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filterPrivacy="1" codeName="ThisWorkbook" hidePivotFieldList="1" defaultThemeVersion="124226"/>
  <xr:revisionPtr revIDLastSave="0" documentId="8_{A19EE51C-BF01-DE4A-BB29-F72DF50E59D9}" xr6:coauthVersionLast="47" xr6:coauthVersionMax="47" xr10:uidLastSave="{00000000-0000-0000-0000-000000000000}"/>
  <bookViews>
    <workbookView xWindow="0" yWindow="500" windowWidth="28800" windowHeight="17500" xr2:uid="{00000000-000D-0000-FFFF-FFFF00000000}"/>
  </bookViews>
  <sheets>
    <sheet name="Dashboard" sheetId="12" r:id="rId1"/>
    <sheet name="Pivot Tables" sheetId="14" r:id="rId2"/>
    <sheet name="Orders" sheetId="9" r:id="rId3"/>
    <sheet name="Returns" sheetId="11" r:id="rId4"/>
    <sheet name="Users" sheetId="4" r:id="rId5"/>
  </sheets>
  <definedNames>
    <definedName name="_xlnm._FilterDatabase" localSheetId="2" hidden="1">Orders!$E$1:$AG$1953</definedName>
    <definedName name="_xlchart.v5.0" hidden="1">'Pivot Tables'!$Q$23</definedName>
    <definedName name="_xlchart.v5.1" hidden="1">'Pivot Tables'!$Q$24:$Q$72</definedName>
    <definedName name="_xlchart.v5.10" hidden="1">'Pivot Tables'!$R$22</definedName>
    <definedName name="_xlchart.v5.11" hidden="1">'Pivot Tables'!$R$23</definedName>
    <definedName name="_xlchart.v5.12" hidden="1">'Pivot Tables'!$R$24:$R$72</definedName>
    <definedName name="_xlchart.v5.2" hidden="1">'Pivot Tables'!$R$23</definedName>
    <definedName name="_xlchart.v5.3" hidden="1">'Pivot Tables'!$R$24:$R$72</definedName>
    <definedName name="_xlchart.v5.4" hidden="1">'Pivot Tables'!$Q$23</definedName>
    <definedName name="_xlchart.v5.5" hidden="1">'Pivot Tables'!$Q$24:$Q$72</definedName>
    <definedName name="_xlchart.v5.6" hidden="1">'Pivot Tables'!$R$23</definedName>
    <definedName name="_xlchart.v5.7" hidden="1">'Pivot Tables'!$R$24:$R$72</definedName>
    <definedName name="_xlchart.v5.8" hidden="1">'Pivot Tables'!$Q$23</definedName>
    <definedName name="_xlchart.v5.9" hidden="1">'Pivot Tables'!$Q$24:$Q$72</definedName>
    <definedName name="Slicer_Customer_Segment">#N/A</definedName>
    <definedName name="Slicer_Order_Month">#N/A</definedName>
    <definedName name="Slicer_Product_Category">#N/A</definedName>
    <definedName name="Slicer_Region">#N/A</definedName>
  </definedNames>
  <calcPr calcId="191029"/>
  <pivotCaches>
    <pivotCache cacheId="13"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9" l="1"/>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214" i="9"/>
  <c r="K215" i="9"/>
  <c r="K216" i="9"/>
  <c r="K217" i="9"/>
  <c r="K218" i="9"/>
  <c r="K219" i="9"/>
  <c r="K220" i="9"/>
  <c r="K221" i="9"/>
  <c r="K222" i="9"/>
  <c r="K223" i="9"/>
  <c r="K224" i="9"/>
  <c r="K225" i="9"/>
  <c r="K226" i="9"/>
  <c r="K227" i="9"/>
  <c r="K228" i="9"/>
  <c r="K229" i="9"/>
  <c r="K230" i="9"/>
  <c r="K231" i="9"/>
  <c r="K232" i="9"/>
  <c r="K233" i="9"/>
  <c r="K234" i="9"/>
  <c r="K235" i="9"/>
  <c r="K236" i="9"/>
  <c r="K237" i="9"/>
  <c r="K238" i="9"/>
  <c r="K239" i="9"/>
  <c r="K240" i="9"/>
  <c r="K241" i="9"/>
  <c r="K242" i="9"/>
  <c r="K243" i="9"/>
  <c r="K244" i="9"/>
  <c r="K245" i="9"/>
  <c r="K246" i="9"/>
  <c r="K247" i="9"/>
  <c r="K248" i="9"/>
  <c r="K249" i="9"/>
  <c r="K250" i="9"/>
  <c r="K251" i="9"/>
  <c r="K252" i="9"/>
  <c r="K253" i="9"/>
  <c r="K254" i="9"/>
  <c r="K255" i="9"/>
  <c r="K256" i="9"/>
  <c r="K257" i="9"/>
  <c r="K258" i="9"/>
  <c r="K259" i="9"/>
  <c r="K260" i="9"/>
  <c r="K261" i="9"/>
  <c r="K262" i="9"/>
  <c r="K263" i="9"/>
  <c r="K264" i="9"/>
  <c r="K265" i="9"/>
  <c r="K266" i="9"/>
  <c r="K267" i="9"/>
  <c r="K268" i="9"/>
  <c r="K269" i="9"/>
  <c r="K270" i="9"/>
  <c r="K271" i="9"/>
  <c r="K272" i="9"/>
  <c r="K273" i="9"/>
  <c r="K274" i="9"/>
  <c r="K275" i="9"/>
  <c r="K276" i="9"/>
  <c r="K277" i="9"/>
  <c r="K278" i="9"/>
  <c r="K279" i="9"/>
  <c r="K280" i="9"/>
  <c r="K281" i="9"/>
  <c r="K282" i="9"/>
  <c r="K283" i="9"/>
  <c r="K284" i="9"/>
  <c r="K285" i="9"/>
  <c r="K286" i="9"/>
  <c r="K287" i="9"/>
  <c r="K288" i="9"/>
  <c r="K289" i="9"/>
  <c r="K290" i="9"/>
  <c r="K291" i="9"/>
  <c r="K292" i="9"/>
  <c r="K293" i="9"/>
  <c r="K294" i="9"/>
  <c r="K295" i="9"/>
  <c r="K296" i="9"/>
  <c r="K297" i="9"/>
  <c r="K298" i="9"/>
  <c r="K299" i="9"/>
  <c r="K300" i="9"/>
  <c r="K301" i="9"/>
  <c r="K302" i="9"/>
  <c r="K303" i="9"/>
  <c r="K304" i="9"/>
  <c r="K305" i="9"/>
  <c r="K306" i="9"/>
  <c r="K307" i="9"/>
  <c r="K308" i="9"/>
  <c r="K309" i="9"/>
  <c r="K310" i="9"/>
  <c r="K311" i="9"/>
  <c r="K312" i="9"/>
  <c r="K313" i="9"/>
  <c r="K314" i="9"/>
  <c r="K315" i="9"/>
  <c r="K316" i="9"/>
  <c r="K317" i="9"/>
  <c r="K318" i="9"/>
  <c r="K319" i="9"/>
  <c r="K320" i="9"/>
  <c r="K321" i="9"/>
  <c r="K322" i="9"/>
  <c r="K323" i="9"/>
  <c r="K324" i="9"/>
  <c r="K325" i="9"/>
  <c r="K326" i="9"/>
  <c r="K327" i="9"/>
  <c r="K328" i="9"/>
  <c r="K329" i="9"/>
  <c r="K330" i="9"/>
  <c r="K331" i="9"/>
  <c r="K332" i="9"/>
  <c r="K333" i="9"/>
  <c r="K334" i="9"/>
  <c r="K335" i="9"/>
  <c r="K336" i="9"/>
  <c r="K337" i="9"/>
  <c r="K338" i="9"/>
  <c r="K339" i="9"/>
  <c r="K340" i="9"/>
  <c r="K341" i="9"/>
  <c r="K342" i="9"/>
  <c r="K343" i="9"/>
  <c r="K344" i="9"/>
  <c r="K345" i="9"/>
  <c r="K346" i="9"/>
  <c r="K347" i="9"/>
  <c r="K348" i="9"/>
  <c r="K349" i="9"/>
  <c r="K350" i="9"/>
  <c r="K351" i="9"/>
  <c r="K352" i="9"/>
  <c r="K353" i="9"/>
  <c r="K354" i="9"/>
  <c r="K355" i="9"/>
  <c r="K356" i="9"/>
  <c r="K357" i="9"/>
  <c r="K358" i="9"/>
  <c r="K359" i="9"/>
  <c r="K360" i="9"/>
  <c r="K361" i="9"/>
  <c r="K362" i="9"/>
  <c r="K363" i="9"/>
  <c r="K364" i="9"/>
  <c r="K365" i="9"/>
  <c r="K366" i="9"/>
  <c r="K367" i="9"/>
  <c r="K368" i="9"/>
  <c r="K369" i="9"/>
  <c r="K370" i="9"/>
  <c r="K371" i="9"/>
  <c r="K372" i="9"/>
  <c r="K373" i="9"/>
  <c r="K374" i="9"/>
  <c r="K375" i="9"/>
  <c r="K376" i="9"/>
  <c r="K377" i="9"/>
  <c r="K378" i="9"/>
  <c r="K379" i="9"/>
  <c r="K380" i="9"/>
  <c r="K381" i="9"/>
  <c r="K382" i="9"/>
  <c r="K383" i="9"/>
  <c r="K384" i="9"/>
  <c r="K385" i="9"/>
  <c r="K386" i="9"/>
  <c r="K387" i="9"/>
  <c r="K388" i="9"/>
  <c r="K389" i="9"/>
  <c r="K390" i="9"/>
  <c r="K391" i="9"/>
  <c r="K392" i="9"/>
  <c r="K393" i="9"/>
  <c r="K394" i="9"/>
  <c r="K395" i="9"/>
  <c r="K396" i="9"/>
  <c r="K397" i="9"/>
  <c r="K398" i="9"/>
  <c r="K399" i="9"/>
  <c r="K400" i="9"/>
  <c r="K401" i="9"/>
  <c r="K402" i="9"/>
  <c r="K403" i="9"/>
  <c r="K404" i="9"/>
  <c r="K405" i="9"/>
  <c r="K406" i="9"/>
  <c r="K407" i="9"/>
  <c r="K408" i="9"/>
  <c r="K409" i="9"/>
  <c r="K410" i="9"/>
  <c r="K411" i="9"/>
  <c r="K412" i="9"/>
  <c r="K413" i="9"/>
  <c r="K414" i="9"/>
  <c r="K415" i="9"/>
  <c r="K416" i="9"/>
  <c r="K417" i="9"/>
  <c r="K418" i="9"/>
  <c r="K419" i="9"/>
  <c r="K420" i="9"/>
  <c r="K421" i="9"/>
  <c r="K422" i="9"/>
  <c r="K423" i="9"/>
  <c r="K424" i="9"/>
  <c r="K425" i="9"/>
  <c r="K426" i="9"/>
  <c r="K427" i="9"/>
  <c r="K428" i="9"/>
  <c r="K429" i="9"/>
  <c r="K430" i="9"/>
  <c r="K431" i="9"/>
  <c r="K432" i="9"/>
  <c r="K433" i="9"/>
  <c r="K434" i="9"/>
  <c r="K435" i="9"/>
  <c r="K436" i="9"/>
  <c r="K437" i="9"/>
  <c r="K438" i="9"/>
  <c r="K439" i="9"/>
  <c r="K440" i="9"/>
  <c r="K441" i="9"/>
  <c r="K442" i="9"/>
  <c r="K443" i="9"/>
  <c r="K444" i="9"/>
  <c r="K445" i="9"/>
  <c r="K446" i="9"/>
  <c r="K447" i="9"/>
  <c r="K448" i="9"/>
  <c r="K449" i="9"/>
  <c r="K450" i="9"/>
  <c r="K451" i="9"/>
  <c r="K452" i="9"/>
  <c r="K453" i="9"/>
  <c r="K454" i="9"/>
  <c r="K455" i="9"/>
  <c r="K456" i="9"/>
  <c r="K457" i="9"/>
  <c r="K458" i="9"/>
  <c r="K459" i="9"/>
  <c r="K460" i="9"/>
  <c r="K461" i="9"/>
  <c r="K462" i="9"/>
  <c r="K463" i="9"/>
  <c r="K464" i="9"/>
  <c r="K465" i="9"/>
  <c r="K466" i="9"/>
  <c r="K467" i="9"/>
  <c r="K468" i="9"/>
  <c r="K469" i="9"/>
  <c r="K470" i="9"/>
  <c r="K471" i="9"/>
  <c r="K472" i="9"/>
  <c r="K473" i="9"/>
  <c r="K474" i="9"/>
  <c r="K475" i="9"/>
  <c r="K476" i="9"/>
  <c r="K477" i="9"/>
  <c r="K478" i="9"/>
  <c r="K479" i="9"/>
  <c r="K480" i="9"/>
  <c r="K481" i="9"/>
  <c r="K482" i="9"/>
  <c r="K483" i="9"/>
  <c r="K484" i="9"/>
  <c r="K485" i="9"/>
  <c r="K486" i="9"/>
  <c r="K487" i="9"/>
  <c r="K488" i="9"/>
  <c r="K489" i="9"/>
  <c r="K490" i="9"/>
  <c r="K491" i="9"/>
  <c r="K492" i="9"/>
  <c r="K493" i="9"/>
  <c r="K494" i="9"/>
  <c r="K495" i="9"/>
  <c r="K496" i="9"/>
  <c r="K497" i="9"/>
  <c r="K498" i="9"/>
  <c r="K499" i="9"/>
  <c r="K500" i="9"/>
  <c r="K501" i="9"/>
  <c r="K502" i="9"/>
  <c r="K503" i="9"/>
  <c r="K504" i="9"/>
  <c r="K505" i="9"/>
  <c r="K506" i="9"/>
  <c r="K507" i="9"/>
  <c r="K508" i="9"/>
  <c r="K509" i="9"/>
  <c r="K510" i="9"/>
  <c r="K511" i="9"/>
  <c r="K512" i="9"/>
  <c r="K513" i="9"/>
  <c r="K514" i="9"/>
  <c r="K515" i="9"/>
  <c r="K516" i="9"/>
  <c r="K517" i="9"/>
  <c r="K518" i="9"/>
  <c r="K519" i="9"/>
  <c r="K520" i="9"/>
  <c r="K521" i="9"/>
  <c r="K522" i="9"/>
  <c r="K523" i="9"/>
  <c r="K524" i="9"/>
  <c r="K525" i="9"/>
  <c r="K526" i="9"/>
  <c r="K527" i="9"/>
  <c r="K528" i="9"/>
  <c r="K529" i="9"/>
  <c r="K530" i="9"/>
  <c r="K531" i="9"/>
  <c r="K532" i="9"/>
  <c r="K533" i="9"/>
  <c r="K534" i="9"/>
  <c r="K535" i="9"/>
  <c r="K536" i="9"/>
  <c r="K537" i="9"/>
  <c r="K538" i="9"/>
  <c r="K539" i="9"/>
  <c r="K540" i="9"/>
  <c r="K541" i="9"/>
  <c r="K542" i="9"/>
  <c r="K543" i="9"/>
  <c r="K544" i="9"/>
  <c r="K545" i="9"/>
  <c r="K546" i="9"/>
  <c r="K547" i="9"/>
  <c r="K548" i="9"/>
  <c r="K549" i="9"/>
  <c r="K550" i="9"/>
  <c r="K551" i="9"/>
  <c r="K552" i="9"/>
  <c r="K553" i="9"/>
  <c r="K554" i="9"/>
  <c r="K555" i="9"/>
  <c r="K556" i="9"/>
  <c r="K557" i="9"/>
  <c r="K558" i="9"/>
  <c r="K559" i="9"/>
  <c r="K560" i="9"/>
  <c r="K561" i="9"/>
  <c r="K562" i="9"/>
  <c r="K563" i="9"/>
  <c r="K564" i="9"/>
  <c r="K565" i="9"/>
  <c r="K566" i="9"/>
  <c r="K567" i="9"/>
  <c r="K568" i="9"/>
  <c r="K569" i="9"/>
  <c r="K570" i="9"/>
  <c r="K571" i="9"/>
  <c r="K572" i="9"/>
  <c r="K573" i="9"/>
  <c r="K574" i="9"/>
  <c r="K575" i="9"/>
  <c r="K576" i="9"/>
  <c r="K577" i="9"/>
  <c r="K578" i="9"/>
  <c r="K579" i="9"/>
  <c r="K580" i="9"/>
  <c r="K581" i="9"/>
  <c r="K582" i="9"/>
  <c r="K583" i="9"/>
  <c r="K584" i="9"/>
  <c r="K585" i="9"/>
  <c r="K586" i="9"/>
  <c r="K587" i="9"/>
  <c r="K588" i="9"/>
  <c r="K589" i="9"/>
  <c r="K590" i="9"/>
  <c r="K591" i="9"/>
  <c r="K592" i="9"/>
  <c r="K593" i="9"/>
  <c r="K594" i="9"/>
  <c r="K595" i="9"/>
  <c r="K596" i="9"/>
  <c r="K597" i="9"/>
  <c r="K598" i="9"/>
  <c r="K599" i="9"/>
  <c r="K600" i="9"/>
  <c r="K601" i="9"/>
  <c r="K602" i="9"/>
  <c r="K603" i="9"/>
  <c r="K604" i="9"/>
  <c r="K605" i="9"/>
  <c r="K606" i="9"/>
  <c r="K607" i="9"/>
  <c r="K608" i="9"/>
  <c r="K609" i="9"/>
  <c r="K610" i="9"/>
  <c r="K611" i="9"/>
  <c r="K612" i="9"/>
  <c r="K613" i="9"/>
  <c r="K614" i="9"/>
  <c r="K615" i="9"/>
  <c r="K616" i="9"/>
  <c r="K617" i="9"/>
  <c r="K618" i="9"/>
  <c r="K619" i="9"/>
  <c r="K620" i="9"/>
  <c r="K621" i="9"/>
  <c r="K622" i="9"/>
  <c r="K623" i="9"/>
  <c r="K624" i="9"/>
  <c r="K625" i="9"/>
  <c r="K626" i="9"/>
  <c r="K627" i="9"/>
  <c r="K628" i="9"/>
  <c r="K629" i="9"/>
  <c r="K630" i="9"/>
  <c r="K631" i="9"/>
  <c r="K632" i="9"/>
  <c r="K633" i="9"/>
  <c r="K634" i="9"/>
  <c r="K635" i="9"/>
  <c r="K636" i="9"/>
  <c r="K637" i="9"/>
  <c r="K638" i="9"/>
  <c r="K639" i="9"/>
  <c r="K640" i="9"/>
  <c r="K641" i="9"/>
  <c r="K642" i="9"/>
  <c r="K643" i="9"/>
  <c r="K644" i="9"/>
  <c r="K645" i="9"/>
  <c r="K646" i="9"/>
  <c r="K647" i="9"/>
  <c r="K648" i="9"/>
  <c r="K649" i="9"/>
  <c r="K650" i="9"/>
  <c r="K651" i="9"/>
  <c r="K652" i="9"/>
  <c r="K653" i="9"/>
  <c r="K654" i="9"/>
  <c r="K655" i="9"/>
  <c r="K656" i="9"/>
  <c r="K657" i="9"/>
  <c r="K658" i="9"/>
  <c r="K659" i="9"/>
  <c r="K660" i="9"/>
  <c r="K661" i="9"/>
  <c r="K662" i="9"/>
  <c r="K663" i="9"/>
  <c r="K664" i="9"/>
  <c r="K665" i="9"/>
  <c r="K666" i="9"/>
  <c r="K667" i="9"/>
  <c r="K668" i="9"/>
  <c r="K669" i="9"/>
  <c r="K670" i="9"/>
  <c r="K671" i="9"/>
  <c r="K672" i="9"/>
  <c r="K673" i="9"/>
  <c r="K674" i="9"/>
  <c r="K675" i="9"/>
  <c r="K676" i="9"/>
  <c r="K677" i="9"/>
  <c r="K678" i="9"/>
  <c r="K679" i="9"/>
  <c r="K680" i="9"/>
  <c r="K681" i="9"/>
  <c r="K682" i="9"/>
  <c r="K683" i="9"/>
  <c r="K684" i="9"/>
  <c r="K685" i="9"/>
  <c r="K686" i="9"/>
  <c r="K687" i="9"/>
  <c r="K688" i="9"/>
  <c r="K689" i="9"/>
  <c r="K690" i="9"/>
  <c r="K691" i="9"/>
  <c r="K692" i="9"/>
  <c r="K693" i="9"/>
  <c r="K694" i="9"/>
  <c r="K695" i="9"/>
  <c r="K696" i="9"/>
  <c r="K697" i="9"/>
  <c r="K698" i="9"/>
  <c r="K699" i="9"/>
  <c r="K700" i="9"/>
  <c r="K701" i="9"/>
  <c r="K702" i="9"/>
  <c r="K703" i="9"/>
  <c r="K704" i="9"/>
  <c r="K705" i="9"/>
  <c r="K706" i="9"/>
  <c r="K707" i="9"/>
  <c r="K708" i="9"/>
  <c r="K709" i="9"/>
  <c r="K710" i="9"/>
  <c r="K711" i="9"/>
  <c r="K712" i="9"/>
  <c r="K713" i="9"/>
  <c r="K714" i="9"/>
  <c r="K715" i="9"/>
  <c r="K716" i="9"/>
  <c r="K717" i="9"/>
  <c r="K718" i="9"/>
  <c r="K719" i="9"/>
  <c r="K720" i="9"/>
  <c r="K721" i="9"/>
  <c r="K722" i="9"/>
  <c r="K723" i="9"/>
  <c r="K724" i="9"/>
  <c r="K725" i="9"/>
  <c r="K726" i="9"/>
  <c r="K727" i="9"/>
  <c r="K728" i="9"/>
  <c r="K729" i="9"/>
  <c r="K730" i="9"/>
  <c r="K731" i="9"/>
  <c r="K732" i="9"/>
  <c r="K733" i="9"/>
  <c r="K734" i="9"/>
  <c r="K735" i="9"/>
  <c r="K736" i="9"/>
  <c r="K737" i="9"/>
  <c r="K738" i="9"/>
  <c r="K739" i="9"/>
  <c r="K740" i="9"/>
  <c r="K741" i="9"/>
  <c r="K742" i="9"/>
  <c r="K743" i="9"/>
  <c r="K744" i="9"/>
  <c r="K745" i="9"/>
  <c r="K746" i="9"/>
  <c r="K747" i="9"/>
  <c r="K748" i="9"/>
  <c r="K749" i="9"/>
  <c r="K750" i="9"/>
  <c r="K751" i="9"/>
  <c r="K752" i="9"/>
  <c r="K753" i="9"/>
  <c r="K754" i="9"/>
  <c r="K755" i="9"/>
  <c r="K756" i="9"/>
  <c r="K757" i="9"/>
  <c r="K758" i="9"/>
  <c r="K759" i="9"/>
  <c r="K760" i="9"/>
  <c r="K761" i="9"/>
  <c r="K762" i="9"/>
  <c r="K763" i="9"/>
  <c r="K764" i="9"/>
  <c r="K765" i="9"/>
  <c r="K766" i="9"/>
  <c r="K767" i="9"/>
  <c r="K768" i="9"/>
  <c r="K769" i="9"/>
  <c r="K770" i="9"/>
  <c r="K771" i="9"/>
  <c r="K772" i="9"/>
  <c r="K773" i="9"/>
  <c r="K774" i="9"/>
  <c r="K775" i="9"/>
  <c r="K776" i="9"/>
  <c r="K777" i="9"/>
  <c r="K778" i="9"/>
  <c r="K779" i="9"/>
  <c r="K780" i="9"/>
  <c r="K781" i="9"/>
  <c r="K782" i="9"/>
  <c r="K783" i="9"/>
  <c r="K784" i="9"/>
  <c r="K785" i="9"/>
  <c r="K786" i="9"/>
  <c r="K787" i="9"/>
  <c r="K788" i="9"/>
  <c r="K789" i="9"/>
  <c r="K790" i="9"/>
  <c r="K791" i="9"/>
  <c r="K792" i="9"/>
  <c r="K793" i="9"/>
  <c r="K794" i="9"/>
  <c r="K795" i="9"/>
  <c r="K796" i="9"/>
  <c r="K797" i="9"/>
  <c r="K798" i="9"/>
  <c r="K799" i="9"/>
  <c r="K800" i="9"/>
  <c r="K801" i="9"/>
  <c r="K802" i="9"/>
  <c r="K803" i="9"/>
  <c r="K804" i="9"/>
  <c r="K805" i="9"/>
  <c r="K806" i="9"/>
  <c r="K807" i="9"/>
  <c r="K808" i="9"/>
  <c r="K809" i="9"/>
  <c r="K810" i="9"/>
  <c r="K811" i="9"/>
  <c r="K812" i="9"/>
  <c r="K813" i="9"/>
  <c r="K814" i="9"/>
  <c r="K815" i="9"/>
  <c r="K816" i="9"/>
  <c r="K817" i="9"/>
  <c r="K818" i="9"/>
  <c r="K819" i="9"/>
  <c r="K820" i="9"/>
  <c r="K821" i="9"/>
  <c r="K822" i="9"/>
  <c r="K823" i="9"/>
  <c r="K824" i="9"/>
  <c r="K825" i="9"/>
  <c r="K826" i="9"/>
  <c r="K827" i="9"/>
  <c r="K828" i="9"/>
  <c r="K829" i="9"/>
  <c r="K830" i="9"/>
  <c r="K831" i="9"/>
  <c r="K832" i="9"/>
  <c r="K833" i="9"/>
  <c r="K834" i="9"/>
  <c r="K835" i="9"/>
  <c r="K836" i="9"/>
  <c r="K837" i="9"/>
  <c r="K838" i="9"/>
  <c r="K839" i="9"/>
  <c r="K840" i="9"/>
  <c r="K841" i="9"/>
  <c r="K842" i="9"/>
  <c r="K843" i="9"/>
  <c r="K844" i="9"/>
  <c r="K845" i="9"/>
  <c r="K846" i="9"/>
  <c r="K847" i="9"/>
  <c r="K848" i="9"/>
  <c r="K849" i="9"/>
  <c r="K850" i="9"/>
  <c r="K851" i="9"/>
  <c r="K852" i="9"/>
  <c r="K853" i="9"/>
  <c r="K854" i="9"/>
  <c r="K855" i="9"/>
  <c r="K856" i="9"/>
  <c r="K857" i="9"/>
  <c r="K858" i="9"/>
  <c r="K859" i="9"/>
  <c r="K860" i="9"/>
  <c r="K861" i="9"/>
  <c r="K862" i="9"/>
  <c r="K863" i="9"/>
  <c r="K864" i="9"/>
  <c r="K865" i="9"/>
  <c r="K866" i="9"/>
  <c r="K867" i="9"/>
  <c r="K868" i="9"/>
  <c r="K869" i="9"/>
  <c r="K870" i="9"/>
  <c r="K871" i="9"/>
  <c r="K872" i="9"/>
  <c r="K873" i="9"/>
  <c r="K874" i="9"/>
  <c r="K875" i="9"/>
  <c r="K876" i="9"/>
  <c r="K877" i="9"/>
  <c r="K878" i="9"/>
  <c r="K879" i="9"/>
  <c r="K880" i="9"/>
  <c r="K881" i="9"/>
  <c r="K882" i="9"/>
  <c r="K883" i="9"/>
  <c r="K884" i="9"/>
  <c r="K885" i="9"/>
  <c r="K886" i="9"/>
  <c r="K887" i="9"/>
  <c r="K888" i="9"/>
  <c r="K889" i="9"/>
  <c r="K890" i="9"/>
  <c r="K891" i="9"/>
  <c r="K892" i="9"/>
  <c r="K893" i="9"/>
  <c r="K894" i="9"/>
  <c r="K895" i="9"/>
  <c r="K896" i="9"/>
  <c r="K897" i="9"/>
  <c r="K898" i="9"/>
  <c r="K899" i="9"/>
  <c r="K900" i="9"/>
  <c r="K901" i="9"/>
  <c r="K902" i="9"/>
  <c r="K903" i="9"/>
  <c r="K904" i="9"/>
  <c r="K905" i="9"/>
  <c r="K906" i="9"/>
  <c r="K907" i="9"/>
  <c r="K908" i="9"/>
  <c r="K909" i="9"/>
  <c r="K910" i="9"/>
  <c r="K911" i="9"/>
  <c r="K912" i="9"/>
  <c r="K913" i="9"/>
  <c r="K914" i="9"/>
  <c r="K915" i="9"/>
  <c r="K916" i="9"/>
  <c r="K917" i="9"/>
  <c r="K918" i="9"/>
  <c r="K919" i="9"/>
  <c r="K920" i="9"/>
  <c r="K921" i="9"/>
  <c r="K922" i="9"/>
  <c r="K923" i="9"/>
  <c r="K924" i="9"/>
  <c r="K925" i="9"/>
  <c r="K926" i="9"/>
  <c r="K927" i="9"/>
  <c r="K928" i="9"/>
  <c r="K929" i="9"/>
  <c r="K930" i="9"/>
  <c r="K931" i="9"/>
  <c r="K932" i="9"/>
  <c r="K933" i="9"/>
  <c r="K934" i="9"/>
  <c r="K935" i="9"/>
  <c r="K936" i="9"/>
  <c r="K937" i="9"/>
  <c r="K938" i="9"/>
  <c r="K939" i="9"/>
  <c r="K940" i="9"/>
  <c r="K941" i="9"/>
  <c r="K942" i="9"/>
  <c r="K943" i="9"/>
  <c r="K944" i="9"/>
  <c r="K945" i="9"/>
  <c r="K946" i="9"/>
  <c r="K947" i="9"/>
  <c r="K948" i="9"/>
  <c r="K949" i="9"/>
  <c r="K950" i="9"/>
  <c r="K951" i="9"/>
  <c r="K952" i="9"/>
  <c r="K953" i="9"/>
  <c r="K954" i="9"/>
  <c r="K955" i="9"/>
  <c r="K956" i="9"/>
  <c r="K957" i="9"/>
  <c r="K958" i="9"/>
  <c r="K959" i="9"/>
  <c r="K960" i="9"/>
  <c r="K961" i="9"/>
  <c r="K962" i="9"/>
  <c r="K963" i="9"/>
  <c r="K964" i="9"/>
  <c r="K965" i="9"/>
  <c r="K966" i="9"/>
  <c r="K967" i="9"/>
  <c r="K968" i="9"/>
  <c r="K969" i="9"/>
  <c r="K970" i="9"/>
  <c r="K971" i="9"/>
  <c r="K972" i="9"/>
  <c r="K973" i="9"/>
  <c r="K974" i="9"/>
  <c r="K975" i="9"/>
  <c r="K976" i="9"/>
  <c r="K977" i="9"/>
  <c r="K978" i="9"/>
  <c r="K979" i="9"/>
  <c r="K980" i="9"/>
  <c r="K981" i="9"/>
  <c r="K982" i="9"/>
  <c r="K983" i="9"/>
  <c r="K984" i="9"/>
  <c r="K985" i="9"/>
  <c r="K986" i="9"/>
  <c r="K987" i="9"/>
  <c r="K988" i="9"/>
  <c r="K989" i="9"/>
  <c r="K990" i="9"/>
  <c r="K991" i="9"/>
  <c r="K992" i="9"/>
  <c r="K993" i="9"/>
  <c r="K994" i="9"/>
  <c r="K995" i="9"/>
  <c r="K996" i="9"/>
  <c r="K997" i="9"/>
  <c r="K998" i="9"/>
  <c r="K999" i="9"/>
  <c r="K1000" i="9"/>
  <c r="K1001" i="9"/>
  <c r="K1002" i="9"/>
  <c r="K1003" i="9"/>
  <c r="K1004" i="9"/>
  <c r="K1005" i="9"/>
  <c r="K1006" i="9"/>
  <c r="K1007" i="9"/>
  <c r="K1008" i="9"/>
  <c r="K1009" i="9"/>
  <c r="K1010" i="9"/>
  <c r="K1011" i="9"/>
  <c r="K1012" i="9"/>
  <c r="K1013" i="9"/>
  <c r="K1014" i="9"/>
  <c r="K1015" i="9"/>
  <c r="K1016" i="9"/>
  <c r="K1017" i="9"/>
  <c r="K1018" i="9"/>
  <c r="K1019" i="9"/>
  <c r="K1020" i="9"/>
  <c r="K1021" i="9"/>
  <c r="K1022" i="9"/>
  <c r="K1023" i="9"/>
  <c r="K1024" i="9"/>
  <c r="K1025" i="9"/>
  <c r="K1026" i="9"/>
  <c r="K1027" i="9"/>
  <c r="K1028" i="9"/>
  <c r="K1029" i="9"/>
  <c r="K1030" i="9"/>
  <c r="K1031" i="9"/>
  <c r="K1032" i="9"/>
  <c r="K1033" i="9"/>
  <c r="K1034" i="9"/>
  <c r="K1035" i="9"/>
  <c r="K1036" i="9"/>
  <c r="K1037" i="9"/>
  <c r="K1038" i="9"/>
  <c r="K1039" i="9"/>
  <c r="K1040" i="9"/>
  <c r="K1041" i="9"/>
  <c r="K1042" i="9"/>
  <c r="K1043" i="9"/>
  <c r="K1044" i="9"/>
  <c r="K1045" i="9"/>
  <c r="K1046" i="9"/>
  <c r="K1047" i="9"/>
  <c r="K1048" i="9"/>
  <c r="K1049" i="9"/>
  <c r="K1050" i="9"/>
  <c r="K1051" i="9"/>
  <c r="K1052" i="9"/>
  <c r="K1053" i="9"/>
  <c r="K1054" i="9"/>
  <c r="K1055" i="9"/>
  <c r="K1056" i="9"/>
  <c r="K1057" i="9"/>
  <c r="K1058" i="9"/>
  <c r="K1059" i="9"/>
  <c r="K1060" i="9"/>
  <c r="K1061" i="9"/>
  <c r="K1062" i="9"/>
  <c r="K1063" i="9"/>
  <c r="K1064" i="9"/>
  <c r="K1065" i="9"/>
  <c r="K1066" i="9"/>
  <c r="K1067" i="9"/>
  <c r="K1068" i="9"/>
  <c r="K1069" i="9"/>
  <c r="K1070" i="9"/>
  <c r="K1071" i="9"/>
  <c r="K1072" i="9"/>
  <c r="K1073" i="9"/>
  <c r="K1074" i="9"/>
  <c r="K1075" i="9"/>
  <c r="K1076" i="9"/>
  <c r="K1077" i="9"/>
  <c r="K1078" i="9"/>
  <c r="K1079" i="9"/>
  <c r="K1080" i="9"/>
  <c r="K1081" i="9"/>
  <c r="K1082" i="9"/>
  <c r="K1083" i="9"/>
  <c r="K1084" i="9"/>
  <c r="K1085" i="9"/>
  <c r="K1086" i="9"/>
  <c r="K1087" i="9"/>
  <c r="K1088" i="9"/>
  <c r="K1089" i="9"/>
  <c r="K1090" i="9"/>
  <c r="K1091" i="9"/>
  <c r="K1092" i="9"/>
  <c r="K1093" i="9"/>
  <c r="K1094" i="9"/>
  <c r="K1095" i="9"/>
  <c r="K1096" i="9"/>
  <c r="K1097" i="9"/>
  <c r="K1098" i="9"/>
  <c r="K1099" i="9"/>
  <c r="K1100" i="9"/>
  <c r="K1101" i="9"/>
  <c r="K1102" i="9"/>
  <c r="K1103" i="9"/>
  <c r="K1104" i="9"/>
  <c r="K1105" i="9"/>
  <c r="K1106" i="9"/>
  <c r="K1107" i="9"/>
  <c r="K1108" i="9"/>
  <c r="K1109" i="9"/>
  <c r="K1110" i="9"/>
  <c r="K1111" i="9"/>
  <c r="K1112" i="9"/>
  <c r="K1113" i="9"/>
  <c r="K1114" i="9"/>
  <c r="K1115" i="9"/>
  <c r="K1116" i="9"/>
  <c r="K1117" i="9"/>
  <c r="K1118" i="9"/>
  <c r="K1119" i="9"/>
  <c r="K1120" i="9"/>
  <c r="K1121" i="9"/>
  <c r="K1122" i="9"/>
  <c r="K1123" i="9"/>
  <c r="K1124" i="9"/>
  <c r="K1125" i="9"/>
  <c r="K1126" i="9"/>
  <c r="K1127" i="9"/>
  <c r="K1128" i="9"/>
  <c r="K1129" i="9"/>
  <c r="K1130" i="9"/>
  <c r="K1131" i="9"/>
  <c r="K1132" i="9"/>
  <c r="K1133" i="9"/>
  <c r="K1134" i="9"/>
  <c r="K1135" i="9"/>
  <c r="K1136" i="9"/>
  <c r="K1137" i="9"/>
  <c r="K1138" i="9"/>
  <c r="K1139" i="9"/>
  <c r="K1140" i="9"/>
  <c r="K1141" i="9"/>
  <c r="K1142" i="9"/>
  <c r="K1143" i="9"/>
  <c r="K1144" i="9"/>
  <c r="K1145" i="9"/>
  <c r="K1146" i="9"/>
  <c r="K1147" i="9"/>
  <c r="K1148" i="9"/>
  <c r="K1149" i="9"/>
  <c r="K1150" i="9"/>
  <c r="K1151" i="9"/>
  <c r="K1152" i="9"/>
  <c r="K1153" i="9"/>
  <c r="K1154" i="9"/>
  <c r="K1155" i="9"/>
  <c r="K1156" i="9"/>
  <c r="K1157" i="9"/>
  <c r="K1158" i="9"/>
  <c r="K1159" i="9"/>
  <c r="K1160" i="9"/>
  <c r="K1161" i="9"/>
  <c r="K1162" i="9"/>
  <c r="K1163" i="9"/>
  <c r="K1164" i="9"/>
  <c r="K1165" i="9"/>
  <c r="K1166" i="9"/>
  <c r="K1167" i="9"/>
  <c r="K1168" i="9"/>
  <c r="K1169" i="9"/>
  <c r="K1170" i="9"/>
  <c r="K1171" i="9"/>
  <c r="K1172" i="9"/>
  <c r="K1173" i="9"/>
  <c r="K1174" i="9"/>
  <c r="K1175" i="9"/>
  <c r="K1176" i="9"/>
  <c r="K1177" i="9"/>
  <c r="K1178" i="9"/>
  <c r="K1179" i="9"/>
  <c r="K1180" i="9"/>
  <c r="K1181" i="9"/>
  <c r="K1182" i="9"/>
  <c r="K1183" i="9"/>
  <c r="K1184" i="9"/>
  <c r="K1185" i="9"/>
  <c r="K1186" i="9"/>
  <c r="K1187" i="9"/>
  <c r="K1188" i="9"/>
  <c r="K1189" i="9"/>
  <c r="K1190" i="9"/>
  <c r="K1191" i="9"/>
  <c r="K1192" i="9"/>
  <c r="K1193" i="9"/>
  <c r="K1194" i="9"/>
  <c r="K1195" i="9"/>
  <c r="K1196" i="9"/>
  <c r="K1197" i="9"/>
  <c r="K1198" i="9"/>
  <c r="K1199" i="9"/>
  <c r="K1200" i="9"/>
  <c r="K1201" i="9"/>
  <c r="K1202" i="9"/>
  <c r="K1203" i="9"/>
  <c r="K1204" i="9"/>
  <c r="K1205" i="9"/>
  <c r="K1206" i="9"/>
  <c r="K1207" i="9"/>
  <c r="K1208" i="9"/>
  <c r="K1209" i="9"/>
  <c r="K1210" i="9"/>
  <c r="K1211" i="9"/>
  <c r="K1212" i="9"/>
  <c r="K1213" i="9"/>
  <c r="K1214" i="9"/>
  <c r="K1215" i="9"/>
  <c r="K1216" i="9"/>
  <c r="K1217" i="9"/>
  <c r="K1218" i="9"/>
  <c r="K1219" i="9"/>
  <c r="K1220" i="9"/>
  <c r="K1221" i="9"/>
  <c r="K1222" i="9"/>
  <c r="K1223" i="9"/>
  <c r="K1224" i="9"/>
  <c r="K1225" i="9"/>
  <c r="K1226" i="9"/>
  <c r="K1227" i="9"/>
  <c r="K1228" i="9"/>
  <c r="K1229" i="9"/>
  <c r="K1230" i="9"/>
  <c r="K1231" i="9"/>
  <c r="K1232" i="9"/>
  <c r="K1233" i="9"/>
  <c r="K1234" i="9"/>
  <c r="K1235" i="9"/>
  <c r="K1236" i="9"/>
  <c r="K1237" i="9"/>
  <c r="K1238" i="9"/>
  <c r="K1239" i="9"/>
  <c r="K1240" i="9"/>
  <c r="K1241" i="9"/>
  <c r="K1242" i="9"/>
  <c r="K1243" i="9"/>
  <c r="K1244" i="9"/>
  <c r="K1245" i="9"/>
  <c r="K1246" i="9"/>
  <c r="K1247" i="9"/>
  <c r="K1248" i="9"/>
  <c r="K1249" i="9"/>
  <c r="K1250" i="9"/>
  <c r="K1251" i="9"/>
  <c r="K1252" i="9"/>
  <c r="K1253" i="9"/>
  <c r="K1254" i="9"/>
  <c r="K1255" i="9"/>
  <c r="K1256" i="9"/>
  <c r="K1257" i="9"/>
  <c r="K1258" i="9"/>
  <c r="K1259" i="9"/>
  <c r="K1260" i="9"/>
  <c r="K1261" i="9"/>
  <c r="K1262" i="9"/>
  <c r="K1263" i="9"/>
  <c r="K1264" i="9"/>
  <c r="K1265" i="9"/>
  <c r="K1266" i="9"/>
  <c r="K1267" i="9"/>
  <c r="K1268" i="9"/>
  <c r="K1269" i="9"/>
  <c r="K1270" i="9"/>
  <c r="K1271" i="9"/>
  <c r="K1272" i="9"/>
  <c r="K1273" i="9"/>
  <c r="K1274" i="9"/>
  <c r="K1275" i="9"/>
  <c r="K1276" i="9"/>
  <c r="K1277" i="9"/>
  <c r="K1278" i="9"/>
  <c r="K1279" i="9"/>
  <c r="K1280" i="9"/>
  <c r="K1281" i="9"/>
  <c r="K1282" i="9"/>
  <c r="K1283" i="9"/>
  <c r="K1284" i="9"/>
  <c r="K1285" i="9"/>
  <c r="K1286" i="9"/>
  <c r="K1287" i="9"/>
  <c r="K1288" i="9"/>
  <c r="K1289" i="9"/>
  <c r="K1290" i="9"/>
  <c r="K1291" i="9"/>
  <c r="K1292" i="9"/>
  <c r="K1293" i="9"/>
  <c r="K1294" i="9"/>
  <c r="K1295" i="9"/>
  <c r="K1296" i="9"/>
  <c r="K1297" i="9"/>
  <c r="K1298" i="9"/>
  <c r="K1299" i="9"/>
  <c r="K1300" i="9"/>
  <c r="K1301" i="9"/>
  <c r="K1302" i="9"/>
  <c r="K1303" i="9"/>
  <c r="K1304" i="9"/>
  <c r="K1305" i="9"/>
  <c r="K1306" i="9"/>
  <c r="K1307" i="9"/>
  <c r="K1308" i="9"/>
  <c r="K1309" i="9"/>
  <c r="K1310" i="9"/>
  <c r="K1311" i="9"/>
  <c r="K1312" i="9"/>
  <c r="K1313" i="9"/>
  <c r="K1314" i="9"/>
  <c r="K1315" i="9"/>
  <c r="K1316" i="9"/>
  <c r="K1317" i="9"/>
  <c r="K1318" i="9"/>
  <c r="K1319" i="9"/>
  <c r="K1320" i="9"/>
  <c r="K1321" i="9"/>
  <c r="K1322" i="9"/>
  <c r="K1323" i="9"/>
  <c r="K1324" i="9"/>
  <c r="K1325" i="9"/>
  <c r="K1326" i="9"/>
  <c r="K1327" i="9"/>
  <c r="K1328" i="9"/>
  <c r="K1329" i="9"/>
  <c r="K1330" i="9"/>
  <c r="K1331" i="9"/>
  <c r="K1332" i="9"/>
  <c r="K1333" i="9"/>
  <c r="K1334" i="9"/>
  <c r="K1335" i="9"/>
  <c r="K1336" i="9"/>
  <c r="K1337" i="9"/>
  <c r="K1338" i="9"/>
  <c r="K1339" i="9"/>
  <c r="K1340" i="9"/>
  <c r="K1341" i="9"/>
  <c r="K1342" i="9"/>
  <c r="K1343" i="9"/>
  <c r="K1344" i="9"/>
  <c r="K1345" i="9"/>
  <c r="K1346" i="9"/>
  <c r="K1347" i="9"/>
  <c r="K1348" i="9"/>
  <c r="K1349" i="9"/>
  <c r="K1350" i="9"/>
  <c r="K1351" i="9"/>
  <c r="K1352" i="9"/>
  <c r="K1353" i="9"/>
  <c r="K1354" i="9"/>
  <c r="K1355" i="9"/>
  <c r="K1356" i="9"/>
  <c r="K1357" i="9"/>
  <c r="K1358" i="9"/>
  <c r="K1359" i="9"/>
  <c r="K1360" i="9"/>
  <c r="K1361" i="9"/>
  <c r="K1362" i="9"/>
  <c r="K1363" i="9"/>
  <c r="K1364" i="9"/>
  <c r="K1365" i="9"/>
  <c r="K1366" i="9"/>
  <c r="K1367" i="9"/>
  <c r="K1368" i="9"/>
  <c r="K1369" i="9"/>
  <c r="K1370" i="9"/>
  <c r="K1371" i="9"/>
  <c r="K1372" i="9"/>
  <c r="K1373" i="9"/>
  <c r="K1374" i="9"/>
  <c r="K1375" i="9"/>
  <c r="K1376" i="9"/>
  <c r="K1377" i="9"/>
  <c r="K1378" i="9"/>
  <c r="K1379" i="9"/>
  <c r="K1380" i="9"/>
  <c r="K1381" i="9"/>
  <c r="K1382" i="9"/>
  <c r="K1383" i="9"/>
  <c r="K1384" i="9"/>
  <c r="K1385" i="9"/>
  <c r="K1386" i="9"/>
  <c r="K1387" i="9"/>
  <c r="K1388" i="9"/>
  <c r="K1389" i="9"/>
  <c r="K1390" i="9"/>
  <c r="K1391" i="9"/>
  <c r="K1392" i="9"/>
  <c r="K1393" i="9"/>
  <c r="K1394" i="9"/>
  <c r="K1395" i="9"/>
  <c r="K1396" i="9"/>
  <c r="K1397" i="9"/>
  <c r="K1398" i="9"/>
  <c r="K1399" i="9"/>
  <c r="K1400" i="9"/>
  <c r="K1401" i="9"/>
  <c r="K1402" i="9"/>
  <c r="K1403" i="9"/>
  <c r="K1404" i="9"/>
  <c r="K1405" i="9"/>
  <c r="K1406" i="9"/>
  <c r="K1407" i="9"/>
  <c r="K1408" i="9"/>
  <c r="K1409" i="9"/>
  <c r="K1410" i="9"/>
  <c r="K1411" i="9"/>
  <c r="K1412" i="9"/>
  <c r="K1413" i="9"/>
  <c r="K1414" i="9"/>
  <c r="K1415" i="9"/>
  <c r="K1416" i="9"/>
  <c r="K1417" i="9"/>
  <c r="K1418" i="9"/>
  <c r="K1419" i="9"/>
  <c r="K1420" i="9"/>
  <c r="K1421" i="9"/>
  <c r="K1422" i="9"/>
  <c r="K1423" i="9"/>
  <c r="K1424" i="9"/>
  <c r="K1425" i="9"/>
  <c r="K1426" i="9"/>
  <c r="K1427" i="9"/>
  <c r="K1428" i="9"/>
  <c r="K1429" i="9"/>
  <c r="K1430" i="9"/>
  <c r="K1431" i="9"/>
  <c r="K1432" i="9"/>
  <c r="K1433" i="9"/>
  <c r="K1434" i="9"/>
  <c r="K1435" i="9"/>
  <c r="K1436" i="9"/>
  <c r="K1437" i="9"/>
  <c r="K1438" i="9"/>
  <c r="K1439" i="9"/>
  <c r="K1440" i="9"/>
  <c r="K1441" i="9"/>
  <c r="K1442" i="9"/>
  <c r="K1443" i="9"/>
  <c r="K1444" i="9"/>
  <c r="K1445" i="9"/>
  <c r="K1446" i="9"/>
  <c r="K1447" i="9"/>
  <c r="K1448" i="9"/>
  <c r="K1449" i="9"/>
  <c r="K1450" i="9"/>
  <c r="K1451" i="9"/>
  <c r="K1452" i="9"/>
  <c r="K1453" i="9"/>
  <c r="K1454" i="9"/>
  <c r="K1455" i="9"/>
  <c r="K1456" i="9"/>
  <c r="K1457" i="9"/>
  <c r="K1458" i="9"/>
  <c r="K1459" i="9"/>
  <c r="K1460" i="9"/>
  <c r="K1461" i="9"/>
  <c r="K1462" i="9"/>
  <c r="K1463" i="9"/>
  <c r="K1464" i="9"/>
  <c r="K1465" i="9"/>
  <c r="K1466" i="9"/>
  <c r="K1467" i="9"/>
  <c r="K1468" i="9"/>
  <c r="K1469" i="9"/>
  <c r="K1470" i="9"/>
  <c r="K1471" i="9"/>
  <c r="K1472" i="9"/>
  <c r="K1473" i="9"/>
  <c r="K1474" i="9"/>
  <c r="K1475" i="9"/>
  <c r="K1476" i="9"/>
  <c r="K1477" i="9"/>
  <c r="K1478" i="9"/>
  <c r="K1479" i="9"/>
  <c r="K1480" i="9"/>
  <c r="K1481" i="9"/>
  <c r="K1482" i="9"/>
  <c r="K1483" i="9"/>
  <c r="K1484" i="9"/>
  <c r="K1485" i="9"/>
  <c r="K1486" i="9"/>
  <c r="K1487" i="9"/>
  <c r="K1488" i="9"/>
  <c r="K1489" i="9"/>
  <c r="K1490" i="9"/>
  <c r="K1491" i="9"/>
  <c r="K1492" i="9"/>
  <c r="K1493" i="9"/>
  <c r="K1494" i="9"/>
  <c r="K1495" i="9"/>
  <c r="K1496" i="9"/>
  <c r="K1497" i="9"/>
  <c r="K1498" i="9"/>
  <c r="K1499" i="9"/>
  <c r="K1500" i="9"/>
  <c r="K1501" i="9"/>
  <c r="K1502" i="9"/>
  <c r="K1503" i="9"/>
  <c r="K1504" i="9"/>
  <c r="K1505" i="9"/>
  <c r="K1506" i="9"/>
  <c r="K1507" i="9"/>
  <c r="K1508" i="9"/>
  <c r="K1509" i="9"/>
  <c r="K1510" i="9"/>
  <c r="K1511" i="9"/>
  <c r="K1512" i="9"/>
  <c r="K1513" i="9"/>
  <c r="K1514" i="9"/>
  <c r="K1515" i="9"/>
  <c r="K1516" i="9"/>
  <c r="K1517" i="9"/>
  <c r="K1518" i="9"/>
  <c r="K1519" i="9"/>
  <c r="K1520" i="9"/>
  <c r="K1521" i="9"/>
  <c r="K1522" i="9"/>
  <c r="K1523" i="9"/>
  <c r="K1524" i="9"/>
  <c r="K1525" i="9"/>
  <c r="K1526" i="9"/>
  <c r="K1527" i="9"/>
  <c r="K1528" i="9"/>
  <c r="K1529" i="9"/>
  <c r="K1530" i="9"/>
  <c r="K1531" i="9"/>
  <c r="K1532" i="9"/>
  <c r="K1533" i="9"/>
  <c r="K1534" i="9"/>
  <c r="K1535" i="9"/>
  <c r="K1536" i="9"/>
  <c r="K1537" i="9"/>
  <c r="K1538" i="9"/>
  <c r="K1539" i="9"/>
  <c r="K1540" i="9"/>
  <c r="K1541" i="9"/>
  <c r="K1542" i="9"/>
  <c r="K1543" i="9"/>
  <c r="K1544" i="9"/>
  <c r="K1545" i="9"/>
  <c r="K1546" i="9"/>
  <c r="K1547" i="9"/>
  <c r="K1548" i="9"/>
  <c r="K1549" i="9"/>
  <c r="K1550" i="9"/>
  <c r="K1551" i="9"/>
  <c r="K1552" i="9"/>
  <c r="K1553" i="9"/>
  <c r="K1554" i="9"/>
  <c r="K1555" i="9"/>
  <c r="K1556" i="9"/>
  <c r="K1557" i="9"/>
  <c r="K1558" i="9"/>
  <c r="K1559" i="9"/>
  <c r="K1560" i="9"/>
  <c r="K1561" i="9"/>
  <c r="K1562" i="9"/>
  <c r="K1563" i="9"/>
  <c r="K1564" i="9"/>
  <c r="K1565" i="9"/>
  <c r="K1566" i="9"/>
  <c r="K1567" i="9"/>
  <c r="K1568" i="9"/>
  <c r="K1569" i="9"/>
  <c r="K1570" i="9"/>
  <c r="K1571" i="9"/>
  <c r="K1572" i="9"/>
  <c r="K1573" i="9"/>
  <c r="K1574" i="9"/>
  <c r="K1575" i="9"/>
  <c r="K1576" i="9"/>
  <c r="K1577" i="9"/>
  <c r="K1578" i="9"/>
  <c r="K1579" i="9"/>
  <c r="K1580" i="9"/>
  <c r="K1581" i="9"/>
  <c r="K1582" i="9"/>
  <c r="K1583" i="9"/>
  <c r="K1584" i="9"/>
  <c r="K1585" i="9"/>
  <c r="K1586" i="9"/>
  <c r="K1587" i="9"/>
  <c r="K1588" i="9"/>
  <c r="K1589" i="9"/>
  <c r="K1590" i="9"/>
  <c r="K1591" i="9"/>
  <c r="K1592" i="9"/>
  <c r="K1593" i="9"/>
  <c r="K1594" i="9"/>
  <c r="K1595" i="9"/>
  <c r="K1596" i="9"/>
  <c r="K1597" i="9"/>
  <c r="K1598" i="9"/>
  <c r="K1599" i="9"/>
  <c r="K1600" i="9"/>
  <c r="K1601" i="9"/>
  <c r="K1602" i="9"/>
  <c r="K1603" i="9"/>
  <c r="K1604" i="9"/>
  <c r="K1605" i="9"/>
  <c r="K1606" i="9"/>
  <c r="K1607" i="9"/>
  <c r="K1608" i="9"/>
  <c r="K1609" i="9"/>
  <c r="K1610" i="9"/>
  <c r="K1611" i="9"/>
  <c r="K1612" i="9"/>
  <c r="K1613" i="9"/>
  <c r="K1614" i="9"/>
  <c r="K1615" i="9"/>
  <c r="K1616" i="9"/>
  <c r="K1617" i="9"/>
  <c r="K1618" i="9"/>
  <c r="K1619" i="9"/>
  <c r="K1620" i="9"/>
  <c r="K1621" i="9"/>
  <c r="K1622" i="9"/>
  <c r="K1623" i="9"/>
  <c r="K1624" i="9"/>
  <c r="K1625" i="9"/>
  <c r="K1626" i="9"/>
  <c r="K1627" i="9"/>
  <c r="K1628" i="9"/>
  <c r="K1629" i="9"/>
  <c r="K1630" i="9"/>
  <c r="K1631" i="9"/>
  <c r="K1632" i="9"/>
  <c r="K1633" i="9"/>
  <c r="K1634" i="9"/>
  <c r="K1635" i="9"/>
  <c r="K1636" i="9"/>
  <c r="K1637" i="9"/>
  <c r="K1638" i="9"/>
  <c r="K1639" i="9"/>
  <c r="K1640" i="9"/>
  <c r="K1641" i="9"/>
  <c r="K1642" i="9"/>
  <c r="K1643" i="9"/>
  <c r="K1644" i="9"/>
  <c r="K1645" i="9"/>
  <c r="K1646" i="9"/>
  <c r="K1647" i="9"/>
  <c r="K1648" i="9"/>
  <c r="K1649" i="9"/>
  <c r="K1650" i="9"/>
  <c r="K1651" i="9"/>
  <c r="K1652" i="9"/>
  <c r="K1653" i="9"/>
  <c r="K1654" i="9"/>
  <c r="K1655" i="9"/>
  <c r="K1656" i="9"/>
  <c r="K1657" i="9"/>
  <c r="K1658" i="9"/>
  <c r="K1659" i="9"/>
  <c r="K1660" i="9"/>
  <c r="K1661" i="9"/>
  <c r="K1662" i="9"/>
  <c r="K1663" i="9"/>
  <c r="K1664" i="9"/>
  <c r="K1665" i="9"/>
  <c r="K1666" i="9"/>
  <c r="K1667" i="9"/>
  <c r="K1668" i="9"/>
  <c r="K1669" i="9"/>
  <c r="K1670" i="9"/>
  <c r="K1671" i="9"/>
  <c r="K1672" i="9"/>
  <c r="K1673" i="9"/>
  <c r="K1674" i="9"/>
  <c r="K1675" i="9"/>
  <c r="K1676" i="9"/>
  <c r="K1677" i="9"/>
  <c r="K1678" i="9"/>
  <c r="K1679" i="9"/>
  <c r="K1680" i="9"/>
  <c r="K1681" i="9"/>
  <c r="K1682" i="9"/>
  <c r="K1683" i="9"/>
  <c r="K1684" i="9"/>
  <c r="K1685" i="9"/>
  <c r="K1686" i="9"/>
  <c r="K1687" i="9"/>
  <c r="K1688" i="9"/>
  <c r="K1689" i="9"/>
  <c r="K1690" i="9"/>
  <c r="K1691" i="9"/>
  <c r="K1692" i="9"/>
  <c r="K1693" i="9"/>
  <c r="K1694" i="9"/>
  <c r="K1695" i="9"/>
  <c r="K1696" i="9"/>
  <c r="K1697" i="9"/>
  <c r="K1698" i="9"/>
  <c r="K1699" i="9"/>
  <c r="K1700" i="9"/>
  <c r="K1701" i="9"/>
  <c r="K1702" i="9"/>
  <c r="K1703" i="9"/>
  <c r="K1704" i="9"/>
  <c r="K1705" i="9"/>
  <c r="K1706" i="9"/>
  <c r="K1707" i="9"/>
  <c r="K1708" i="9"/>
  <c r="K1709" i="9"/>
  <c r="K1710" i="9"/>
  <c r="K1711" i="9"/>
  <c r="K1712" i="9"/>
  <c r="K1713" i="9"/>
  <c r="K1714" i="9"/>
  <c r="K1715" i="9"/>
  <c r="K1716" i="9"/>
  <c r="K1717" i="9"/>
  <c r="K1718" i="9"/>
  <c r="K1719" i="9"/>
  <c r="K1720" i="9"/>
  <c r="K1721" i="9"/>
  <c r="K1722" i="9"/>
  <c r="K1723" i="9"/>
  <c r="K1724" i="9"/>
  <c r="K1725" i="9"/>
  <c r="K1726" i="9"/>
  <c r="K1727" i="9"/>
  <c r="K1728" i="9"/>
  <c r="K1729" i="9"/>
  <c r="K1730" i="9"/>
  <c r="K1731" i="9"/>
  <c r="K1732" i="9"/>
  <c r="K1733" i="9"/>
  <c r="K1734" i="9"/>
  <c r="K1735" i="9"/>
  <c r="K1736" i="9"/>
  <c r="K1737" i="9"/>
  <c r="K1738" i="9"/>
  <c r="K1739" i="9"/>
  <c r="K1740" i="9"/>
  <c r="K1741" i="9"/>
  <c r="K1742" i="9"/>
  <c r="K1743" i="9"/>
  <c r="K1744" i="9"/>
  <c r="K1745" i="9"/>
  <c r="K1746" i="9"/>
  <c r="K1747" i="9"/>
  <c r="K1748" i="9"/>
  <c r="K1749" i="9"/>
  <c r="K1750" i="9"/>
  <c r="K1751" i="9"/>
  <c r="K1752" i="9"/>
  <c r="K1753" i="9"/>
  <c r="K1754" i="9"/>
  <c r="K1755" i="9"/>
  <c r="K1756" i="9"/>
  <c r="K1757" i="9"/>
  <c r="K1758" i="9"/>
  <c r="K1759" i="9"/>
  <c r="K1760" i="9"/>
  <c r="K1761" i="9"/>
  <c r="K1762" i="9"/>
  <c r="K1763" i="9"/>
  <c r="K1764" i="9"/>
  <c r="K1765" i="9"/>
  <c r="K1766" i="9"/>
  <c r="K1767" i="9"/>
  <c r="K1768" i="9"/>
  <c r="K1769" i="9"/>
  <c r="K1770" i="9"/>
  <c r="K1771" i="9"/>
  <c r="K1772" i="9"/>
  <c r="K1773" i="9"/>
  <c r="K1774" i="9"/>
  <c r="K1775" i="9"/>
  <c r="K1776" i="9"/>
  <c r="K1777" i="9"/>
  <c r="K1778" i="9"/>
  <c r="K1779" i="9"/>
  <c r="K1780" i="9"/>
  <c r="K1781" i="9"/>
  <c r="K1782" i="9"/>
  <c r="K1783" i="9"/>
  <c r="K1784" i="9"/>
  <c r="K1785" i="9"/>
  <c r="K1786" i="9"/>
  <c r="K1787" i="9"/>
  <c r="K1788" i="9"/>
  <c r="K1789" i="9"/>
  <c r="K1790" i="9"/>
  <c r="K1791" i="9"/>
  <c r="K1792" i="9"/>
  <c r="K1793" i="9"/>
  <c r="K1794" i="9"/>
  <c r="K1795" i="9"/>
  <c r="K1796" i="9"/>
  <c r="K1797" i="9"/>
  <c r="K1798" i="9"/>
  <c r="K1799" i="9"/>
  <c r="K1800" i="9"/>
  <c r="K1801" i="9"/>
  <c r="K1802" i="9"/>
  <c r="K1803" i="9"/>
  <c r="K1804" i="9"/>
  <c r="K1805" i="9"/>
  <c r="K1806" i="9"/>
  <c r="K1807" i="9"/>
  <c r="K1808" i="9"/>
  <c r="K1809" i="9"/>
  <c r="K1810" i="9"/>
  <c r="K1811" i="9"/>
  <c r="K1812" i="9"/>
  <c r="K1813" i="9"/>
  <c r="K1814" i="9"/>
  <c r="K1815" i="9"/>
  <c r="K1816" i="9"/>
  <c r="K1817" i="9"/>
  <c r="K1818" i="9"/>
  <c r="K1819" i="9"/>
  <c r="K1820" i="9"/>
  <c r="K1821" i="9"/>
  <c r="K1822" i="9"/>
  <c r="K1823" i="9"/>
  <c r="K1824" i="9"/>
  <c r="K1825" i="9"/>
  <c r="K1826" i="9"/>
  <c r="K1827" i="9"/>
  <c r="K1828" i="9"/>
  <c r="K1829" i="9"/>
  <c r="K1830" i="9"/>
  <c r="K1831" i="9"/>
  <c r="K1832" i="9"/>
  <c r="K1833" i="9"/>
  <c r="K1834" i="9"/>
  <c r="K1835" i="9"/>
  <c r="K1836" i="9"/>
  <c r="K1837" i="9"/>
  <c r="K1838" i="9"/>
  <c r="K1839" i="9"/>
  <c r="K1840" i="9"/>
  <c r="K1841" i="9"/>
  <c r="K1842" i="9"/>
  <c r="K1843" i="9"/>
  <c r="K1844" i="9"/>
  <c r="K1845" i="9"/>
  <c r="K1846" i="9"/>
  <c r="K1847" i="9"/>
  <c r="K1848" i="9"/>
  <c r="K1849" i="9"/>
  <c r="K1850" i="9"/>
  <c r="K1851" i="9"/>
  <c r="K1852" i="9"/>
  <c r="K1853" i="9"/>
  <c r="K1854" i="9"/>
  <c r="K1855" i="9"/>
  <c r="K1856" i="9"/>
  <c r="K1857" i="9"/>
  <c r="K1858" i="9"/>
  <c r="K1859" i="9"/>
  <c r="K1860" i="9"/>
  <c r="K1861" i="9"/>
  <c r="K1862" i="9"/>
  <c r="K1863" i="9"/>
  <c r="K1864" i="9"/>
  <c r="K1865" i="9"/>
  <c r="K1866" i="9"/>
  <c r="K1867" i="9"/>
  <c r="K1868" i="9"/>
  <c r="K1869" i="9"/>
  <c r="K1870" i="9"/>
  <c r="K1871" i="9"/>
  <c r="K1872" i="9"/>
  <c r="K1873" i="9"/>
  <c r="K1874" i="9"/>
  <c r="K1875" i="9"/>
  <c r="K1876" i="9"/>
  <c r="K1877" i="9"/>
  <c r="K1878" i="9"/>
  <c r="K1879" i="9"/>
  <c r="K1880" i="9"/>
  <c r="K1881" i="9"/>
  <c r="K1882" i="9"/>
  <c r="K1883" i="9"/>
  <c r="K1884" i="9"/>
  <c r="K1885" i="9"/>
  <c r="K1886" i="9"/>
  <c r="K1887" i="9"/>
  <c r="K1888" i="9"/>
  <c r="K1889" i="9"/>
  <c r="K1890" i="9"/>
  <c r="K1891" i="9"/>
  <c r="K1892" i="9"/>
  <c r="K1893" i="9"/>
  <c r="K1894" i="9"/>
  <c r="K1895" i="9"/>
  <c r="K1896" i="9"/>
  <c r="K1897" i="9"/>
  <c r="K1898" i="9"/>
  <c r="K1899" i="9"/>
  <c r="K1900" i="9"/>
  <c r="K1901" i="9"/>
  <c r="K1902" i="9"/>
  <c r="K1903" i="9"/>
  <c r="K1904" i="9"/>
  <c r="K1905" i="9"/>
  <c r="K1906" i="9"/>
  <c r="K1907" i="9"/>
  <c r="K1908" i="9"/>
  <c r="K1909" i="9"/>
  <c r="K1910" i="9"/>
  <c r="K1911" i="9"/>
  <c r="K1912" i="9"/>
  <c r="K1913" i="9"/>
  <c r="K1914" i="9"/>
  <c r="K1915" i="9"/>
  <c r="K1916" i="9"/>
  <c r="K1917" i="9"/>
  <c r="K1918" i="9"/>
  <c r="K1919" i="9"/>
  <c r="K1920" i="9"/>
  <c r="K1921" i="9"/>
  <c r="K1922" i="9"/>
  <c r="K1923" i="9"/>
  <c r="K1924" i="9"/>
  <c r="K1925" i="9"/>
  <c r="K1926" i="9"/>
  <c r="K1927" i="9"/>
  <c r="K1928" i="9"/>
  <c r="K1929" i="9"/>
  <c r="K1930" i="9"/>
  <c r="K1931" i="9"/>
  <c r="K1932" i="9"/>
  <c r="K1933" i="9"/>
  <c r="K1934" i="9"/>
  <c r="K1935" i="9"/>
  <c r="K1936" i="9"/>
  <c r="K1937" i="9"/>
  <c r="K1938" i="9"/>
  <c r="K1939" i="9"/>
  <c r="K1940" i="9"/>
  <c r="K1941" i="9"/>
  <c r="K1942" i="9"/>
  <c r="K1943" i="9"/>
  <c r="K1944" i="9"/>
  <c r="K1945" i="9"/>
  <c r="K1946" i="9"/>
  <c r="K1947" i="9"/>
  <c r="K1948" i="9"/>
  <c r="K1949" i="9"/>
  <c r="K1950" i="9"/>
  <c r="K1951" i="9"/>
  <c r="K1952" i="9"/>
  <c r="K1953" i="9"/>
  <c r="K2" i="9"/>
  <c r="AH3" i="9"/>
  <c r="AH4" i="9"/>
  <c r="AH5" i="9"/>
  <c r="AH6" i="9"/>
  <c r="AH7" i="9"/>
  <c r="AH8" i="9"/>
  <c r="AH9" i="9"/>
  <c r="AH10" i="9"/>
  <c r="AH11" i="9"/>
  <c r="AH12" i="9"/>
  <c r="AH13" i="9"/>
  <c r="AH14" i="9"/>
  <c r="AH15" i="9"/>
  <c r="AH16" i="9"/>
  <c r="AH17" i="9"/>
  <c r="AH18" i="9"/>
  <c r="AH19" i="9"/>
  <c r="AH20" i="9"/>
  <c r="AH21" i="9"/>
  <c r="AH22" i="9"/>
  <c r="AH23" i="9"/>
  <c r="AH24" i="9"/>
  <c r="AH25" i="9"/>
  <c r="AH26" i="9"/>
  <c r="AH27" i="9"/>
  <c r="AH28" i="9"/>
  <c r="AH29" i="9"/>
  <c r="AH30" i="9"/>
  <c r="AH31" i="9"/>
  <c r="AH32" i="9"/>
  <c r="AH33" i="9"/>
  <c r="AH34" i="9"/>
  <c r="AH35" i="9"/>
  <c r="AH36" i="9"/>
  <c r="AH37" i="9"/>
  <c r="AH38" i="9"/>
  <c r="AH39" i="9"/>
  <c r="AH40" i="9"/>
  <c r="AH41" i="9"/>
  <c r="AH42" i="9"/>
  <c r="AH43" i="9"/>
  <c r="AH44" i="9"/>
  <c r="AH45" i="9"/>
  <c r="AH46" i="9"/>
  <c r="AH47" i="9"/>
  <c r="AH48" i="9"/>
  <c r="AH49" i="9"/>
  <c r="AH50" i="9"/>
  <c r="AH51" i="9"/>
  <c r="AH52" i="9"/>
  <c r="AH53" i="9"/>
  <c r="AH54" i="9"/>
  <c r="AH55" i="9"/>
  <c r="AH56" i="9"/>
  <c r="AH57" i="9"/>
  <c r="AH58" i="9"/>
  <c r="AH59" i="9"/>
  <c r="AH60" i="9"/>
  <c r="AH61" i="9"/>
  <c r="AH62" i="9"/>
  <c r="AH63" i="9"/>
  <c r="AH64" i="9"/>
  <c r="AH65" i="9"/>
  <c r="AH66" i="9"/>
  <c r="AH67" i="9"/>
  <c r="AH68" i="9"/>
  <c r="AH69" i="9"/>
  <c r="AH70" i="9"/>
  <c r="AH71" i="9"/>
  <c r="AH72" i="9"/>
  <c r="AH73" i="9"/>
  <c r="AH74" i="9"/>
  <c r="AH75" i="9"/>
  <c r="AH76" i="9"/>
  <c r="AH77" i="9"/>
  <c r="AH78" i="9"/>
  <c r="AH79" i="9"/>
  <c r="AH80" i="9"/>
  <c r="AH81" i="9"/>
  <c r="AH82" i="9"/>
  <c r="AH83" i="9"/>
  <c r="AH84" i="9"/>
  <c r="AH85" i="9"/>
  <c r="AH86" i="9"/>
  <c r="AH87" i="9"/>
  <c r="AH88" i="9"/>
  <c r="AH89" i="9"/>
  <c r="AH90" i="9"/>
  <c r="AH91" i="9"/>
  <c r="AH92" i="9"/>
  <c r="AH93" i="9"/>
  <c r="AH94" i="9"/>
  <c r="AH95" i="9"/>
  <c r="AH96" i="9"/>
  <c r="AH97" i="9"/>
  <c r="AH98" i="9"/>
  <c r="AH99" i="9"/>
  <c r="AH100" i="9"/>
  <c r="AH101" i="9"/>
  <c r="AH102" i="9"/>
  <c r="AH103" i="9"/>
  <c r="AH104" i="9"/>
  <c r="AH105" i="9"/>
  <c r="AH106" i="9"/>
  <c r="AH107" i="9"/>
  <c r="AH108" i="9"/>
  <c r="AH109" i="9"/>
  <c r="AH110" i="9"/>
  <c r="AH111" i="9"/>
  <c r="AH112" i="9"/>
  <c r="AH113" i="9"/>
  <c r="AH114" i="9"/>
  <c r="AH115" i="9"/>
  <c r="AH116" i="9"/>
  <c r="AH117" i="9"/>
  <c r="AH118" i="9"/>
  <c r="AH119" i="9"/>
  <c r="AH120" i="9"/>
  <c r="AH121" i="9"/>
  <c r="AH122" i="9"/>
  <c r="AH123" i="9"/>
  <c r="AH124" i="9"/>
  <c r="AH125" i="9"/>
  <c r="AH126" i="9"/>
  <c r="AH127" i="9"/>
  <c r="AH128" i="9"/>
  <c r="AH129" i="9"/>
  <c r="AH130" i="9"/>
  <c r="AH131" i="9"/>
  <c r="AH132" i="9"/>
  <c r="AH133" i="9"/>
  <c r="AH134" i="9"/>
  <c r="AH135" i="9"/>
  <c r="AH136" i="9"/>
  <c r="AH137" i="9"/>
  <c r="AH138" i="9"/>
  <c r="AH139" i="9"/>
  <c r="AH140" i="9"/>
  <c r="AH141" i="9"/>
  <c r="AH142" i="9"/>
  <c r="AH143" i="9"/>
  <c r="AH144" i="9"/>
  <c r="AH145" i="9"/>
  <c r="AH146" i="9"/>
  <c r="AH147" i="9"/>
  <c r="AH148" i="9"/>
  <c r="AH149" i="9"/>
  <c r="AH150" i="9"/>
  <c r="AH151" i="9"/>
  <c r="AH152" i="9"/>
  <c r="AH153" i="9"/>
  <c r="AH154" i="9"/>
  <c r="AH155" i="9"/>
  <c r="AH156" i="9"/>
  <c r="AH157" i="9"/>
  <c r="AH158" i="9"/>
  <c r="AH159" i="9"/>
  <c r="AH160" i="9"/>
  <c r="AH161" i="9"/>
  <c r="AH162" i="9"/>
  <c r="AH163" i="9"/>
  <c r="AH164" i="9"/>
  <c r="AH165" i="9"/>
  <c r="AH166" i="9"/>
  <c r="AH167" i="9"/>
  <c r="AH168" i="9"/>
  <c r="AH169" i="9"/>
  <c r="AH170" i="9"/>
  <c r="AH171" i="9"/>
  <c r="AH172" i="9"/>
  <c r="AH173" i="9"/>
  <c r="AH174" i="9"/>
  <c r="AH175" i="9"/>
  <c r="AH176" i="9"/>
  <c r="AH177" i="9"/>
  <c r="AH178" i="9"/>
  <c r="AH179" i="9"/>
  <c r="AH180" i="9"/>
  <c r="AH181" i="9"/>
  <c r="AH182" i="9"/>
  <c r="AH183" i="9"/>
  <c r="AH184" i="9"/>
  <c r="AH185" i="9"/>
  <c r="AH186" i="9"/>
  <c r="AH187" i="9"/>
  <c r="AH188" i="9"/>
  <c r="AH189" i="9"/>
  <c r="AH190" i="9"/>
  <c r="AH191" i="9"/>
  <c r="AH192" i="9"/>
  <c r="AH193" i="9"/>
  <c r="AH194" i="9"/>
  <c r="AH195" i="9"/>
  <c r="AH196" i="9"/>
  <c r="AH197" i="9"/>
  <c r="AH198" i="9"/>
  <c r="AH199" i="9"/>
  <c r="AH200" i="9"/>
  <c r="AH201" i="9"/>
  <c r="AH202" i="9"/>
  <c r="AH203" i="9"/>
  <c r="AH204" i="9"/>
  <c r="AH205" i="9"/>
  <c r="AH206" i="9"/>
  <c r="AH207" i="9"/>
  <c r="AH208" i="9"/>
  <c r="AH209" i="9"/>
  <c r="AH210" i="9"/>
  <c r="AH211" i="9"/>
  <c r="AH212" i="9"/>
  <c r="AH213" i="9"/>
  <c r="AH214" i="9"/>
  <c r="AH215" i="9"/>
  <c r="AH216" i="9"/>
  <c r="AH217" i="9"/>
  <c r="AH218" i="9"/>
  <c r="AH219" i="9"/>
  <c r="AH220" i="9"/>
  <c r="AH221" i="9"/>
  <c r="AH222" i="9"/>
  <c r="AH223" i="9"/>
  <c r="AH224" i="9"/>
  <c r="AH225" i="9"/>
  <c r="AH226" i="9"/>
  <c r="AH227" i="9"/>
  <c r="AH228" i="9"/>
  <c r="AH229" i="9"/>
  <c r="AH230" i="9"/>
  <c r="AH231" i="9"/>
  <c r="AH232" i="9"/>
  <c r="AH233" i="9"/>
  <c r="AH234" i="9"/>
  <c r="AH235" i="9"/>
  <c r="AH236" i="9"/>
  <c r="AH237" i="9"/>
  <c r="AH238" i="9"/>
  <c r="AH239" i="9"/>
  <c r="AH240" i="9"/>
  <c r="AH241" i="9"/>
  <c r="AH242" i="9"/>
  <c r="AH243" i="9"/>
  <c r="AH244" i="9"/>
  <c r="AH245" i="9"/>
  <c r="AH246" i="9"/>
  <c r="AH247" i="9"/>
  <c r="AH248" i="9"/>
  <c r="AH249" i="9"/>
  <c r="AH250" i="9"/>
  <c r="AH251" i="9"/>
  <c r="AH252" i="9"/>
  <c r="AH253" i="9"/>
  <c r="AH254" i="9"/>
  <c r="AH255" i="9"/>
  <c r="AH256" i="9"/>
  <c r="AH257" i="9"/>
  <c r="AH258" i="9"/>
  <c r="AH259" i="9"/>
  <c r="AH260" i="9"/>
  <c r="AH261" i="9"/>
  <c r="AH262" i="9"/>
  <c r="AH263" i="9"/>
  <c r="AH264" i="9"/>
  <c r="AH265" i="9"/>
  <c r="AH266" i="9"/>
  <c r="AH267" i="9"/>
  <c r="AH268" i="9"/>
  <c r="AH269" i="9"/>
  <c r="AH270" i="9"/>
  <c r="AH271" i="9"/>
  <c r="AH272" i="9"/>
  <c r="AH273" i="9"/>
  <c r="AH274" i="9"/>
  <c r="AH275" i="9"/>
  <c r="AH276" i="9"/>
  <c r="AH277" i="9"/>
  <c r="AH278" i="9"/>
  <c r="AH279" i="9"/>
  <c r="AH280" i="9"/>
  <c r="AH281" i="9"/>
  <c r="AH282" i="9"/>
  <c r="AH283" i="9"/>
  <c r="AH284" i="9"/>
  <c r="AH285" i="9"/>
  <c r="AH286" i="9"/>
  <c r="AH287" i="9"/>
  <c r="AH288" i="9"/>
  <c r="AH289" i="9"/>
  <c r="AH290" i="9"/>
  <c r="AH291" i="9"/>
  <c r="AH292" i="9"/>
  <c r="AH293" i="9"/>
  <c r="AH294" i="9"/>
  <c r="AH295" i="9"/>
  <c r="AH296" i="9"/>
  <c r="AH297" i="9"/>
  <c r="AH298" i="9"/>
  <c r="AH299" i="9"/>
  <c r="AH300" i="9"/>
  <c r="AH301" i="9"/>
  <c r="AH302" i="9"/>
  <c r="AH303" i="9"/>
  <c r="AH304" i="9"/>
  <c r="AH305" i="9"/>
  <c r="AH306" i="9"/>
  <c r="AH307" i="9"/>
  <c r="AH308" i="9"/>
  <c r="AH309" i="9"/>
  <c r="AH310" i="9"/>
  <c r="AH311" i="9"/>
  <c r="AH312" i="9"/>
  <c r="AH313" i="9"/>
  <c r="AH314" i="9"/>
  <c r="AH315" i="9"/>
  <c r="AH316" i="9"/>
  <c r="AH317" i="9"/>
  <c r="AH318" i="9"/>
  <c r="AH319" i="9"/>
  <c r="AH320" i="9"/>
  <c r="AH321" i="9"/>
  <c r="AH322" i="9"/>
  <c r="AH323" i="9"/>
  <c r="AH324" i="9"/>
  <c r="AH325" i="9"/>
  <c r="AH326" i="9"/>
  <c r="AH327" i="9"/>
  <c r="AH328" i="9"/>
  <c r="AH329" i="9"/>
  <c r="AH330" i="9"/>
  <c r="AH331" i="9"/>
  <c r="AH332" i="9"/>
  <c r="AH333" i="9"/>
  <c r="AH334" i="9"/>
  <c r="AH335" i="9"/>
  <c r="AH336" i="9"/>
  <c r="AH337" i="9"/>
  <c r="AH338" i="9"/>
  <c r="AH339" i="9"/>
  <c r="AH340" i="9"/>
  <c r="AH341" i="9"/>
  <c r="AH342" i="9"/>
  <c r="AH343" i="9"/>
  <c r="AH344" i="9"/>
  <c r="AH345" i="9"/>
  <c r="AH346" i="9"/>
  <c r="AH347" i="9"/>
  <c r="AH348" i="9"/>
  <c r="AH349" i="9"/>
  <c r="AH350" i="9"/>
  <c r="AH351" i="9"/>
  <c r="AH352" i="9"/>
  <c r="AH353" i="9"/>
  <c r="AH354" i="9"/>
  <c r="AH355" i="9"/>
  <c r="AH356" i="9"/>
  <c r="AH357" i="9"/>
  <c r="AH358" i="9"/>
  <c r="AH359" i="9"/>
  <c r="AH360" i="9"/>
  <c r="AH361" i="9"/>
  <c r="AH362" i="9"/>
  <c r="AH363" i="9"/>
  <c r="AH364" i="9"/>
  <c r="AH365" i="9"/>
  <c r="AH366" i="9"/>
  <c r="AH367" i="9"/>
  <c r="AH368" i="9"/>
  <c r="AH369" i="9"/>
  <c r="AH370" i="9"/>
  <c r="AH371" i="9"/>
  <c r="AH372" i="9"/>
  <c r="AH373" i="9"/>
  <c r="AH374" i="9"/>
  <c r="AH375" i="9"/>
  <c r="AH376" i="9"/>
  <c r="AH377" i="9"/>
  <c r="AH378" i="9"/>
  <c r="AH379" i="9"/>
  <c r="AH380" i="9"/>
  <c r="AH381" i="9"/>
  <c r="AH382" i="9"/>
  <c r="AH383" i="9"/>
  <c r="AH384" i="9"/>
  <c r="AH385" i="9"/>
  <c r="AH386" i="9"/>
  <c r="AH387" i="9"/>
  <c r="AH388" i="9"/>
  <c r="AH389" i="9"/>
  <c r="AH390" i="9"/>
  <c r="AH391" i="9"/>
  <c r="AH392" i="9"/>
  <c r="AH393" i="9"/>
  <c r="AH394" i="9"/>
  <c r="AH395" i="9"/>
  <c r="AH396" i="9"/>
  <c r="AH397" i="9"/>
  <c r="AH398" i="9"/>
  <c r="AH399" i="9"/>
  <c r="AH400" i="9"/>
  <c r="AH401" i="9"/>
  <c r="AH402" i="9"/>
  <c r="AH403" i="9"/>
  <c r="AH404" i="9"/>
  <c r="AH405" i="9"/>
  <c r="AH406" i="9"/>
  <c r="AH407" i="9"/>
  <c r="AH408" i="9"/>
  <c r="AH409" i="9"/>
  <c r="AH410" i="9"/>
  <c r="AH411" i="9"/>
  <c r="AH412" i="9"/>
  <c r="AH413" i="9"/>
  <c r="AH414" i="9"/>
  <c r="AH415" i="9"/>
  <c r="AH416" i="9"/>
  <c r="AH417" i="9"/>
  <c r="AH418" i="9"/>
  <c r="AH419" i="9"/>
  <c r="AH420" i="9"/>
  <c r="AH421" i="9"/>
  <c r="AH422" i="9"/>
  <c r="AH423" i="9"/>
  <c r="AH424" i="9"/>
  <c r="AH425" i="9"/>
  <c r="AH426" i="9"/>
  <c r="AH427" i="9"/>
  <c r="AH428" i="9"/>
  <c r="AH429" i="9"/>
  <c r="AH430" i="9"/>
  <c r="AH431" i="9"/>
  <c r="AH432" i="9"/>
  <c r="AH433" i="9"/>
  <c r="AH434" i="9"/>
  <c r="AH435" i="9"/>
  <c r="AH436" i="9"/>
  <c r="AH437" i="9"/>
  <c r="AH438" i="9"/>
  <c r="AH439" i="9"/>
  <c r="AH440" i="9"/>
  <c r="AH441" i="9"/>
  <c r="AH442" i="9"/>
  <c r="AH443" i="9"/>
  <c r="AH444" i="9"/>
  <c r="AH445" i="9"/>
  <c r="AH446" i="9"/>
  <c r="AH447" i="9"/>
  <c r="AH448" i="9"/>
  <c r="AH449" i="9"/>
  <c r="AH450" i="9"/>
  <c r="AH451" i="9"/>
  <c r="AH452" i="9"/>
  <c r="AH453" i="9"/>
  <c r="AH454" i="9"/>
  <c r="AH455" i="9"/>
  <c r="AH456" i="9"/>
  <c r="AH457" i="9"/>
  <c r="AH458" i="9"/>
  <c r="AH459" i="9"/>
  <c r="AH460" i="9"/>
  <c r="AH461" i="9"/>
  <c r="AH462" i="9"/>
  <c r="AH463" i="9"/>
  <c r="AH464" i="9"/>
  <c r="AH465" i="9"/>
  <c r="AH466" i="9"/>
  <c r="AH467" i="9"/>
  <c r="AH468" i="9"/>
  <c r="AH469" i="9"/>
  <c r="AH470" i="9"/>
  <c r="AH471" i="9"/>
  <c r="AH472" i="9"/>
  <c r="AH473" i="9"/>
  <c r="AH474" i="9"/>
  <c r="AH475" i="9"/>
  <c r="AH476" i="9"/>
  <c r="AH477" i="9"/>
  <c r="AH478" i="9"/>
  <c r="AH479" i="9"/>
  <c r="AH480" i="9"/>
  <c r="AH481" i="9"/>
  <c r="AH482" i="9"/>
  <c r="AH483" i="9"/>
  <c r="AH484" i="9"/>
  <c r="AH485" i="9"/>
  <c r="AH486" i="9"/>
  <c r="AH487" i="9"/>
  <c r="AH488" i="9"/>
  <c r="AH489" i="9"/>
  <c r="AH490" i="9"/>
  <c r="AH491" i="9"/>
  <c r="AH492" i="9"/>
  <c r="AH493" i="9"/>
  <c r="AH494" i="9"/>
  <c r="AH495" i="9"/>
  <c r="AH496" i="9"/>
  <c r="AH497" i="9"/>
  <c r="AH498" i="9"/>
  <c r="AH499" i="9"/>
  <c r="AH500" i="9"/>
  <c r="AH501" i="9"/>
  <c r="AH502" i="9"/>
  <c r="AH503" i="9"/>
  <c r="AH504" i="9"/>
  <c r="AH505" i="9"/>
  <c r="AH506" i="9"/>
  <c r="AH507" i="9"/>
  <c r="AH508" i="9"/>
  <c r="AH509" i="9"/>
  <c r="AH510" i="9"/>
  <c r="AH511" i="9"/>
  <c r="AH512" i="9"/>
  <c r="AH513" i="9"/>
  <c r="AH514" i="9"/>
  <c r="AH515" i="9"/>
  <c r="AH516" i="9"/>
  <c r="AH517" i="9"/>
  <c r="AH518" i="9"/>
  <c r="AH519" i="9"/>
  <c r="AH520" i="9"/>
  <c r="AH521" i="9"/>
  <c r="AH522" i="9"/>
  <c r="AH523" i="9"/>
  <c r="AH524" i="9"/>
  <c r="AH525" i="9"/>
  <c r="AH526" i="9"/>
  <c r="AH527" i="9"/>
  <c r="AH528" i="9"/>
  <c r="AH529" i="9"/>
  <c r="AH530" i="9"/>
  <c r="AH531" i="9"/>
  <c r="AH532" i="9"/>
  <c r="AH533" i="9"/>
  <c r="AH534" i="9"/>
  <c r="AH535" i="9"/>
  <c r="AH536" i="9"/>
  <c r="AH537" i="9"/>
  <c r="AH538" i="9"/>
  <c r="AH539" i="9"/>
  <c r="AH540" i="9"/>
  <c r="AH541" i="9"/>
  <c r="AH542" i="9"/>
  <c r="AH543" i="9"/>
  <c r="AH544" i="9"/>
  <c r="AH545" i="9"/>
  <c r="AH546" i="9"/>
  <c r="AH547" i="9"/>
  <c r="AH548" i="9"/>
  <c r="AH549" i="9"/>
  <c r="AH550" i="9"/>
  <c r="AH551" i="9"/>
  <c r="AH552" i="9"/>
  <c r="AH553" i="9"/>
  <c r="AH554" i="9"/>
  <c r="AH555" i="9"/>
  <c r="AH556" i="9"/>
  <c r="AH557" i="9"/>
  <c r="AH558" i="9"/>
  <c r="AH559" i="9"/>
  <c r="AH560" i="9"/>
  <c r="AH561" i="9"/>
  <c r="AH562" i="9"/>
  <c r="AH563" i="9"/>
  <c r="AH564" i="9"/>
  <c r="AH565" i="9"/>
  <c r="AH566" i="9"/>
  <c r="AH567" i="9"/>
  <c r="AH568" i="9"/>
  <c r="AH569" i="9"/>
  <c r="AH570" i="9"/>
  <c r="AH571" i="9"/>
  <c r="AH572" i="9"/>
  <c r="AH573" i="9"/>
  <c r="AH574" i="9"/>
  <c r="AH575" i="9"/>
  <c r="AH576" i="9"/>
  <c r="AH577" i="9"/>
  <c r="AH578" i="9"/>
  <c r="AH579" i="9"/>
  <c r="AH580" i="9"/>
  <c r="AH581" i="9"/>
  <c r="AH582" i="9"/>
  <c r="AH583" i="9"/>
  <c r="AH584" i="9"/>
  <c r="AH585" i="9"/>
  <c r="AH586" i="9"/>
  <c r="AH587" i="9"/>
  <c r="AH588" i="9"/>
  <c r="AH589" i="9"/>
  <c r="AH590" i="9"/>
  <c r="AH591" i="9"/>
  <c r="AH592" i="9"/>
  <c r="AH593" i="9"/>
  <c r="AH594" i="9"/>
  <c r="AH595" i="9"/>
  <c r="AH596" i="9"/>
  <c r="AH597" i="9"/>
  <c r="AH598" i="9"/>
  <c r="AH599" i="9"/>
  <c r="AH600" i="9"/>
  <c r="AH601" i="9"/>
  <c r="AH602" i="9"/>
  <c r="AH603" i="9"/>
  <c r="AH604" i="9"/>
  <c r="AH605" i="9"/>
  <c r="AH606" i="9"/>
  <c r="AH607" i="9"/>
  <c r="AH608" i="9"/>
  <c r="AH609" i="9"/>
  <c r="AH610" i="9"/>
  <c r="AH611" i="9"/>
  <c r="AH612" i="9"/>
  <c r="AH613" i="9"/>
  <c r="AH614" i="9"/>
  <c r="AH615" i="9"/>
  <c r="AH616" i="9"/>
  <c r="AH617" i="9"/>
  <c r="AH618" i="9"/>
  <c r="AH619" i="9"/>
  <c r="AH620" i="9"/>
  <c r="AH621" i="9"/>
  <c r="AH622" i="9"/>
  <c r="AH623" i="9"/>
  <c r="AH624" i="9"/>
  <c r="AH625" i="9"/>
  <c r="AH626" i="9"/>
  <c r="AH627" i="9"/>
  <c r="AH628" i="9"/>
  <c r="AH629" i="9"/>
  <c r="AH630" i="9"/>
  <c r="AH631" i="9"/>
  <c r="AH632" i="9"/>
  <c r="AH633" i="9"/>
  <c r="AH634" i="9"/>
  <c r="AH635" i="9"/>
  <c r="AH636" i="9"/>
  <c r="AH637" i="9"/>
  <c r="AH638" i="9"/>
  <c r="AH639" i="9"/>
  <c r="AH640" i="9"/>
  <c r="AH641" i="9"/>
  <c r="AH642" i="9"/>
  <c r="AH643" i="9"/>
  <c r="AH644" i="9"/>
  <c r="AH645" i="9"/>
  <c r="AH646" i="9"/>
  <c r="AH647" i="9"/>
  <c r="AH648" i="9"/>
  <c r="AH649" i="9"/>
  <c r="AH650" i="9"/>
  <c r="AH651" i="9"/>
  <c r="AH652" i="9"/>
  <c r="AH653" i="9"/>
  <c r="AH654" i="9"/>
  <c r="AH655" i="9"/>
  <c r="AH656" i="9"/>
  <c r="AH657" i="9"/>
  <c r="AH658" i="9"/>
  <c r="AH659" i="9"/>
  <c r="AH660" i="9"/>
  <c r="AH661" i="9"/>
  <c r="AH662" i="9"/>
  <c r="AH663" i="9"/>
  <c r="AH664" i="9"/>
  <c r="AH665" i="9"/>
  <c r="AH666" i="9"/>
  <c r="AH667" i="9"/>
  <c r="AH668" i="9"/>
  <c r="AH669" i="9"/>
  <c r="AH670" i="9"/>
  <c r="AH671" i="9"/>
  <c r="AH672" i="9"/>
  <c r="AH673" i="9"/>
  <c r="AH674" i="9"/>
  <c r="AH675" i="9"/>
  <c r="AH676" i="9"/>
  <c r="AH677" i="9"/>
  <c r="AH678" i="9"/>
  <c r="AH679" i="9"/>
  <c r="AH680" i="9"/>
  <c r="AH681" i="9"/>
  <c r="AH682" i="9"/>
  <c r="AH683" i="9"/>
  <c r="AH684" i="9"/>
  <c r="AH685" i="9"/>
  <c r="AH686" i="9"/>
  <c r="AH687" i="9"/>
  <c r="AH688" i="9"/>
  <c r="AH689" i="9"/>
  <c r="AH690" i="9"/>
  <c r="AH691" i="9"/>
  <c r="AH692" i="9"/>
  <c r="AH693" i="9"/>
  <c r="AH694" i="9"/>
  <c r="AH695" i="9"/>
  <c r="AH696" i="9"/>
  <c r="AH697" i="9"/>
  <c r="AH698" i="9"/>
  <c r="AH699" i="9"/>
  <c r="AH700" i="9"/>
  <c r="AH701" i="9"/>
  <c r="AH702" i="9"/>
  <c r="AH703" i="9"/>
  <c r="AH704" i="9"/>
  <c r="AH705" i="9"/>
  <c r="AH706" i="9"/>
  <c r="AH707" i="9"/>
  <c r="AH708" i="9"/>
  <c r="AH709" i="9"/>
  <c r="AH710" i="9"/>
  <c r="AH711" i="9"/>
  <c r="AH712" i="9"/>
  <c r="AH713" i="9"/>
  <c r="AH714" i="9"/>
  <c r="AH715" i="9"/>
  <c r="AH716" i="9"/>
  <c r="AH717" i="9"/>
  <c r="AH718" i="9"/>
  <c r="AH719" i="9"/>
  <c r="AH720" i="9"/>
  <c r="AH721" i="9"/>
  <c r="AH722" i="9"/>
  <c r="AH723" i="9"/>
  <c r="AH724" i="9"/>
  <c r="AH725" i="9"/>
  <c r="AH726" i="9"/>
  <c r="AH727" i="9"/>
  <c r="AH728" i="9"/>
  <c r="AH729" i="9"/>
  <c r="AH730" i="9"/>
  <c r="AH731" i="9"/>
  <c r="AH732" i="9"/>
  <c r="AH733" i="9"/>
  <c r="AH734" i="9"/>
  <c r="AH735" i="9"/>
  <c r="AH736" i="9"/>
  <c r="AH737" i="9"/>
  <c r="AH738" i="9"/>
  <c r="AH739" i="9"/>
  <c r="AH740" i="9"/>
  <c r="AH741" i="9"/>
  <c r="AH742" i="9"/>
  <c r="AH743" i="9"/>
  <c r="AH744" i="9"/>
  <c r="AH745" i="9"/>
  <c r="AH746" i="9"/>
  <c r="AH747" i="9"/>
  <c r="AH748" i="9"/>
  <c r="AH749" i="9"/>
  <c r="AH750" i="9"/>
  <c r="AH751" i="9"/>
  <c r="AH752" i="9"/>
  <c r="AH753" i="9"/>
  <c r="AH754" i="9"/>
  <c r="AH755" i="9"/>
  <c r="AH756" i="9"/>
  <c r="AH757" i="9"/>
  <c r="AH758" i="9"/>
  <c r="AH759" i="9"/>
  <c r="AH760" i="9"/>
  <c r="AH761" i="9"/>
  <c r="AH762" i="9"/>
  <c r="AH763" i="9"/>
  <c r="AH764" i="9"/>
  <c r="AH765" i="9"/>
  <c r="AH766" i="9"/>
  <c r="AH767" i="9"/>
  <c r="AH768" i="9"/>
  <c r="AH769" i="9"/>
  <c r="AH770" i="9"/>
  <c r="AH771" i="9"/>
  <c r="AH772" i="9"/>
  <c r="AH773" i="9"/>
  <c r="AH774" i="9"/>
  <c r="AH775" i="9"/>
  <c r="AH776" i="9"/>
  <c r="AH777" i="9"/>
  <c r="AH778" i="9"/>
  <c r="AH779" i="9"/>
  <c r="AH780" i="9"/>
  <c r="AH781" i="9"/>
  <c r="AH782" i="9"/>
  <c r="AH783" i="9"/>
  <c r="AH784" i="9"/>
  <c r="AH785" i="9"/>
  <c r="AH786" i="9"/>
  <c r="AH787" i="9"/>
  <c r="AH788" i="9"/>
  <c r="AH789" i="9"/>
  <c r="AH790" i="9"/>
  <c r="AH791" i="9"/>
  <c r="AH792" i="9"/>
  <c r="AH793" i="9"/>
  <c r="AH794" i="9"/>
  <c r="AH795" i="9"/>
  <c r="AH796" i="9"/>
  <c r="AH797" i="9"/>
  <c r="AH798" i="9"/>
  <c r="AH799" i="9"/>
  <c r="AH800" i="9"/>
  <c r="AH801" i="9"/>
  <c r="AH802" i="9"/>
  <c r="AH803" i="9"/>
  <c r="AH804" i="9"/>
  <c r="AH805" i="9"/>
  <c r="AH806" i="9"/>
  <c r="AH807" i="9"/>
  <c r="AH808" i="9"/>
  <c r="AH809" i="9"/>
  <c r="AH810" i="9"/>
  <c r="AH811" i="9"/>
  <c r="AH812" i="9"/>
  <c r="AH813" i="9"/>
  <c r="AH814" i="9"/>
  <c r="AH815" i="9"/>
  <c r="AH816" i="9"/>
  <c r="AH817" i="9"/>
  <c r="AH818" i="9"/>
  <c r="AH819" i="9"/>
  <c r="AH820" i="9"/>
  <c r="AH821" i="9"/>
  <c r="AH822" i="9"/>
  <c r="AH823" i="9"/>
  <c r="AH824" i="9"/>
  <c r="AH825" i="9"/>
  <c r="AH826" i="9"/>
  <c r="AH827" i="9"/>
  <c r="AH828" i="9"/>
  <c r="AH829" i="9"/>
  <c r="AH830" i="9"/>
  <c r="AH831" i="9"/>
  <c r="AH832" i="9"/>
  <c r="AH833" i="9"/>
  <c r="AH834" i="9"/>
  <c r="AH835" i="9"/>
  <c r="AH836" i="9"/>
  <c r="AH837" i="9"/>
  <c r="AH838" i="9"/>
  <c r="AH839" i="9"/>
  <c r="AH840" i="9"/>
  <c r="AH841" i="9"/>
  <c r="AH842" i="9"/>
  <c r="AH843" i="9"/>
  <c r="AH844" i="9"/>
  <c r="AH845" i="9"/>
  <c r="AH846" i="9"/>
  <c r="AH847" i="9"/>
  <c r="AH848" i="9"/>
  <c r="AH849" i="9"/>
  <c r="AH850" i="9"/>
  <c r="AH851" i="9"/>
  <c r="AH852" i="9"/>
  <c r="AH853" i="9"/>
  <c r="AH854" i="9"/>
  <c r="AH855" i="9"/>
  <c r="AH856" i="9"/>
  <c r="AH857" i="9"/>
  <c r="AH858" i="9"/>
  <c r="AH859" i="9"/>
  <c r="AH860" i="9"/>
  <c r="AH861" i="9"/>
  <c r="AH862" i="9"/>
  <c r="AH863" i="9"/>
  <c r="AH864" i="9"/>
  <c r="AH865" i="9"/>
  <c r="AH866" i="9"/>
  <c r="AH867" i="9"/>
  <c r="AH868" i="9"/>
  <c r="AH869" i="9"/>
  <c r="AH870" i="9"/>
  <c r="AH871" i="9"/>
  <c r="AH872" i="9"/>
  <c r="AH873" i="9"/>
  <c r="AH874" i="9"/>
  <c r="AH875" i="9"/>
  <c r="AH876" i="9"/>
  <c r="AH877" i="9"/>
  <c r="AH878" i="9"/>
  <c r="AH879" i="9"/>
  <c r="AH880" i="9"/>
  <c r="AH881" i="9"/>
  <c r="AH882" i="9"/>
  <c r="AH883" i="9"/>
  <c r="AH884" i="9"/>
  <c r="AH885" i="9"/>
  <c r="AH886" i="9"/>
  <c r="AH887" i="9"/>
  <c r="AH888" i="9"/>
  <c r="AH889" i="9"/>
  <c r="AH890" i="9"/>
  <c r="AH891" i="9"/>
  <c r="AH892" i="9"/>
  <c r="AH893" i="9"/>
  <c r="AH894" i="9"/>
  <c r="AH895" i="9"/>
  <c r="AH896" i="9"/>
  <c r="AH897" i="9"/>
  <c r="AH898" i="9"/>
  <c r="AH899" i="9"/>
  <c r="AH900" i="9"/>
  <c r="AH901" i="9"/>
  <c r="AH902" i="9"/>
  <c r="AH903" i="9"/>
  <c r="AH904" i="9"/>
  <c r="AH905" i="9"/>
  <c r="AH906" i="9"/>
  <c r="AH907" i="9"/>
  <c r="AH908" i="9"/>
  <c r="AH909" i="9"/>
  <c r="AH910" i="9"/>
  <c r="AH911" i="9"/>
  <c r="AH912" i="9"/>
  <c r="AH913" i="9"/>
  <c r="AH914" i="9"/>
  <c r="AH915" i="9"/>
  <c r="AH916" i="9"/>
  <c r="AH917" i="9"/>
  <c r="AH918" i="9"/>
  <c r="AH919" i="9"/>
  <c r="AH920" i="9"/>
  <c r="AH921" i="9"/>
  <c r="AH922" i="9"/>
  <c r="AH923" i="9"/>
  <c r="AH924" i="9"/>
  <c r="AH925" i="9"/>
  <c r="AH926" i="9"/>
  <c r="AH927" i="9"/>
  <c r="AH928" i="9"/>
  <c r="AH929" i="9"/>
  <c r="AH930" i="9"/>
  <c r="AH931" i="9"/>
  <c r="AH932" i="9"/>
  <c r="AH933" i="9"/>
  <c r="AH934" i="9"/>
  <c r="AH935" i="9"/>
  <c r="AH936" i="9"/>
  <c r="AH937" i="9"/>
  <c r="AH938" i="9"/>
  <c r="AH939" i="9"/>
  <c r="AH940" i="9"/>
  <c r="AH941" i="9"/>
  <c r="AH942" i="9"/>
  <c r="AH943" i="9"/>
  <c r="AH944" i="9"/>
  <c r="AH945" i="9"/>
  <c r="AH946" i="9"/>
  <c r="AH947" i="9"/>
  <c r="AH948" i="9"/>
  <c r="AH949" i="9"/>
  <c r="AH950" i="9"/>
  <c r="AH951" i="9"/>
  <c r="AH952" i="9"/>
  <c r="AH953" i="9"/>
  <c r="AH954" i="9"/>
  <c r="AH955" i="9"/>
  <c r="AH956" i="9"/>
  <c r="AH957" i="9"/>
  <c r="AH958" i="9"/>
  <c r="AH959" i="9"/>
  <c r="AH960" i="9"/>
  <c r="AH961" i="9"/>
  <c r="AH962" i="9"/>
  <c r="AH963" i="9"/>
  <c r="AH964" i="9"/>
  <c r="AH965" i="9"/>
  <c r="AH966" i="9"/>
  <c r="AH967" i="9"/>
  <c r="AH968" i="9"/>
  <c r="AH969" i="9"/>
  <c r="AH970" i="9"/>
  <c r="AH971" i="9"/>
  <c r="AH972" i="9"/>
  <c r="AH973" i="9"/>
  <c r="AH974" i="9"/>
  <c r="AH975" i="9"/>
  <c r="AH976" i="9"/>
  <c r="AH977" i="9"/>
  <c r="AH978" i="9"/>
  <c r="AH979" i="9"/>
  <c r="AH980" i="9"/>
  <c r="AH981" i="9"/>
  <c r="AH982" i="9"/>
  <c r="AH983" i="9"/>
  <c r="AH984" i="9"/>
  <c r="AH985" i="9"/>
  <c r="AH986" i="9"/>
  <c r="AH987" i="9"/>
  <c r="AH988" i="9"/>
  <c r="AH989" i="9"/>
  <c r="AH990" i="9"/>
  <c r="AH991" i="9"/>
  <c r="AH992" i="9"/>
  <c r="AH993" i="9"/>
  <c r="AH994" i="9"/>
  <c r="AH995" i="9"/>
  <c r="AH996" i="9"/>
  <c r="AH997" i="9"/>
  <c r="AH998" i="9"/>
  <c r="AH999" i="9"/>
  <c r="AH1000" i="9"/>
  <c r="AH1001" i="9"/>
  <c r="AH1002" i="9"/>
  <c r="AH1003" i="9"/>
  <c r="AH1004" i="9"/>
  <c r="AH1005" i="9"/>
  <c r="AH1006" i="9"/>
  <c r="AH1007" i="9"/>
  <c r="AH1008" i="9"/>
  <c r="AH1009" i="9"/>
  <c r="AH1010" i="9"/>
  <c r="AH1011" i="9"/>
  <c r="AH1012" i="9"/>
  <c r="AH1013" i="9"/>
  <c r="AH1014" i="9"/>
  <c r="AH1015" i="9"/>
  <c r="AH1016" i="9"/>
  <c r="AH1017" i="9"/>
  <c r="AH1018" i="9"/>
  <c r="AH1019" i="9"/>
  <c r="AH1020" i="9"/>
  <c r="AH1021" i="9"/>
  <c r="AH1022" i="9"/>
  <c r="AH1023" i="9"/>
  <c r="AH1024" i="9"/>
  <c r="AH1025" i="9"/>
  <c r="AH1026" i="9"/>
  <c r="AH1027" i="9"/>
  <c r="AH1028" i="9"/>
  <c r="AH1029" i="9"/>
  <c r="AH1030" i="9"/>
  <c r="AH1031" i="9"/>
  <c r="AH1032" i="9"/>
  <c r="AH1033" i="9"/>
  <c r="AH1034" i="9"/>
  <c r="AH1035" i="9"/>
  <c r="AH1036" i="9"/>
  <c r="AH1037" i="9"/>
  <c r="AH1038" i="9"/>
  <c r="AH1039" i="9"/>
  <c r="AH1040" i="9"/>
  <c r="AH1041" i="9"/>
  <c r="AH1042" i="9"/>
  <c r="AH1043" i="9"/>
  <c r="AH1044" i="9"/>
  <c r="AH1045" i="9"/>
  <c r="AH1046" i="9"/>
  <c r="AH1047" i="9"/>
  <c r="AH1048" i="9"/>
  <c r="AH1049" i="9"/>
  <c r="AH1050" i="9"/>
  <c r="AH1051" i="9"/>
  <c r="AH1052" i="9"/>
  <c r="AH1053" i="9"/>
  <c r="AH1054" i="9"/>
  <c r="AH1055" i="9"/>
  <c r="AH1056" i="9"/>
  <c r="AH1057" i="9"/>
  <c r="AH1058" i="9"/>
  <c r="AH1059" i="9"/>
  <c r="AH1060" i="9"/>
  <c r="AH1061" i="9"/>
  <c r="AH1062" i="9"/>
  <c r="AH1063" i="9"/>
  <c r="AH1064" i="9"/>
  <c r="AH1065" i="9"/>
  <c r="AH1066" i="9"/>
  <c r="AH1067" i="9"/>
  <c r="AH1068" i="9"/>
  <c r="AH1069" i="9"/>
  <c r="AH1070" i="9"/>
  <c r="AH1071" i="9"/>
  <c r="AH1072" i="9"/>
  <c r="AH1073" i="9"/>
  <c r="AH1074" i="9"/>
  <c r="AH1075" i="9"/>
  <c r="AH1076" i="9"/>
  <c r="AH1077" i="9"/>
  <c r="AH1078" i="9"/>
  <c r="AH1079" i="9"/>
  <c r="AH1080" i="9"/>
  <c r="AH1081" i="9"/>
  <c r="AH1082" i="9"/>
  <c r="AH1083" i="9"/>
  <c r="AH1084" i="9"/>
  <c r="AH1085" i="9"/>
  <c r="AH1086" i="9"/>
  <c r="AH1087" i="9"/>
  <c r="AH1088" i="9"/>
  <c r="AH1089" i="9"/>
  <c r="AH1090" i="9"/>
  <c r="AH1091" i="9"/>
  <c r="AH1092" i="9"/>
  <c r="AH1093" i="9"/>
  <c r="AH1094" i="9"/>
  <c r="AH1095" i="9"/>
  <c r="AH1096" i="9"/>
  <c r="AH1097" i="9"/>
  <c r="AH1098" i="9"/>
  <c r="AH1099" i="9"/>
  <c r="AH1100" i="9"/>
  <c r="AH1101" i="9"/>
  <c r="AH1102" i="9"/>
  <c r="AH1103" i="9"/>
  <c r="AH1104" i="9"/>
  <c r="AH1105" i="9"/>
  <c r="AH1106" i="9"/>
  <c r="AH1107" i="9"/>
  <c r="AH1108" i="9"/>
  <c r="AH1109" i="9"/>
  <c r="AH1110" i="9"/>
  <c r="AH1111" i="9"/>
  <c r="AH1112" i="9"/>
  <c r="AH1113" i="9"/>
  <c r="AH1114" i="9"/>
  <c r="AH1115" i="9"/>
  <c r="AH1116" i="9"/>
  <c r="AH1117" i="9"/>
  <c r="AH1118" i="9"/>
  <c r="AH1119" i="9"/>
  <c r="AH1120" i="9"/>
  <c r="AH1121" i="9"/>
  <c r="AH1122" i="9"/>
  <c r="AH1123" i="9"/>
  <c r="AH1124" i="9"/>
  <c r="AH1125" i="9"/>
  <c r="AH1126" i="9"/>
  <c r="AH1127" i="9"/>
  <c r="AH1128" i="9"/>
  <c r="AH1129" i="9"/>
  <c r="AH1130" i="9"/>
  <c r="AH1131" i="9"/>
  <c r="AH1132" i="9"/>
  <c r="AH1133" i="9"/>
  <c r="AH1134" i="9"/>
  <c r="AH1135" i="9"/>
  <c r="AH1136" i="9"/>
  <c r="AH1137" i="9"/>
  <c r="AH1138" i="9"/>
  <c r="AH1139" i="9"/>
  <c r="AH1140" i="9"/>
  <c r="AH1141" i="9"/>
  <c r="AH1142" i="9"/>
  <c r="AH1143" i="9"/>
  <c r="AH1144" i="9"/>
  <c r="AH1145" i="9"/>
  <c r="AH1146" i="9"/>
  <c r="AH1147" i="9"/>
  <c r="AH1148" i="9"/>
  <c r="AH1149" i="9"/>
  <c r="AH1150" i="9"/>
  <c r="AH1151" i="9"/>
  <c r="AH1152" i="9"/>
  <c r="AH1153" i="9"/>
  <c r="AH1154" i="9"/>
  <c r="AH1155" i="9"/>
  <c r="AH1156" i="9"/>
  <c r="AH1157" i="9"/>
  <c r="AH1158" i="9"/>
  <c r="AH1159" i="9"/>
  <c r="AH1160" i="9"/>
  <c r="AH1161" i="9"/>
  <c r="AH1162" i="9"/>
  <c r="AH1163" i="9"/>
  <c r="AH1164" i="9"/>
  <c r="AH1165" i="9"/>
  <c r="AH1166" i="9"/>
  <c r="AH1167" i="9"/>
  <c r="AH1168" i="9"/>
  <c r="AH1169" i="9"/>
  <c r="AH1170" i="9"/>
  <c r="AH1171" i="9"/>
  <c r="AH1172" i="9"/>
  <c r="AH1173" i="9"/>
  <c r="AH1174" i="9"/>
  <c r="AH1175" i="9"/>
  <c r="AH1176" i="9"/>
  <c r="AH1177" i="9"/>
  <c r="AH1178" i="9"/>
  <c r="AH1179" i="9"/>
  <c r="AH1180" i="9"/>
  <c r="AH1181" i="9"/>
  <c r="AH1182" i="9"/>
  <c r="AH1183" i="9"/>
  <c r="AH1184" i="9"/>
  <c r="AH1185" i="9"/>
  <c r="AH1186" i="9"/>
  <c r="AH1187" i="9"/>
  <c r="AH1188" i="9"/>
  <c r="AH1189" i="9"/>
  <c r="AH1190" i="9"/>
  <c r="AH1191" i="9"/>
  <c r="AH1192" i="9"/>
  <c r="AH1193" i="9"/>
  <c r="AH1194" i="9"/>
  <c r="AH1195" i="9"/>
  <c r="AH1196" i="9"/>
  <c r="AH1197" i="9"/>
  <c r="AH1198" i="9"/>
  <c r="AH1199" i="9"/>
  <c r="AH1200" i="9"/>
  <c r="AH1201" i="9"/>
  <c r="AH1202" i="9"/>
  <c r="AH1203" i="9"/>
  <c r="AH1204" i="9"/>
  <c r="AH1205" i="9"/>
  <c r="AH1206" i="9"/>
  <c r="AH1207" i="9"/>
  <c r="AH1208" i="9"/>
  <c r="AH1209" i="9"/>
  <c r="AH1210" i="9"/>
  <c r="AH1211" i="9"/>
  <c r="AH1212" i="9"/>
  <c r="AH1213" i="9"/>
  <c r="AH1214" i="9"/>
  <c r="AH1215" i="9"/>
  <c r="AH1216" i="9"/>
  <c r="AH1217" i="9"/>
  <c r="AH1218" i="9"/>
  <c r="AH1219" i="9"/>
  <c r="AH1220" i="9"/>
  <c r="AH1221" i="9"/>
  <c r="AH1222" i="9"/>
  <c r="AH1223" i="9"/>
  <c r="AH1224" i="9"/>
  <c r="AH1225" i="9"/>
  <c r="AH1226" i="9"/>
  <c r="AH1227" i="9"/>
  <c r="AH1228" i="9"/>
  <c r="AH1229" i="9"/>
  <c r="AH1230" i="9"/>
  <c r="AH1231" i="9"/>
  <c r="AH1232" i="9"/>
  <c r="AH1233" i="9"/>
  <c r="AH1234" i="9"/>
  <c r="AH1235" i="9"/>
  <c r="AH1236" i="9"/>
  <c r="AH1237" i="9"/>
  <c r="AH1238" i="9"/>
  <c r="AH1239" i="9"/>
  <c r="AH1240" i="9"/>
  <c r="AH1241" i="9"/>
  <c r="AH1242" i="9"/>
  <c r="AH1243" i="9"/>
  <c r="AH1244" i="9"/>
  <c r="AH1245" i="9"/>
  <c r="AH1246" i="9"/>
  <c r="AH1247" i="9"/>
  <c r="AH1248" i="9"/>
  <c r="AH1249" i="9"/>
  <c r="AH1250" i="9"/>
  <c r="AH1251" i="9"/>
  <c r="AH1252" i="9"/>
  <c r="AH1253" i="9"/>
  <c r="AH1254" i="9"/>
  <c r="AH1255" i="9"/>
  <c r="AH1256" i="9"/>
  <c r="AH1257" i="9"/>
  <c r="AH1258" i="9"/>
  <c r="AH1259" i="9"/>
  <c r="AH1260" i="9"/>
  <c r="AH1261" i="9"/>
  <c r="AH1262" i="9"/>
  <c r="AH1263" i="9"/>
  <c r="AH1264" i="9"/>
  <c r="AH1265" i="9"/>
  <c r="AH1266" i="9"/>
  <c r="AH1267" i="9"/>
  <c r="AH1268" i="9"/>
  <c r="AH1269" i="9"/>
  <c r="AH1270" i="9"/>
  <c r="AH1271" i="9"/>
  <c r="AH1272" i="9"/>
  <c r="AH1273" i="9"/>
  <c r="AH1274" i="9"/>
  <c r="AH1275" i="9"/>
  <c r="AH1276" i="9"/>
  <c r="AH1277" i="9"/>
  <c r="AH1278" i="9"/>
  <c r="AH1279" i="9"/>
  <c r="AH1280" i="9"/>
  <c r="AH1281" i="9"/>
  <c r="AH1282" i="9"/>
  <c r="AH1283" i="9"/>
  <c r="AH1284" i="9"/>
  <c r="AH1285" i="9"/>
  <c r="AH1286" i="9"/>
  <c r="AH1287" i="9"/>
  <c r="AH1288" i="9"/>
  <c r="AH1289" i="9"/>
  <c r="AH1290" i="9"/>
  <c r="AH1291" i="9"/>
  <c r="AH1292" i="9"/>
  <c r="AH1293" i="9"/>
  <c r="AH1294" i="9"/>
  <c r="AH1295" i="9"/>
  <c r="AH1296" i="9"/>
  <c r="AH1297" i="9"/>
  <c r="AH1298" i="9"/>
  <c r="AH1299" i="9"/>
  <c r="AH1300" i="9"/>
  <c r="AH1301" i="9"/>
  <c r="AH1302" i="9"/>
  <c r="AH1303" i="9"/>
  <c r="AH1304" i="9"/>
  <c r="AH1305" i="9"/>
  <c r="AH1306" i="9"/>
  <c r="AH1307" i="9"/>
  <c r="AH1308" i="9"/>
  <c r="AH1309" i="9"/>
  <c r="AH1310" i="9"/>
  <c r="AH1311" i="9"/>
  <c r="AH1312" i="9"/>
  <c r="AH1313" i="9"/>
  <c r="AH1314" i="9"/>
  <c r="AH1315" i="9"/>
  <c r="AH1316" i="9"/>
  <c r="AH1317" i="9"/>
  <c r="AH1318" i="9"/>
  <c r="AH1319" i="9"/>
  <c r="AH1320" i="9"/>
  <c r="AH1321" i="9"/>
  <c r="AH1322" i="9"/>
  <c r="AH1323" i="9"/>
  <c r="AH1324" i="9"/>
  <c r="AH1325" i="9"/>
  <c r="AH1326" i="9"/>
  <c r="AH1327" i="9"/>
  <c r="AH1328" i="9"/>
  <c r="AH1329" i="9"/>
  <c r="AH1330" i="9"/>
  <c r="AH1331" i="9"/>
  <c r="AH1332" i="9"/>
  <c r="AH1333" i="9"/>
  <c r="AH1334" i="9"/>
  <c r="AH1335" i="9"/>
  <c r="AH1336" i="9"/>
  <c r="AH1337" i="9"/>
  <c r="AH1338" i="9"/>
  <c r="AH1339" i="9"/>
  <c r="AH1340" i="9"/>
  <c r="AH1341" i="9"/>
  <c r="AH1342" i="9"/>
  <c r="AH1343" i="9"/>
  <c r="AH1344" i="9"/>
  <c r="AH1345" i="9"/>
  <c r="AH1346" i="9"/>
  <c r="AH1347" i="9"/>
  <c r="AH1348" i="9"/>
  <c r="AH1349" i="9"/>
  <c r="AH1350" i="9"/>
  <c r="AH1351" i="9"/>
  <c r="AH1352" i="9"/>
  <c r="AH1353" i="9"/>
  <c r="AH1354" i="9"/>
  <c r="AH1355" i="9"/>
  <c r="AH1356" i="9"/>
  <c r="AH1357" i="9"/>
  <c r="AH1358" i="9"/>
  <c r="AH1359" i="9"/>
  <c r="AH1360" i="9"/>
  <c r="AH1361" i="9"/>
  <c r="AH1362" i="9"/>
  <c r="AH1363" i="9"/>
  <c r="AH1364" i="9"/>
  <c r="AH1365" i="9"/>
  <c r="AH1366" i="9"/>
  <c r="AH1367" i="9"/>
  <c r="AH1368" i="9"/>
  <c r="AH1369" i="9"/>
  <c r="AH1370" i="9"/>
  <c r="AH1371" i="9"/>
  <c r="AH1372" i="9"/>
  <c r="AH1373" i="9"/>
  <c r="AH1374" i="9"/>
  <c r="AH1375" i="9"/>
  <c r="AH1376" i="9"/>
  <c r="AH1377" i="9"/>
  <c r="AH1378" i="9"/>
  <c r="AH1379" i="9"/>
  <c r="AH1380" i="9"/>
  <c r="AH1381" i="9"/>
  <c r="AH1382" i="9"/>
  <c r="AH1383" i="9"/>
  <c r="AH1384" i="9"/>
  <c r="AH1385" i="9"/>
  <c r="AH1386" i="9"/>
  <c r="AH1387" i="9"/>
  <c r="AH1388" i="9"/>
  <c r="AH1389" i="9"/>
  <c r="AH1390" i="9"/>
  <c r="AH1391" i="9"/>
  <c r="AH1392" i="9"/>
  <c r="AH1393" i="9"/>
  <c r="AH1394" i="9"/>
  <c r="AH1395" i="9"/>
  <c r="AH1396" i="9"/>
  <c r="AH1397" i="9"/>
  <c r="AH1398" i="9"/>
  <c r="AH1399" i="9"/>
  <c r="AH1400" i="9"/>
  <c r="AH1401" i="9"/>
  <c r="AH1402" i="9"/>
  <c r="AH1403" i="9"/>
  <c r="AH1404" i="9"/>
  <c r="AH1405" i="9"/>
  <c r="AH1406" i="9"/>
  <c r="AH1407" i="9"/>
  <c r="AH1408" i="9"/>
  <c r="AH1409" i="9"/>
  <c r="AH1410" i="9"/>
  <c r="AH1411" i="9"/>
  <c r="AH1412" i="9"/>
  <c r="AH1413" i="9"/>
  <c r="AH1414" i="9"/>
  <c r="AH1415" i="9"/>
  <c r="AH1416" i="9"/>
  <c r="AH1417" i="9"/>
  <c r="AH1418" i="9"/>
  <c r="AH1419" i="9"/>
  <c r="AH1420" i="9"/>
  <c r="AH1421" i="9"/>
  <c r="AH1422" i="9"/>
  <c r="AH1423" i="9"/>
  <c r="AH1424" i="9"/>
  <c r="AH1425" i="9"/>
  <c r="AH1426" i="9"/>
  <c r="AH1427" i="9"/>
  <c r="AH1428" i="9"/>
  <c r="AH1429" i="9"/>
  <c r="AH1430" i="9"/>
  <c r="AH1431" i="9"/>
  <c r="AH1432" i="9"/>
  <c r="AH1433" i="9"/>
  <c r="AH1434" i="9"/>
  <c r="AH1435" i="9"/>
  <c r="AH1436" i="9"/>
  <c r="AH1437" i="9"/>
  <c r="AH1438" i="9"/>
  <c r="AH1439" i="9"/>
  <c r="AH1440" i="9"/>
  <c r="AH1441" i="9"/>
  <c r="AH1442" i="9"/>
  <c r="AH1443" i="9"/>
  <c r="AH1444" i="9"/>
  <c r="AH1445" i="9"/>
  <c r="AH1446" i="9"/>
  <c r="AH1447" i="9"/>
  <c r="AH1448" i="9"/>
  <c r="AH1449" i="9"/>
  <c r="AH1450" i="9"/>
  <c r="AH1451" i="9"/>
  <c r="AH1452" i="9"/>
  <c r="AH1453" i="9"/>
  <c r="AH1454" i="9"/>
  <c r="AH1455" i="9"/>
  <c r="AH1456" i="9"/>
  <c r="AH1457" i="9"/>
  <c r="AH1458" i="9"/>
  <c r="AH1459" i="9"/>
  <c r="AH1460" i="9"/>
  <c r="AH1461" i="9"/>
  <c r="AH1462" i="9"/>
  <c r="AH1463" i="9"/>
  <c r="AH1464" i="9"/>
  <c r="AH1465" i="9"/>
  <c r="AH1466" i="9"/>
  <c r="AH1467" i="9"/>
  <c r="AH1468" i="9"/>
  <c r="AH1469" i="9"/>
  <c r="AH1470" i="9"/>
  <c r="AH1471" i="9"/>
  <c r="AH1472" i="9"/>
  <c r="AH1473" i="9"/>
  <c r="AH1474" i="9"/>
  <c r="AH1475" i="9"/>
  <c r="AH1476" i="9"/>
  <c r="AH1477" i="9"/>
  <c r="AH1478" i="9"/>
  <c r="AH1479" i="9"/>
  <c r="AH1480" i="9"/>
  <c r="AH1481" i="9"/>
  <c r="AH1482" i="9"/>
  <c r="AH1483" i="9"/>
  <c r="AH1484" i="9"/>
  <c r="AH1485" i="9"/>
  <c r="AH1486" i="9"/>
  <c r="AH1487" i="9"/>
  <c r="AH1488" i="9"/>
  <c r="AH1489" i="9"/>
  <c r="AH1490" i="9"/>
  <c r="AH1491" i="9"/>
  <c r="AH1492" i="9"/>
  <c r="AH1493" i="9"/>
  <c r="AH1494" i="9"/>
  <c r="AH1495" i="9"/>
  <c r="AH1496" i="9"/>
  <c r="AH1497" i="9"/>
  <c r="AH1498" i="9"/>
  <c r="AH1499" i="9"/>
  <c r="AH1500" i="9"/>
  <c r="AH1501" i="9"/>
  <c r="AH1502" i="9"/>
  <c r="AH1503" i="9"/>
  <c r="AH1504" i="9"/>
  <c r="AH1505" i="9"/>
  <c r="AH1506" i="9"/>
  <c r="AH1507" i="9"/>
  <c r="AH1508" i="9"/>
  <c r="AH1509" i="9"/>
  <c r="AH1510" i="9"/>
  <c r="AH1511" i="9"/>
  <c r="AH1512" i="9"/>
  <c r="AH1513" i="9"/>
  <c r="AH1514" i="9"/>
  <c r="AH1515" i="9"/>
  <c r="AH1516" i="9"/>
  <c r="AH1517" i="9"/>
  <c r="AH1518" i="9"/>
  <c r="AH1519" i="9"/>
  <c r="AH1520" i="9"/>
  <c r="AH1521" i="9"/>
  <c r="AH1522" i="9"/>
  <c r="AH1523" i="9"/>
  <c r="AH1524" i="9"/>
  <c r="AH1525" i="9"/>
  <c r="AH1526" i="9"/>
  <c r="AH1527" i="9"/>
  <c r="AH1528" i="9"/>
  <c r="AH1529" i="9"/>
  <c r="AH1530" i="9"/>
  <c r="AH1531" i="9"/>
  <c r="AH1532" i="9"/>
  <c r="AH1533" i="9"/>
  <c r="AH1534" i="9"/>
  <c r="AH1535" i="9"/>
  <c r="AH1536" i="9"/>
  <c r="AH1537" i="9"/>
  <c r="AH1538" i="9"/>
  <c r="AH1539" i="9"/>
  <c r="AH1540" i="9"/>
  <c r="AH1541" i="9"/>
  <c r="AH1542" i="9"/>
  <c r="AH1543" i="9"/>
  <c r="AH1544" i="9"/>
  <c r="AH1545" i="9"/>
  <c r="AH1546" i="9"/>
  <c r="AH1547" i="9"/>
  <c r="AH1548" i="9"/>
  <c r="AH1549" i="9"/>
  <c r="AH1550" i="9"/>
  <c r="AH1551" i="9"/>
  <c r="AH1552" i="9"/>
  <c r="AH1553" i="9"/>
  <c r="AH1554" i="9"/>
  <c r="AH1555" i="9"/>
  <c r="AH1556" i="9"/>
  <c r="AH1557" i="9"/>
  <c r="AH1558" i="9"/>
  <c r="AH1559" i="9"/>
  <c r="AH1560" i="9"/>
  <c r="AH1561" i="9"/>
  <c r="AH1562" i="9"/>
  <c r="AH1563" i="9"/>
  <c r="AH1564" i="9"/>
  <c r="AH1565" i="9"/>
  <c r="AH1566" i="9"/>
  <c r="AH1567" i="9"/>
  <c r="AH1568" i="9"/>
  <c r="AH1569" i="9"/>
  <c r="AH1570" i="9"/>
  <c r="AH1571" i="9"/>
  <c r="AH1572" i="9"/>
  <c r="AH1573" i="9"/>
  <c r="AH1574" i="9"/>
  <c r="AH1575" i="9"/>
  <c r="AH1576" i="9"/>
  <c r="AH1577" i="9"/>
  <c r="AH1578" i="9"/>
  <c r="AH1579" i="9"/>
  <c r="AH1580" i="9"/>
  <c r="AH1581" i="9"/>
  <c r="AH1582" i="9"/>
  <c r="AH1583" i="9"/>
  <c r="AH1584" i="9"/>
  <c r="AH1585" i="9"/>
  <c r="AH1586" i="9"/>
  <c r="AH1587" i="9"/>
  <c r="AH1588" i="9"/>
  <c r="AH1589" i="9"/>
  <c r="AH1590" i="9"/>
  <c r="AH1591" i="9"/>
  <c r="AH1592" i="9"/>
  <c r="AH1593" i="9"/>
  <c r="AH1594" i="9"/>
  <c r="AH1595" i="9"/>
  <c r="AH1596" i="9"/>
  <c r="AH1597" i="9"/>
  <c r="AH1598" i="9"/>
  <c r="AH1599" i="9"/>
  <c r="AH1600" i="9"/>
  <c r="AH1601" i="9"/>
  <c r="AH1602" i="9"/>
  <c r="AH1603" i="9"/>
  <c r="AH1604" i="9"/>
  <c r="AH1605" i="9"/>
  <c r="AH1606" i="9"/>
  <c r="AH1607" i="9"/>
  <c r="AH1608" i="9"/>
  <c r="AH1609" i="9"/>
  <c r="AH1610" i="9"/>
  <c r="AH1611" i="9"/>
  <c r="AH1612" i="9"/>
  <c r="AH1613" i="9"/>
  <c r="AH1614" i="9"/>
  <c r="AH1615" i="9"/>
  <c r="AH1616" i="9"/>
  <c r="AH1617" i="9"/>
  <c r="AH1618" i="9"/>
  <c r="AH1619" i="9"/>
  <c r="AH1620" i="9"/>
  <c r="AH1621" i="9"/>
  <c r="AH1622" i="9"/>
  <c r="AH1623" i="9"/>
  <c r="AH1624" i="9"/>
  <c r="AH1625" i="9"/>
  <c r="AH1626" i="9"/>
  <c r="AH1627" i="9"/>
  <c r="AH1628" i="9"/>
  <c r="AH1629" i="9"/>
  <c r="AH1630" i="9"/>
  <c r="AH1631" i="9"/>
  <c r="AH1632" i="9"/>
  <c r="AH1633" i="9"/>
  <c r="AH1634" i="9"/>
  <c r="AH1635" i="9"/>
  <c r="AH1636" i="9"/>
  <c r="AH1637" i="9"/>
  <c r="AH1638" i="9"/>
  <c r="AH1639" i="9"/>
  <c r="AH1640" i="9"/>
  <c r="AH1641" i="9"/>
  <c r="AH1642" i="9"/>
  <c r="AH1643" i="9"/>
  <c r="AH1644" i="9"/>
  <c r="AH1645" i="9"/>
  <c r="AH1646" i="9"/>
  <c r="AH1647" i="9"/>
  <c r="AH1648" i="9"/>
  <c r="AH1649" i="9"/>
  <c r="AH1650" i="9"/>
  <c r="AH1651" i="9"/>
  <c r="AH1652" i="9"/>
  <c r="AH1653" i="9"/>
  <c r="AH1654" i="9"/>
  <c r="AH1655" i="9"/>
  <c r="AH1656" i="9"/>
  <c r="AH1657" i="9"/>
  <c r="AH1658" i="9"/>
  <c r="AH1659" i="9"/>
  <c r="AH1660" i="9"/>
  <c r="AH1661" i="9"/>
  <c r="AH1662" i="9"/>
  <c r="AH1663" i="9"/>
  <c r="AH1664" i="9"/>
  <c r="AH1665" i="9"/>
  <c r="AH1666" i="9"/>
  <c r="AH1667" i="9"/>
  <c r="AH1668" i="9"/>
  <c r="AH1669" i="9"/>
  <c r="AH1670" i="9"/>
  <c r="AH1671" i="9"/>
  <c r="AH1672" i="9"/>
  <c r="AH1673" i="9"/>
  <c r="AH1674" i="9"/>
  <c r="AH1675" i="9"/>
  <c r="AH1676" i="9"/>
  <c r="AH1677" i="9"/>
  <c r="AH1678" i="9"/>
  <c r="AH1679" i="9"/>
  <c r="AH1680" i="9"/>
  <c r="AH1681" i="9"/>
  <c r="AH1682" i="9"/>
  <c r="AH1683" i="9"/>
  <c r="AH1684" i="9"/>
  <c r="AH1685" i="9"/>
  <c r="AH1686" i="9"/>
  <c r="AH1687" i="9"/>
  <c r="AH1688" i="9"/>
  <c r="AH1689" i="9"/>
  <c r="AH1690" i="9"/>
  <c r="AH1691" i="9"/>
  <c r="AH1692" i="9"/>
  <c r="AH1693" i="9"/>
  <c r="AH1694" i="9"/>
  <c r="AH1695" i="9"/>
  <c r="AH1696" i="9"/>
  <c r="AH1697" i="9"/>
  <c r="AH1698" i="9"/>
  <c r="AH1699" i="9"/>
  <c r="AH1700" i="9"/>
  <c r="AH1701" i="9"/>
  <c r="AH1702" i="9"/>
  <c r="AH1703" i="9"/>
  <c r="AH1704" i="9"/>
  <c r="AH1705" i="9"/>
  <c r="AH1706" i="9"/>
  <c r="AH1707" i="9"/>
  <c r="AH1708" i="9"/>
  <c r="AH1709" i="9"/>
  <c r="AH1710" i="9"/>
  <c r="AH1711" i="9"/>
  <c r="AH1712" i="9"/>
  <c r="AH1713" i="9"/>
  <c r="AH1714" i="9"/>
  <c r="AH1715" i="9"/>
  <c r="AH1716" i="9"/>
  <c r="AH1717" i="9"/>
  <c r="AH1718" i="9"/>
  <c r="AH1719" i="9"/>
  <c r="AH1720" i="9"/>
  <c r="AH1721" i="9"/>
  <c r="AH1722" i="9"/>
  <c r="AH1723" i="9"/>
  <c r="AH1724" i="9"/>
  <c r="AH1725" i="9"/>
  <c r="AH1726" i="9"/>
  <c r="AH1727" i="9"/>
  <c r="AH1728" i="9"/>
  <c r="AH1729" i="9"/>
  <c r="AH1730" i="9"/>
  <c r="AH1731" i="9"/>
  <c r="AH1732" i="9"/>
  <c r="AH1733" i="9"/>
  <c r="AH1734" i="9"/>
  <c r="AH1735" i="9"/>
  <c r="AH1736" i="9"/>
  <c r="AH1737" i="9"/>
  <c r="AH1738" i="9"/>
  <c r="AH1739" i="9"/>
  <c r="AH1740" i="9"/>
  <c r="AH1741" i="9"/>
  <c r="AH1742" i="9"/>
  <c r="AH1743" i="9"/>
  <c r="AH1744" i="9"/>
  <c r="AH1745" i="9"/>
  <c r="AH1746" i="9"/>
  <c r="AH1747" i="9"/>
  <c r="AH1748" i="9"/>
  <c r="AH1749" i="9"/>
  <c r="AH1750" i="9"/>
  <c r="AH1751" i="9"/>
  <c r="AH1752" i="9"/>
  <c r="AH1753" i="9"/>
  <c r="AH1754" i="9"/>
  <c r="AH1755" i="9"/>
  <c r="AH1756" i="9"/>
  <c r="AH1757" i="9"/>
  <c r="AH1758" i="9"/>
  <c r="AH1759" i="9"/>
  <c r="AH1760" i="9"/>
  <c r="AH1761" i="9"/>
  <c r="AH1762" i="9"/>
  <c r="AH1763" i="9"/>
  <c r="AH1764" i="9"/>
  <c r="AH1765" i="9"/>
  <c r="AH1766" i="9"/>
  <c r="AH1767" i="9"/>
  <c r="AH1768" i="9"/>
  <c r="AH1769" i="9"/>
  <c r="AH1770" i="9"/>
  <c r="AH1771" i="9"/>
  <c r="AH1772" i="9"/>
  <c r="AH1773" i="9"/>
  <c r="AH1774" i="9"/>
  <c r="AH1775" i="9"/>
  <c r="AH1776" i="9"/>
  <c r="AH1777" i="9"/>
  <c r="AH1778" i="9"/>
  <c r="AH1779" i="9"/>
  <c r="AH1780" i="9"/>
  <c r="AH1781" i="9"/>
  <c r="AH1782" i="9"/>
  <c r="AH1783" i="9"/>
  <c r="AH1784" i="9"/>
  <c r="AH1785" i="9"/>
  <c r="AH1786" i="9"/>
  <c r="AH1787" i="9"/>
  <c r="AH1788" i="9"/>
  <c r="AH1789" i="9"/>
  <c r="AH1790" i="9"/>
  <c r="AH1791" i="9"/>
  <c r="AH1792" i="9"/>
  <c r="AH1793" i="9"/>
  <c r="AH1794" i="9"/>
  <c r="AH1795" i="9"/>
  <c r="AH1796" i="9"/>
  <c r="AH1797" i="9"/>
  <c r="AH1798" i="9"/>
  <c r="AH1799" i="9"/>
  <c r="AH1800" i="9"/>
  <c r="AH1801" i="9"/>
  <c r="AH1802" i="9"/>
  <c r="AH1803" i="9"/>
  <c r="AH1804" i="9"/>
  <c r="AH1805" i="9"/>
  <c r="AH1806" i="9"/>
  <c r="AH1807" i="9"/>
  <c r="AH1808" i="9"/>
  <c r="AH1809" i="9"/>
  <c r="AH1810" i="9"/>
  <c r="AH1811" i="9"/>
  <c r="AH1812" i="9"/>
  <c r="AH1813" i="9"/>
  <c r="AH1814" i="9"/>
  <c r="AH1815" i="9"/>
  <c r="AH1816" i="9"/>
  <c r="AH1817" i="9"/>
  <c r="AH1818" i="9"/>
  <c r="AH1819" i="9"/>
  <c r="AH1820" i="9"/>
  <c r="AH1821" i="9"/>
  <c r="AH1822" i="9"/>
  <c r="AH1823" i="9"/>
  <c r="AH1824" i="9"/>
  <c r="AH1825" i="9"/>
  <c r="AH1826" i="9"/>
  <c r="AH1827" i="9"/>
  <c r="AH1828" i="9"/>
  <c r="AH1829" i="9"/>
  <c r="AH1830" i="9"/>
  <c r="AH1831" i="9"/>
  <c r="AH1832" i="9"/>
  <c r="AH1833" i="9"/>
  <c r="AH1834" i="9"/>
  <c r="AH1835" i="9"/>
  <c r="AH1836" i="9"/>
  <c r="AH1837" i="9"/>
  <c r="AH1838" i="9"/>
  <c r="AH1839" i="9"/>
  <c r="AH1840" i="9"/>
  <c r="AH1841" i="9"/>
  <c r="AH1842" i="9"/>
  <c r="AH1843" i="9"/>
  <c r="AH1844" i="9"/>
  <c r="AH1845" i="9"/>
  <c r="AH1846" i="9"/>
  <c r="AH1847" i="9"/>
  <c r="AH1848" i="9"/>
  <c r="AH1849" i="9"/>
  <c r="AH1850" i="9"/>
  <c r="AH1851" i="9"/>
  <c r="AH1852" i="9"/>
  <c r="AH1853" i="9"/>
  <c r="AH1854" i="9"/>
  <c r="AH1855" i="9"/>
  <c r="AH1856" i="9"/>
  <c r="AH1857" i="9"/>
  <c r="AH1858" i="9"/>
  <c r="AH1859" i="9"/>
  <c r="AH1860" i="9"/>
  <c r="AH1861" i="9"/>
  <c r="AH1862" i="9"/>
  <c r="AH1863" i="9"/>
  <c r="AH1864" i="9"/>
  <c r="AH1865" i="9"/>
  <c r="AH1866" i="9"/>
  <c r="AH1867" i="9"/>
  <c r="AH1868" i="9"/>
  <c r="AH1869" i="9"/>
  <c r="AH1870" i="9"/>
  <c r="AH1871" i="9"/>
  <c r="AH1872" i="9"/>
  <c r="AH1873" i="9"/>
  <c r="AH1874" i="9"/>
  <c r="AH1875" i="9"/>
  <c r="AH1876" i="9"/>
  <c r="AH1877" i="9"/>
  <c r="AH1878" i="9"/>
  <c r="AH1879" i="9"/>
  <c r="AH1880" i="9"/>
  <c r="AH1881" i="9"/>
  <c r="AH1882" i="9"/>
  <c r="AH1883" i="9"/>
  <c r="AH1884" i="9"/>
  <c r="AH1885" i="9"/>
  <c r="AH1886" i="9"/>
  <c r="AH1887" i="9"/>
  <c r="AH1888" i="9"/>
  <c r="AH1889" i="9"/>
  <c r="AH1890" i="9"/>
  <c r="AH1891" i="9"/>
  <c r="AH1892" i="9"/>
  <c r="AH1893" i="9"/>
  <c r="AH1894" i="9"/>
  <c r="AH1895" i="9"/>
  <c r="AH1896" i="9"/>
  <c r="AH1897" i="9"/>
  <c r="AH1898" i="9"/>
  <c r="AH1899" i="9"/>
  <c r="AH1900" i="9"/>
  <c r="AH1901" i="9"/>
  <c r="AH1902" i="9"/>
  <c r="AH1903" i="9"/>
  <c r="AH1904" i="9"/>
  <c r="AH1905" i="9"/>
  <c r="AH1906" i="9"/>
  <c r="AH1907" i="9"/>
  <c r="AH1908" i="9"/>
  <c r="AH1909" i="9"/>
  <c r="AH1910" i="9"/>
  <c r="AH1911" i="9"/>
  <c r="AH1912" i="9"/>
  <c r="AH1913" i="9"/>
  <c r="AH1914" i="9"/>
  <c r="AH1915" i="9"/>
  <c r="AH1916" i="9"/>
  <c r="AH1917" i="9"/>
  <c r="AH1918" i="9"/>
  <c r="AH1919" i="9"/>
  <c r="AH1920" i="9"/>
  <c r="AH1921" i="9"/>
  <c r="AH1922" i="9"/>
  <c r="AH1923" i="9"/>
  <c r="AH1924" i="9"/>
  <c r="AH1925" i="9"/>
  <c r="AH1926" i="9"/>
  <c r="AH1927" i="9"/>
  <c r="AH1928" i="9"/>
  <c r="AH1929" i="9"/>
  <c r="AH1930" i="9"/>
  <c r="AH1931" i="9"/>
  <c r="AH1932" i="9"/>
  <c r="AH1933" i="9"/>
  <c r="AH1934" i="9"/>
  <c r="AH1935" i="9"/>
  <c r="AH1936" i="9"/>
  <c r="AH1937" i="9"/>
  <c r="AH1938" i="9"/>
  <c r="AH1939" i="9"/>
  <c r="AH1940" i="9"/>
  <c r="AH1941" i="9"/>
  <c r="AH1942" i="9"/>
  <c r="AH1943" i="9"/>
  <c r="AH1944" i="9"/>
  <c r="AH1945" i="9"/>
  <c r="AH1946" i="9"/>
  <c r="AH1947" i="9"/>
  <c r="AH1948" i="9"/>
  <c r="AH1949" i="9"/>
  <c r="AH1950" i="9"/>
  <c r="AH1951" i="9"/>
  <c r="AH1952" i="9"/>
  <c r="AH1953" i="9"/>
  <c r="AH2" i="9"/>
  <c r="L4" i="14"/>
  <c r="M4" i="14"/>
  <c r="R25" i="14"/>
  <c r="R29" i="14"/>
  <c r="R33" i="14"/>
  <c r="R37" i="14"/>
  <c r="R41" i="14"/>
  <c r="R45" i="14"/>
  <c r="R49" i="14"/>
  <c r="R53" i="14"/>
  <c r="R57" i="14"/>
  <c r="R61" i="14"/>
  <c r="R65" i="14"/>
  <c r="R69" i="14"/>
  <c r="R28" i="14"/>
  <c r="R26" i="14"/>
  <c r="R30" i="14"/>
  <c r="R34" i="14"/>
  <c r="R38" i="14"/>
  <c r="R42" i="14"/>
  <c r="R46" i="14"/>
  <c r="R50" i="14"/>
  <c r="R54" i="14"/>
  <c r="R58" i="14"/>
  <c r="R62" i="14"/>
  <c r="R66" i="14"/>
  <c r="R70" i="14"/>
  <c r="R36" i="14"/>
  <c r="R64" i="14"/>
  <c r="R27" i="14"/>
  <c r="R31" i="14"/>
  <c r="R35" i="14"/>
  <c r="R39" i="14"/>
  <c r="R43" i="14"/>
  <c r="R47" i="14"/>
  <c r="R51" i="14"/>
  <c r="R55" i="14"/>
  <c r="R59" i="14"/>
  <c r="R63" i="14"/>
  <c r="R67" i="14"/>
  <c r="R71" i="14"/>
  <c r="R32" i="14"/>
  <c r="R44" i="14"/>
  <c r="R48" i="14"/>
  <c r="R56" i="14"/>
  <c r="R68" i="14"/>
  <c r="R40" i="14"/>
  <c r="R52" i="14"/>
  <c r="R60" i="14"/>
  <c r="R72" i="14"/>
  <c r="R24" i="14"/>
  <c r="J4" i="14"/>
  <c r="K4" i="14"/>
  <c r="T3" i="9" l="1"/>
  <c r="T4" i="9"/>
  <c r="T5" i="9"/>
  <c r="T6" i="9"/>
  <c r="T7" i="9"/>
  <c r="T8" i="9"/>
  <c r="T9" i="9"/>
  <c r="T10" i="9"/>
  <c r="T11" i="9"/>
  <c r="T12" i="9"/>
  <c r="T13" i="9"/>
  <c r="T14" i="9"/>
  <c r="T15" i="9"/>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T136" i="9"/>
  <c r="T137" i="9"/>
  <c r="T138" i="9"/>
  <c r="T139" i="9"/>
  <c r="T140" i="9"/>
  <c r="T141" i="9"/>
  <c r="T142" i="9"/>
  <c r="T143" i="9"/>
  <c r="T144" i="9"/>
  <c r="T145" i="9"/>
  <c r="T146" i="9"/>
  <c r="T147" i="9"/>
  <c r="T148" i="9"/>
  <c r="T149" i="9"/>
  <c r="T150" i="9"/>
  <c r="T151" i="9"/>
  <c r="T152" i="9"/>
  <c r="T153" i="9"/>
  <c r="T154" i="9"/>
  <c r="T155" i="9"/>
  <c r="T156" i="9"/>
  <c r="T157" i="9"/>
  <c r="T158" i="9"/>
  <c r="T159" i="9"/>
  <c r="T160" i="9"/>
  <c r="T161" i="9"/>
  <c r="T162" i="9"/>
  <c r="T163" i="9"/>
  <c r="T164" i="9"/>
  <c r="T165" i="9"/>
  <c r="T166" i="9"/>
  <c r="T167" i="9"/>
  <c r="T168" i="9"/>
  <c r="T169" i="9"/>
  <c r="T170" i="9"/>
  <c r="T171" i="9"/>
  <c r="T172" i="9"/>
  <c r="T173" i="9"/>
  <c r="T174" i="9"/>
  <c r="T175" i="9"/>
  <c r="T176" i="9"/>
  <c r="T177" i="9"/>
  <c r="T178" i="9"/>
  <c r="T179" i="9"/>
  <c r="T180" i="9"/>
  <c r="T181" i="9"/>
  <c r="T182" i="9"/>
  <c r="T183" i="9"/>
  <c r="T184" i="9"/>
  <c r="T185" i="9"/>
  <c r="T186" i="9"/>
  <c r="T187" i="9"/>
  <c r="T188" i="9"/>
  <c r="T189" i="9"/>
  <c r="T190" i="9"/>
  <c r="T191" i="9"/>
  <c r="T192" i="9"/>
  <c r="T193" i="9"/>
  <c r="T194" i="9"/>
  <c r="T195" i="9"/>
  <c r="T196" i="9"/>
  <c r="T197" i="9"/>
  <c r="T198" i="9"/>
  <c r="T199" i="9"/>
  <c r="T200" i="9"/>
  <c r="T201" i="9"/>
  <c r="T202" i="9"/>
  <c r="T203" i="9"/>
  <c r="T204" i="9"/>
  <c r="T205" i="9"/>
  <c r="T206" i="9"/>
  <c r="T207" i="9"/>
  <c r="T208" i="9"/>
  <c r="T209" i="9"/>
  <c r="T210" i="9"/>
  <c r="T211" i="9"/>
  <c r="T212" i="9"/>
  <c r="T213" i="9"/>
  <c r="T214" i="9"/>
  <c r="T215" i="9"/>
  <c r="T216" i="9"/>
  <c r="T217" i="9"/>
  <c r="T218" i="9"/>
  <c r="T219" i="9"/>
  <c r="T220" i="9"/>
  <c r="T221" i="9"/>
  <c r="T222" i="9"/>
  <c r="T223" i="9"/>
  <c r="T224" i="9"/>
  <c r="T225" i="9"/>
  <c r="T226" i="9"/>
  <c r="T227" i="9"/>
  <c r="T228" i="9"/>
  <c r="T229" i="9"/>
  <c r="T230" i="9"/>
  <c r="T231" i="9"/>
  <c r="T232" i="9"/>
  <c r="T233" i="9"/>
  <c r="T234" i="9"/>
  <c r="T235" i="9"/>
  <c r="T236" i="9"/>
  <c r="T237" i="9"/>
  <c r="T238" i="9"/>
  <c r="T239" i="9"/>
  <c r="T240" i="9"/>
  <c r="T241" i="9"/>
  <c r="T242" i="9"/>
  <c r="T243" i="9"/>
  <c r="T244" i="9"/>
  <c r="T245" i="9"/>
  <c r="T246" i="9"/>
  <c r="T247" i="9"/>
  <c r="T248" i="9"/>
  <c r="T249" i="9"/>
  <c r="T250" i="9"/>
  <c r="T251" i="9"/>
  <c r="T252" i="9"/>
  <c r="T253" i="9"/>
  <c r="T254" i="9"/>
  <c r="T255" i="9"/>
  <c r="T256" i="9"/>
  <c r="T257" i="9"/>
  <c r="T258" i="9"/>
  <c r="T259" i="9"/>
  <c r="T260" i="9"/>
  <c r="T261" i="9"/>
  <c r="T262" i="9"/>
  <c r="T263" i="9"/>
  <c r="T264" i="9"/>
  <c r="T265" i="9"/>
  <c r="T266" i="9"/>
  <c r="T267" i="9"/>
  <c r="T268" i="9"/>
  <c r="T269" i="9"/>
  <c r="T270" i="9"/>
  <c r="T271" i="9"/>
  <c r="T272" i="9"/>
  <c r="T273" i="9"/>
  <c r="T274" i="9"/>
  <c r="T275" i="9"/>
  <c r="T276" i="9"/>
  <c r="T277" i="9"/>
  <c r="T278" i="9"/>
  <c r="T279" i="9"/>
  <c r="T280" i="9"/>
  <c r="T281" i="9"/>
  <c r="T282" i="9"/>
  <c r="T283" i="9"/>
  <c r="T284" i="9"/>
  <c r="T285" i="9"/>
  <c r="T286" i="9"/>
  <c r="T287" i="9"/>
  <c r="T288" i="9"/>
  <c r="T289" i="9"/>
  <c r="T290" i="9"/>
  <c r="T291" i="9"/>
  <c r="T292" i="9"/>
  <c r="T293" i="9"/>
  <c r="T294" i="9"/>
  <c r="T295" i="9"/>
  <c r="T296" i="9"/>
  <c r="T297" i="9"/>
  <c r="T298" i="9"/>
  <c r="T299" i="9"/>
  <c r="T300" i="9"/>
  <c r="T301" i="9"/>
  <c r="T302" i="9"/>
  <c r="T303" i="9"/>
  <c r="T304" i="9"/>
  <c r="T305" i="9"/>
  <c r="T306" i="9"/>
  <c r="T307" i="9"/>
  <c r="T308" i="9"/>
  <c r="T309" i="9"/>
  <c r="T310" i="9"/>
  <c r="T311" i="9"/>
  <c r="T312" i="9"/>
  <c r="T313" i="9"/>
  <c r="T314" i="9"/>
  <c r="T315" i="9"/>
  <c r="T316" i="9"/>
  <c r="T317" i="9"/>
  <c r="T318" i="9"/>
  <c r="T319" i="9"/>
  <c r="T320" i="9"/>
  <c r="T321" i="9"/>
  <c r="T322" i="9"/>
  <c r="T323" i="9"/>
  <c r="T324" i="9"/>
  <c r="T325" i="9"/>
  <c r="T326" i="9"/>
  <c r="T327" i="9"/>
  <c r="T328" i="9"/>
  <c r="T329" i="9"/>
  <c r="T330" i="9"/>
  <c r="T331" i="9"/>
  <c r="T332" i="9"/>
  <c r="T333" i="9"/>
  <c r="T334" i="9"/>
  <c r="T335" i="9"/>
  <c r="T336" i="9"/>
  <c r="T337" i="9"/>
  <c r="T338" i="9"/>
  <c r="T339" i="9"/>
  <c r="T340" i="9"/>
  <c r="T341" i="9"/>
  <c r="T342" i="9"/>
  <c r="T343" i="9"/>
  <c r="T344" i="9"/>
  <c r="T345" i="9"/>
  <c r="T346" i="9"/>
  <c r="T347" i="9"/>
  <c r="T348" i="9"/>
  <c r="T349" i="9"/>
  <c r="T350" i="9"/>
  <c r="T351" i="9"/>
  <c r="T352" i="9"/>
  <c r="T353" i="9"/>
  <c r="T354" i="9"/>
  <c r="T355" i="9"/>
  <c r="T356" i="9"/>
  <c r="T357" i="9"/>
  <c r="T358" i="9"/>
  <c r="T359" i="9"/>
  <c r="T360" i="9"/>
  <c r="T361" i="9"/>
  <c r="T362" i="9"/>
  <c r="T363" i="9"/>
  <c r="T364" i="9"/>
  <c r="T365" i="9"/>
  <c r="T366" i="9"/>
  <c r="T367" i="9"/>
  <c r="T368" i="9"/>
  <c r="T369" i="9"/>
  <c r="T370" i="9"/>
  <c r="T371" i="9"/>
  <c r="T372" i="9"/>
  <c r="T373" i="9"/>
  <c r="T374" i="9"/>
  <c r="T375" i="9"/>
  <c r="T376" i="9"/>
  <c r="T377" i="9"/>
  <c r="T378" i="9"/>
  <c r="T379" i="9"/>
  <c r="T380" i="9"/>
  <c r="T381" i="9"/>
  <c r="T382" i="9"/>
  <c r="T383" i="9"/>
  <c r="T384" i="9"/>
  <c r="T385" i="9"/>
  <c r="T386" i="9"/>
  <c r="T387" i="9"/>
  <c r="T388" i="9"/>
  <c r="T389" i="9"/>
  <c r="T390" i="9"/>
  <c r="T391" i="9"/>
  <c r="T392" i="9"/>
  <c r="T393" i="9"/>
  <c r="T394" i="9"/>
  <c r="T395" i="9"/>
  <c r="T396" i="9"/>
  <c r="T397" i="9"/>
  <c r="T398" i="9"/>
  <c r="T399" i="9"/>
  <c r="T400" i="9"/>
  <c r="T401" i="9"/>
  <c r="T402" i="9"/>
  <c r="T403" i="9"/>
  <c r="T404" i="9"/>
  <c r="T405" i="9"/>
  <c r="T406" i="9"/>
  <c r="T407" i="9"/>
  <c r="T408" i="9"/>
  <c r="T409" i="9"/>
  <c r="T410" i="9"/>
  <c r="T411" i="9"/>
  <c r="T412" i="9"/>
  <c r="T413" i="9"/>
  <c r="T414" i="9"/>
  <c r="T415" i="9"/>
  <c r="T416" i="9"/>
  <c r="T417" i="9"/>
  <c r="T418" i="9"/>
  <c r="T419" i="9"/>
  <c r="T420" i="9"/>
  <c r="T421" i="9"/>
  <c r="T422" i="9"/>
  <c r="T423" i="9"/>
  <c r="T424" i="9"/>
  <c r="T425" i="9"/>
  <c r="T426" i="9"/>
  <c r="T427" i="9"/>
  <c r="T428" i="9"/>
  <c r="T429" i="9"/>
  <c r="T430" i="9"/>
  <c r="T431" i="9"/>
  <c r="T432" i="9"/>
  <c r="T433" i="9"/>
  <c r="T434" i="9"/>
  <c r="T435" i="9"/>
  <c r="T436" i="9"/>
  <c r="T437" i="9"/>
  <c r="T438" i="9"/>
  <c r="T439" i="9"/>
  <c r="T440" i="9"/>
  <c r="T441" i="9"/>
  <c r="T442" i="9"/>
  <c r="T443" i="9"/>
  <c r="T444" i="9"/>
  <c r="T445" i="9"/>
  <c r="T446" i="9"/>
  <c r="T447" i="9"/>
  <c r="T448" i="9"/>
  <c r="T449" i="9"/>
  <c r="T450" i="9"/>
  <c r="T451" i="9"/>
  <c r="T452" i="9"/>
  <c r="T453" i="9"/>
  <c r="T454" i="9"/>
  <c r="T455" i="9"/>
  <c r="T456" i="9"/>
  <c r="T457" i="9"/>
  <c r="T458" i="9"/>
  <c r="T459" i="9"/>
  <c r="T460" i="9"/>
  <c r="T461" i="9"/>
  <c r="T462" i="9"/>
  <c r="T463" i="9"/>
  <c r="T464" i="9"/>
  <c r="T465" i="9"/>
  <c r="T466" i="9"/>
  <c r="T467" i="9"/>
  <c r="T468" i="9"/>
  <c r="T469" i="9"/>
  <c r="T470" i="9"/>
  <c r="T471" i="9"/>
  <c r="T472" i="9"/>
  <c r="T473" i="9"/>
  <c r="T474" i="9"/>
  <c r="T475" i="9"/>
  <c r="T476" i="9"/>
  <c r="T477" i="9"/>
  <c r="T478" i="9"/>
  <c r="T479" i="9"/>
  <c r="T480" i="9"/>
  <c r="T481" i="9"/>
  <c r="T482" i="9"/>
  <c r="T483" i="9"/>
  <c r="T484" i="9"/>
  <c r="T485" i="9"/>
  <c r="T486" i="9"/>
  <c r="T487" i="9"/>
  <c r="T488" i="9"/>
  <c r="T489" i="9"/>
  <c r="T490" i="9"/>
  <c r="T491" i="9"/>
  <c r="T492" i="9"/>
  <c r="T493" i="9"/>
  <c r="T494" i="9"/>
  <c r="T495" i="9"/>
  <c r="T496" i="9"/>
  <c r="T497" i="9"/>
  <c r="T498" i="9"/>
  <c r="T499" i="9"/>
  <c r="T500" i="9"/>
  <c r="T501" i="9"/>
  <c r="T502" i="9"/>
  <c r="T503" i="9"/>
  <c r="T504" i="9"/>
  <c r="T505" i="9"/>
  <c r="T506" i="9"/>
  <c r="T507" i="9"/>
  <c r="T508" i="9"/>
  <c r="T509" i="9"/>
  <c r="T510" i="9"/>
  <c r="T511" i="9"/>
  <c r="T512" i="9"/>
  <c r="T513" i="9"/>
  <c r="T514" i="9"/>
  <c r="T515" i="9"/>
  <c r="T516" i="9"/>
  <c r="T517" i="9"/>
  <c r="T518" i="9"/>
  <c r="T519" i="9"/>
  <c r="T520" i="9"/>
  <c r="T521" i="9"/>
  <c r="T522" i="9"/>
  <c r="T523" i="9"/>
  <c r="T524" i="9"/>
  <c r="T525" i="9"/>
  <c r="T526" i="9"/>
  <c r="T527" i="9"/>
  <c r="T528" i="9"/>
  <c r="T529" i="9"/>
  <c r="T530" i="9"/>
  <c r="T531" i="9"/>
  <c r="T532" i="9"/>
  <c r="T533" i="9"/>
  <c r="T534" i="9"/>
  <c r="T535" i="9"/>
  <c r="T536" i="9"/>
  <c r="T537" i="9"/>
  <c r="T538" i="9"/>
  <c r="T539" i="9"/>
  <c r="T540" i="9"/>
  <c r="T541" i="9"/>
  <c r="T542" i="9"/>
  <c r="T543" i="9"/>
  <c r="T544" i="9"/>
  <c r="T545" i="9"/>
  <c r="T546" i="9"/>
  <c r="T547" i="9"/>
  <c r="T548" i="9"/>
  <c r="T549" i="9"/>
  <c r="T550" i="9"/>
  <c r="T551" i="9"/>
  <c r="T552" i="9"/>
  <c r="T553" i="9"/>
  <c r="T554" i="9"/>
  <c r="T555" i="9"/>
  <c r="T556" i="9"/>
  <c r="T557" i="9"/>
  <c r="T558" i="9"/>
  <c r="T559" i="9"/>
  <c r="T560" i="9"/>
  <c r="T561" i="9"/>
  <c r="T562" i="9"/>
  <c r="T563" i="9"/>
  <c r="T564" i="9"/>
  <c r="T565" i="9"/>
  <c r="T566" i="9"/>
  <c r="T567" i="9"/>
  <c r="T568" i="9"/>
  <c r="T569" i="9"/>
  <c r="T570" i="9"/>
  <c r="T571" i="9"/>
  <c r="T572" i="9"/>
  <c r="T573" i="9"/>
  <c r="T574" i="9"/>
  <c r="T575" i="9"/>
  <c r="T576" i="9"/>
  <c r="T577" i="9"/>
  <c r="T578" i="9"/>
  <c r="T579" i="9"/>
  <c r="T580" i="9"/>
  <c r="T581" i="9"/>
  <c r="T582" i="9"/>
  <c r="T583" i="9"/>
  <c r="T584" i="9"/>
  <c r="T585" i="9"/>
  <c r="T586" i="9"/>
  <c r="T587" i="9"/>
  <c r="T588" i="9"/>
  <c r="T589" i="9"/>
  <c r="T590" i="9"/>
  <c r="T591" i="9"/>
  <c r="T592" i="9"/>
  <c r="T593" i="9"/>
  <c r="T594" i="9"/>
  <c r="T595" i="9"/>
  <c r="T596" i="9"/>
  <c r="T597" i="9"/>
  <c r="T598" i="9"/>
  <c r="T599" i="9"/>
  <c r="T600" i="9"/>
  <c r="T601" i="9"/>
  <c r="T602" i="9"/>
  <c r="T603" i="9"/>
  <c r="T604" i="9"/>
  <c r="T605" i="9"/>
  <c r="T606" i="9"/>
  <c r="T607" i="9"/>
  <c r="T608" i="9"/>
  <c r="T609" i="9"/>
  <c r="T610" i="9"/>
  <c r="T611" i="9"/>
  <c r="T612" i="9"/>
  <c r="T613" i="9"/>
  <c r="T614" i="9"/>
  <c r="T615" i="9"/>
  <c r="T616" i="9"/>
  <c r="T617" i="9"/>
  <c r="T618" i="9"/>
  <c r="T619" i="9"/>
  <c r="T620" i="9"/>
  <c r="T621" i="9"/>
  <c r="T622" i="9"/>
  <c r="T623" i="9"/>
  <c r="T624" i="9"/>
  <c r="T625" i="9"/>
  <c r="T626" i="9"/>
  <c r="T627" i="9"/>
  <c r="T628" i="9"/>
  <c r="T629" i="9"/>
  <c r="T630" i="9"/>
  <c r="T631" i="9"/>
  <c r="T632" i="9"/>
  <c r="T633" i="9"/>
  <c r="T634" i="9"/>
  <c r="T635" i="9"/>
  <c r="T636" i="9"/>
  <c r="T637" i="9"/>
  <c r="T638" i="9"/>
  <c r="T639" i="9"/>
  <c r="T640" i="9"/>
  <c r="T641" i="9"/>
  <c r="T642" i="9"/>
  <c r="T643" i="9"/>
  <c r="T644" i="9"/>
  <c r="T645" i="9"/>
  <c r="T646" i="9"/>
  <c r="T647" i="9"/>
  <c r="T648" i="9"/>
  <c r="T649" i="9"/>
  <c r="T650" i="9"/>
  <c r="T651" i="9"/>
  <c r="T652" i="9"/>
  <c r="T653" i="9"/>
  <c r="T654" i="9"/>
  <c r="T655" i="9"/>
  <c r="T656" i="9"/>
  <c r="T657" i="9"/>
  <c r="T658" i="9"/>
  <c r="T659" i="9"/>
  <c r="T660" i="9"/>
  <c r="T661" i="9"/>
  <c r="T662" i="9"/>
  <c r="T663" i="9"/>
  <c r="T664" i="9"/>
  <c r="T665" i="9"/>
  <c r="T666" i="9"/>
  <c r="T667" i="9"/>
  <c r="T668" i="9"/>
  <c r="T669" i="9"/>
  <c r="T670" i="9"/>
  <c r="T671" i="9"/>
  <c r="T672" i="9"/>
  <c r="T673" i="9"/>
  <c r="T674" i="9"/>
  <c r="T675" i="9"/>
  <c r="T676" i="9"/>
  <c r="T677" i="9"/>
  <c r="T678" i="9"/>
  <c r="T679" i="9"/>
  <c r="T680" i="9"/>
  <c r="T681" i="9"/>
  <c r="T682" i="9"/>
  <c r="T683" i="9"/>
  <c r="T684" i="9"/>
  <c r="T685" i="9"/>
  <c r="T686" i="9"/>
  <c r="T687" i="9"/>
  <c r="T688" i="9"/>
  <c r="T689" i="9"/>
  <c r="T690" i="9"/>
  <c r="T691" i="9"/>
  <c r="T692" i="9"/>
  <c r="T693" i="9"/>
  <c r="T694" i="9"/>
  <c r="T695" i="9"/>
  <c r="T696" i="9"/>
  <c r="T697" i="9"/>
  <c r="T698" i="9"/>
  <c r="T699" i="9"/>
  <c r="T700" i="9"/>
  <c r="T701" i="9"/>
  <c r="T702" i="9"/>
  <c r="T703" i="9"/>
  <c r="T704" i="9"/>
  <c r="T705" i="9"/>
  <c r="T706" i="9"/>
  <c r="T707" i="9"/>
  <c r="T708" i="9"/>
  <c r="T709" i="9"/>
  <c r="T710" i="9"/>
  <c r="T711" i="9"/>
  <c r="T712" i="9"/>
  <c r="T713" i="9"/>
  <c r="T714" i="9"/>
  <c r="T715" i="9"/>
  <c r="T716" i="9"/>
  <c r="T717" i="9"/>
  <c r="T718" i="9"/>
  <c r="T719" i="9"/>
  <c r="T720" i="9"/>
  <c r="T721" i="9"/>
  <c r="T722" i="9"/>
  <c r="T723" i="9"/>
  <c r="T724" i="9"/>
  <c r="T725" i="9"/>
  <c r="T726" i="9"/>
  <c r="T727" i="9"/>
  <c r="T728" i="9"/>
  <c r="T729" i="9"/>
  <c r="T730" i="9"/>
  <c r="T731" i="9"/>
  <c r="T732" i="9"/>
  <c r="T733" i="9"/>
  <c r="T734" i="9"/>
  <c r="T735" i="9"/>
  <c r="T736" i="9"/>
  <c r="T737" i="9"/>
  <c r="T738" i="9"/>
  <c r="T739" i="9"/>
  <c r="T740" i="9"/>
  <c r="T741" i="9"/>
  <c r="T742" i="9"/>
  <c r="T743" i="9"/>
  <c r="T744" i="9"/>
  <c r="T745" i="9"/>
  <c r="T746" i="9"/>
  <c r="T747" i="9"/>
  <c r="T748" i="9"/>
  <c r="T749" i="9"/>
  <c r="T750" i="9"/>
  <c r="T751" i="9"/>
  <c r="T752" i="9"/>
  <c r="T753" i="9"/>
  <c r="T754" i="9"/>
  <c r="T755" i="9"/>
  <c r="T756" i="9"/>
  <c r="T757" i="9"/>
  <c r="T758" i="9"/>
  <c r="T759" i="9"/>
  <c r="T760" i="9"/>
  <c r="T761" i="9"/>
  <c r="T762" i="9"/>
  <c r="T763" i="9"/>
  <c r="T764" i="9"/>
  <c r="T765" i="9"/>
  <c r="T766" i="9"/>
  <c r="T767" i="9"/>
  <c r="T768" i="9"/>
  <c r="T769" i="9"/>
  <c r="T770" i="9"/>
  <c r="T771" i="9"/>
  <c r="T772" i="9"/>
  <c r="T773" i="9"/>
  <c r="T774" i="9"/>
  <c r="T775" i="9"/>
  <c r="T776" i="9"/>
  <c r="T777" i="9"/>
  <c r="T778" i="9"/>
  <c r="T779" i="9"/>
  <c r="T780" i="9"/>
  <c r="T781" i="9"/>
  <c r="T782" i="9"/>
  <c r="T783" i="9"/>
  <c r="T784" i="9"/>
  <c r="T785" i="9"/>
  <c r="T786" i="9"/>
  <c r="T787" i="9"/>
  <c r="T788" i="9"/>
  <c r="T789" i="9"/>
  <c r="T790" i="9"/>
  <c r="T791" i="9"/>
  <c r="T792" i="9"/>
  <c r="T793" i="9"/>
  <c r="T794" i="9"/>
  <c r="T795" i="9"/>
  <c r="T796" i="9"/>
  <c r="T797" i="9"/>
  <c r="T798" i="9"/>
  <c r="T799" i="9"/>
  <c r="T800" i="9"/>
  <c r="T801" i="9"/>
  <c r="T802" i="9"/>
  <c r="T803" i="9"/>
  <c r="T804" i="9"/>
  <c r="T805" i="9"/>
  <c r="T806" i="9"/>
  <c r="T807" i="9"/>
  <c r="T808" i="9"/>
  <c r="T809" i="9"/>
  <c r="T810" i="9"/>
  <c r="T811" i="9"/>
  <c r="T812" i="9"/>
  <c r="T813" i="9"/>
  <c r="T814" i="9"/>
  <c r="T815" i="9"/>
  <c r="T816" i="9"/>
  <c r="T817" i="9"/>
  <c r="T818" i="9"/>
  <c r="T819" i="9"/>
  <c r="T820" i="9"/>
  <c r="T821" i="9"/>
  <c r="T822" i="9"/>
  <c r="T823" i="9"/>
  <c r="T824" i="9"/>
  <c r="T825" i="9"/>
  <c r="T826" i="9"/>
  <c r="T827" i="9"/>
  <c r="T828" i="9"/>
  <c r="T829" i="9"/>
  <c r="T830" i="9"/>
  <c r="T831" i="9"/>
  <c r="T832" i="9"/>
  <c r="T833" i="9"/>
  <c r="T834" i="9"/>
  <c r="T835" i="9"/>
  <c r="T836" i="9"/>
  <c r="T837" i="9"/>
  <c r="T838" i="9"/>
  <c r="T839" i="9"/>
  <c r="T840" i="9"/>
  <c r="T841" i="9"/>
  <c r="T842" i="9"/>
  <c r="T843" i="9"/>
  <c r="T844" i="9"/>
  <c r="T845" i="9"/>
  <c r="T846" i="9"/>
  <c r="T847" i="9"/>
  <c r="T848" i="9"/>
  <c r="T849" i="9"/>
  <c r="T850" i="9"/>
  <c r="T851" i="9"/>
  <c r="T852" i="9"/>
  <c r="T853" i="9"/>
  <c r="T854" i="9"/>
  <c r="T855" i="9"/>
  <c r="T856" i="9"/>
  <c r="T857" i="9"/>
  <c r="T858" i="9"/>
  <c r="T859" i="9"/>
  <c r="T860" i="9"/>
  <c r="T861" i="9"/>
  <c r="T862" i="9"/>
  <c r="T863" i="9"/>
  <c r="T864" i="9"/>
  <c r="T865" i="9"/>
  <c r="T866" i="9"/>
  <c r="T867" i="9"/>
  <c r="T868" i="9"/>
  <c r="T869" i="9"/>
  <c r="T870" i="9"/>
  <c r="T871" i="9"/>
  <c r="T872" i="9"/>
  <c r="T873" i="9"/>
  <c r="T874" i="9"/>
  <c r="T875" i="9"/>
  <c r="T876" i="9"/>
  <c r="T877" i="9"/>
  <c r="T878" i="9"/>
  <c r="T879" i="9"/>
  <c r="T880" i="9"/>
  <c r="T881" i="9"/>
  <c r="T882" i="9"/>
  <c r="T883" i="9"/>
  <c r="T884" i="9"/>
  <c r="T885" i="9"/>
  <c r="T886" i="9"/>
  <c r="T887" i="9"/>
  <c r="T888" i="9"/>
  <c r="T889" i="9"/>
  <c r="T890" i="9"/>
  <c r="T891" i="9"/>
  <c r="T892" i="9"/>
  <c r="T893" i="9"/>
  <c r="T894" i="9"/>
  <c r="T895" i="9"/>
  <c r="T896" i="9"/>
  <c r="T897" i="9"/>
  <c r="T898" i="9"/>
  <c r="T899" i="9"/>
  <c r="T900" i="9"/>
  <c r="T901" i="9"/>
  <c r="T902" i="9"/>
  <c r="T903" i="9"/>
  <c r="T904" i="9"/>
  <c r="T905" i="9"/>
  <c r="T906" i="9"/>
  <c r="T907" i="9"/>
  <c r="T908" i="9"/>
  <c r="T909" i="9"/>
  <c r="T910" i="9"/>
  <c r="T911" i="9"/>
  <c r="T912" i="9"/>
  <c r="T913" i="9"/>
  <c r="T914" i="9"/>
  <c r="T915" i="9"/>
  <c r="T916" i="9"/>
  <c r="T917" i="9"/>
  <c r="T918" i="9"/>
  <c r="T919" i="9"/>
  <c r="T920" i="9"/>
  <c r="T921" i="9"/>
  <c r="T922" i="9"/>
  <c r="T923" i="9"/>
  <c r="T924" i="9"/>
  <c r="T925" i="9"/>
  <c r="T926" i="9"/>
  <c r="T927" i="9"/>
  <c r="T928" i="9"/>
  <c r="T929" i="9"/>
  <c r="T930" i="9"/>
  <c r="T931" i="9"/>
  <c r="T932" i="9"/>
  <c r="T933" i="9"/>
  <c r="T934" i="9"/>
  <c r="T935" i="9"/>
  <c r="T936" i="9"/>
  <c r="T937" i="9"/>
  <c r="T938" i="9"/>
  <c r="T939" i="9"/>
  <c r="T940" i="9"/>
  <c r="T941" i="9"/>
  <c r="T942" i="9"/>
  <c r="T943" i="9"/>
  <c r="T944" i="9"/>
  <c r="T945" i="9"/>
  <c r="T946" i="9"/>
  <c r="T947" i="9"/>
  <c r="T948" i="9"/>
  <c r="T949" i="9"/>
  <c r="T950" i="9"/>
  <c r="T951" i="9"/>
  <c r="T952" i="9"/>
  <c r="T953" i="9"/>
  <c r="T954" i="9"/>
  <c r="T955" i="9"/>
  <c r="T956" i="9"/>
  <c r="T957" i="9"/>
  <c r="T958" i="9"/>
  <c r="T959" i="9"/>
  <c r="T960" i="9"/>
  <c r="T961" i="9"/>
  <c r="T962" i="9"/>
  <c r="T963" i="9"/>
  <c r="T964" i="9"/>
  <c r="T965" i="9"/>
  <c r="T966" i="9"/>
  <c r="T967" i="9"/>
  <c r="T968" i="9"/>
  <c r="T969" i="9"/>
  <c r="T970" i="9"/>
  <c r="T971" i="9"/>
  <c r="T972" i="9"/>
  <c r="T973" i="9"/>
  <c r="T974" i="9"/>
  <c r="T975" i="9"/>
  <c r="T976" i="9"/>
  <c r="T977" i="9"/>
  <c r="T978" i="9"/>
  <c r="T979" i="9"/>
  <c r="T980" i="9"/>
  <c r="T981" i="9"/>
  <c r="T982" i="9"/>
  <c r="T983" i="9"/>
  <c r="T984" i="9"/>
  <c r="T985" i="9"/>
  <c r="T986" i="9"/>
  <c r="T987" i="9"/>
  <c r="T988" i="9"/>
  <c r="T989" i="9"/>
  <c r="T990" i="9"/>
  <c r="T991" i="9"/>
  <c r="T992" i="9"/>
  <c r="T993" i="9"/>
  <c r="T994" i="9"/>
  <c r="T995" i="9"/>
  <c r="T996" i="9"/>
  <c r="T997" i="9"/>
  <c r="T998" i="9"/>
  <c r="T999" i="9"/>
  <c r="T1000" i="9"/>
  <c r="T1001" i="9"/>
  <c r="T1002" i="9"/>
  <c r="T1003" i="9"/>
  <c r="T1004" i="9"/>
  <c r="T1005" i="9"/>
  <c r="T1006" i="9"/>
  <c r="T1007" i="9"/>
  <c r="T1008" i="9"/>
  <c r="T1009" i="9"/>
  <c r="T1010" i="9"/>
  <c r="T1011" i="9"/>
  <c r="T1012" i="9"/>
  <c r="T1013" i="9"/>
  <c r="T1014" i="9"/>
  <c r="T1015" i="9"/>
  <c r="T1016" i="9"/>
  <c r="T1017" i="9"/>
  <c r="T1018" i="9"/>
  <c r="T1019" i="9"/>
  <c r="T1020" i="9"/>
  <c r="T1021" i="9"/>
  <c r="T1022" i="9"/>
  <c r="T1023" i="9"/>
  <c r="T1024" i="9"/>
  <c r="T1025" i="9"/>
  <c r="T1026" i="9"/>
  <c r="T1027" i="9"/>
  <c r="T1028" i="9"/>
  <c r="T1029" i="9"/>
  <c r="T1030" i="9"/>
  <c r="T1031" i="9"/>
  <c r="T1032" i="9"/>
  <c r="T1033" i="9"/>
  <c r="T1034" i="9"/>
  <c r="T1035" i="9"/>
  <c r="T1036" i="9"/>
  <c r="T1037" i="9"/>
  <c r="T1038" i="9"/>
  <c r="T1039" i="9"/>
  <c r="T1040" i="9"/>
  <c r="T1041" i="9"/>
  <c r="T1042" i="9"/>
  <c r="T1043" i="9"/>
  <c r="T1044" i="9"/>
  <c r="T1045" i="9"/>
  <c r="T1046" i="9"/>
  <c r="T1047" i="9"/>
  <c r="T1048" i="9"/>
  <c r="T1049" i="9"/>
  <c r="T1050" i="9"/>
  <c r="T1051" i="9"/>
  <c r="T1052" i="9"/>
  <c r="T1053" i="9"/>
  <c r="T1054" i="9"/>
  <c r="T1055" i="9"/>
  <c r="T1056" i="9"/>
  <c r="T1057" i="9"/>
  <c r="T1058" i="9"/>
  <c r="T1059" i="9"/>
  <c r="T1060" i="9"/>
  <c r="T1061" i="9"/>
  <c r="T1062" i="9"/>
  <c r="T1063" i="9"/>
  <c r="T1064" i="9"/>
  <c r="T1065" i="9"/>
  <c r="T1066" i="9"/>
  <c r="T1067" i="9"/>
  <c r="T1068" i="9"/>
  <c r="T1069" i="9"/>
  <c r="T1070" i="9"/>
  <c r="T1071" i="9"/>
  <c r="T1072" i="9"/>
  <c r="T1073" i="9"/>
  <c r="T1074" i="9"/>
  <c r="T1075" i="9"/>
  <c r="T1076" i="9"/>
  <c r="T1077" i="9"/>
  <c r="T1078" i="9"/>
  <c r="T1079" i="9"/>
  <c r="T1080" i="9"/>
  <c r="T1081" i="9"/>
  <c r="T1082" i="9"/>
  <c r="T1083" i="9"/>
  <c r="T1084" i="9"/>
  <c r="T1085" i="9"/>
  <c r="T1086" i="9"/>
  <c r="T1087" i="9"/>
  <c r="T1088" i="9"/>
  <c r="T1089" i="9"/>
  <c r="T1090" i="9"/>
  <c r="T1091" i="9"/>
  <c r="T1092" i="9"/>
  <c r="T1093" i="9"/>
  <c r="T1094" i="9"/>
  <c r="T1095" i="9"/>
  <c r="T1096" i="9"/>
  <c r="T1097" i="9"/>
  <c r="T1098" i="9"/>
  <c r="T1099" i="9"/>
  <c r="T1100" i="9"/>
  <c r="T1101" i="9"/>
  <c r="T1102" i="9"/>
  <c r="T1103" i="9"/>
  <c r="T1104" i="9"/>
  <c r="T1105" i="9"/>
  <c r="T1106" i="9"/>
  <c r="T1107" i="9"/>
  <c r="T1108" i="9"/>
  <c r="T1109" i="9"/>
  <c r="T1110" i="9"/>
  <c r="T1111" i="9"/>
  <c r="T1112" i="9"/>
  <c r="T1113" i="9"/>
  <c r="T1114" i="9"/>
  <c r="T1115" i="9"/>
  <c r="T1116" i="9"/>
  <c r="T1117" i="9"/>
  <c r="T1118" i="9"/>
  <c r="T1119" i="9"/>
  <c r="T1120" i="9"/>
  <c r="T1121" i="9"/>
  <c r="T1122" i="9"/>
  <c r="T1123" i="9"/>
  <c r="T1124" i="9"/>
  <c r="T1125" i="9"/>
  <c r="T1126" i="9"/>
  <c r="T1127" i="9"/>
  <c r="T1128" i="9"/>
  <c r="T1129" i="9"/>
  <c r="T1130" i="9"/>
  <c r="T1131" i="9"/>
  <c r="T1132" i="9"/>
  <c r="T1133" i="9"/>
  <c r="T1134" i="9"/>
  <c r="T1135" i="9"/>
  <c r="T1136" i="9"/>
  <c r="T1137" i="9"/>
  <c r="T1138" i="9"/>
  <c r="T1139" i="9"/>
  <c r="T1140" i="9"/>
  <c r="T1141" i="9"/>
  <c r="T1142" i="9"/>
  <c r="T1143" i="9"/>
  <c r="T1144" i="9"/>
  <c r="T1145" i="9"/>
  <c r="T1146" i="9"/>
  <c r="T1147" i="9"/>
  <c r="T1148" i="9"/>
  <c r="T1149" i="9"/>
  <c r="T1150" i="9"/>
  <c r="T1151" i="9"/>
  <c r="T1152" i="9"/>
  <c r="T1153" i="9"/>
  <c r="T1154" i="9"/>
  <c r="T1155" i="9"/>
  <c r="T1156" i="9"/>
  <c r="T1157" i="9"/>
  <c r="T1158" i="9"/>
  <c r="T1159" i="9"/>
  <c r="T1160" i="9"/>
  <c r="T1161" i="9"/>
  <c r="T1162" i="9"/>
  <c r="T1163" i="9"/>
  <c r="T1164" i="9"/>
  <c r="T1165" i="9"/>
  <c r="T1166" i="9"/>
  <c r="T1167" i="9"/>
  <c r="T1168" i="9"/>
  <c r="T1169" i="9"/>
  <c r="T1170" i="9"/>
  <c r="T1171" i="9"/>
  <c r="T1172" i="9"/>
  <c r="T1173" i="9"/>
  <c r="T1174" i="9"/>
  <c r="T1175" i="9"/>
  <c r="T1176" i="9"/>
  <c r="T1177" i="9"/>
  <c r="T1178" i="9"/>
  <c r="T1179" i="9"/>
  <c r="T1180" i="9"/>
  <c r="T1181" i="9"/>
  <c r="T1182" i="9"/>
  <c r="T1183" i="9"/>
  <c r="T1184" i="9"/>
  <c r="T1185" i="9"/>
  <c r="T1186" i="9"/>
  <c r="T1187" i="9"/>
  <c r="T1188" i="9"/>
  <c r="T1189" i="9"/>
  <c r="T1190" i="9"/>
  <c r="T1191" i="9"/>
  <c r="T1192" i="9"/>
  <c r="T1193" i="9"/>
  <c r="T1194" i="9"/>
  <c r="T1195" i="9"/>
  <c r="T1196" i="9"/>
  <c r="T1197" i="9"/>
  <c r="T1198" i="9"/>
  <c r="T1199" i="9"/>
  <c r="T1200" i="9"/>
  <c r="T1201" i="9"/>
  <c r="T1202" i="9"/>
  <c r="T1203" i="9"/>
  <c r="T1204" i="9"/>
  <c r="T1205" i="9"/>
  <c r="T1206" i="9"/>
  <c r="T1207" i="9"/>
  <c r="T1208" i="9"/>
  <c r="T1209" i="9"/>
  <c r="T1210" i="9"/>
  <c r="T1211" i="9"/>
  <c r="T1212" i="9"/>
  <c r="T1213" i="9"/>
  <c r="T1214" i="9"/>
  <c r="T1215" i="9"/>
  <c r="T1216" i="9"/>
  <c r="T1217" i="9"/>
  <c r="T1218" i="9"/>
  <c r="T1219" i="9"/>
  <c r="T1220" i="9"/>
  <c r="T1221" i="9"/>
  <c r="T1222" i="9"/>
  <c r="T1223" i="9"/>
  <c r="T1224" i="9"/>
  <c r="T1225" i="9"/>
  <c r="T1226" i="9"/>
  <c r="T1227" i="9"/>
  <c r="T1228" i="9"/>
  <c r="T1229" i="9"/>
  <c r="T1230" i="9"/>
  <c r="T1231" i="9"/>
  <c r="T1232" i="9"/>
  <c r="T1233" i="9"/>
  <c r="T1234" i="9"/>
  <c r="T1235" i="9"/>
  <c r="T1236" i="9"/>
  <c r="T1237" i="9"/>
  <c r="T1238" i="9"/>
  <c r="T1239" i="9"/>
  <c r="T1240" i="9"/>
  <c r="T1241" i="9"/>
  <c r="T1242" i="9"/>
  <c r="T1243" i="9"/>
  <c r="T1244" i="9"/>
  <c r="T1245" i="9"/>
  <c r="T1246" i="9"/>
  <c r="T1247" i="9"/>
  <c r="T1248" i="9"/>
  <c r="T1249" i="9"/>
  <c r="T1250" i="9"/>
  <c r="T1251" i="9"/>
  <c r="T1252" i="9"/>
  <c r="T1253" i="9"/>
  <c r="T1254" i="9"/>
  <c r="T1255" i="9"/>
  <c r="T1256" i="9"/>
  <c r="T1257" i="9"/>
  <c r="T1258" i="9"/>
  <c r="T1259" i="9"/>
  <c r="T1260" i="9"/>
  <c r="T1261" i="9"/>
  <c r="T1262" i="9"/>
  <c r="T1263" i="9"/>
  <c r="T1264" i="9"/>
  <c r="T1265" i="9"/>
  <c r="T1266" i="9"/>
  <c r="T1267" i="9"/>
  <c r="T1268" i="9"/>
  <c r="T1269" i="9"/>
  <c r="T1270" i="9"/>
  <c r="T1271" i="9"/>
  <c r="T1272" i="9"/>
  <c r="T1273" i="9"/>
  <c r="T1274" i="9"/>
  <c r="T1275" i="9"/>
  <c r="T1276" i="9"/>
  <c r="T1277" i="9"/>
  <c r="T1278" i="9"/>
  <c r="T1279" i="9"/>
  <c r="T1280" i="9"/>
  <c r="T1281" i="9"/>
  <c r="T1282" i="9"/>
  <c r="T1283" i="9"/>
  <c r="T1284" i="9"/>
  <c r="T1285" i="9"/>
  <c r="T1286" i="9"/>
  <c r="T1287" i="9"/>
  <c r="T1288" i="9"/>
  <c r="T1289" i="9"/>
  <c r="T1290" i="9"/>
  <c r="T1291" i="9"/>
  <c r="T1292" i="9"/>
  <c r="T1293" i="9"/>
  <c r="T1294" i="9"/>
  <c r="T1295" i="9"/>
  <c r="T1296" i="9"/>
  <c r="T1297" i="9"/>
  <c r="T1298" i="9"/>
  <c r="T1299" i="9"/>
  <c r="T1300" i="9"/>
  <c r="T1301" i="9"/>
  <c r="T1302" i="9"/>
  <c r="T1303" i="9"/>
  <c r="T1304" i="9"/>
  <c r="T1305" i="9"/>
  <c r="T1306" i="9"/>
  <c r="T1307" i="9"/>
  <c r="T1308" i="9"/>
  <c r="T1309" i="9"/>
  <c r="T1310" i="9"/>
  <c r="T1311" i="9"/>
  <c r="T1312" i="9"/>
  <c r="T1313" i="9"/>
  <c r="T1314" i="9"/>
  <c r="T1315" i="9"/>
  <c r="T1316" i="9"/>
  <c r="T1317" i="9"/>
  <c r="T1318" i="9"/>
  <c r="T1319" i="9"/>
  <c r="T1320" i="9"/>
  <c r="T1321" i="9"/>
  <c r="T1322" i="9"/>
  <c r="T1323" i="9"/>
  <c r="T1324" i="9"/>
  <c r="T1325" i="9"/>
  <c r="T1326" i="9"/>
  <c r="T1327" i="9"/>
  <c r="T1328" i="9"/>
  <c r="T1329" i="9"/>
  <c r="T1330" i="9"/>
  <c r="T1331" i="9"/>
  <c r="T1332" i="9"/>
  <c r="T1333" i="9"/>
  <c r="T1334" i="9"/>
  <c r="T1335" i="9"/>
  <c r="T1336" i="9"/>
  <c r="T1337" i="9"/>
  <c r="T1338" i="9"/>
  <c r="T1339" i="9"/>
  <c r="T1340" i="9"/>
  <c r="T1341" i="9"/>
  <c r="T1342" i="9"/>
  <c r="T1343" i="9"/>
  <c r="T1344" i="9"/>
  <c r="T1345" i="9"/>
  <c r="T1346" i="9"/>
  <c r="T1347" i="9"/>
  <c r="T1348" i="9"/>
  <c r="T1349" i="9"/>
  <c r="T1350" i="9"/>
  <c r="T1351" i="9"/>
  <c r="T1352" i="9"/>
  <c r="T1353" i="9"/>
  <c r="T1354" i="9"/>
  <c r="T1355" i="9"/>
  <c r="T1356" i="9"/>
  <c r="T1357" i="9"/>
  <c r="T1358" i="9"/>
  <c r="T1359" i="9"/>
  <c r="T1360" i="9"/>
  <c r="T1361" i="9"/>
  <c r="T1362" i="9"/>
  <c r="T1363" i="9"/>
  <c r="T1364" i="9"/>
  <c r="T1365" i="9"/>
  <c r="T1366" i="9"/>
  <c r="T1367" i="9"/>
  <c r="T1368" i="9"/>
  <c r="T1369" i="9"/>
  <c r="T1370" i="9"/>
  <c r="T1371" i="9"/>
  <c r="T1372" i="9"/>
  <c r="T1373" i="9"/>
  <c r="T1374" i="9"/>
  <c r="T1375" i="9"/>
  <c r="T1376" i="9"/>
  <c r="T1377" i="9"/>
  <c r="T1378" i="9"/>
  <c r="T1379" i="9"/>
  <c r="T1380" i="9"/>
  <c r="T1381" i="9"/>
  <c r="T1382" i="9"/>
  <c r="T1383" i="9"/>
  <c r="T1384" i="9"/>
  <c r="T1385" i="9"/>
  <c r="T1386" i="9"/>
  <c r="T1387" i="9"/>
  <c r="T1388" i="9"/>
  <c r="T1389" i="9"/>
  <c r="T1390" i="9"/>
  <c r="T1391" i="9"/>
  <c r="T1392" i="9"/>
  <c r="T1393" i="9"/>
  <c r="T1394" i="9"/>
  <c r="T1395" i="9"/>
  <c r="T1396" i="9"/>
  <c r="T1397" i="9"/>
  <c r="T1398" i="9"/>
  <c r="T1399" i="9"/>
  <c r="T1400" i="9"/>
  <c r="T1401" i="9"/>
  <c r="T1402" i="9"/>
  <c r="T1403" i="9"/>
  <c r="T1404" i="9"/>
  <c r="T1405" i="9"/>
  <c r="T1406" i="9"/>
  <c r="T1407" i="9"/>
  <c r="T1408" i="9"/>
  <c r="T1409" i="9"/>
  <c r="T1410" i="9"/>
  <c r="T1411" i="9"/>
  <c r="T1412" i="9"/>
  <c r="T1413" i="9"/>
  <c r="T1414" i="9"/>
  <c r="T1415" i="9"/>
  <c r="T1416" i="9"/>
  <c r="T1417" i="9"/>
  <c r="T1418" i="9"/>
  <c r="T1419" i="9"/>
  <c r="T1420" i="9"/>
  <c r="T1421" i="9"/>
  <c r="T1422" i="9"/>
  <c r="T1423" i="9"/>
  <c r="T1424" i="9"/>
  <c r="T1425" i="9"/>
  <c r="T1426" i="9"/>
  <c r="T1427" i="9"/>
  <c r="T1428" i="9"/>
  <c r="T1429" i="9"/>
  <c r="T1430" i="9"/>
  <c r="T1431" i="9"/>
  <c r="T1432" i="9"/>
  <c r="T1433" i="9"/>
  <c r="T1434" i="9"/>
  <c r="T1435" i="9"/>
  <c r="T1436" i="9"/>
  <c r="T1437" i="9"/>
  <c r="T1438" i="9"/>
  <c r="T1439" i="9"/>
  <c r="T1440" i="9"/>
  <c r="T1441" i="9"/>
  <c r="T1442" i="9"/>
  <c r="T1443" i="9"/>
  <c r="T1444" i="9"/>
  <c r="T1445" i="9"/>
  <c r="T1446" i="9"/>
  <c r="T1447" i="9"/>
  <c r="T1448" i="9"/>
  <c r="T1449" i="9"/>
  <c r="T1450" i="9"/>
  <c r="T1451" i="9"/>
  <c r="T1452" i="9"/>
  <c r="T1453" i="9"/>
  <c r="T1454" i="9"/>
  <c r="T1455" i="9"/>
  <c r="T1456" i="9"/>
  <c r="T1457" i="9"/>
  <c r="T1458" i="9"/>
  <c r="T1459" i="9"/>
  <c r="T1460" i="9"/>
  <c r="T1461" i="9"/>
  <c r="T1462" i="9"/>
  <c r="T1463" i="9"/>
  <c r="T1464" i="9"/>
  <c r="T1465" i="9"/>
  <c r="T1466" i="9"/>
  <c r="T1467" i="9"/>
  <c r="T1468" i="9"/>
  <c r="T1469" i="9"/>
  <c r="T1470" i="9"/>
  <c r="T1471" i="9"/>
  <c r="T1472" i="9"/>
  <c r="T1473" i="9"/>
  <c r="T1474" i="9"/>
  <c r="T1475" i="9"/>
  <c r="T1476" i="9"/>
  <c r="T1477" i="9"/>
  <c r="T1478" i="9"/>
  <c r="T1479" i="9"/>
  <c r="T1480" i="9"/>
  <c r="T1481" i="9"/>
  <c r="T1482" i="9"/>
  <c r="T1483" i="9"/>
  <c r="T1484" i="9"/>
  <c r="T1485" i="9"/>
  <c r="T1486" i="9"/>
  <c r="T1487" i="9"/>
  <c r="T1488" i="9"/>
  <c r="T1489" i="9"/>
  <c r="T1490" i="9"/>
  <c r="T1491" i="9"/>
  <c r="T1492" i="9"/>
  <c r="T1493" i="9"/>
  <c r="T1494" i="9"/>
  <c r="T1495" i="9"/>
  <c r="T1496" i="9"/>
  <c r="T1497" i="9"/>
  <c r="T1498" i="9"/>
  <c r="T1499" i="9"/>
  <c r="T1500" i="9"/>
  <c r="T1501" i="9"/>
  <c r="T1502" i="9"/>
  <c r="T1503" i="9"/>
  <c r="T1504" i="9"/>
  <c r="T1505" i="9"/>
  <c r="T1506" i="9"/>
  <c r="T1507" i="9"/>
  <c r="T1508" i="9"/>
  <c r="T1509" i="9"/>
  <c r="T1510" i="9"/>
  <c r="T1511" i="9"/>
  <c r="T1512" i="9"/>
  <c r="T1513" i="9"/>
  <c r="T1514" i="9"/>
  <c r="T1515" i="9"/>
  <c r="T1516" i="9"/>
  <c r="T1517" i="9"/>
  <c r="T1518" i="9"/>
  <c r="T1519" i="9"/>
  <c r="T1520" i="9"/>
  <c r="T1521" i="9"/>
  <c r="T1522" i="9"/>
  <c r="T1523" i="9"/>
  <c r="T1524" i="9"/>
  <c r="T1525" i="9"/>
  <c r="T1526" i="9"/>
  <c r="T1527" i="9"/>
  <c r="T1528" i="9"/>
  <c r="T1529" i="9"/>
  <c r="T1530" i="9"/>
  <c r="T1531" i="9"/>
  <c r="T1532" i="9"/>
  <c r="T1533" i="9"/>
  <c r="T1534" i="9"/>
  <c r="T1535" i="9"/>
  <c r="T1536" i="9"/>
  <c r="T1537" i="9"/>
  <c r="T1538" i="9"/>
  <c r="T1539" i="9"/>
  <c r="T1540" i="9"/>
  <c r="T1541" i="9"/>
  <c r="T1542" i="9"/>
  <c r="T1543" i="9"/>
  <c r="T1544" i="9"/>
  <c r="T1545" i="9"/>
  <c r="T1546" i="9"/>
  <c r="T1547" i="9"/>
  <c r="T1548" i="9"/>
  <c r="T1549" i="9"/>
  <c r="T1550" i="9"/>
  <c r="T1551" i="9"/>
  <c r="T1552" i="9"/>
  <c r="T1553" i="9"/>
  <c r="T1554" i="9"/>
  <c r="T1555" i="9"/>
  <c r="T1556" i="9"/>
  <c r="T1557" i="9"/>
  <c r="T1558" i="9"/>
  <c r="T1559" i="9"/>
  <c r="T1560" i="9"/>
  <c r="T1561" i="9"/>
  <c r="T1562" i="9"/>
  <c r="T1563" i="9"/>
  <c r="T1564" i="9"/>
  <c r="T1565" i="9"/>
  <c r="T1566" i="9"/>
  <c r="T1567" i="9"/>
  <c r="T1568" i="9"/>
  <c r="T1569" i="9"/>
  <c r="T1570" i="9"/>
  <c r="T1571" i="9"/>
  <c r="T1572" i="9"/>
  <c r="T1573" i="9"/>
  <c r="T1574" i="9"/>
  <c r="T1575" i="9"/>
  <c r="T1576" i="9"/>
  <c r="T1577" i="9"/>
  <c r="T1578" i="9"/>
  <c r="T1579" i="9"/>
  <c r="T1580" i="9"/>
  <c r="T1581" i="9"/>
  <c r="T1582" i="9"/>
  <c r="T1583" i="9"/>
  <c r="T1584" i="9"/>
  <c r="T1585" i="9"/>
  <c r="T1586" i="9"/>
  <c r="T1587" i="9"/>
  <c r="T1588" i="9"/>
  <c r="T1589" i="9"/>
  <c r="T1590" i="9"/>
  <c r="T1591" i="9"/>
  <c r="T1592" i="9"/>
  <c r="T1593" i="9"/>
  <c r="T1594" i="9"/>
  <c r="T1595" i="9"/>
  <c r="T1596" i="9"/>
  <c r="T1597" i="9"/>
  <c r="T1598" i="9"/>
  <c r="T1599" i="9"/>
  <c r="T1600" i="9"/>
  <c r="T1601" i="9"/>
  <c r="T1602" i="9"/>
  <c r="T1603" i="9"/>
  <c r="T1604" i="9"/>
  <c r="T1605" i="9"/>
  <c r="T1606" i="9"/>
  <c r="T1607" i="9"/>
  <c r="T1608" i="9"/>
  <c r="T1609" i="9"/>
  <c r="T1610" i="9"/>
  <c r="T1611" i="9"/>
  <c r="T1612" i="9"/>
  <c r="T1613" i="9"/>
  <c r="T1614" i="9"/>
  <c r="T1615" i="9"/>
  <c r="T1616" i="9"/>
  <c r="T1617" i="9"/>
  <c r="T1618" i="9"/>
  <c r="T1619" i="9"/>
  <c r="T1620" i="9"/>
  <c r="T1621" i="9"/>
  <c r="T1622" i="9"/>
  <c r="T1623" i="9"/>
  <c r="T1624" i="9"/>
  <c r="T1625" i="9"/>
  <c r="T1626" i="9"/>
  <c r="T1627" i="9"/>
  <c r="T1628" i="9"/>
  <c r="T1629" i="9"/>
  <c r="T1630" i="9"/>
  <c r="T1631" i="9"/>
  <c r="T1632" i="9"/>
  <c r="T1633" i="9"/>
  <c r="T1634" i="9"/>
  <c r="T1635" i="9"/>
  <c r="T1636" i="9"/>
  <c r="T1637" i="9"/>
  <c r="T1638" i="9"/>
  <c r="T1639" i="9"/>
  <c r="T1640" i="9"/>
  <c r="T1641" i="9"/>
  <c r="T1642" i="9"/>
  <c r="T1643" i="9"/>
  <c r="T1644" i="9"/>
  <c r="T1645" i="9"/>
  <c r="T1646" i="9"/>
  <c r="T1647" i="9"/>
  <c r="T1648" i="9"/>
  <c r="T1649" i="9"/>
  <c r="T1650" i="9"/>
  <c r="T1651" i="9"/>
  <c r="T1652" i="9"/>
  <c r="T1653" i="9"/>
  <c r="T1654" i="9"/>
  <c r="T1655" i="9"/>
  <c r="T1656" i="9"/>
  <c r="T1657" i="9"/>
  <c r="T1658" i="9"/>
  <c r="T1659" i="9"/>
  <c r="T1660" i="9"/>
  <c r="T1661" i="9"/>
  <c r="T1662" i="9"/>
  <c r="T1663" i="9"/>
  <c r="T1664" i="9"/>
  <c r="T1665" i="9"/>
  <c r="T1666" i="9"/>
  <c r="T1667" i="9"/>
  <c r="T1668" i="9"/>
  <c r="T1669" i="9"/>
  <c r="T1670" i="9"/>
  <c r="T1671" i="9"/>
  <c r="T1672" i="9"/>
  <c r="T1673" i="9"/>
  <c r="T1674" i="9"/>
  <c r="T1675" i="9"/>
  <c r="T1676" i="9"/>
  <c r="T1677" i="9"/>
  <c r="T1678" i="9"/>
  <c r="T1679" i="9"/>
  <c r="T1680" i="9"/>
  <c r="T1681" i="9"/>
  <c r="T1682" i="9"/>
  <c r="T1683" i="9"/>
  <c r="T1684" i="9"/>
  <c r="T1685" i="9"/>
  <c r="T1686" i="9"/>
  <c r="T1687" i="9"/>
  <c r="T1688" i="9"/>
  <c r="T1689" i="9"/>
  <c r="T1690" i="9"/>
  <c r="T1691" i="9"/>
  <c r="T1692" i="9"/>
  <c r="T1693" i="9"/>
  <c r="T1694" i="9"/>
  <c r="T1695" i="9"/>
  <c r="T1696" i="9"/>
  <c r="T1697" i="9"/>
  <c r="T1698" i="9"/>
  <c r="T1699" i="9"/>
  <c r="T1700" i="9"/>
  <c r="T1701" i="9"/>
  <c r="T1702" i="9"/>
  <c r="T1703" i="9"/>
  <c r="T1704" i="9"/>
  <c r="T1705" i="9"/>
  <c r="T1706" i="9"/>
  <c r="T1707" i="9"/>
  <c r="T1708" i="9"/>
  <c r="T1709" i="9"/>
  <c r="T1710" i="9"/>
  <c r="T1711" i="9"/>
  <c r="T1712" i="9"/>
  <c r="T1713" i="9"/>
  <c r="T1714" i="9"/>
  <c r="T1715" i="9"/>
  <c r="T1716" i="9"/>
  <c r="T1717" i="9"/>
  <c r="T1718" i="9"/>
  <c r="T1719" i="9"/>
  <c r="T1720" i="9"/>
  <c r="T1721" i="9"/>
  <c r="T1722" i="9"/>
  <c r="T1723" i="9"/>
  <c r="T1724" i="9"/>
  <c r="T1725" i="9"/>
  <c r="T1726" i="9"/>
  <c r="T1727" i="9"/>
  <c r="T1728" i="9"/>
  <c r="T1729" i="9"/>
  <c r="T1730" i="9"/>
  <c r="T1731" i="9"/>
  <c r="T1732" i="9"/>
  <c r="T1733" i="9"/>
  <c r="T1734" i="9"/>
  <c r="T1735" i="9"/>
  <c r="T1736" i="9"/>
  <c r="T1737" i="9"/>
  <c r="T1738" i="9"/>
  <c r="T1739" i="9"/>
  <c r="T1740" i="9"/>
  <c r="T1741" i="9"/>
  <c r="T1742" i="9"/>
  <c r="T1743" i="9"/>
  <c r="T1744" i="9"/>
  <c r="T1745" i="9"/>
  <c r="T1746" i="9"/>
  <c r="T1747" i="9"/>
  <c r="T1748" i="9"/>
  <c r="T1749" i="9"/>
  <c r="T1750" i="9"/>
  <c r="T1751" i="9"/>
  <c r="T1752" i="9"/>
  <c r="T1753" i="9"/>
  <c r="T1754" i="9"/>
  <c r="T1755" i="9"/>
  <c r="T1756" i="9"/>
  <c r="T1757" i="9"/>
  <c r="T1758" i="9"/>
  <c r="T1759" i="9"/>
  <c r="T1760" i="9"/>
  <c r="T1761" i="9"/>
  <c r="T1762" i="9"/>
  <c r="T1763" i="9"/>
  <c r="T1764" i="9"/>
  <c r="T1765" i="9"/>
  <c r="T1766" i="9"/>
  <c r="T1767" i="9"/>
  <c r="T1768" i="9"/>
  <c r="T1769" i="9"/>
  <c r="T1770" i="9"/>
  <c r="T1771" i="9"/>
  <c r="T1772" i="9"/>
  <c r="T1773" i="9"/>
  <c r="T1774" i="9"/>
  <c r="T1775" i="9"/>
  <c r="T1776" i="9"/>
  <c r="T1777" i="9"/>
  <c r="T1778" i="9"/>
  <c r="T1779" i="9"/>
  <c r="T1780" i="9"/>
  <c r="T1781" i="9"/>
  <c r="T1782" i="9"/>
  <c r="T1783" i="9"/>
  <c r="T1784" i="9"/>
  <c r="T1785" i="9"/>
  <c r="T1786" i="9"/>
  <c r="T1787" i="9"/>
  <c r="T1788" i="9"/>
  <c r="T1789" i="9"/>
  <c r="T1790" i="9"/>
  <c r="T1791" i="9"/>
  <c r="T1792" i="9"/>
  <c r="T1793" i="9"/>
  <c r="T1794" i="9"/>
  <c r="T1795" i="9"/>
  <c r="T1796" i="9"/>
  <c r="T1797" i="9"/>
  <c r="T1798" i="9"/>
  <c r="T1799" i="9"/>
  <c r="T1800" i="9"/>
  <c r="T1801" i="9"/>
  <c r="T1802" i="9"/>
  <c r="T1803" i="9"/>
  <c r="T1804" i="9"/>
  <c r="T1805" i="9"/>
  <c r="T1806" i="9"/>
  <c r="T1807" i="9"/>
  <c r="T1808" i="9"/>
  <c r="T1809" i="9"/>
  <c r="T1810" i="9"/>
  <c r="T1811" i="9"/>
  <c r="T1812" i="9"/>
  <c r="T1813" i="9"/>
  <c r="T1814" i="9"/>
  <c r="T1815" i="9"/>
  <c r="T1816" i="9"/>
  <c r="T1817" i="9"/>
  <c r="T1818" i="9"/>
  <c r="T1819" i="9"/>
  <c r="T1820" i="9"/>
  <c r="T1821" i="9"/>
  <c r="T1822" i="9"/>
  <c r="T1823" i="9"/>
  <c r="T1824" i="9"/>
  <c r="T1825" i="9"/>
  <c r="T1826" i="9"/>
  <c r="T1827" i="9"/>
  <c r="T1828" i="9"/>
  <c r="T1829" i="9"/>
  <c r="T1830" i="9"/>
  <c r="T1831" i="9"/>
  <c r="T1832" i="9"/>
  <c r="T1833" i="9"/>
  <c r="T1834" i="9"/>
  <c r="T1835" i="9"/>
  <c r="T1836" i="9"/>
  <c r="T1837" i="9"/>
  <c r="T1838" i="9"/>
  <c r="T1839" i="9"/>
  <c r="T1840" i="9"/>
  <c r="T1841" i="9"/>
  <c r="T1842" i="9"/>
  <c r="T1843" i="9"/>
  <c r="T1844" i="9"/>
  <c r="T1845" i="9"/>
  <c r="T1846" i="9"/>
  <c r="T1847" i="9"/>
  <c r="T1848" i="9"/>
  <c r="T1849" i="9"/>
  <c r="T1850" i="9"/>
  <c r="T1851" i="9"/>
  <c r="T1852" i="9"/>
  <c r="T1853" i="9"/>
  <c r="T1854" i="9"/>
  <c r="T1855" i="9"/>
  <c r="T1856" i="9"/>
  <c r="T1857" i="9"/>
  <c r="T1858" i="9"/>
  <c r="T1859" i="9"/>
  <c r="T1860" i="9"/>
  <c r="T1861" i="9"/>
  <c r="T1862" i="9"/>
  <c r="T1863" i="9"/>
  <c r="T1864" i="9"/>
  <c r="T1865" i="9"/>
  <c r="T1866" i="9"/>
  <c r="T1867" i="9"/>
  <c r="T1868" i="9"/>
  <c r="T1869" i="9"/>
  <c r="T1870" i="9"/>
  <c r="T1871" i="9"/>
  <c r="T1872" i="9"/>
  <c r="T1873" i="9"/>
  <c r="T1874" i="9"/>
  <c r="T1875" i="9"/>
  <c r="T1876" i="9"/>
  <c r="T1877" i="9"/>
  <c r="T1878" i="9"/>
  <c r="T1879" i="9"/>
  <c r="T1880" i="9"/>
  <c r="T1881" i="9"/>
  <c r="T1882" i="9"/>
  <c r="T1883" i="9"/>
  <c r="T1884" i="9"/>
  <c r="T1885" i="9"/>
  <c r="T1886" i="9"/>
  <c r="T1887" i="9"/>
  <c r="T1888" i="9"/>
  <c r="T1889" i="9"/>
  <c r="T1890" i="9"/>
  <c r="T1891" i="9"/>
  <c r="T1892" i="9"/>
  <c r="T1893" i="9"/>
  <c r="T1894" i="9"/>
  <c r="T1895" i="9"/>
  <c r="T1896" i="9"/>
  <c r="T1897" i="9"/>
  <c r="T1898" i="9"/>
  <c r="T1899" i="9"/>
  <c r="T1900" i="9"/>
  <c r="T1901" i="9"/>
  <c r="T1902" i="9"/>
  <c r="T1903" i="9"/>
  <c r="T1904" i="9"/>
  <c r="T1905" i="9"/>
  <c r="T1906" i="9"/>
  <c r="T1907" i="9"/>
  <c r="T1908" i="9"/>
  <c r="T1909" i="9"/>
  <c r="T1910" i="9"/>
  <c r="T1911" i="9"/>
  <c r="T1912" i="9"/>
  <c r="T1913" i="9"/>
  <c r="T1914" i="9"/>
  <c r="T1915" i="9"/>
  <c r="T1916" i="9"/>
  <c r="T1917" i="9"/>
  <c r="T1918" i="9"/>
  <c r="T1919" i="9"/>
  <c r="T1920" i="9"/>
  <c r="T1921" i="9"/>
  <c r="T1922" i="9"/>
  <c r="T1923" i="9"/>
  <c r="T1924" i="9"/>
  <c r="T1925" i="9"/>
  <c r="T1926" i="9"/>
  <c r="T1927" i="9"/>
  <c r="T1928" i="9"/>
  <c r="T1929" i="9"/>
  <c r="T1930" i="9"/>
  <c r="T1931" i="9"/>
  <c r="T1932" i="9"/>
  <c r="T1933" i="9"/>
  <c r="T1934" i="9"/>
  <c r="T1935" i="9"/>
  <c r="T1936" i="9"/>
  <c r="T1937" i="9"/>
  <c r="T1938" i="9"/>
  <c r="T1939" i="9"/>
  <c r="T1940" i="9"/>
  <c r="T1941" i="9"/>
  <c r="T1942" i="9"/>
  <c r="T1943" i="9"/>
  <c r="T1944" i="9"/>
  <c r="T1945" i="9"/>
  <c r="T1946" i="9"/>
  <c r="T1947" i="9"/>
  <c r="T1948" i="9"/>
  <c r="T1949" i="9"/>
  <c r="T1950" i="9"/>
  <c r="T1951" i="9"/>
  <c r="T1952" i="9"/>
  <c r="T1953" i="9"/>
  <c r="T2" i="9"/>
  <c r="AB3" i="9"/>
  <c r="AB4" i="9"/>
  <c r="AB5" i="9"/>
  <c r="AB6" i="9"/>
  <c r="AB7" i="9"/>
  <c r="AB8" i="9"/>
  <c r="AB9" i="9"/>
  <c r="AB10" i="9"/>
  <c r="AB11" i="9"/>
  <c r="AB12" i="9"/>
  <c r="AB13" i="9"/>
  <c r="AB14" i="9"/>
  <c r="AB15" i="9"/>
  <c r="AB16" i="9"/>
  <c r="AB17" i="9"/>
  <c r="AB18" i="9"/>
  <c r="AB19" i="9"/>
  <c r="AB20" i="9"/>
  <c r="AB21" i="9"/>
  <c r="AB22" i="9"/>
  <c r="AB23" i="9"/>
  <c r="AB24" i="9"/>
  <c r="AB25" i="9"/>
  <c r="AB26" i="9"/>
  <c r="AB27" i="9"/>
  <c r="AB28" i="9"/>
  <c r="AB29" i="9"/>
  <c r="AB30" i="9"/>
  <c r="AB31" i="9"/>
  <c r="AB32" i="9"/>
  <c r="AB33" i="9"/>
  <c r="AB34" i="9"/>
  <c r="AB35" i="9"/>
  <c r="AB36" i="9"/>
  <c r="AB37" i="9"/>
  <c r="AB38" i="9"/>
  <c r="AB39" i="9"/>
  <c r="AB40" i="9"/>
  <c r="AB41" i="9"/>
  <c r="AB42" i="9"/>
  <c r="AB43" i="9"/>
  <c r="AB44" i="9"/>
  <c r="AB45" i="9"/>
  <c r="AB46" i="9"/>
  <c r="AB47" i="9"/>
  <c r="AB48" i="9"/>
  <c r="AB49" i="9"/>
  <c r="AB50" i="9"/>
  <c r="AB51" i="9"/>
  <c r="AB52" i="9"/>
  <c r="AB53" i="9"/>
  <c r="AB54" i="9"/>
  <c r="AB55" i="9"/>
  <c r="AB56" i="9"/>
  <c r="AB57" i="9"/>
  <c r="AB58" i="9"/>
  <c r="AB59" i="9"/>
  <c r="AB60" i="9"/>
  <c r="AB61" i="9"/>
  <c r="AB62" i="9"/>
  <c r="AB63" i="9"/>
  <c r="AB64" i="9"/>
  <c r="AB65" i="9"/>
  <c r="AB66" i="9"/>
  <c r="AB67" i="9"/>
  <c r="AB68" i="9"/>
  <c r="AB69" i="9"/>
  <c r="AB70" i="9"/>
  <c r="AB71" i="9"/>
  <c r="AB72" i="9"/>
  <c r="AB73" i="9"/>
  <c r="AB74" i="9"/>
  <c r="AB75" i="9"/>
  <c r="AB76" i="9"/>
  <c r="AB77" i="9"/>
  <c r="AB78" i="9"/>
  <c r="AB79" i="9"/>
  <c r="AB80" i="9"/>
  <c r="AB81" i="9"/>
  <c r="AB82" i="9"/>
  <c r="AB83" i="9"/>
  <c r="AB84" i="9"/>
  <c r="AB85" i="9"/>
  <c r="AB86" i="9"/>
  <c r="AB87" i="9"/>
  <c r="AB88" i="9"/>
  <c r="AB89" i="9"/>
  <c r="AB90" i="9"/>
  <c r="AB91" i="9"/>
  <c r="AB92" i="9"/>
  <c r="AB93" i="9"/>
  <c r="AB94" i="9"/>
  <c r="AB95" i="9"/>
  <c r="AB96" i="9"/>
  <c r="AB97" i="9"/>
  <c r="AB98" i="9"/>
  <c r="AB99" i="9"/>
  <c r="AB100" i="9"/>
  <c r="AB101" i="9"/>
  <c r="AB102" i="9"/>
  <c r="AB103" i="9"/>
  <c r="AB104" i="9"/>
  <c r="AB105" i="9"/>
  <c r="AB106" i="9"/>
  <c r="AB107" i="9"/>
  <c r="AB108" i="9"/>
  <c r="AB109" i="9"/>
  <c r="AB110" i="9"/>
  <c r="AB111" i="9"/>
  <c r="AB112" i="9"/>
  <c r="AB113" i="9"/>
  <c r="AB114" i="9"/>
  <c r="AB115" i="9"/>
  <c r="AB116" i="9"/>
  <c r="AB117" i="9"/>
  <c r="AB118" i="9"/>
  <c r="AB119" i="9"/>
  <c r="AB120" i="9"/>
  <c r="AB121" i="9"/>
  <c r="AB122" i="9"/>
  <c r="AB123" i="9"/>
  <c r="AB124" i="9"/>
  <c r="AB125" i="9"/>
  <c r="AB126" i="9"/>
  <c r="AB127" i="9"/>
  <c r="AB128" i="9"/>
  <c r="AB129" i="9"/>
  <c r="AB130" i="9"/>
  <c r="AB131" i="9"/>
  <c r="AB132" i="9"/>
  <c r="AB133" i="9"/>
  <c r="AB134" i="9"/>
  <c r="AB135" i="9"/>
  <c r="AB136" i="9"/>
  <c r="AB137" i="9"/>
  <c r="AB138" i="9"/>
  <c r="AB139" i="9"/>
  <c r="AB140" i="9"/>
  <c r="AB141" i="9"/>
  <c r="AB142" i="9"/>
  <c r="AB143" i="9"/>
  <c r="AB144" i="9"/>
  <c r="AB145" i="9"/>
  <c r="AB146" i="9"/>
  <c r="AB147" i="9"/>
  <c r="AB148" i="9"/>
  <c r="AB149" i="9"/>
  <c r="AB150" i="9"/>
  <c r="AB151" i="9"/>
  <c r="AB152" i="9"/>
  <c r="AB153" i="9"/>
  <c r="AB154" i="9"/>
  <c r="AB155" i="9"/>
  <c r="AB156" i="9"/>
  <c r="AB157" i="9"/>
  <c r="AB158" i="9"/>
  <c r="AB159" i="9"/>
  <c r="AB160" i="9"/>
  <c r="AB161" i="9"/>
  <c r="AB162" i="9"/>
  <c r="AB163" i="9"/>
  <c r="AB164" i="9"/>
  <c r="AB165" i="9"/>
  <c r="AB166" i="9"/>
  <c r="AB167" i="9"/>
  <c r="AB168" i="9"/>
  <c r="AB169" i="9"/>
  <c r="AB170" i="9"/>
  <c r="AB171" i="9"/>
  <c r="AB172" i="9"/>
  <c r="AB173" i="9"/>
  <c r="AB174" i="9"/>
  <c r="AB175" i="9"/>
  <c r="AB176" i="9"/>
  <c r="AB177" i="9"/>
  <c r="AB178" i="9"/>
  <c r="AB179" i="9"/>
  <c r="AB180" i="9"/>
  <c r="AB181" i="9"/>
  <c r="AB182" i="9"/>
  <c r="AB183" i="9"/>
  <c r="AB184" i="9"/>
  <c r="AB185" i="9"/>
  <c r="AB186" i="9"/>
  <c r="AB187" i="9"/>
  <c r="AB188" i="9"/>
  <c r="AB189" i="9"/>
  <c r="AB190" i="9"/>
  <c r="AB191" i="9"/>
  <c r="AB192" i="9"/>
  <c r="AB193" i="9"/>
  <c r="AB194" i="9"/>
  <c r="AB195" i="9"/>
  <c r="AB196" i="9"/>
  <c r="AB197" i="9"/>
  <c r="AB198" i="9"/>
  <c r="AB199" i="9"/>
  <c r="AB200" i="9"/>
  <c r="AB201" i="9"/>
  <c r="AB202" i="9"/>
  <c r="AB203" i="9"/>
  <c r="AB204" i="9"/>
  <c r="AB205" i="9"/>
  <c r="AB206" i="9"/>
  <c r="AB207" i="9"/>
  <c r="AB208" i="9"/>
  <c r="AB209" i="9"/>
  <c r="AB210" i="9"/>
  <c r="AB211" i="9"/>
  <c r="AB212" i="9"/>
  <c r="AB213" i="9"/>
  <c r="AB214" i="9"/>
  <c r="AB215" i="9"/>
  <c r="AB216" i="9"/>
  <c r="AB217" i="9"/>
  <c r="AB218" i="9"/>
  <c r="AB219" i="9"/>
  <c r="AB220" i="9"/>
  <c r="AB221" i="9"/>
  <c r="AB222" i="9"/>
  <c r="AB223" i="9"/>
  <c r="AB224" i="9"/>
  <c r="AB225" i="9"/>
  <c r="AB226" i="9"/>
  <c r="AB227" i="9"/>
  <c r="AB228" i="9"/>
  <c r="AB229" i="9"/>
  <c r="AB230" i="9"/>
  <c r="AB231" i="9"/>
  <c r="AB232" i="9"/>
  <c r="AB233" i="9"/>
  <c r="AB234" i="9"/>
  <c r="AB235" i="9"/>
  <c r="AB236" i="9"/>
  <c r="AB237" i="9"/>
  <c r="AB238" i="9"/>
  <c r="AB239" i="9"/>
  <c r="AB240" i="9"/>
  <c r="AB241" i="9"/>
  <c r="AB242" i="9"/>
  <c r="AB243" i="9"/>
  <c r="AB244" i="9"/>
  <c r="AB245" i="9"/>
  <c r="AB246" i="9"/>
  <c r="AB247" i="9"/>
  <c r="AB248" i="9"/>
  <c r="AB249" i="9"/>
  <c r="AB250" i="9"/>
  <c r="AB251" i="9"/>
  <c r="AB252" i="9"/>
  <c r="AB253" i="9"/>
  <c r="AB254" i="9"/>
  <c r="AB255" i="9"/>
  <c r="AB256" i="9"/>
  <c r="AB257" i="9"/>
  <c r="AB258" i="9"/>
  <c r="AB259" i="9"/>
  <c r="AB260" i="9"/>
  <c r="AB261" i="9"/>
  <c r="AB262" i="9"/>
  <c r="AB263" i="9"/>
  <c r="AB264" i="9"/>
  <c r="AB265" i="9"/>
  <c r="AB266" i="9"/>
  <c r="AB267" i="9"/>
  <c r="AB268" i="9"/>
  <c r="AB269" i="9"/>
  <c r="AB270" i="9"/>
  <c r="AB271" i="9"/>
  <c r="AB272" i="9"/>
  <c r="AB273" i="9"/>
  <c r="AB274" i="9"/>
  <c r="AB275" i="9"/>
  <c r="AB276" i="9"/>
  <c r="AB277" i="9"/>
  <c r="AB278" i="9"/>
  <c r="AB279" i="9"/>
  <c r="AB280" i="9"/>
  <c r="AB281" i="9"/>
  <c r="AB282" i="9"/>
  <c r="AB283" i="9"/>
  <c r="AB284" i="9"/>
  <c r="AB285" i="9"/>
  <c r="AB286" i="9"/>
  <c r="AB287" i="9"/>
  <c r="AB288" i="9"/>
  <c r="AB289" i="9"/>
  <c r="AB290" i="9"/>
  <c r="AB291" i="9"/>
  <c r="AB292" i="9"/>
  <c r="AB293" i="9"/>
  <c r="AB294" i="9"/>
  <c r="AB295" i="9"/>
  <c r="AB296" i="9"/>
  <c r="AB297" i="9"/>
  <c r="AB298" i="9"/>
  <c r="AB299" i="9"/>
  <c r="AB300" i="9"/>
  <c r="AB301" i="9"/>
  <c r="AB302" i="9"/>
  <c r="AB303" i="9"/>
  <c r="AB304" i="9"/>
  <c r="AB305" i="9"/>
  <c r="AB306" i="9"/>
  <c r="AB307" i="9"/>
  <c r="AB308" i="9"/>
  <c r="AB309" i="9"/>
  <c r="AB310" i="9"/>
  <c r="AB311" i="9"/>
  <c r="AB312" i="9"/>
  <c r="AB313" i="9"/>
  <c r="AB314" i="9"/>
  <c r="AB315" i="9"/>
  <c r="AB316" i="9"/>
  <c r="AB317" i="9"/>
  <c r="AB318" i="9"/>
  <c r="AB319" i="9"/>
  <c r="AB320" i="9"/>
  <c r="AB321" i="9"/>
  <c r="AB322" i="9"/>
  <c r="AB323" i="9"/>
  <c r="AB324" i="9"/>
  <c r="AB325" i="9"/>
  <c r="AB326" i="9"/>
  <c r="AB327" i="9"/>
  <c r="AB328" i="9"/>
  <c r="AB329" i="9"/>
  <c r="AB330" i="9"/>
  <c r="AB331" i="9"/>
  <c r="AB332" i="9"/>
  <c r="AB333" i="9"/>
  <c r="AB334" i="9"/>
  <c r="AB335" i="9"/>
  <c r="AB336" i="9"/>
  <c r="AB337" i="9"/>
  <c r="AB338" i="9"/>
  <c r="AB339" i="9"/>
  <c r="AB340" i="9"/>
  <c r="AB341" i="9"/>
  <c r="AB342" i="9"/>
  <c r="AB343" i="9"/>
  <c r="AB344" i="9"/>
  <c r="AB345" i="9"/>
  <c r="AB346" i="9"/>
  <c r="AB347" i="9"/>
  <c r="AB348" i="9"/>
  <c r="AB349" i="9"/>
  <c r="AB350" i="9"/>
  <c r="AB351" i="9"/>
  <c r="AB352" i="9"/>
  <c r="AB353" i="9"/>
  <c r="AB354" i="9"/>
  <c r="AB355" i="9"/>
  <c r="AB356" i="9"/>
  <c r="AB357" i="9"/>
  <c r="AB358" i="9"/>
  <c r="AB359" i="9"/>
  <c r="AB360" i="9"/>
  <c r="AB361" i="9"/>
  <c r="AB362" i="9"/>
  <c r="AB363" i="9"/>
  <c r="AB364" i="9"/>
  <c r="AB365" i="9"/>
  <c r="AB366" i="9"/>
  <c r="AB367" i="9"/>
  <c r="AB368" i="9"/>
  <c r="AB369" i="9"/>
  <c r="AB370" i="9"/>
  <c r="AB371" i="9"/>
  <c r="AB372" i="9"/>
  <c r="AB373" i="9"/>
  <c r="AB374" i="9"/>
  <c r="AB375" i="9"/>
  <c r="AB376" i="9"/>
  <c r="AB377" i="9"/>
  <c r="AB378" i="9"/>
  <c r="AB379" i="9"/>
  <c r="AB380" i="9"/>
  <c r="AB381" i="9"/>
  <c r="AB382" i="9"/>
  <c r="AB383" i="9"/>
  <c r="AB384" i="9"/>
  <c r="AB385" i="9"/>
  <c r="AB386" i="9"/>
  <c r="AB387" i="9"/>
  <c r="AB388" i="9"/>
  <c r="AB389" i="9"/>
  <c r="AB390" i="9"/>
  <c r="AB391" i="9"/>
  <c r="AB392" i="9"/>
  <c r="AB393" i="9"/>
  <c r="AB394" i="9"/>
  <c r="AB395" i="9"/>
  <c r="AB396" i="9"/>
  <c r="AB397" i="9"/>
  <c r="AB398" i="9"/>
  <c r="AB399" i="9"/>
  <c r="AB400" i="9"/>
  <c r="AB401" i="9"/>
  <c r="AB402" i="9"/>
  <c r="AB403" i="9"/>
  <c r="AB404" i="9"/>
  <c r="AB405" i="9"/>
  <c r="AB406" i="9"/>
  <c r="AB407" i="9"/>
  <c r="AB408" i="9"/>
  <c r="AB409" i="9"/>
  <c r="AB410" i="9"/>
  <c r="AB411" i="9"/>
  <c r="AB412" i="9"/>
  <c r="AB413" i="9"/>
  <c r="AB414" i="9"/>
  <c r="AB415" i="9"/>
  <c r="AB416" i="9"/>
  <c r="AB417" i="9"/>
  <c r="AB418" i="9"/>
  <c r="AB419" i="9"/>
  <c r="AB420" i="9"/>
  <c r="AB421" i="9"/>
  <c r="AB422" i="9"/>
  <c r="AB423" i="9"/>
  <c r="AB424" i="9"/>
  <c r="AB425" i="9"/>
  <c r="AB426" i="9"/>
  <c r="AB427" i="9"/>
  <c r="AB428" i="9"/>
  <c r="AB429" i="9"/>
  <c r="AB430" i="9"/>
  <c r="AB431" i="9"/>
  <c r="AB432" i="9"/>
  <c r="AB433" i="9"/>
  <c r="AB434" i="9"/>
  <c r="AB435" i="9"/>
  <c r="AB436" i="9"/>
  <c r="AB437" i="9"/>
  <c r="AB438" i="9"/>
  <c r="AB439" i="9"/>
  <c r="AB440" i="9"/>
  <c r="AB441" i="9"/>
  <c r="AB442" i="9"/>
  <c r="AB443" i="9"/>
  <c r="AB444" i="9"/>
  <c r="AB445" i="9"/>
  <c r="AB446" i="9"/>
  <c r="AB447" i="9"/>
  <c r="AB448" i="9"/>
  <c r="AB449" i="9"/>
  <c r="AB450" i="9"/>
  <c r="AB451" i="9"/>
  <c r="AB452" i="9"/>
  <c r="AB453" i="9"/>
  <c r="AB454" i="9"/>
  <c r="AB455" i="9"/>
  <c r="AB456" i="9"/>
  <c r="AB457" i="9"/>
  <c r="AB458" i="9"/>
  <c r="AB459" i="9"/>
  <c r="AB460" i="9"/>
  <c r="AB461" i="9"/>
  <c r="AB462" i="9"/>
  <c r="AB463" i="9"/>
  <c r="AB464" i="9"/>
  <c r="AB465" i="9"/>
  <c r="AB466" i="9"/>
  <c r="AB467" i="9"/>
  <c r="AB468" i="9"/>
  <c r="AB469" i="9"/>
  <c r="AB470" i="9"/>
  <c r="AB471" i="9"/>
  <c r="AB472" i="9"/>
  <c r="AB473" i="9"/>
  <c r="AB474" i="9"/>
  <c r="AB475" i="9"/>
  <c r="AB476" i="9"/>
  <c r="AB477" i="9"/>
  <c r="AB478" i="9"/>
  <c r="AB479" i="9"/>
  <c r="AB480" i="9"/>
  <c r="AB481" i="9"/>
  <c r="AB482" i="9"/>
  <c r="AB483" i="9"/>
  <c r="AB484" i="9"/>
  <c r="AB485" i="9"/>
  <c r="AB486" i="9"/>
  <c r="AB487" i="9"/>
  <c r="AB488" i="9"/>
  <c r="AB489" i="9"/>
  <c r="AB490" i="9"/>
  <c r="AB491" i="9"/>
  <c r="AB492" i="9"/>
  <c r="AB493" i="9"/>
  <c r="AB494" i="9"/>
  <c r="AB495" i="9"/>
  <c r="AB496" i="9"/>
  <c r="AB497" i="9"/>
  <c r="AB498" i="9"/>
  <c r="AB499" i="9"/>
  <c r="AB500" i="9"/>
  <c r="AB501" i="9"/>
  <c r="AB502" i="9"/>
  <c r="AB503" i="9"/>
  <c r="AB504" i="9"/>
  <c r="AB505" i="9"/>
  <c r="AB506" i="9"/>
  <c r="AB507" i="9"/>
  <c r="AB508" i="9"/>
  <c r="AB509" i="9"/>
  <c r="AB510" i="9"/>
  <c r="AB511" i="9"/>
  <c r="AB512" i="9"/>
  <c r="AB513" i="9"/>
  <c r="AB514" i="9"/>
  <c r="AB515" i="9"/>
  <c r="AB516" i="9"/>
  <c r="AB517" i="9"/>
  <c r="AB518" i="9"/>
  <c r="AB519" i="9"/>
  <c r="AB520" i="9"/>
  <c r="AB521" i="9"/>
  <c r="AB522" i="9"/>
  <c r="AB523" i="9"/>
  <c r="AB524" i="9"/>
  <c r="AB525" i="9"/>
  <c r="AB526" i="9"/>
  <c r="AB527" i="9"/>
  <c r="AB528" i="9"/>
  <c r="AB529" i="9"/>
  <c r="AB530" i="9"/>
  <c r="AB531" i="9"/>
  <c r="AB532" i="9"/>
  <c r="AB533" i="9"/>
  <c r="AB534" i="9"/>
  <c r="AB535" i="9"/>
  <c r="AB536" i="9"/>
  <c r="AB537" i="9"/>
  <c r="AB538" i="9"/>
  <c r="AB539" i="9"/>
  <c r="AB540" i="9"/>
  <c r="AB541" i="9"/>
  <c r="AB542" i="9"/>
  <c r="AB543" i="9"/>
  <c r="AB544" i="9"/>
  <c r="AB545" i="9"/>
  <c r="AB546" i="9"/>
  <c r="AB547" i="9"/>
  <c r="AB548" i="9"/>
  <c r="AB549" i="9"/>
  <c r="AB550" i="9"/>
  <c r="AB551" i="9"/>
  <c r="AB552" i="9"/>
  <c r="AB553" i="9"/>
  <c r="AB554" i="9"/>
  <c r="AB555" i="9"/>
  <c r="AB556" i="9"/>
  <c r="AB557" i="9"/>
  <c r="AB558" i="9"/>
  <c r="AB559" i="9"/>
  <c r="AB560" i="9"/>
  <c r="AB561" i="9"/>
  <c r="AB562" i="9"/>
  <c r="AB563" i="9"/>
  <c r="AB564" i="9"/>
  <c r="AB565" i="9"/>
  <c r="AB566" i="9"/>
  <c r="AB567" i="9"/>
  <c r="AB568" i="9"/>
  <c r="AB569" i="9"/>
  <c r="AB570" i="9"/>
  <c r="AB571" i="9"/>
  <c r="AB572" i="9"/>
  <c r="AB573" i="9"/>
  <c r="AB574" i="9"/>
  <c r="AB575" i="9"/>
  <c r="AB576" i="9"/>
  <c r="AB577" i="9"/>
  <c r="AB578" i="9"/>
  <c r="AB579" i="9"/>
  <c r="AB580" i="9"/>
  <c r="AB581" i="9"/>
  <c r="AB582" i="9"/>
  <c r="AB583" i="9"/>
  <c r="AB584" i="9"/>
  <c r="AB585" i="9"/>
  <c r="AB586" i="9"/>
  <c r="AB587" i="9"/>
  <c r="AB588" i="9"/>
  <c r="AB589" i="9"/>
  <c r="AB590" i="9"/>
  <c r="AB591" i="9"/>
  <c r="AB592" i="9"/>
  <c r="AB593" i="9"/>
  <c r="AB594" i="9"/>
  <c r="AB595" i="9"/>
  <c r="AB596" i="9"/>
  <c r="AB597" i="9"/>
  <c r="AB598" i="9"/>
  <c r="AB599" i="9"/>
  <c r="AB600" i="9"/>
  <c r="AB601" i="9"/>
  <c r="AB602" i="9"/>
  <c r="AB603" i="9"/>
  <c r="AB604" i="9"/>
  <c r="AB605" i="9"/>
  <c r="AB606" i="9"/>
  <c r="AB607" i="9"/>
  <c r="AB608" i="9"/>
  <c r="AB609" i="9"/>
  <c r="AB610" i="9"/>
  <c r="AB611" i="9"/>
  <c r="AB612" i="9"/>
  <c r="AB613" i="9"/>
  <c r="AB614" i="9"/>
  <c r="AB615" i="9"/>
  <c r="AB616" i="9"/>
  <c r="AB617" i="9"/>
  <c r="AB618" i="9"/>
  <c r="AB619" i="9"/>
  <c r="AB620" i="9"/>
  <c r="AB621" i="9"/>
  <c r="AB622" i="9"/>
  <c r="AB623" i="9"/>
  <c r="AB624" i="9"/>
  <c r="AB625" i="9"/>
  <c r="AB626" i="9"/>
  <c r="AB627" i="9"/>
  <c r="AB628" i="9"/>
  <c r="AB629" i="9"/>
  <c r="AB630" i="9"/>
  <c r="AB631" i="9"/>
  <c r="AB632" i="9"/>
  <c r="AB633" i="9"/>
  <c r="AB634" i="9"/>
  <c r="AB635" i="9"/>
  <c r="AB636" i="9"/>
  <c r="AB637" i="9"/>
  <c r="AB638" i="9"/>
  <c r="AB639" i="9"/>
  <c r="AB640" i="9"/>
  <c r="AB641" i="9"/>
  <c r="AB642" i="9"/>
  <c r="AB643" i="9"/>
  <c r="AB644" i="9"/>
  <c r="AB645" i="9"/>
  <c r="AB646" i="9"/>
  <c r="AB647" i="9"/>
  <c r="AB648" i="9"/>
  <c r="AB649" i="9"/>
  <c r="AB650" i="9"/>
  <c r="AB651" i="9"/>
  <c r="AB652" i="9"/>
  <c r="AB653" i="9"/>
  <c r="AB654" i="9"/>
  <c r="AB655" i="9"/>
  <c r="AB656" i="9"/>
  <c r="AB657" i="9"/>
  <c r="AB658" i="9"/>
  <c r="AB659" i="9"/>
  <c r="AB660" i="9"/>
  <c r="AB661" i="9"/>
  <c r="AB662" i="9"/>
  <c r="AB663" i="9"/>
  <c r="AB664" i="9"/>
  <c r="AB665" i="9"/>
  <c r="AB666" i="9"/>
  <c r="AB667" i="9"/>
  <c r="AB668" i="9"/>
  <c r="AB669" i="9"/>
  <c r="AB670" i="9"/>
  <c r="AB671" i="9"/>
  <c r="AB672" i="9"/>
  <c r="AB673" i="9"/>
  <c r="AB674" i="9"/>
  <c r="AB675" i="9"/>
  <c r="AB676" i="9"/>
  <c r="AB677" i="9"/>
  <c r="AB678" i="9"/>
  <c r="AB679" i="9"/>
  <c r="AB680" i="9"/>
  <c r="AB681" i="9"/>
  <c r="AB682" i="9"/>
  <c r="AB683" i="9"/>
  <c r="AB684" i="9"/>
  <c r="AB685" i="9"/>
  <c r="AB686" i="9"/>
  <c r="AB687" i="9"/>
  <c r="AB688" i="9"/>
  <c r="AB689" i="9"/>
  <c r="AB690" i="9"/>
  <c r="AB691" i="9"/>
  <c r="AB692" i="9"/>
  <c r="AB693" i="9"/>
  <c r="AB694" i="9"/>
  <c r="AB695" i="9"/>
  <c r="AB696" i="9"/>
  <c r="AB697" i="9"/>
  <c r="AB698" i="9"/>
  <c r="AB699" i="9"/>
  <c r="AB700" i="9"/>
  <c r="AB701" i="9"/>
  <c r="AB702" i="9"/>
  <c r="AB703" i="9"/>
  <c r="AB704" i="9"/>
  <c r="AB705" i="9"/>
  <c r="AB706" i="9"/>
  <c r="AB707" i="9"/>
  <c r="AB708" i="9"/>
  <c r="AB709" i="9"/>
  <c r="AB710" i="9"/>
  <c r="AB711" i="9"/>
  <c r="AB712" i="9"/>
  <c r="AB713" i="9"/>
  <c r="AB714" i="9"/>
  <c r="AB715" i="9"/>
  <c r="AB716" i="9"/>
  <c r="AB717" i="9"/>
  <c r="AB718" i="9"/>
  <c r="AB719" i="9"/>
  <c r="AB720" i="9"/>
  <c r="AB721" i="9"/>
  <c r="AB722" i="9"/>
  <c r="AB723" i="9"/>
  <c r="AB724" i="9"/>
  <c r="AB725" i="9"/>
  <c r="AB726" i="9"/>
  <c r="AB727" i="9"/>
  <c r="AB728" i="9"/>
  <c r="AB729" i="9"/>
  <c r="AB730" i="9"/>
  <c r="AB731" i="9"/>
  <c r="AB732" i="9"/>
  <c r="AB733" i="9"/>
  <c r="AB734" i="9"/>
  <c r="AB735" i="9"/>
  <c r="AB736" i="9"/>
  <c r="AB737" i="9"/>
  <c r="AB738" i="9"/>
  <c r="AB739" i="9"/>
  <c r="AB740" i="9"/>
  <c r="AB741" i="9"/>
  <c r="AB742" i="9"/>
  <c r="AB743" i="9"/>
  <c r="AB744" i="9"/>
  <c r="AB745" i="9"/>
  <c r="AB746" i="9"/>
  <c r="AB747" i="9"/>
  <c r="AB748" i="9"/>
  <c r="AB749" i="9"/>
  <c r="AB750" i="9"/>
  <c r="AB751" i="9"/>
  <c r="AB752" i="9"/>
  <c r="AB753" i="9"/>
  <c r="AB754" i="9"/>
  <c r="AB755" i="9"/>
  <c r="AB756" i="9"/>
  <c r="AB757" i="9"/>
  <c r="AB758" i="9"/>
  <c r="AB759" i="9"/>
  <c r="AB760" i="9"/>
  <c r="AB761" i="9"/>
  <c r="AB762" i="9"/>
  <c r="AB763" i="9"/>
  <c r="AB764" i="9"/>
  <c r="AB765" i="9"/>
  <c r="AB766" i="9"/>
  <c r="AB767" i="9"/>
  <c r="AB768" i="9"/>
  <c r="AB769" i="9"/>
  <c r="AB770" i="9"/>
  <c r="AB771" i="9"/>
  <c r="AB772" i="9"/>
  <c r="AB773" i="9"/>
  <c r="AB774" i="9"/>
  <c r="AB775" i="9"/>
  <c r="AB776" i="9"/>
  <c r="AB777" i="9"/>
  <c r="AB778" i="9"/>
  <c r="AB779" i="9"/>
  <c r="AB780" i="9"/>
  <c r="AB781" i="9"/>
  <c r="AB782" i="9"/>
  <c r="AB783" i="9"/>
  <c r="AB784" i="9"/>
  <c r="AB785" i="9"/>
  <c r="AB786" i="9"/>
  <c r="AB787" i="9"/>
  <c r="AB788" i="9"/>
  <c r="AB789" i="9"/>
  <c r="AB790" i="9"/>
  <c r="AB791" i="9"/>
  <c r="AB792" i="9"/>
  <c r="AB793" i="9"/>
  <c r="AB794" i="9"/>
  <c r="AB795" i="9"/>
  <c r="AB796" i="9"/>
  <c r="AB797" i="9"/>
  <c r="AB798" i="9"/>
  <c r="AB799" i="9"/>
  <c r="AB800" i="9"/>
  <c r="AB801" i="9"/>
  <c r="AB802" i="9"/>
  <c r="AB803" i="9"/>
  <c r="AB804" i="9"/>
  <c r="AB805" i="9"/>
  <c r="AB806" i="9"/>
  <c r="AB807" i="9"/>
  <c r="AB808" i="9"/>
  <c r="AB809" i="9"/>
  <c r="AB810" i="9"/>
  <c r="AB811" i="9"/>
  <c r="AB812" i="9"/>
  <c r="AB813" i="9"/>
  <c r="AB814" i="9"/>
  <c r="AB815" i="9"/>
  <c r="AB816" i="9"/>
  <c r="AB817" i="9"/>
  <c r="AB818" i="9"/>
  <c r="AB819" i="9"/>
  <c r="AB820" i="9"/>
  <c r="AB821" i="9"/>
  <c r="AB822" i="9"/>
  <c r="AB823" i="9"/>
  <c r="AB824" i="9"/>
  <c r="AB825" i="9"/>
  <c r="AB826" i="9"/>
  <c r="AB827" i="9"/>
  <c r="AB828" i="9"/>
  <c r="AB829" i="9"/>
  <c r="AB830" i="9"/>
  <c r="AB831" i="9"/>
  <c r="AB832" i="9"/>
  <c r="AB833" i="9"/>
  <c r="AB834" i="9"/>
  <c r="AB835" i="9"/>
  <c r="AB836" i="9"/>
  <c r="AB837" i="9"/>
  <c r="AB838" i="9"/>
  <c r="AB839" i="9"/>
  <c r="AB840" i="9"/>
  <c r="AB841" i="9"/>
  <c r="AB842" i="9"/>
  <c r="AB843" i="9"/>
  <c r="AB844" i="9"/>
  <c r="AB845" i="9"/>
  <c r="AB846" i="9"/>
  <c r="AB847" i="9"/>
  <c r="AB848" i="9"/>
  <c r="AB849" i="9"/>
  <c r="AB850" i="9"/>
  <c r="AB851" i="9"/>
  <c r="AB852" i="9"/>
  <c r="AB853" i="9"/>
  <c r="AB854" i="9"/>
  <c r="AB855" i="9"/>
  <c r="AB856" i="9"/>
  <c r="AB857" i="9"/>
  <c r="AB858" i="9"/>
  <c r="AB859" i="9"/>
  <c r="AB860" i="9"/>
  <c r="AB861" i="9"/>
  <c r="AB862" i="9"/>
  <c r="AB863" i="9"/>
  <c r="AB864" i="9"/>
  <c r="AB865" i="9"/>
  <c r="AB866" i="9"/>
  <c r="AB867" i="9"/>
  <c r="AB868" i="9"/>
  <c r="AB869" i="9"/>
  <c r="AB870" i="9"/>
  <c r="AB871" i="9"/>
  <c r="AB872" i="9"/>
  <c r="AB873" i="9"/>
  <c r="AB874" i="9"/>
  <c r="AB875" i="9"/>
  <c r="AB876" i="9"/>
  <c r="AB877" i="9"/>
  <c r="AB878" i="9"/>
  <c r="AB879" i="9"/>
  <c r="AB880" i="9"/>
  <c r="AB881" i="9"/>
  <c r="AB882" i="9"/>
  <c r="AB883" i="9"/>
  <c r="AB884" i="9"/>
  <c r="AB885" i="9"/>
  <c r="AB886" i="9"/>
  <c r="AB887" i="9"/>
  <c r="AB888" i="9"/>
  <c r="AB889" i="9"/>
  <c r="AB890" i="9"/>
  <c r="AB891" i="9"/>
  <c r="AB892" i="9"/>
  <c r="AB893" i="9"/>
  <c r="AB894" i="9"/>
  <c r="AB895" i="9"/>
  <c r="AB896" i="9"/>
  <c r="AB897" i="9"/>
  <c r="AB898" i="9"/>
  <c r="AB899" i="9"/>
  <c r="AB900" i="9"/>
  <c r="AB901" i="9"/>
  <c r="AB902" i="9"/>
  <c r="AB903" i="9"/>
  <c r="AB904" i="9"/>
  <c r="AB905" i="9"/>
  <c r="AB906" i="9"/>
  <c r="AB907" i="9"/>
  <c r="AB908" i="9"/>
  <c r="AB909" i="9"/>
  <c r="AB910" i="9"/>
  <c r="AB911" i="9"/>
  <c r="AB912" i="9"/>
  <c r="AB913" i="9"/>
  <c r="AB914" i="9"/>
  <c r="AB915" i="9"/>
  <c r="AB916" i="9"/>
  <c r="AB917" i="9"/>
  <c r="AB918" i="9"/>
  <c r="AB919" i="9"/>
  <c r="AB920" i="9"/>
  <c r="AB921" i="9"/>
  <c r="AB922" i="9"/>
  <c r="AB923" i="9"/>
  <c r="AB924" i="9"/>
  <c r="AB925" i="9"/>
  <c r="AB926" i="9"/>
  <c r="AB927" i="9"/>
  <c r="AB928" i="9"/>
  <c r="AB929" i="9"/>
  <c r="AB930" i="9"/>
  <c r="AB931" i="9"/>
  <c r="AB932" i="9"/>
  <c r="AB933" i="9"/>
  <c r="AB934" i="9"/>
  <c r="AB935" i="9"/>
  <c r="AB936" i="9"/>
  <c r="AB937" i="9"/>
  <c r="AB938" i="9"/>
  <c r="AB939" i="9"/>
  <c r="AB940" i="9"/>
  <c r="AB941" i="9"/>
  <c r="AB942" i="9"/>
  <c r="AB943" i="9"/>
  <c r="AB944" i="9"/>
  <c r="AB945" i="9"/>
  <c r="AB946" i="9"/>
  <c r="AB947" i="9"/>
  <c r="AB948" i="9"/>
  <c r="AB949" i="9"/>
  <c r="AB950" i="9"/>
  <c r="AB951" i="9"/>
  <c r="AB952" i="9"/>
  <c r="AB953" i="9"/>
  <c r="AB954" i="9"/>
  <c r="AB955" i="9"/>
  <c r="AB956" i="9"/>
  <c r="AB957" i="9"/>
  <c r="AB958" i="9"/>
  <c r="AB959" i="9"/>
  <c r="AB960" i="9"/>
  <c r="AB961" i="9"/>
  <c r="AB962" i="9"/>
  <c r="AB963" i="9"/>
  <c r="AB964" i="9"/>
  <c r="AB965" i="9"/>
  <c r="AB966" i="9"/>
  <c r="AB967" i="9"/>
  <c r="AB968" i="9"/>
  <c r="AB969" i="9"/>
  <c r="AB970" i="9"/>
  <c r="AB971" i="9"/>
  <c r="AB972" i="9"/>
  <c r="AB973" i="9"/>
  <c r="AB974" i="9"/>
  <c r="AB975" i="9"/>
  <c r="AB976" i="9"/>
  <c r="AB977" i="9"/>
  <c r="AB978" i="9"/>
  <c r="AB979" i="9"/>
  <c r="AB980" i="9"/>
  <c r="AB981" i="9"/>
  <c r="AB982" i="9"/>
  <c r="AB983" i="9"/>
  <c r="AB984" i="9"/>
  <c r="AB985" i="9"/>
  <c r="AB986" i="9"/>
  <c r="AB987" i="9"/>
  <c r="AB988" i="9"/>
  <c r="AB989" i="9"/>
  <c r="AB990" i="9"/>
  <c r="AB991" i="9"/>
  <c r="AB992" i="9"/>
  <c r="AB993" i="9"/>
  <c r="AB994" i="9"/>
  <c r="AB995" i="9"/>
  <c r="AB996" i="9"/>
  <c r="AB997" i="9"/>
  <c r="AB998" i="9"/>
  <c r="AB999" i="9"/>
  <c r="AB1000" i="9"/>
  <c r="AB1001" i="9"/>
  <c r="AB1002" i="9"/>
  <c r="AB1003" i="9"/>
  <c r="AB1004" i="9"/>
  <c r="AB1005" i="9"/>
  <c r="AB1006" i="9"/>
  <c r="AB1007" i="9"/>
  <c r="AB1008" i="9"/>
  <c r="AB1009" i="9"/>
  <c r="AB1010" i="9"/>
  <c r="AB1011" i="9"/>
  <c r="AB1012" i="9"/>
  <c r="AB1013" i="9"/>
  <c r="AB1014" i="9"/>
  <c r="AB1015" i="9"/>
  <c r="AB1016" i="9"/>
  <c r="AB1017" i="9"/>
  <c r="AB1018" i="9"/>
  <c r="AB1019" i="9"/>
  <c r="AB1020" i="9"/>
  <c r="AB1021" i="9"/>
  <c r="AB1022" i="9"/>
  <c r="AB1023" i="9"/>
  <c r="AB1024" i="9"/>
  <c r="AB1025" i="9"/>
  <c r="AB1026" i="9"/>
  <c r="AB1027" i="9"/>
  <c r="AB1028" i="9"/>
  <c r="AB1029" i="9"/>
  <c r="AB1030" i="9"/>
  <c r="AB1031" i="9"/>
  <c r="AB1032" i="9"/>
  <c r="AB1033" i="9"/>
  <c r="AB1034" i="9"/>
  <c r="AB1035" i="9"/>
  <c r="AB1036" i="9"/>
  <c r="AB1037" i="9"/>
  <c r="AB1038" i="9"/>
  <c r="AB1039" i="9"/>
  <c r="AB1040" i="9"/>
  <c r="AB1041" i="9"/>
  <c r="AB1042" i="9"/>
  <c r="AB1043" i="9"/>
  <c r="AB1044" i="9"/>
  <c r="AB1045" i="9"/>
  <c r="AB1046" i="9"/>
  <c r="AB1047" i="9"/>
  <c r="AB1048" i="9"/>
  <c r="AB1049" i="9"/>
  <c r="AB1050" i="9"/>
  <c r="AB1051" i="9"/>
  <c r="AB1052" i="9"/>
  <c r="AB1053" i="9"/>
  <c r="AB1054" i="9"/>
  <c r="AB1055" i="9"/>
  <c r="AB1056" i="9"/>
  <c r="AB1057" i="9"/>
  <c r="AB1058" i="9"/>
  <c r="AB1059" i="9"/>
  <c r="AB1060" i="9"/>
  <c r="AB1061" i="9"/>
  <c r="AB1062" i="9"/>
  <c r="AB1063" i="9"/>
  <c r="AB1064" i="9"/>
  <c r="AB1065" i="9"/>
  <c r="AB1066" i="9"/>
  <c r="AB1067" i="9"/>
  <c r="AB1068" i="9"/>
  <c r="AB1069" i="9"/>
  <c r="AB1070" i="9"/>
  <c r="AB1071" i="9"/>
  <c r="AB1072" i="9"/>
  <c r="AB1073" i="9"/>
  <c r="AB1074" i="9"/>
  <c r="AB1075" i="9"/>
  <c r="AB1076" i="9"/>
  <c r="AB1077" i="9"/>
  <c r="AB1078" i="9"/>
  <c r="AB1079" i="9"/>
  <c r="AB1080" i="9"/>
  <c r="AB1081" i="9"/>
  <c r="AB1082" i="9"/>
  <c r="AB1083" i="9"/>
  <c r="AB1084" i="9"/>
  <c r="AB1085" i="9"/>
  <c r="AB1086" i="9"/>
  <c r="AB1087" i="9"/>
  <c r="AB1088" i="9"/>
  <c r="AB1089" i="9"/>
  <c r="AB1090" i="9"/>
  <c r="AB1091" i="9"/>
  <c r="AB1092" i="9"/>
  <c r="AB1093" i="9"/>
  <c r="AB1094" i="9"/>
  <c r="AB1095" i="9"/>
  <c r="AB1096" i="9"/>
  <c r="AB1097" i="9"/>
  <c r="AB1098" i="9"/>
  <c r="AB1099" i="9"/>
  <c r="AB1100" i="9"/>
  <c r="AB1101" i="9"/>
  <c r="AB1102" i="9"/>
  <c r="AB1103" i="9"/>
  <c r="AB1104" i="9"/>
  <c r="AB1105" i="9"/>
  <c r="AB1106" i="9"/>
  <c r="AB1107" i="9"/>
  <c r="AB1108" i="9"/>
  <c r="AB1109" i="9"/>
  <c r="AB1110" i="9"/>
  <c r="AB1111" i="9"/>
  <c r="AB1112" i="9"/>
  <c r="AB1113" i="9"/>
  <c r="AB1114" i="9"/>
  <c r="AB1115" i="9"/>
  <c r="AB1116" i="9"/>
  <c r="AB1117" i="9"/>
  <c r="AB1118" i="9"/>
  <c r="AB1119" i="9"/>
  <c r="AB1120" i="9"/>
  <c r="AB1121" i="9"/>
  <c r="AB1122" i="9"/>
  <c r="AB1123" i="9"/>
  <c r="AB1124" i="9"/>
  <c r="AB1125" i="9"/>
  <c r="AB1126" i="9"/>
  <c r="AB1127" i="9"/>
  <c r="AB1128" i="9"/>
  <c r="AB1129" i="9"/>
  <c r="AB1130" i="9"/>
  <c r="AB1131" i="9"/>
  <c r="AB1132" i="9"/>
  <c r="AB1133" i="9"/>
  <c r="AB1134" i="9"/>
  <c r="AB1135" i="9"/>
  <c r="AB1136" i="9"/>
  <c r="AB1137" i="9"/>
  <c r="AB1138" i="9"/>
  <c r="AB1139" i="9"/>
  <c r="AB1140" i="9"/>
  <c r="AB1141" i="9"/>
  <c r="AB1142" i="9"/>
  <c r="AB1143" i="9"/>
  <c r="AB1144" i="9"/>
  <c r="AB1145" i="9"/>
  <c r="AB1146" i="9"/>
  <c r="AB1147" i="9"/>
  <c r="AB1148" i="9"/>
  <c r="AB1149" i="9"/>
  <c r="AB1150" i="9"/>
  <c r="AB1151" i="9"/>
  <c r="AB1152" i="9"/>
  <c r="AB1153" i="9"/>
  <c r="AB1154" i="9"/>
  <c r="AB1155" i="9"/>
  <c r="AB1156" i="9"/>
  <c r="AB1157" i="9"/>
  <c r="AB1158" i="9"/>
  <c r="AB1159" i="9"/>
  <c r="AB1160" i="9"/>
  <c r="AB1161" i="9"/>
  <c r="AB1162" i="9"/>
  <c r="AB1163" i="9"/>
  <c r="AB1164" i="9"/>
  <c r="AB1165" i="9"/>
  <c r="AB1166" i="9"/>
  <c r="AB1167" i="9"/>
  <c r="AB1168" i="9"/>
  <c r="AB1169" i="9"/>
  <c r="AB1170" i="9"/>
  <c r="AB1171" i="9"/>
  <c r="AB1172" i="9"/>
  <c r="AB1173" i="9"/>
  <c r="AB1174" i="9"/>
  <c r="AB1175" i="9"/>
  <c r="AB1176" i="9"/>
  <c r="AB1177" i="9"/>
  <c r="AB1178" i="9"/>
  <c r="AB1179" i="9"/>
  <c r="AB1180" i="9"/>
  <c r="AB1181" i="9"/>
  <c r="AB1182" i="9"/>
  <c r="AB1183" i="9"/>
  <c r="AB1184" i="9"/>
  <c r="AB1185" i="9"/>
  <c r="AB1186" i="9"/>
  <c r="AB1187" i="9"/>
  <c r="AB1188" i="9"/>
  <c r="AB1189" i="9"/>
  <c r="AB1190" i="9"/>
  <c r="AB1191" i="9"/>
  <c r="AB1192" i="9"/>
  <c r="AB1193" i="9"/>
  <c r="AB1194" i="9"/>
  <c r="AB1195" i="9"/>
  <c r="AB1196" i="9"/>
  <c r="AB1197" i="9"/>
  <c r="AB1198" i="9"/>
  <c r="AB1199" i="9"/>
  <c r="AB1200" i="9"/>
  <c r="AB1201" i="9"/>
  <c r="AB1202" i="9"/>
  <c r="AB1203" i="9"/>
  <c r="AB1204" i="9"/>
  <c r="AB1205" i="9"/>
  <c r="AB1206" i="9"/>
  <c r="AB1207" i="9"/>
  <c r="AB1208" i="9"/>
  <c r="AB1209" i="9"/>
  <c r="AB1210" i="9"/>
  <c r="AB1211" i="9"/>
  <c r="AB1212" i="9"/>
  <c r="AB1213" i="9"/>
  <c r="AB1214" i="9"/>
  <c r="AB1215" i="9"/>
  <c r="AB1216" i="9"/>
  <c r="AB1217" i="9"/>
  <c r="AB1218" i="9"/>
  <c r="AB1219" i="9"/>
  <c r="AB1220" i="9"/>
  <c r="AB1221" i="9"/>
  <c r="AB1222" i="9"/>
  <c r="AB1223" i="9"/>
  <c r="AB1224" i="9"/>
  <c r="AB1225" i="9"/>
  <c r="AB1226" i="9"/>
  <c r="AB1227" i="9"/>
  <c r="AB1228" i="9"/>
  <c r="AB1229" i="9"/>
  <c r="AB1230" i="9"/>
  <c r="AB1231" i="9"/>
  <c r="AB1232" i="9"/>
  <c r="AB1233" i="9"/>
  <c r="AB1234" i="9"/>
  <c r="AB1235" i="9"/>
  <c r="AB1236" i="9"/>
  <c r="AB1237" i="9"/>
  <c r="AB1238" i="9"/>
  <c r="AB1239" i="9"/>
  <c r="AB1240" i="9"/>
  <c r="AB1241" i="9"/>
  <c r="AB1242" i="9"/>
  <c r="AB1243" i="9"/>
  <c r="AB1244" i="9"/>
  <c r="AB1245" i="9"/>
  <c r="AB1246" i="9"/>
  <c r="AB1247" i="9"/>
  <c r="AB1248" i="9"/>
  <c r="AB1249" i="9"/>
  <c r="AB1250" i="9"/>
  <c r="AB1251" i="9"/>
  <c r="AB1252" i="9"/>
  <c r="AB1253" i="9"/>
  <c r="AB1254" i="9"/>
  <c r="AB1255" i="9"/>
  <c r="AB1256" i="9"/>
  <c r="AB1257" i="9"/>
  <c r="AB1258" i="9"/>
  <c r="AB1259" i="9"/>
  <c r="AB1260" i="9"/>
  <c r="AB1261" i="9"/>
  <c r="AB1262" i="9"/>
  <c r="AB1263" i="9"/>
  <c r="AB1264" i="9"/>
  <c r="AB1265" i="9"/>
  <c r="AB1266" i="9"/>
  <c r="AB1267" i="9"/>
  <c r="AB1268" i="9"/>
  <c r="AB1269" i="9"/>
  <c r="AB1270" i="9"/>
  <c r="AB1271" i="9"/>
  <c r="AB1272" i="9"/>
  <c r="AB1273" i="9"/>
  <c r="AB1274" i="9"/>
  <c r="AB1275" i="9"/>
  <c r="AB1276" i="9"/>
  <c r="AB1277" i="9"/>
  <c r="AB1278" i="9"/>
  <c r="AB1279" i="9"/>
  <c r="AB1280" i="9"/>
  <c r="AB1281" i="9"/>
  <c r="AB1282" i="9"/>
  <c r="AB1283" i="9"/>
  <c r="AB1284" i="9"/>
  <c r="AB1285" i="9"/>
  <c r="AB1286" i="9"/>
  <c r="AB1287" i="9"/>
  <c r="AB1288" i="9"/>
  <c r="AB1289" i="9"/>
  <c r="AB1290" i="9"/>
  <c r="AB1291" i="9"/>
  <c r="AB1292" i="9"/>
  <c r="AB1293" i="9"/>
  <c r="AB1294" i="9"/>
  <c r="AB1295" i="9"/>
  <c r="AB1296" i="9"/>
  <c r="AB1297" i="9"/>
  <c r="AB1298" i="9"/>
  <c r="AB1299" i="9"/>
  <c r="AB1300" i="9"/>
  <c r="AB1301" i="9"/>
  <c r="AB1302" i="9"/>
  <c r="AB1303" i="9"/>
  <c r="AB1304" i="9"/>
  <c r="AB1305" i="9"/>
  <c r="AB1306" i="9"/>
  <c r="AB1307" i="9"/>
  <c r="AB1308" i="9"/>
  <c r="AB1309" i="9"/>
  <c r="AB1310" i="9"/>
  <c r="AB1311" i="9"/>
  <c r="AB1312" i="9"/>
  <c r="AB1313" i="9"/>
  <c r="AB1314" i="9"/>
  <c r="AB1315" i="9"/>
  <c r="AB1316" i="9"/>
  <c r="AB1317" i="9"/>
  <c r="AB1318" i="9"/>
  <c r="AB1319" i="9"/>
  <c r="AB1320" i="9"/>
  <c r="AB1321" i="9"/>
  <c r="AB1322" i="9"/>
  <c r="AB1323" i="9"/>
  <c r="AB1324" i="9"/>
  <c r="AB1325" i="9"/>
  <c r="AB1326" i="9"/>
  <c r="AB1327" i="9"/>
  <c r="AB1328" i="9"/>
  <c r="AB1329" i="9"/>
  <c r="AB1330" i="9"/>
  <c r="AB1331" i="9"/>
  <c r="AB1332" i="9"/>
  <c r="AB1333" i="9"/>
  <c r="AB1334" i="9"/>
  <c r="AB1335" i="9"/>
  <c r="AB1336" i="9"/>
  <c r="AB1337" i="9"/>
  <c r="AB1338" i="9"/>
  <c r="AB1339" i="9"/>
  <c r="AB1340" i="9"/>
  <c r="AB1341" i="9"/>
  <c r="AB1342" i="9"/>
  <c r="AB1343" i="9"/>
  <c r="AB1344" i="9"/>
  <c r="AB1345" i="9"/>
  <c r="AB1346" i="9"/>
  <c r="AB1347" i="9"/>
  <c r="AB1348" i="9"/>
  <c r="AB1349" i="9"/>
  <c r="AB1350" i="9"/>
  <c r="AB1351" i="9"/>
  <c r="AB1352" i="9"/>
  <c r="AB1353" i="9"/>
  <c r="AB1354" i="9"/>
  <c r="AB1355" i="9"/>
  <c r="AB1356" i="9"/>
  <c r="AB1357" i="9"/>
  <c r="AB1358" i="9"/>
  <c r="AB1359" i="9"/>
  <c r="AB1360" i="9"/>
  <c r="AB1361" i="9"/>
  <c r="AB1362" i="9"/>
  <c r="AB1363" i="9"/>
  <c r="AB1364" i="9"/>
  <c r="AB1365" i="9"/>
  <c r="AB1366" i="9"/>
  <c r="AB1367" i="9"/>
  <c r="AB1368" i="9"/>
  <c r="AB1369" i="9"/>
  <c r="AB1370" i="9"/>
  <c r="AB1371" i="9"/>
  <c r="AB1372" i="9"/>
  <c r="AB1373" i="9"/>
  <c r="AB1374" i="9"/>
  <c r="AB1375" i="9"/>
  <c r="AB1376" i="9"/>
  <c r="AB1377" i="9"/>
  <c r="AB1378" i="9"/>
  <c r="AB1379" i="9"/>
  <c r="AB1380" i="9"/>
  <c r="AB1381" i="9"/>
  <c r="AB1382" i="9"/>
  <c r="AB1383" i="9"/>
  <c r="AB1384" i="9"/>
  <c r="AB1385" i="9"/>
  <c r="AB1386" i="9"/>
  <c r="AB1387" i="9"/>
  <c r="AB1388" i="9"/>
  <c r="AB1389" i="9"/>
  <c r="AB1390" i="9"/>
  <c r="AB1391" i="9"/>
  <c r="AB1392" i="9"/>
  <c r="AB1393" i="9"/>
  <c r="AB1394" i="9"/>
  <c r="AB1395" i="9"/>
  <c r="AB1396" i="9"/>
  <c r="AB1397" i="9"/>
  <c r="AB1398" i="9"/>
  <c r="AB1399" i="9"/>
  <c r="AB1400" i="9"/>
  <c r="AB1401" i="9"/>
  <c r="AB1402" i="9"/>
  <c r="AB1403" i="9"/>
  <c r="AB1404" i="9"/>
  <c r="AB1405" i="9"/>
  <c r="AB1406" i="9"/>
  <c r="AB1407" i="9"/>
  <c r="AB1408" i="9"/>
  <c r="AB1409" i="9"/>
  <c r="AB1410" i="9"/>
  <c r="AB1411" i="9"/>
  <c r="AB1412" i="9"/>
  <c r="AB1413" i="9"/>
  <c r="AB1414" i="9"/>
  <c r="AB1415" i="9"/>
  <c r="AB1416" i="9"/>
  <c r="AB1417" i="9"/>
  <c r="AB1418" i="9"/>
  <c r="AB1419" i="9"/>
  <c r="AB1420" i="9"/>
  <c r="AB1421" i="9"/>
  <c r="AB1422" i="9"/>
  <c r="AB1423" i="9"/>
  <c r="AB1424" i="9"/>
  <c r="AB1425" i="9"/>
  <c r="AB1426" i="9"/>
  <c r="AB1427" i="9"/>
  <c r="AB1428" i="9"/>
  <c r="AB1429" i="9"/>
  <c r="AB1430" i="9"/>
  <c r="AB1431" i="9"/>
  <c r="AB1432" i="9"/>
  <c r="AB1433" i="9"/>
  <c r="AB1434" i="9"/>
  <c r="AB1435" i="9"/>
  <c r="AB1436" i="9"/>
  <c r="AB1437" i="9"/>
  <c r="AB1438" i="9"/>
  <c r="AB1439" i="9"/>
  <c r="AB1440" i="9"/>
  <c r="AB1441" i="9"/>
  <c r="AB1442" i="9"/>
  <c r="AB1443" i="9"/>
  <c r="AB1444" i="9"/>
  <c r="AB1445" i="9"/>
  <c r="AB1446" i="9"/>
  <c r="AB1447" i="9"/>
  <c r="AB1448" i="9"/>
  <c r="AB1449" i="9"/>
  <c r="AB1450" i="9"/>
  <c r="AB1451" i="9"/>
  <c r="AB1452" i="9"/>
  <c r="AB1453" i="9"/>
  <c r="AB1454" i="9"/>
  <c r="AB1455" i="9"/>
  <c r="AB1456" i="9"/>
  <c r="AB1457" i="9"/>
  <c r="AB1458" i="9"/>
  <c r="AB1459" i="9"/>
  <c r="AB1460" i="9"/>
  <c r="AB1461" i="9"/>
  <c r="AB1462" i="9"/>
  <c r="AB1463" i="9"/>
  <c r="AB1464" i="9"/>
  <c r="AB1465" i="9"/>
  <c r="AB1466" i="9"/>
  <c r="AB1467" i="9"/>
  <c r="AB1468" i="9"/>
  <c r="AB1469" i="9"/>
  <c r="AB1470" i="9"/>
  <c r="AB1471" i="9"/>
  <c r="AB1472" i="9"/>
  <c r="AB1473" i="9"/>
  <c r="AB1474" i="9"/>
  <c r="AB1475" i="9"/>
  <c r="AB1476" i="9"/>
  <c r="AB1477" i="9"/>
  <c r="AB1478" i="9"/>
  <c r="AB1479" i="9"/>
  <c r="AB1480" i="9"/>
  <c r="AB1481" i="9"/>
  <c r="AB1482" i="9"/>
  <c r="AB1483" i="9"/>
  <c r="AB1484" i="9"/>
  <c r="AB1485" i="9"/>
  <c r="AB1486" i="9"/>
  <c r="AB1487" i="9"/>
  <c r="AB1488" i="9"/>
  <c r="AB1489" i="9"/>
  <c r="AB1490" i="9"/>
  <c r="AB1491" i="9"/>
  <c r="AB1492" i="9"/>
  <c r="AB1493" i="9"/>
  <c r="AB1494" i="9"/>
  <c r="AB1495" i="9"/>
  <c r="AB1496" i="9"/>
  <c r="AB1497" i="9"/>
  <c r="AB1498" i="9"/>
  <c r="AB1499" i="9"/>
  <c r="AB1500" i="9"/>
  <c r="AB1501" i="9"/>
  <c r="AB1502" i="9"/>
  <c r="AB1503" i="9"/>
  <c r="AB1504" i="9"/>
  <c r="AB1505" i="9"/>
  <c r="AB1506" i="9"/>
  <c r="AB1507" i="9"/>
  <c r="AB1508" i="9"/>
  <c r="AB1509" i="9"/>
  <c r="AB1510" i="9"/>
  <c r="AB1511" i="9"/>
  <c r="AB1512" i="9"/>
  <c r="AB1513" i="9"/>
  <c r="AB1514" i="9"/>
  <c r="AB1515" i="9"/>
  <c r="AB1516" i="9"/>
  <c r="AB1517" i="9"/>
  <c r="AB1518" i="9"/>
  <c r="AB1519" i="9"/>
  <c r="AB1520" i="9"/>
  <c r="AB1521" i="9"/>
  <c r="AB1522" i="9"/>
  <c r="AB1523" i="9"/>
  <c r="AB1524" i="9"/>
  <c r="AB1525" i="9"/>
  <c r="AB1526" i="9"/>
  <c r="AB1527" i="9"/>
  <c r="AB1528" i="9"/>
  <c r="AB1529" i="9"/>
  <c r="AB1530" i="9"/>
  <c r="AB1531" i="9"/>
  <c r="AB1532" i="9"/>
  <c r="AB1533" i="9"/>
  <c r="AB1534" i="9"/>
  <c r="AB1535" i="9"/>
  <c r="AB1536" i="9"/>
  <c r="AB1537" i="9"/>
  <c r="AB1538" i="9"/>
  <c r="AB1539" i="9"/>
  <c r="AB1540" i="9"/>
  <c r="AB1541" i="9"/>
  <c r="AB1542" i="9"/>
  <c r="AB1543" i="9"/>
  <c r="AB1544" i="9"/>
  <c r="AB1545" i="9"/>
  <c r="AB1546" i="9"/>
  <c r="AB1547" i="9"/>
  <c r="AB1548" i="9"/>
  <c r="AB1549" i="9"/>
  <c r="AB1550" i="9"/>
  <c r="AB1551" i="9"/>
  <c r="AB1552" i="9"/>
  <c r="AB1553" i="9"/>
  <c r="AB1554" i="9"/>
  <c r="AB1555" i="9"/>
  <c r="AB1556" i="9"/>
  <c r="AB1557" i="9"/>
  <c r="AB1558" i="9"/>
  <c r="AB1559" i="9"/>
  <c r="AB1560" i="9"/>
  <c r="AB1561" i="9"/>
  <c r="AB1562" i="9"/>
  <c r="AB1563" i="9"/>
  <c r="AB1564" i="9"/>
  <c r="AB1565" i="9"/>
  <c r="AB1566" i="9"/>
  <c r="AB1567" i="9"/>
  <c r="AB1568" i="9"/>
  <c r="AB1569" i="9"/>
  <c r="AB1570" i="9"/>
  <c r="AB1571" i="9"/>
  <c r="AB1572" i="9"/>
  <c r="AB1573" i="9"/>
  <c r="AB1574" i="9"/>
  <c r="AB1575" i="9"/>
  <c r="AB1576" i="9"/>
  <c r="AB1577" i="9"/>
  <c r="AB1578" i="9"/>
  <c r="AB1579" i="9"/>
  <c r="AB1580" i="9"/>
  <c r="AB1581" i="9"/>
  <c r="AB1582" i="9"/>
  <c r="AB1583" i="9"/>
  <c r="AB1584" i="9"/>
  <c r="AB1585" i="9"/>
  <c r="AB1586" i="9"/>
  <c r="AB1587" i="9"/>
  <c r="AB1588" i="9"/>
  <c r="AB1589" i="9"/>
  <c r="AB1590" i="9"/>
  <c r="AB1591" i="9"/>
  <c r="AB1592" i="9"/>
  <c r="AB1593" i="9"/>
  <c r="AB1594" i="9"/>
  <c r="AB1595" i="9"/>
  <c r="AB1596" i="9"/>
  <c r="AB1597" i="9"/>
  <c r="AB1598" i="9"/>
  <c r="AB1599" i="9"/>
  <c r="AB1600" i="9"/>
  <c r="AB1601" i="9"/>
  <c r="AB1602" i="9"/>
  <c r="AB1603" i="9"/>
  <c r="AB1604" i="9"/>
  <c r="AB1605" i="9"/>
  <c r="AB1606" i="9"/>
  <c r="AB1607" i="9"/>
  <c r="AB1608" i="9"/>
  <c r="AB1609" i="9"/>
  <c r="AB1610" i="9"/>
  <c r="AB1611" i="9"/>
  <c r="AB1612" i="9"/>
  <c r="AB1613" i="9"/>
  <c r="AB1614" i="9"/>
  <c r="AB1615" i="9"/>
  <c r="AB1616" i="9"/>
  <c r="AB1617" i="9"/>
  <c r="AB1618" i="9"/>
  <c r="AB1619" i="9"/>
  <c r="AB1620" i="9"/>
  <c r="AB1621" i="9"/>
  <c r="AB1622" i="9"/>
  <c r="AB1623" i="9"/>
  <c r="AB1624" i="9"/>
  <c r="AB1625" i="9"/>
  <c r="AB1626" i="9"/>
  <c r="AB1627" i="9"/>
  <c r="AB1628" i="9"/>
  <c r="AB1629" i="9"/>
  <c r="AB1630" i="9"/>
  <c r="AB1631" i="9"/>
  <c r="AB1632" i="9"/>
  <c r="AB1633" i="9"/>
  <c r="AB1634" i="9"/>
  <c r="AB1635" i="9"/>
  <c r="AB1636" i="9"/>
  <c r="AB1637" i="9"/>
  <c r="AB1638" i="9"/>
  <c r="AB1639" i="9"/>
  <c r="AB1640" i="9"/>
  <c r="AB1641" i="9"/>
  <c r="AB1642" i="9"/>
  <c r="AB1643" i="9"/>
  <c r="AB1644" i="9"/>
  <c r="AB1645" i="9"/>
  <c r="AB1646" i="9"/>
  <c r="AB1647" i="9"/>
  <c r="AB1648" i="9"/>
  <c r="AB1649" i="9"/>
  <c r="AB1650" i="9"/>
  <c r="AB1651" i="9"/>
  <c r="AB1652" i="9"/>
  <c r="AB1653" i="9"/>
  <c r="AB1654" i="9"/>
  <c r="AB1655" i="9"/>
  <c r="AB1656" i="9"/>
  <c r="AB1657" i="9"/>
  <c r="AB1658" i="9"/>
  <c r="AB1659" i="9"/>
  <c r="AB1660" i="9"/>
  <c r="AB1661" i="9"/>
  <c r="AB1662" i="9"/>
  <c r="AB1663" i="9"/>
  <c r="AB1664" i="9"/>
  <c r="AB1665" i="9"/>
  <c r="AB1666" i="9"/>
  <c r="AB1667" i="9"/>
  <c r="AB1668" i="9"/>
  <c r="AB1669" i="9"/>
  <c r="AB1670" i="9"/>
  <c r="AB1671" i="9"/>
  <c r="AB1672" i="9"/>
  <c r="AB1673" i="9"/>
  <c r="AB1674" i="9"/>
  <c r="AB1675" i="9"/>
  <c r="AB1676" i="9"/>
  <c r="AB1677" i="9"/>
  <c r="AB1678" i="9"/>
  <c r="AB1679" i="9"/>
  <c r="AB1680" i="9"/>
  <c r="AB1681" i="9"/>
  <c r="AB1682" i="9"/>
  <c r="AB1683" i="9"/>
  <c r="AB1684" i="9"/>
  <c r="AB1685" i="9"/>
  <c r="AB1686" i="9"/>
  <c r="AB1687" i="9"/>
  <c r="AB1688" i="9"/>
  <c r="AB1689" i="9"/>
  <c r="AB1690" i="9"/>
  <c r="AB1691" i="9"/>
  <c r="AB1692" i="9"/>
  <c r="AB1693" i="9"/>
  <c r="AB1694" i="9"/>
  <c r="AB1695" i="9"/>
  <c r="AB1696" i="9"/>
  <c r="AB1697" i="9"/>
  <c r="AB1698" i="9"/>
  <c r="AB1699" i="9"/>
  <c r="AB1700" i="9"/>
  <c r="AB1701" i="9"/>
  <c r="AB1702" i="9"/>
  <c r="AB1703" i="9"/>
  <c r="AB1704" i="9"/>
  <c r="AB1705" i="9"/>
  <c r="AB1706" i="9"/>
  <c r="AB1707" i="9"/>
  <c r="AB1708" i="9"/>
  <c r="AB1709" i="9"/>
  <c r="AB1710" i="9"/>
  <c r="AB1711" i="9"/>
  <c r="AB1712" i="9"/>
  <c r="AB1713" i="9"/>
  <c r="AB1714" i="9"/>
  <c r="AB1715" i="9"/>
  <c r="AB1716" i="9"/>
  <c r="AB1717" i="9"/>
  <c r="AB1718" i="9"/>
  <c r="AB1719" i="9"/>
  <c r="AB1720" i="9"/>
  <c r="AB1721" i="9"/>
  <c r="AB1722" i="9"/>
  <c r="AB1723" i="9"/>
  <c r="AB1724" i="9"/>
  <c r="AB1725" i="9"/>
  <c r="AB1726" i="9"/>
  <c r="AB1727" i="9"/>
  <c r="AB1728" i="9"/>
  <c r="AB1729" i="9"/>
  <c r="AB1730" i="9"/>
  <c r="AB1731" i="9"/>
  <c r="AB1732" i="9"/>
  <c r="AB1733" i="9"/>
  <c r="AB1734" i="9"/>
  <c r="AB1735" i="9"/>
  <c r="AB1736" i="9"/>
  <c r="AB1737" i="9"/>
  <c r="AB1738" i="9"/>
  <c r="AB1739" i="9"/>
  <c r="AB1740" i="9"/>
  <c r="AB1741" i="9"/>
  <c r="AB1742" i="9"/>
  <c r="AB1743" i="9"/>
  <c r="AB1744" i="9"/>
  <c r="AB1745" i="9"/>
  <c r="AB1746" i="9"/>
  <c r="AB1747" i="9"/>
  <c r="AB1748" i="9"/>
  <c r="AB1749" i="9"/>
  <c r="AB1750" i="9"/>
  <c r="AB1751" i="9"/>
  <c r="AB1752" i="9"/>
  <c r="AB1753" i="9"/>
  <c r="AB1754" i="9"/>
  <c r="AB1755" i="9"/>
  <c r="AB1756" i="9"/>
  <c r="AB1757" i="9"/>
  <c r="AB1758" i="9"/>
  <c r="AB1759" i="9"/>
  <c r="AB1760" i="9"/>
  <c r="AB1761" i="9"/>
  <c r="AB1762" i="9"/>
  <c r="AB1763" i="9"/>
  <c r="AB1764" i="9"/>
  <c r="AB1765" i="9"/>
  <c r="AB1766" i="9"/>
  <c r="AB1767" i="9"/>
  <c r="AB1768" i="9"/>
  <c r="AB1769" i="9"/>
  <c r="AB1770" i="9"/>
  <c r="AB1771" i="9"/>
  <c r="AB1772" i="9"/>
  <c r="AB1773" i="9"/>
  <c r="AB1774" i="9"/>
  <c r="AB1775" i="9"/>
  <c r="AB1776" i="9"/>
  <c r="AB1777" i="9"/>
  <c r="AB1778" i="9"/>
  <c r="AB1779" i="9"/>
  <c r="AB1780" i="9"/>
  <c r="AB1781" i="9"/>
  <c r="AB1782" i="9"/>
  <c r="AB1783" i="9"/>
  <c r="AB1784" i="9"/>
  <c r="AB1785" i="9"/>
  <c r="AB1786" i="9"/>
  <c r="AB1787" i="9"/>
  <c r="AB1788" i="9"/>
  <c r="AB1789" i="9"/>
  <c r="AB1790" i="9"/>
  <c r="AB1791" i="9"/>
  <c r="AB1792" i="9"/>
  <c r="AB1793" i="9"/>
  <c r="AB1794" i="9"/>
  <c r="AB1795" i="9"/>
  <c r="AB1796" i="9"/>
  <c r="AB1797" i="9"/>
  <c r="AB1798" i="9"/>
  <c r="AB1799" i="9"/>
  <c r="AB1800" i="9"/>
  <c r="AB1801" i="9"/>
  <c r="AB1802" i="9"/>
  <c r="AB1803" i="9"/>
  <c r="AB1804" i="9"/>
  <c r="AB1805" i="9"/>
  <c r="AB1806" i="9"/>
  <c r="AB1807" i="9"/>
  <c r="AB1808" i="9"/>
  <c r="AB1809" i="9"/>
  <c r="AB1810" i="9"/>
  <c r="AB1811" i="9"/>
  <c r="AB1812" i="9"/>
  <c r="AB1813" i="9"/>
  <c r="AB1814" i="9"/>
  <c r="AB1815" i="9"/>
  <c r="AB1816" i="9"/>
  <c r="AB1817" i="9"/>
  <c r="AB1818" i="9"/>
  <c r="AB1819" i="9"/>
  <c r="AB1820" i="9"/>
  <c r="AB1821" i="9"/>
  <c r="AB1822" i="9"/>
  <c r="AB1823" i="9"/>
  <c r="AB1824" i="9"/>
  <c r="AB1825" i="9"/>
  <c r="AB1826" i="9"/>
  <c r="AB1827" i="9"/>
  <c r="AB1828" i="9"/>
  <c r="AB1829" i="9"/>
  <c r="AB1830" i="9"/>
  <c r="AB1831" i="9"/>
  <c r="AB1832" i="9"/>
  <c r="AB1833" i="9"/>
  <c r="AB1834" i="9"/>
  <c r="AB1835" i="9"/>
  <c r="AB1836" i="9"/>
  <c r="AB1837" i="9"/>
  <c r="AB1838" i="9"/>
  <c r="AB1839" i="9"/>
  <c r="AB1840" i="9"/>
  <c r="AB1841" i="9"/>
  <c r="AB1842" i="9"/>
  <c r="AB1843" i="9"/>
  <c r="AB1844" i="9"/>
  <c r="AB1845" i="9"/>
  <c r="AB1846" i="9"/>
  <c r="AB1847" i="9"/>
  <c r="AB1848" i="9"/>
  <c r="AB1849" i="9"/>
  <c r="AB1850" i="9"/>
  <c r="AB1851" i="9"/>
  <c r="AB1852" i="9"/>
  <c r="AB1853" i="9"/>
  <c r="AB1854" i="9"/>
  <c r="AB1855" i="9"/>
  <c r="AB1856" i="9"/>
  <c r="AB1857" i="9"/>
  <c r="AB1858" i="9"/>
  <c r="AB1859" i="9"/>
  <c r="AB1860" i="9"/>
  <c r="AB1861" i="9"/>
  <c r="AB1862" i="9"/>
  <c r="AB1863" i="9"/>
  <c r="AB1864" i="9"/>
  <c r="AB1865" i="9"/>
  <c r="AB1866" i="9"/>
  <c r="AB1867" i="9"/>
  <c r="AB1868" i="9"/>
  <c r="AB1869" i="9"/>
  <c r="AB1870" i="9"/>
  <c r="AB1871" i="9"/>
  <c r="AB1872" i="9"/>
  <c r="AB1873" i="9"/>
  <c r="AB1874" i="9"/>
  <c r="AB1875" i="9"/>
  <c r="AB1876" i="9"/>
  <c r="AB1877" i="9"/>
  <c r="AB1878" i="9"/>
  <c r="AB1879" i="9"/>
  <c r="AB1880" i="9"/>
  <c r="AB1881" i="9"/>
  <c r="AB1882" i="9"/>
  <c r="AB1883" i="9"/>
  <c r="AB1884" i="9"/>
  <c r="AB1885" i="9"/>
  <c r="AB1886" i="9"/>
  <c r="AB1887" i="9"/>
  <c r="AB1888" i="9"/>
  <c r="AB1889" i="9"/>
  <c r="AB1890" i="9"/>
  <c r="AB1891" i="9"/>
  <c r="AB1892" i="9"/>
  <c r="AB1893" i="9"/>
  <c r="AB1894" i="9"/>
  <c r="AB1895" i="9"/>
  <c r="AB1896" i="9"/>
  <c r="AB1897" i="9"/>
  <c r="AB1898" i="9"/>
  <c r="AB1899" i="9"/>
  <c r="AB1900" i="9"/>
  <c r="AB1901" i="9"/>
  <c r="AB1902" i="9"/>
  <c r="AB1903" i="9"/>
  <c r="AB1904" i="9"/>
  <c r="AB1905" i="9"/>
  <c r="AB1906" i="9"/>
  <c r="AB1907" i="9"/>
  <c r="AB1908" i="9"/>
  <c r="AB1909" i="9"/>
  <c r="AB1910" i="9"/>
  <c r="AB1911" i="9"/>
  <c r="AB1912" i="9"/>
  <c r="AB1913" i="9"/>
  <c r="AB1914" i="9"/>
  <c r="AB1915" i="9"/>
  <c r="AB1916" i="9"/>
  <c r="AB1917" i="9"/>
  <c r="AB1918" i="9"/>
  <c r="AB1919" i="9"/>
  <c r="AB1920" i="9"/>
  <c r="AB1921" i="9"/>
  <c r="AB1922" i="9"/>
  <c r="AB1923" i="9"/>
  <c r="AB1924" i="9"/>
  <c r="AB1925" i="9"/>
  <c r="AB1926" i="9"/>
  <c r="AB1927" i="9"/>
  <c r="AB1928" i="9"/>
  <c r="AB1929" i="9"/>
  <c r="AB1930" i="9"/>
  <c r="AB1931" i="9"/>
  <c r="AB1932" i="9"/>
  <c r="AB1933" i="9"/>
  <c r="AB1934" i="9"/>
  <c r="AB1935" i="9"/>
  <c r="AB1936" i="9"/>
  <c r="AB1937" i="9"/>
  <c r="AB1938" i="9"/>
  <c r="AB1939" i="9"/>
  <c r="AB1940" i="9"/>
  <c r="AB1941" i="9"/>
  <c r="AB1942" i="9"/>
  <c r="AB1943" i="9"/>
  <c r="AB1944" i="9"/>
  <c r="AB1945" i="9"/>
  <c r="AB1946" i="9"/>
  <c r="AB1947" i="9"/>
  <c r="AB1948" i="9"/>
  <c r="AB1949" i="9"/>
  <c r="AB1950" i="9"/>
  <c r="AB1951" i="9"/>
  <c r="AB1952" i="9"/>
  <c r="AB1953" i="9"/>
  <c r="AB2" i="9"/>
  <c r="AA3" i="9"/>
  <c r="AA4" i="9"/>
  <c r="AA5" i="9"/>
  <c r="AA6" i="9"/>
  <c r="AA7" i="9"/>
  <c r="AA8" i="9"/>
  <c r="AA9" i="9"/>
  <c r="AA10" i="9"/>
  <c r="AA11" i="9"/>
  <c r="AA12" i="9"/>
  <c r="AA13" i="9"/>
  <c r="AA14" i="9"/>
  <c r="AA15" i="9"/>
  <c r="AA16" i="9"/>
  <c r="AA17" i="9"/>
  <c r="AA18" i="9"/>
  <c r="AA19" i="9"/>
  <c r="AA20" i="9"/>
  <c r="AA21" i="9"/>
  <c r="AA22" i="9"/>
  <c r="AA23" i="9"/>
  <c r="AA24" i="9"/>
  <c r="AA25" i="9"/>
  <c r="AA26" i="9"/>
  <c r="AA27" i="9"/>
  <c r="AA28" i="9"/>
  <c r="AA29" i="9"/>
  <c r="AA30" i="9"/>
  <c r="AA31" i="9"/>
  <c r="AA32" i="9"/>
  <c r="AA33" i="9"/>
  <c r="AA34" i="9"/>
  <c r="AA35" i="9"/>
  <c r="AA36" i="9"/>
  <c r="AA37" i="9"/>
  <c r="AA38" i="9"/>
  <c r="AA39" i="9"/>
  <c r="AA40" i="9"/>
  <c r="AA41" i="9"/>
  <c r="AA42" i="9"/>
  <c r="AA43" i="9"/>
  <c r="AA44" i="9"/>
  <c r="AA45" i="9"/>
  <c r="AA46" i="9"/>
  <c r="AA47" i="9"/>
  <c r="AA48" i="9"/>
  <c r="AA49" i="9"/>
  <c r="AA50" i="9"/>
  <c r="AA51" i="9"/>
  <c r="AA52" i="9"/>
  <c r="AA53" i="9"/>
  <c r="AA54" i="9"/>
  <c r="AA55" i="9"/>
  <c r="AA56" i="9"/>
  <c r="AA57" i="9"/>
  <c r="AA58" i="9"/>
  <c r="AA59" i="9"/>
  <c r="AA60" i="9"/>
  <c r="AA61" i="9"/>
  <c r="AA62" i="9"/>
  <c r="AA63" i="9"/>
  <c r="AA64" i="9"/>
  <c r="AA65" i="9"/>
  <c r="AA66" i="9"/>
  <c r="AA67" i="9"/>
  <c r="AA68" i="9"/>
  <c r="AA69" i="9"/>
  <c r="AA70" i="9"/>
  <c r="AA71" i="9"/>
  <c r="AA72" i="9"/>
  <c r="AA73" i="9"/>
  <c r="AA74" i="9"/>
  <c r="AA75" i="9"/>
  <c r="AA76" i="9"/>
  <c r="AA77" i="9"/>
  <c r="AA78" i="9"/>
  <c r="AA79" i="9"/>
  <c r="AA80" i="9"/>
  <c r="AA81" i="9"/>
  <c r="AA82" i="9"/>
  <c r="AA83" i="9"/>
  <c r="AA84" i="9"/>
  <c r="AA85" i="9"/>
  <c r="AA86" i="9"/>
  <c r="AA87" i="9"/>
  <c r="AA88" i="9"/>
  <c r="AA89" i="9"/>
  <c r="AA90" i="9"/>
  <c r="AA91" i="9"/>
  <c r="AA92" i="9"/>
  <c r="AA93" i="9"/>
  <c r="AA94" i="9"/>
  <c r="AA95" i="9"/>
  <c r="AA96" i="9"/>
  <c r="AA97" i="9"/>
  <c r="AA98" i="9"/>
  <c r="AA99" i="9"/>
  <c r="AA100" i="9"/>
  <c r="AA101" i="9"/>
  <c r="AA102" i="9"/>
  <c r="AA103" i="9"/>
  <c r="AA104" i="9"/>
  <c r="AA105" i="9"/>
  <c r="AA106" i="9"/>
  <c r="AA107" i="9"/>
  <c r="AA108" i="9"/>
  <c r="AA109" i="9"/>
  <c r="AA110" i="9"/>
  <c r="AA111" i="9"/>
  <c r="AA112" i="9"/>
  <c r="AA113" i="9"/>
  <c r="AA114" i="9"/>
  <c r="AA115" i="9"/>
  <c r="AA116" i="9"/>
  <c r="AA117" i="9"/>
  <c r="AA118" i="9"/>
  <c r="AA119" i="9"/>
  <c r="AA120" i="9"/>
  <c r="AA121" i="9"/>
  <c r="AA122" i="9"/>
  <c r="AA123" i="9"/>
  <c r="AA124" i="9"/>
  <c r="AA125" i="9"/>
  <c r="AA126" i="9"/>
  <c r="AA127" i="9"/>
  <c r="AA128" i="9"/>
  <c r="AA129" i="9"/>
  <c r="AA130" i="9"/>
  <c r="AA131" i="9"/>
  <c r="AA132" i="9"/>
  <c r="AA133" i="9"/>
  <c r="AA134" i="9"/>
  <c r="AA135" i="9"/>
  <c r="AA136" i="9"/>
  <c r="AA137" i="9"/>
  <c r="AA138" i="9"/>
  <c r="AA139" i="9"/>
  <c r="AA140" i="9"/>
  <c r="AA141" i="9"/>
  <c r="AA142" i="9"/>
  <c r="AA143" i="9"/>
  <c r="AA144" i="9"/>
  <c r="AA145" i="9"/>
  <c r="AA146" i="9"/>
  <c r="AA147" i="9"/>
  <c r="AA148" i="9"/>
  <c r="AA149" i="9"/>
  <c r="AA150" i="9"/>
  <c r="AA151" i="9"/>
  <c r="AA152" i="9"/>
  <c r="AA153" i="9"/>
  <c r="AA154" i="9"/>
  <c r="AA155" i="9"/>
  <c r="AA156" i="9"/>
  <c r="AA157" i="9"/>
  <c r="AA158" i="9"/>
  <c r="AA159" i="9"/>
  <c r="AA160" i="9"/>
  <c r="AA161" i="9"/>
  <c r="AA162" i="9"/>
  <c r="AA163" i="9"/>
  <c r="AA164" i="9"/>
  <c r="AA165" i="9"/>
  <c r="AA166" i="9"/>
  <c r="AA167" i="9"/>
  <c r="AA168" i="9"/>
  <c r="AA169" i="9"/>
  <c r="AA170" i="9"/>
  <c r="AA171" i="9"/>
  <c r="AA172" i="9"/>
  <c r="AA173" i="9"/>
  <c r="AA174" i="9"/>
  <c r="AA175" i="9"/>
  <c r="AA176" i="9"/>
  <c r="AA177" i="9"/>
  <c r="AA178" i="9"/>
  <c r="AA179" i="9"/>
  <c r="AA180" i="9"/>
  <c r="AA181" i="9"/>
  <c r="AA182" i="9"/>
  <c r="AA183" i="9"/>
  <c r="AA184" i="9"/>
  <c r="AA185" i="9"/>
  <c r="AA186" i="9"/>
  <c r="AA187" i="9"/>
  <c r="AA188" i="9"/>
  <c r="AA189" i="9"/>
  <c r="AA190" i="9"/>
  <c r="AA191" i="9"/>
  <c r="AA192" i="9"/>
  <c r="AA193" i="9"/>
  <c r="AA194" i="9"/>
  <c r="AA195" i="9"/>
  <c r="AA196" i="9"/>
  <c r="AA197" i="9"/>
  <c r="AA198" i="9"/>
  <c r="AA199" i="9"/>
  <c r="AA200" i="9"/>
  <c r="AA201" i="9"/>
  <c r="AA202" i="9"/>
  <c r="AA203" i="9"/>
  <c r="AA204" i="9"/>
  <c r="AA205" i="9"/>
  <c r="AA206" i="9"/>
  <c r="AA207" i="9"/>
  <c r="AA208" i="9"/>
  <c r="AA209" i="9"/>
  <c r="AA210" i="9"/>
  <c r="AA211" i="9"/>
  <c r="AA212" i="9"/>
  <c r="AA213" i="9"/>
  <c r="AA214" i="9"/>
  <c r="AA215" i="9"/>
  <c r="AA216" i="9"/>
  <c r="AA217" i="9"/>
  <c r="AA218" i="9"/>
  <c r="AA219" i="9"/>
  <c r="AA220" i="9"/>
  <c r="AA221" i="9"/>
  <c r="AA222" i="9"/>
  <c r="AA223" i="9"/>
  <c r="AA224" i="9"/>
  <c r="AA225" i="9"/>
  <c r="AA226" i="9"/>
  <c r="AA227" i="9"/>
  <c r="AA228" i="9"/>
  <c r="AA229" i="9"/>
  <c r="AA230" i="9"/>
  <c r="AA231" i="9"/>
  <c r="AA232" i="9"/>
  <c r="AA233" i="9"/>
  <c r="AA234" i="9"/>
  <c r="AA235" i="9"/>
  <c r="AA236" i="9"/>
  <c r="AA237" i="9"/>
  <c r="AA238" i="9"/>
  <c r="AA239" i="9"/>
  <c r="AA240" i="9"/>
  <c r="AA241" i="9"/>
  <c r="AA242" i="9"/>
  <c r="AA243" i="9"/>
  <c r="AA244" i="9"/>
  <c r="AA245" i="9"/>
  <c r="AA246" i="9"/>
  <c r="AA247" i="9"/>
  <c r="AA248" i="9"/>
  <c r="AA249" i="9"/>
  <c r="AA250" i="9"/>
  <c r="AA251" i="9"/>
  <c r="AA252" i="9"/>
  <c r="AA253" i="9"/>
  <c r="AA254" i="9"/>
  <c r="AA255" i="9"/>
  <c r="AA256" i="9"/>
  <c r="AA257" i="9"/>
  <c r="AA258" i="9"/>
  <c r="AA259" i="9"/>
  <c r="AA260" i="9"/>
  <c r="AA261" i="9"/>
  <c r="AA262" i="9"/>
  <c r="AA263" i="9"/>
  <c r="AA264" i="9"/>
  <c r="AA265" i="9"/>
  <c r="AA266" i="9"/>
  <c r="AA267" i="9"/>
  <c r="AA268" i="9"/>
  <c r="AA269" i="9"/>
  <c r="AA270" i="9"/>
  <c r="AA271" i="9"/>
  <c r="AA272" i="9"/>
  <c r="AA273" i="9"/>
  <c r="AA274" i="9"/>
  <c r="AA275" i="9"/>
  <c r="AA276" i="9"/>
  <c r="AA277" i="9"/>
  <c r="AA278" i="9"/>
  <c r="AA279" i="9"/>
  <c r="AA280" i="9"/>
  <c r="AA281" i="9"/>
  <c r="AA282" i="9"/>
  <c r="AA283" i="9"/>
  <c r="AA284" i="9"/>
  <c r="AA285" i="9"/>
  <c r="AA286" i="9"/>
  <c r="AA287" i="9"/>
  <c r="AA288" i="9"/>
  <c r="AA289" i="9"/>
  <c r="AA290" i="9"/>
  <c r="AA291" i="9"/>
  <c r="AA292" i="9"/>
  <c r="AA293" i="9"/>
  <c r="AA294" i="9"/>
  <c r="AA295" i="9"/>
  <c r="AA296" i="9"/>
  <c r="AA297" i="9"/>
  <c r="AA298" i="9"/>
  <c r="AA299" i="9"/>
  <c r="AA300" i="9"/>
  <c r="AA301" i="9"/>
  <c r="AA302" i="9"/>
  <c r="AA303" i="9"/>
  <c r="AA304" i="9"/>
  <c r="AA305" i="9"/>
  <c r="AA306" i="9"/>
  <c r="AA307" i="9"/>
  <c r="AA308" i="9"/>
  <c r="AA309" i="9"/>
  <c r="AA310" i="9"/>
  <c r="AA311" i="9"/>
  <c r="AA312" i="9"/>
  <c r="AA313" i="9"/>
  <c r="AA314" i="9"/>
  <c r="AA315" i="9"/>
  <c r="AA316" i="9"/>
  <c r="AA317" i="9"/>
  <c r="AA318" i="9"/>
  <c r="AA319" i="9"/>
  <c r="AA320" i="9"/>
  <c r="AA321" i="9"/>
  <c r="AA322" i="9"/>
  <c r="AA323" i="9"/>
  <c r="AA324" i="9"/>
  <c r="AA325" i="9"/>
  <c r="AA326" i="9"/>
  <c r="AA327" i="9"/>
  <c r="AA328" i="9"/>
  <c r="AA329" i="9"/>
  <c r="AA330" i="9"/>
  <c r="AA331" i="9"/>
  <c r="AA332" i="9"/>
  <c r="AA333" i="9"/>
  <c r="AA334" i="9"/>
  <c r="AA335" i="9"/>
  <c r="AA336" i="9"/>
  <c r="AA337" i="9"/>
  <c r="AA338" i="9"/>
  <c r="AA339" i="9"/>
  <c r="AA340" i="9"/>
  <c r="AA341" i="9"/>
  <c r="AA342" i="9"/>
  <c r="AA343" i="9"/>
  <c r="AA344" i="9"/>
  <c r="AA345" i="9"/>
  <c r="AA346" i="9"/>
  <c r="AA347" i="9"/>
  <c r="AA348" i="9"/>
  <c r="AA349" i="9"/>
  <c r="AA350" i="9"/>
  <c r="AA351" i="9"/>
  <c r="AA352" i="9"/>
  <c r="AA353" i="9"/>
  <c r="AA354" i="9"/>
  <c r="AA355" i="9"/>
  <c r="AA356" i="9"/>
  <c r="AA357" i="9"/>
  <c r="AA358" i="9"/>
  <c r="AA359" i="9"/>
  <c r="AA360" i="9"/>
  <c r="AA361" i="9"/>
  <c r="AA362" i="9"/>
  <c r="AA363" i="9"/>
  <c r="AA364" i="9"/>
  <c r="AA365" i="9"/>
  <c r="AA366" i="9"/>
  <c r="AA367" i="9"/>
  <c r="AA368" i="9"/>
  <c r="AA369" i="9"/>
  <c r="AA370" i="9"/>
  <c r="AA371" i="9"/>
  <c r="AA372" i="9"/>
  <c r="AA373" i="9"/>
  <c r="AA374" i="9"/>
  <c r="AA375" i="9"/>
  <c r="AA376" i="9"/>
  <c r="AA377" i="9"/>
  <c r="AA378" i="9"/>
  <c r="AA379" i="9"/>
  <c r="AA380" i="9"/>
  <c r="AA381" i="9"/>
  <c r="AA382" i="9"/>
  <c r="AA383" i="9"/>
  <c r="AA384" i="9"/>
  <c r="AA385" i="9"/>
  <c r="AA386" i="9"/>
  <c r="AA387" i="9"/>
  <c r="AA388" i="9"/>
  <c r="AA389" i="9"/>
  <c r="AA390" i="9"/>
  <c r="AA391" i="9"/>
  <c r="AA392" i="9"/>
  <c r="AA393" i="9"/>
  <c r="AA394" i="9"/>
  <c r="AA395" i="9"/>
  <c r="AA396" i="9"/>
  <c r="AA397" i="9"/>
  <c r="AA398" i="9"/>
  <c r="AA399" i="9"/>
  <c r="AA400" i="9"/>
  <c r="AA401" i="9"/>
  <c r="AA402" i="9"/>
  <c r="AA403" i="9"/>
  <c r="AA404" i="9"/>
  <c r="AA405" i="9"/>
  <c r="AA406" i="9"/>
  <c r="AA407" i="9"/>
  <c r="AA408" i="9"/>
  <c r="AA409" i="9"/>
  <c r="AA410" i="9"/>
  <c r="AA411" i="9"/>
  <c r="AA412" i="9"/>
  <c r="AA413" i="9"/>
  <c r="AA414" i="9"/>
  <c r="AA415" i="9"/>
  <c r="AA416" i="9"/>
  <c r="AA417" i="9"/>
  <c r="AA418" i="9"/>
  <c r="AA419" i="9"/>
  <c r="AA420" i="9"/>
  <c r="AA421" i="9"/>
  <c r="AA422" i="9"/>
  <c r="AA423" i="9"/>
  <c r="AA424" i="9"/>
  <c r="AA425" i="9"/>
  <c r="AA426" i="9"/>
  <c r="AA427" i="9"/>
  <c r="AA428" i="9"/>
  <c r="AA429" i="9"/>
  <c r="AA430" i="9"/>
  <c r="AA431" i="9"/>
  <c r="AA432" i="9"/>
  <c r="AA433" i="9"/>
  <c r="AA434" i="9"/>
  <c r="AA435" i="9"/>
  <c r="AA436" i="9"/>
  <c r="AA437" i="9"/>
  <c r="AA438" i="9"/>
  <c r="AA439" i="9"/>
  <c r="AA440" i="9"/>
  <c r="AA441" i="9"/>
  <c r="AA442" i="9"/>
  <c r="AA443" i="9"/>
  <c r="AA444" i="9"/>
  <c r="AA445" i="9"/>
  <c r="AA446" i="9"/>
  <c r="AA447" i="9"/>
  <c r="AA448" i="9"/>
  <c r="AA449" i="9"/>
  <c r="AA450" i="9"/>
  <c r="AA451" i="9"/>
  <c r="AA452" i="9"/>
  <c r="AA453" i="9"/>
  <c r="AA454" i="9"/>
  <c r="AA455" i="9"/>
  <c r="AA456" i="9"/>
  <c r="AA457" i="9"/>
  <c r="AA458" i="9"/>
  <c r="AA459" i="9"/>
  <c r="AA460" i="9"/>
  <c r="AA461" i="9"/>
  <c r="AA462" i="9"/>
  <c r="AA463" i="9"/>
  <c r="AA464" i="9"/>
  <c r="AA465" i="9"/>
  <c r="AA466" i="9"/>
  <c r="AA467" i="9"/>
  <c r="AA468" i="9"/>
  <c r="AA469" i="9"/>
  <c r="AA470" i="9"/>
  <c r="AA471" i="9"/>
  <c r="AA472" i="9"/>
  <c r="AA473" i="9"/>
  <c r="AA474" i="9"/>
  <c r="AA475" i="9"/>
  <c r="AA476" i="9"/>
  <c r="AA477" i="9"/>
  <c r="AA478" i="9"/>
  <c r="AA479" i="9"/>
  <c r="AA480" i="9"/>
  <c r="AA481" i="9"/>
  <c r="AA482" i="9"/>
  <c r="AA483" i="9"/>
  <c r="AA484" i="9"/>
  <c r="AA485" i="9"/>
  <c r="AA486" i="9"/>
  <c r="AA487" i="9"/>
  <c r="AA488" i="9"/>
  <c r="AA489" i="9"/>
  <c r="AA490" i="9"/>
  <c r="AA491" i="9"/>
  <c r="AA492" i="9"/>
  <c r="AA493" i="9"/>
  <c r="AA494" i="9"/>
  <c r="AA495" i="9"/>
  <c r="AA496" i="9"/>
  <c r="AA497" i="9"/>
  <c r="AA498" i="9"/>
  <c r="AA499" i="9"/>
  <c r="AA500" i="9"/>
  <c r="AA501" i="9"/>
  <c r="AA502" i="9"/>
  <c r="AA503" i="9"/>
  <c r="AA504" i="9"/>
  <c r="AA505" i="9"/>
  <c r="AA506" i="9"/>
  <c r="AA507" i="9"/>
  <c r="AA508" i="9"/>
  <c r="AA509" i="9"/>
  <c r="AA510" i="9"/>
  <c r="AA511" i="9"/>
  <c r="AA512" i="9"/>
  <c r="AA513" i="9"/>
  <c r="AA514" i="9"/>
  <c r="AA515" i="9"/>
  <c r="AA516" i="9"/>
  <c r="AA517" i="9"/>
  <c r="AA518" i="9"/>
  <c r="AA519" i="9"/>
  <c r="AA520" i="9"/>
  <c r="AA521" i="9"/>
  <c r="AA522" i="9"/>
  <c r="AA523" i="9"/>
  <c r="AA524" i="9"/>
  <c r="AA525" i="9"/>
  <c r="AA526" i="9"/>
  <c r="AA527" i="9"/>
  <c r="AA528" i="9"/>
  <c r="AA529" i="9"/>
  <c r="AA530" i="9"/>
  <c r="AA531" i="9"/>
  <c r="AA532" i="9"/>
  <c r="AA533" i="9"/>
  <c r="AA534" i="9"/>
  <c r="AA535" i="9"/>
  <c r="AA536" i="9"/>
  <c r="AA537" i="9"/>
  <c r="AA538" i="9"/>
  <c r="AA539" i="9"/>
  <c r="AA540" i="9"/>
  <c r="AA541" i="9"/>
  <c r="AA542" i="9"/>
  <c r="AA543" i="9"/>
  <c r="AA544" i="9"/>
  <c r="AA545" i="9"/>
  <c r="AA546" i="9"/>
  <c r="AA547" i="9"/>
  <c r="AA548" i="9"/>
  <c r="AA549" i="9"/>
  <c r="AA550" i="9"/>
  <c r="AA551" i="9"/>
  <c r="AA552" i="9"/>
  <c r="AA553" i="9"/>
  <c r="AA554" i="9"/>
  <c r="AA555" i="9"/>
  <c r="AA556" i="9"/>
  <c r="AA557" i="9"/>
  <c r="AA558" i="9"/>
  <c r="AA559" i="9"/>
  <c r="AA560" i="9"/>
  <c r="AA561" i="9"/>
  <c r="AA562" i="9"/>
  <c r="AA563" i="9"/>
  <c r="AA564" i="9"/>
  <c r="AA565" i="9"/>
  <c r="AA566" i="9"/>
  <c r="AA567" i="9"/>
  <c r="AA568" i="9"/>
  <c r="AA569" i="9"/>
  <c r="AA570" i="9"/>
  <c r="AA571" i="9"/>
  <c r="AA572" i="9"/>
  <c r="AA573" i="9"/>
  <c r="AA574" i="9"/>
  <c r="AA575" i="9"/>
  <c r="AA576" i="9"/>
  <c r="AA577" i="9"/>
  <c r="AA578" i="9"/>
  <c r="AA579" i="9"/>
  <c r="AA580" i="9"/>
  <c r="AA581" i="9"/>
  <c r="AA582" i="9"/>
  <c r="AA583" i="9"/>
  <c r="AA584" i="9"/>
  <c r="AA585" i="9"/>
  <c r="AA586" i="9"/>
  <c r="AA587" i="9"/>
  <c r="AA588" i="9"/>
  <c r="AA589" i="9"/>
  <c r="AA590" i="9"/>
  <c r="AA591" i="9"/>
  <c r="AA592" i="9"/>
  <c r="AA593" i="9"/>
  <c r="AA594" i="9"/>
  <c r="AA595" i="9"/>
  <c r="AA596" i="9"/>
  <c r="AA597" i="9"/>
  <c r="AA598" i="9"/>
  <c r="AA599" i="9"/>
  <c r="AA600" i="9"/>
  <c r="AA601" i="9"/>
  <c r="AA602" i="9"/>
  <c r="AA603" i="9"/>
  <c r="AA604" i="9"/>
  <c r="AA605" i="9"/>
  <c r="AA606" i="9"/>
  <c r="AA607" i="9"/>
  <c r="AA608" i="9"/>
  <c r="AA609" i="9"/>
  <c r="AA610" i="9"/>
  <c r="AA611" i="9"/>
  <c r="AA612" i="9"/>
  <c r="AA613" i="9"/>
  <c r="AA614" i="9"/>
  <c r="AA615" i="9"/>
  <c r="AA616" i="9"/>
  <c r="AA617" i="9"/>
  <c r="AA618" i="9"/>
  <c r="AA619" i="9"/>
  <c r="AA620" i="9"/>
  <c r="AA621" i="9"/>
  <c r="AA622" i="9"/>
  <c r="AA623" i="9"/>
  <c r="AA624" i="9"/>
  <c r="AA625" i="9"/>
  <c r="AA626" i="9"/>
  <c r="AA627" i="9"/>
  <c r="AA628" i="9"/>
  <c r="AA629" i="9"/>
  <c r="AA630" i="9"/>
  <c r="AA631" i="9"/>
  <c r="AA632" i="9"/>
  <c r="AA633" i="9"/>
  <c r="AA634" i="9"/>
  <c r="AA635" i="9"/>
  <c r="AA636" i="9"/>
  <c r="AA637" i="9"/>
  <c r="AA638" i="9"/>
  <c r="AA639" i="9"/>
  <c r="AA640" i="9"/>
  <c r="AA641" i="9"/>
  <c r="AA642" i="9"/>
  <c r="AA643" i="9"/>
  <c r="AA644" i="9"/>
  <c r="AA645" i="9"/>
  <c r="AA646" i="9"/>
  <c r="AA647" i="9"/>
  <c r="AA648" i="9"/>
  <c r="AA649" i="9"/>
  <c r="AA650" i="9"/>
  <c r="AA651" i="9"/>
  <c r="AA652" i="9"/>
  <c r="AA653" i="9"/>
  <c r="AA654" i="9"/>
  <c r="AA655" i="9"/>
  <c r="AA656" i="9"/>
  <c r="AA657" i="9"/>
  <c r="AA658" i="9"/>
  <c r="AA659" i="9"/>
  <c r="AA660" i="9"/>
  <c r="AA661" i="9"/>
  <c r="AA662" i="9"/>
  <c r="AA663" i="9"/>
  <c r="AA664" i="9"/>
  <c r="AA665" i="9"/>
  <c r="AA666" i="9"/>
  <c r="AA667" i="9"/>
  <c r="AA668" i="9"/>
  <c r="AA669" i="9"/>
  <c r="AA670" i="9"/>
  <c r="AA671" i="9"/>
  <c r="AA672" i="9"/>
  <c r="AA673" i="9"/>
  <c r="AA674" i="9"/>
  <c r="AA675" i="9"/>
  <c r="AA676" i="9"/>
  <c r="AA677" i="9"/>
  <c r="AA678" i="9"/>
  <c r="AA679" i="9"/>
  <c r="AA680" i="9"/>
  <c r="AA681" i="9"/>
  <c r="AA682" i="9"/>
  <c r="AA683" i="9"/>
  <c r="AA684" i="9"/>
  <c r="AA685" i="9"/>
  <c r="AA686" i="9"/>
  <c r="AA687" i="9"/>
  <c r="AA688" i="9"/>
  <c r="AA689" i="9"/>
  <c r="AA690" i="9"/>
  <c r="AA691" i="9"/>
  <c r="AA692" i="9"/>
  <c r="AA693" i="9"/>
  <c r="AA694" i="9"/>
  <c r="AA695" i="9"/>
  <c r="AA696" i="9"/>
  <c r="AA697" i="9"/>
  <c r="AA698" i="9"/>
  <c r="AA699" i="9"/>
  <c r="AA700" i="9"/>
  <c r="AA701" i="9"/>
  <c r="AA702" i="9"/>
  <c r="AA703" i="9"/>
  <c r="AA704" i="9"/>
  <c r="AA705" i="9"/>
  <c r="AA706" i="9"/>
  <c r="AA707" i="9"/>
  <c r="AA708" i="9"/>
  <c r="AA709" i="9"/>
  <c r="AA710" i="9"/>
  <c r="AA711" i="9"/>
  <c r="AA712" i="9"/>
  <c r="AA713" i="9"/>
  <c r="AA714" i="9"/>
  <c r="AA715" i="9"/>
  <c r="AA716" i="9"/>
  <c r="AA717" i="9"/>
  <c r="AA718" i="9"/>
  <c r="AA719" i="9"/>
  <c r="AA720" i="9"/>
  <c r="AA721" i="9"/>
  <c r="AA722" i="9"/>
  <c r="AA723" i="9"/>
  <c r="AA724" i="9"/>
  <c r="AA725" i="9"/>
  <c r="AA726" i="9"/>
  <c r="AA727" i="9"/>
  <c r="AA728" i="9"/>
  <c r="AA729" i="9"/>
  <c r="AA730" i="9"/>
  <c r="AA731" i="9"/>
  <c r="AA732" i="9"/>
  <c r="AA733" i="9"/>
  <c r="AA734" i="9"/>
  <c r="AA735" i="9"/>
  <c r="AA736" i="9"/>
  <c r="AA737" i="9"/>
  <c r="AA738" i="9"/>
  <c r="AA739" i="9"/>
  <c r="AA740" i="9"/>
  <c r="AA741" i="9"/>
  <c r="AA742" i="9"/>
  <c r="AA743" i="9"/>
  <c r="AA744" i="9"/>
  <c r="AA745" i="9"/>
  <c r="AA746" i="9"/>
  <c r="AA747" i="9"/>
  <c r="AA748" i="9"/>
  <c r="AA749" i="9"/>
  <c r="AA750" i="9"/>
  <c r="AA751" i="9"/>
  <c r="AA752" i="9"/>
  <c r="AA753" i="9"/>
  <c r="AA754" i="9"/>
  <c r="AA755" i="9"/>
  <c r="AA756" i="9"/>
  <c r="AA757" i="9"/>
  <c r="AA758" i="9"/>
  <c r="AA759" i="9"/>
  <c r="AA760" i="9"/>
  <c r="AA761" i="9"/>
  <c r="AA762" i="9"/>
  <c r="AA763" i="9"/>
  <c r="AA764" i="9"/>
  <c r="AA765" i="9"/>
  <c r="AA766" i="9"/>
  <c r="AA767" i="9"/>
  <c r="AA768" i="9"/>
  <c r="AA769" i="9"/>
  <c r="AA770" i="9"/>
  <c r="AA771" i="9"/>
  <c r="AA772" i="9"/>
  <c r="AA773" i="9"/>
  <c r="AA774" i="9"/>
  <c r="AA775" i="9"/>
  <c r="AA776" i="9"/>
  <c r="AA777" i="9"/>
  <c r="AA778" i="9"/>
  <c r="AA779" i="9"/>
  <c r="AA780" i="9"/>
  <c r="AA781" i="9"/>
  <c r="AA782" i="9"/>
  <c r="AA783" i="9"/>
  <c r="AA784" i="9"/>
  <c r="AA785" i="9"/>
  <c r="AA786" i="9"/>
  <c r="AA787" i="9"/>
  <c r="AA788" i="9"/>
  <c r="AA789" i="9"/>
  <c r="AA790" i="9"/>
  <c r="AA791" i="9"/>
  <c r="AA792" i="9"/>
  <c r="AA793" i="9"/>
  <c r="AA794" i="9"/>
  <c r="AA795" i="9"/>
  <c r="AA796" i="9"/>
  <c r="AA797" i="9"/>
  <c r="AA798" i="9"/>
  <c r="AA799" i="9"/>
  <c r="AA800" i="9"/>
  <c r="AA801" i="9"/>
  <c r="AA802" i="9"/>
  <c r="AA803" i="9"/>
  <c r="AA804" i="9"/>
  <c r="AA805" i="9"/>
  <c r="AA806" i="9"/>
  <c r="AA807" i="9"/>
  <c r="AA808" i="9"/>
  <c r="AA809" i="9"/>
  <c r="AA810" i="9"/>
  <c r="AA811" i="9"/>
  <c r="AA812" i="9"/>
  <c r="AA813" i="9"/>
  <c r="AA814" i="9"/>
  <c r="AA815" i="9"/>
  <c r="AA816" i="9"/>
  <c r="AA817" i="9"/>
  <c r="AA818" i="9"/>
  <c r="AA819" i="9"/>
  <c r="AA820" i="9"/>
  <c r="AA821" i="9"/>
  <c r="AA822" i="9"/>
  <c r="AA823" i="9"/>
  <c r="AA824" i="9"/>
  <c r="AA825" i="9"/>
  <c r="AA826" i="9"/>
  <c r="AA827" i="9"/>
  <c r="AA828" i="9"/>
  <c r="AA829" i="9"/>
  <c r="AA830" i="9"/>
  <c r="AA831" i="9"/>
  <c r="AA832" i="9"/>
  <c r="AA833" i="9"/>
  <c r="AA834" i="9"/>
  <c r="AA835" i="9"/>
  <c r="AA836" i="9"/>
  <c r="AA837" i="9"/>
  <c r="AA838" i="9"/>
  <c r="AA839" i="9"/>
  <c r="AA840" i="9"/>
  <c r="AA841" i="9"/>
  <c r="AA842" i="9"/>
  <c r="AA843" i="9"/>
  <c r="AA844" i="9"/>
  <c r="AA845" i="9"/>
  <c r="AA846" i="9"/>
  <c r="AA847" i="9"/>
  <c r="AA848" i="9"/>
  <c r="AA849" i="9"/>
  <c r="AA850" i="9"/>
  <c r="AA851" i="9"/>
  <c r="AA852" i="9"/>
  <c r="AA853" i="9"/>
  <c r="AA854" i="9"/>
  <c r="AA855" i="9"/>
  <c r="AA856" i="9"/>
  <c r="AA857" i="9"/>
  <c r="AA858" i="9"/>
  <c r="AA859" i="9"/>
  <c r="AA860" i="9"/>
  <c r="AA861" i="9"/>
  <c r="AA862" i="9"/>
  <c r="AA863" i="9"/>
  <c r="AA864" i="9"/>
  <c r="AA865" i="9"/>
  <c r="AA866" i="9"/>
  <c r="AA867" i="9"/>
  <c r="AA868" i="9"/>
  <c r="AA869" i="9"/>
  <c r="AA870" i="9"/>
  <c r="AA871" i="9"/>
  <c r="AA872" i="9"/>
  <c r="AA873" i="9"/>
  <c r="AA874" i="9"/>
  <c r="AA875" i="9"/>
  <c r="AA876" i="9"/>
  <c r="AA877" i="9"/>
  <c r="AA878" i="9"/>
  <c r="AA879" i="9"/>
  <c r="AA880" i="9"/>
  <c r="AA881" i="9"/>
  <c r="AA882" i="9"/>
  <c r="AA883" i="9"/>
  <c r="AA884" i="9"/>
  <c r="AA885" i="9"/>
  <c r="AA886" i="9"/>
  <c r="AA887" i="9"/>
  <c r="AA888" i="9"/>
  <c r="AA889" i="9"/>
  <c r="AA890" i="9"/>
  <c r="AA891" i="9"/>
  <c r="AA892" i="9"/>
  <c r="AA893" i="9"/>
  <c r="AA894" i="9"/>
  <c r="AA895" i="9"/>
  <c r="AA896" i="9"/>
  <c r="AA897" i="9"/>
  <c r="AA898" i="9"/>
  <c r="AA899" i="9"/>
  <c r="AA900" i="9"/>
  <c r="AA901" i="9"/>
  <c r="AA902" i="9"/>
  <c r="AA903" i="9"/>
  <c r="AA904" i="9"/>
  <c r="AA905" i="9"/>
  <c r="AA906" i="9"/>
  <c r="AA907" i="9"/>
  <c r="AA908" i="9"/>
  <c r="AA909" i="9"/>
  <c r="AA910" i="9"/>
  <c r="AA911" i="9"/>
  <c r="AA912" i="9"/>
  <c r="AA913" i="9"/>
  <c r="AA914" i="9"/>
  <c r="AA915" i="9"/>
  <c r="AA916" i="9"/>
  <c r="AA917" i="9"/>
  <c r="AA918" i="9"/>
  <c r="AA919" i="9"/>
  <c r="AA920" i="9"/>
  <c r="AA921" i="9"/>
  <c r="AA922" i="9"/>
  <c r="AA923" i="9"/>
  <c r="AA924" i="9"/>
  <c r="AA925" i="9"/>
  <c r="AA926" i="9"/>
  <c r="AA927" i="9"/>
  <c r="AA928" i="9"/>
  <c r="AA929" i="9"/>
  <c r="AA930" i="9"/>
  <c r="AA931" i="9"/>
  <c r="AA932" i="9"/>
  <c r="AA933" i="9"/>
  <c r="AA934" i="9"/>
  <c r="AA935" i="9"/>
  <c r="AA936" i="9"/>
  <c r="AA937" i="9"/>
  <c r="AA938" i="9"/>
  <c r="AA939" i="9"/>
  <c r="AA940" i="9"/>
  <c r="AA941" i="9"/>
  <c r="AA942" i="9"/>
  <c r="AA943" i="9"/>
  <c r="AA944" i="9"/>
  <c r="AA945" i="9"/>
  <c r="AA946" i="9"/>
  <c r="AA947" i="9"/>
  <c r="AA948" i="9"/>
  <c r="AA949" i="9"/>
  <c r="AA950" i="9"/>
  <c r="AA951" i="9"/>
  <c r="AA952" i="9"/>
  <c r="AA953" i="9"/>
  <c r="AA954" i="9"/>
  <c r="AA955" i="9"/>
  <c r="AA956" i="9"/>
  <c r="AA957" i="9"/>
  <c r="AA958" i="9"/>
  <c r="AA959" i="9"/>
  <c r="AA960" i="9"/>
  <c r="AA961" i="9"/>
  <c r="AA962" i="9"/>
  <c r="AA963" i="9"/>
  <c r="AA964" i="9"/>
  <c r="AA965" i="9"/>
  <c r="AA966" i="9"/>
  <c r="AA967" i="9"/>
  <c r="AA968" i="9"/>
  <c r="AA969" i="9"/>
  <c r="AA970" i="9"/>
  <c r="AA971" i="9"/>
  <c r="AA972" i="9"/>
  <c r="AA973" i="9"/>
  <c r="AA974" i="9"/>
  <c r="AA975" i="9"/>
  <c r="AA976" i="9"/>
  <c r="AA977" i="9"/>
  <c r="AA978" i="9"/>
  <c r="AA979" i="9"/>
  <c r="AA980" i="9"/>
  <c r="AA981" i="9"/>
  <c r="AA982" i="9"/>
  <c r="AA983" i="9"/>
  <c r="AA984" i="9"/>
  <c r="AA985" i="9"/>
  <c r="AA986" i="9"/>
  <c r="AA987" i="9"/>
  <c r="AA988" i="9"/>
  <c r="AA989" i="9"/>
  <c r="AA990" i="9"/>
  <c r="AA991" i="9"/>
  <c r="AA992" i="9"/>
  <c r="AA993" i="9"/>
  <c r="AA994" i="9"/>
  <c r="AA995" i="9"/>
  <c r="AA996" i="9"/>
  <c r="AA997" i="9"/>
  <c r="AA998" i="9"/>
  <c r="AA999" i="9"/>
  <c r="AA1000" i="9"/>
  <c r="AA1001" i="9"/>
  <c r="AA1002" i="9"/>
  <c r="AA1003" i="9"/>
  <c r="AA1004" i="9"/>
  <c r="AA1005" i="9"/>
  <c r="AA1006" i="9"/>
  <c r="AA1007" i="9"/>
  <c r="AA1008" i="9"/>
  <c r="AA1009" i="9"/>
  <c r="AA1010" i="9"/>
  <c r="AA1011" i="9"/>
  <c r="AA1012" i="9"/>
  <c r="AA1013" i="9"/>
  <c r="AA1014" i="9"/>
  <c r="AA1015" i="9"/>
  <c r="AA1016" i="9"/>
  <c r="AA1017" i="9"/>
  <c r="AA1018" i="9"/>
  <c r="AA1019" i="9"/>
  <c r="AA1020" i="9"/>
  <c r="AA1021" i="9"/>
  <c r="AA1022" i="9"/>
  <c r="AA1023" i="9"/>
  <c r="AA1024" i="9"/>
  <c r="AA1025" i="9"/>
  <c r="AA1026" i="9"/>
  <c r="AA1027" i="9"/>
  <c r="AA1028" i="9"/>
  <c r="AA1029" i="9"/>
  <c r="AA1030" i="9"/>
  <c r="AA1031" i="9"/>
  <c r="AA1032" i="9"/>
  <c r="AA1033" i="9"/>
  <c r="AA1034" i="9"/>
  <c r="AA1035" i="9"/>
  <c r="AA1036" i="9"/>
  <c r="AA1037" i="9"/>
  <c r="AA1038" i="9"/>
  <c r="AA1039" i="9"/>
  <c r="AA1040" i="9"/>
  <c r="AA1041" i="9"/>
  <c r="AA1042" i="9"/>
  <c r="AA1043" i="9"/>
  <c r="AA1044" i="9"/>
  <c r="AA1045" i="9"/>
  <c r="AA1046" i="9"/>
  <c r="AA1047" i="9"/>
  <c r="AA1048" i="9"/>
  <c r="AA1049" i="9"/>
  <c r="AA1050" i="9"/>
  <c r="AA1051" i="9"/>
  <c r="AA1052" i="9"/>
  <c r="AA1053" i="9"/>
  <c r="AA1054" i="9"/>
  <c r="AA1055" i="9"/>
  <c r="AA1056" i="9"/>
  <c r="AA1057" i="9"/>
  <c r="AA1058" i="9"/>
  <c r="AA1059" i="9"/>
  <c r="AA1060" i="9"/>
  <c r="AA1061" i="9"/>
  <c r="AA1062" i="9"/>
  <c r="AA1063" i="9"/>
  <c r="AA1064" i="9"/>
  <c r="AA1065" i="9"/>
  <c r="AA1066" i="9"/>
  <c r="AA1067" i="9"/>
  <c r="AA1068" i="9"/>
  <c r="AA1069" i="9"/>
  <c r="AA1070" i="9"/>
  <c r="AA1071" i="9"/>
  <c r="AA1072" i="9"/>
  <c r="AA1073" i="9"/>
  <c r="AA1074" i="9"/>
  <c r="AA1075" i="9"/>
  <c r="AA1076" i="9"/>
  <c r="AA1077" i="9"/>
  <c r="AA1078" i="9"/>
  <c r="AA1079" i="9"/>
  <c r="AA1080" i="9"/>
  <c r="AA1081" i="9"/>
  <c r="AA1082" i="9"/>
  <c r="AA1083" i="9"/>
  <c r="AA1084" i="9"/>
  <c r="AA1085" i="9"/>
  <c r="AA1086" i="9"/>
  <c r="AA1087" i="9"/>
  <c r="AA1088" i="9"/>
  <c r="AA1089" i="9"/>
  <c r="AA1090" i="9"/>
  <c r="AA1091" i="9"/>
  <c r="AA1092" i="9"/>
  <c r="AA1093" i="9"/>
  <c r="AA1094" i="9"/>
  <c r="AA1095" i="9"/>
  <c r="AA1096" i="9"/>
  <c r="AA1097" i="9"/>
  <c r="AA1098" i="9"/>
  <c r="AA1099" i="9"/>
  <c r="AA1100" i="9"/>
  <c r="AA1101" i="9"/>
  <c r="AA1102" i="9"/>
  <c r="AA1103" i="9"/>
  <c r="AA1104" i="9"/>
  <c r="AA1105" i="9"/>
  <c r="AA1106" i="9"/>
  <c r="AA1107" i="9"/>
  <c r="AA1108" i="9"/>
  <c r="AA1109" i="9"/>
  <c r="AA1110" i="9"/>
  <c r="AA1111" i="9"/>
  <c r="AA1112" i="9"/>
  <c r="AA1113" i="9"/>
  <c r="AA1114" i="9"/>
  <c r="AA1115" i="9"/>
  <c r="AA1116" i="9"/>
  <c r="AA1117" i="9"/>
  <c r="AA1118" i="9"/>
  <c r="AA1119" i="9"/>
  <c r="AA1120" i="9"/>
  <c r="AA1121" i="9"/>
  <c r="AA1122" i="9"/>
  <c r="AA1123" i="9"/>
  <c r="AA1124" i="9"/>
  <c r="AA1125" i="9"/>
  <c r="AA1126" i="9"/>
  <c r="AA1127" i="9"/>
  <c r="AA1128" i="9"/>
  <c r="AA1129" i="9"/>
  <c r="AA1130" i="9"/>
  <c r="AA1131" i="9"/>
  <c r="AA1132" i="9"/>
  <c r="AA1133" i="9"/>
  <c r="AA1134" i="9"/>
  <c r="AA1135" i="9"/>
  <c r="AA1136" i="9"/>
  <c r="AA1137" i="9"/>
  <c r="AA1138" i="9"/>
  <c r="AA1139" i="9"/>
  <c r="AA1140" i="9"/>
  <c r="AA1141" i="9"/>
  <c r="AA1142" i="9"/>
  <c r="AA1143" i="9"/>
  <c r="AA1144" i="9"/>
  <c r="AA1145" i="9"/>
  <c r="AA1146" i="9"/>
  <c r="AA1147" i="9"/>
  <c r="AA1148" i="9"/>
  <c r="AA1149" i="9"/>
  <c r="AA1150" i="9"/>
  <c r="AA1151" i="9"/>
  <c r="AA1152" i="9"/>
  <c r="AA1153" i="9"/>
  <c r="AA1154" i="9"/>
  <c r="AA1155" i="9"/>
  <c r="AA1156" i="9"/>
  <c r="AA1157" i="9"/>
  <c r="AA1158" i="9"/>
  <c r="AA1159" i="9"/>
  <c r="AA1160" i="9"/>
  <c r="AA1161" i="9"/>
  <c r="AA1162" i="9"/>
  <c r="AA1163" i="9"/>
  <c r="AA1164" i="9"/>
  <c r="AA1165" i="9"/>
  <c r="AA1166" i="9"/>
  <c r="AA1167" i="9"/>
  <c r="AA1168" i="9"/>
  <c r="AA1169" i="9"/>
  <c r="AA1170" i="9"/>
  <c r="AA1171" i="9"/>
  <c r="AA1172" i="9"/>
  <c r="AA1173" i="9"/>
  <c r="AA1174" i="9"/>
  <c r="AA1175" i="9"/>
  <c r="AA1176" i="9"/>
  <c r="AA1177" i="9"/>
  <c r="AA1178" i="9"/>
  <c r="AA1179" i="9"/>
  <c r="AA1180" i="9"/>
  <c r="AA1181" i="9"/>
  <c r="AA1182" i="9"/>
  <c r="AA1183" i="9"/>
  <c r="AA1184" i="9"/>
  <c r="AA1185" i="9"/>
  <c r="AA1186" i="9"/>
  <c r="AA1187" i="9"/>
  <c r="AA1188" i="9"/>
  <c r="AA1189" i="9"/>
  <c r="AA1190" i="9"/>
  <c r="AA1191" i="9"/>
  <c r="AA1192" i="9"/>
  <c r="AA1193" i="9"/>
  <c r="AA1194" i="9"/>
  <c r="AA1195" i="9"/>
  <c r="AA1196" i="9"/>
  <c r="AA1197" i="9"/>
  <c r="AA1198" i="9"/>
  <c r="AA1199" i="9"/>
  <c r="AA1200" i="9"/>
  <c r="AA1201" i="9"/>
  <c r="AA1202" i="9"/>
  <c r="AA1203" i="9"/>
  <c r="AA1204" i="9"/>
  <c r="AA1205" i="9"/>
  <c r="AA1206" i="9"/>
  <c r="AA1207" i="9"/>
  <c r="AA1208" i="9"/>
  <c r="AA1209" i="9"/>
  <c r="AA1210" i="9"/>
  <c r="AA1211" i="9"/>
  <c r="AA1212" i="9"/>
  <c r="AA1213" i="9"/>
  <c r="AA1214" i="9"/>
  <c r="AA1215" i="9"/>
  <c r="AA1216" i="9"/>
  <c r="AA1217" i="9"/>
  <c r="AA1218" i="9"/>
  <c r="AA1219" i="9"/>
  <c r="AA1220" i="9"/>
  <c r="AA1221" i="9"/>
  <c r="AA1222" i="9"/>
  <c r="AA1223" i="9"/>
  <c r="AA1224" i="9"/>
  <c r="AA1225" i="9"/>
  <c r="AA1226" i="9"/>
  <c r="AA1227" i="9"/>
  <c r="AA1228" i="9"/>
  <c r="AA1229" i="9"/>
  <c r="AA1230" i="9"/>
  <c r="AA1231" i="9"/>
  <c r="AA1232" i="9"/>
  <c r="AA1233" i="9"/>
  <c r="AA1234" i="9"/>
  <c r="AA1235" i="9"/>
  <c r="AA1236" i="9"/>
  <c r="AA1237" i="9"/>
  <c r="AA1238" i="9"/>
  <c r="AA1239" i="9"/>
  <c r="AA1240" i="9"/>
  <c r="AA1241" i="9"/>
  <c r="AA1242" i="9"/>
  <c r="AA1243" i="9"/>
  <c r="AA1244" i="9"/>
  <c r="AA1245" i="9"/>
  <c r="AA1246" i="9"/>
  <c r="AA1247" i="9"/>
  <c r="AA1248" i="9"/>
  <c r="AA1249" i="9"/>
  <c r="AA1250" i="9"/>
  <c r="AA1251" i="9"/>
  <c r="AA1252" i="9"/>
  <c r="AA1253" i="9"/>
  <c r="AA1254" i="9"/>
  <c r="AA1255" i="9"/>
  <c r="AA1256" i="9"/>
  <c r="AA1257" i="9"/>
  <c r="AA1258" i="9"/>
  <c r="AA1259" i="9"/>
  <c r="AA1260" i="9"/>
  <c r="AA1261" i="9"/>
  <c r="AA1262" i="9"/>
  <c r="AA1263" i="9"/>
  <c r="AA1264" i="9"/>
  <c r="AA1265" i="9"/>
  <c r="AA1266" i="9"/>
  <c r="AA1267" i="9"/>
  <c r="AA1268" i="9"/>
  <c r="AA1269" i="9"/>
  <c r="AA1270" i="9"/>
  <c r="AA1271" i="9"/>
  <c r="AA1272" i="9"/>
  <c r="AA1273" i="9"/>
  <c r="AA1274" i="9"/>
  <c r="AA1275" i="9"/>
  <c r="AA1276" i="9"/>
  <c r="AA1277" i="9"/>
  <c r="AA1278" i="9"/>
  <c r="AA1279" i="9"/>
  <c r="AA1280" i="9"/>
  <c r="AA1281" i="9"/>
  <c r="AA1282" i="9"/>
  <c r="AA1283" i="9"/>
  <c r="AA1284" i="9"/>
  <c r="AA1285" i="9"/>
  <c r="AA1286" i="9"/>
  <c r="AA1287" i="9"/>
  <c r="AA1288" i="9"/>
  <c r="AA1289" i="9"/>
  <c r="AA1290" i="9"/>
  <c r="AA1291" i="9"/>
  <c r="AA1292" i="9"/>
  <c r="AA1293" i="9"/>
  <c r="AA1294" i="9"/>
  <c r="AA1295" i="9"/>
  <c r="AA1296" i="9"/>
  <c r="AA1297" i="9"/>
  <c r="AA1298" i="9"/>
  <c r="AA1299" i="9"/>
  <c r="AA1300" i="9"/>
  <c r="AA1301" i="9"/>
  <c r="AA1302" i="9"/>
  <c r="AA1303" i="9"/>
  <c r="AA1304" i="9"/>
  <c r="AA1305" i="9"/>
  <c r="AA1306" i="9"/>
  <c r="AA1307" i="9"/>
  <c r="AA1308" i="9"/>
  <c r="AA1309" i="9"/>
  <c r="AA1310" i="9"/>
  <c r="AA1311" i="9"/>
  <c r="AA1312" i="9"/>
  <c r="AA1313" i="9"/>
  <c r="AA1314" i="9"/>
  <c r="AA1315" i="9"/>
  <c r="AA1316" i="9"/>
  <c r="AA1317" i="9"/>
  <c r="AA1318" i="9"/>
  <c r="AA1319" i="9"/>
  <c r="AA1320" i="9"/>
  <c r="AA1321" i="9"/>
  <c r="AA1322" i="9"/>
  <c r="AA1323" i="9"/>
  <c r="AA1324" i="9"/>
  <c r="AA1325" i="9"/>
  <c r="AA1326" i="9"/>
  <c r="AA1327" i="9"/>
  <c r="AA1328" i="9"/>
  <c r="AA1329" i="9"/>
  <c r="AA1330" i="9"/>
  <c r="AA1331" i="9"/>
  <c r="AA1332" i="9"/>
  <c r="AA1333" i="9"/>
  <c r="AA1334" i="9"/>
  <c r="AA1335" i="9"/>
  <c r="AA1336" i="9"/>
  <c r="AA1337" i="9"/>
  <c r="AA1338" i="9"/>
  <c r="AA1339" i="9"/>
  <c r="AA1340" i="9"/>
  <c r="AA1341" i="9"/>
  <c r="AA1342" i="9"/>
  <c r="AA1343" i="9"/>
  <c r="AA1344" i="9"/>
  <c r="AA1345" i="9"/>
  <c r="AA1346" i="9"/>
  <c r="AA1347" i="9"/>
  <c r="AA1348" i="9"/>
  <c r="AA1349" i="9"/>
  <c r="AA1350" i="9"/>
  <c r="AA1351" i="9"/>
  <c r="AA1352" i="9"/>
  <c r="AA1353" i="9"/>
  <c r="AA1354" i="9"/>
  <c r="AA1355" i="9"/>
  <c r="AA1356" i="9"/>
  <c r="AA1357" i="9"/>
  <c r="AA1358" i="9"/>
  <c r="AA1359" i="9"/>
  <c r="AA1360" i="9"/>
  <c r="AA1361" i="9"/>
  <c r="AA1362" i="9"/>
  <c r="AA1363" i="9"/>
  <c r="AA1364" i="9"/>
  <c r="AA1365" i="9"/>
  <c r="AA1366" i="9"/>
  <c r="AA1367" i="9"/>
  <c r="AA1368" i="9"/>
  <c r="AA1369" i="9"/>
  <c r="AA1370" i="9"/>
  <c r="AA1371" i="9"/>
  <c r="AA1372" i="9"/>
  <c r="AA1373" i="9"/>
  <c r="AA1374" i="9"/>
  <c r="AA1375" i="9"/>
  <c r="AA1376" i="9"/>
  <c r="AA1377" i="9"/>
  <c r="AA1378" i="9"/>
  <c r="AA1379" i="9"/>
  <c r="AA1380" i="9"/>
  <c r="AA1381" i="9"/>
  <c r="AA1382" i="9"/>
  <c r="AA1383" i="9"/>
  <c r="AA1384" i="9"/>
  <c r="AA1385" i="9"/>
  <c r="AA1386" i="9"/>
  <c r="AA1387" i="9"/>
  <c r="AA1388" i="9"/>
  <c r="AA1389" i="9"/>
  <c r="AA1390" i="9"/>
  <c r="AA1391" i="9"/>
  <c r="AA1392" i="9"/>
  <c r="AA1393" i="9"/>
  <c r="AA1394" i="9"/>
  <c r="AA1395" i="9"/>
  <c r="AA1396" i="9"/>
  <c r="AA1397" i="9"/>
  <c r="AA1398" i="9"/>
  <c r="AA1399" i="9"/>
  <c r="AA1400" i="9"/>
  <c r="AA1401" i="9"/>
  <c r="AA1402" i="9"/>
  <c r="AA1403" i="9"/>
  <c r="AA1404" i="9"/>
  <c r="AA1405" i="9"/>
  <c r="AA1406" i="9"/>
  <c r="AA1407" i="9"/>
  <c r="AA1408" i="9"/>
  <c r="AA1409" i="9"/>
  <c r="AA1410" i="9"/>
  <c r="AA1411" i="9"/>
  <c r="AA1412" i="9"/>
  <c r="AA1413" i="9"/>
  <c r="AA1414" i="9"/>
  <c r="AA1415" i="9"/>
  <c r="AA1416" i="9"/>
  <c r="AA1417" i="9"/>
  <c r="AA1418" i="9"/>
  <c r="AA1419" i="9"/>
  <c r="AA1420" i="9"/>
  <c r="AA1421" i="9"/>
  <c r="AA1422" i="9"/>
  <c r="AA1423" i="9"/>
  <c r="AA1424" i="9"/>
  <c r="AA1425" i="9"/>
  <c r="AA1426" i="9"/>
  <c r="AA1427" i="9"/>
  <c r="AA1428" i="9"/>
  <c r="AA1429" i="9"/>
  <c r="AA1430" i="9"/>
  <c r="AA1431" i="9"/>
  <c r="AA1432" i="9"/>
  <c r="AA1433" i="9"/>
  <c r="AA1434" i="9"/>
  <c r="AA1435" i="9"/>
  <c r="AA1436" i="9"/>
  <c r="AA1437" i="9"/>
  <c r="AA1438" i="9"/>
  <c r="AA1439" i="9"/>
  <c r="AA1440" i="9"/>
  <c r="AA1441" i="9"/>
  <c r="AA1442" i="9"/>
  <c r="AA1443" i="9"/>
  <c r="AA1444" i="9"/>
  <c r="AA1445" i="9"/>
  <c r="AA1446" i="9"/>
  <c r="AA1447" i="9"/>
  <c r="AA1448" i="9"/>
  <c r="AA1449" i="9"/>
  <c r="AA1450" i="9"/>
  <c r="AA1451" i="9"/>
  <c r="AA1452" i="9"/>
  <c r="AA1453" i="9"/>
  <c r="AA1454" i="9"/>
  <c r="AA1455" i="9"/>
  <c r="AA1456" i="9"/>
  <c r="AA1457" i="9"/>
  <c r="AA1458" i="9"/>
  <c r="AA1459" i="9"/>
  <c r="AA1460" i="9"/>
  <c r="AA1461" i="9"/>
  <c r="AA1462" i="9"/>
  <c r="AA1463" i="9"/>
  <c r="AA1464" i="9"/>
  <c r="AA1465" i="9"/>
  <c r="AA1466" i="9"/>
  <c r="AA1467" i="9"/>
  <c r="AA1468" i="9"/>
  <c r="AA1469" i="9"/>
  <c r="AA1470" i="9"/>
  <c r="AA1471" i="9"/>
  <c r="AA1472" i="9"/>
  <c r="AA1473" i="9"/>
  <c r="AA1474" i="9"/>
  <c r="AA1475" i="9"/>
  <c r="AA1476" i="9"/>
  <c r="AA1477" i="9"/>
  <c r="AA1478" i="9"/>
  <c r="AA1479" i="9"/>
  <c r="AA1480" i="9"/>
  <c r="AA1481" i="9"/>
  <c r="AA1482" i="9"/>
  <c r="AA1483" i="9"/>
  <c r="AA1484" i="9"/>
  <c r="AA1485" i="9"/>
  <c r="AA1486" i="9"/>
  <c r="AA1487" i="9"/>
  <c r="AA1488" i="9"/>
  <c r="AA1489" i="9"/>
  <c r="AA1490" i="9"/>
  <c r="AA1491" i="9"/>
  <c r="AA1492" i="9"/>
  <c r="AA1493" i="9"/>
  <c r="AA1494" i="9"/>
  <c r="AA1495" i="9"/>
  <c r="AA1496" i="9"/>
  <c r="AA1497" i="9"/>
  <c r="AA1498" i="9"/>
  <c r="AA1499" i="9"/>
  <c r="AA1500" i="9"/>
  <c r="AA1501" i="9"/>
  <c r="AA1502" i="9"/>
  <c r="AA1503" i="9"/>
  <c r="AA1504" i="9"/>
  <c r="AA1505" i="9"/>
  <c r="AA1506" i="9"/>
  <c r="AA1507" i="9"/>
  <c r="AA1508" i="9"/>
  <c r="AA1509" i="9"/>
  <c r="AA1510" i="9"/>
  <c r="AA1511" i="9"/>
  <c r="AA1512" i="9"/>
  <c r="AA1513" i="9"/>
  <c r="AA1514" i="9"/>
  <c r="AA1515" i="9"/>
  <c r="AA1516" i="9"/>
  <c r="AA1517" i="9"/>
  <c r="AA1518" i="9"/>
  <c r="AA1519" i="9"/>
  <c r="AA1520" i="9"/>
  <c r="AA1521" i="9"/>
  <c r="AA1522" i="9"/>
  <c r="AA1523" i="9"/>
  <c r="AA1524" i="9"/>
  <c r="AA1525" i="9"/>
  <c r="AA1526" i="9"/>
  <c r="AA1527" i="9"/>
  <c r="AA1528" i="9"/>
  <c r="AA1529" i="9"/>
  <c r="AA1530" i="9"/>
  <c r="AA1531" i="9"/>
  <c r="AA1532" i="9"/>
  <c r="AA1533" i="9"/>
  <c r="AA1534" i="9"/>
  <c r="AA1535" i="9"/>
  <c r="AA1536" i="9"/>
  <c r="AA1537" i="9"/>
  <c r="AA1538" i="9"/>
  <c r="AA1539" i="9"/>
  <c r="AA1540" i="9"/>
  <c r="AA1541" i="9"/>
  <c r="AA1542" i="9"/>
  <c r="AA1543" i="9"/>
  <c r="AA1544" i="9"/>
  <c r="AA1545" i="9"/>
  <c r="AA1546" i="9"/>
  <c r="AA1547" i="9"/>
  <c r="AA1548" i="9"/>
  <c r="AA1549" i="9"/>
  <c r="AA1550" i="9"/>
  <c r="AA1551" i="9"/>
  <c r="AA1552" i="9"/>
  <c r="AA1553" i="9"/>
  <c r="AA1554" i="9"/>
  <c r="AA1555" i="9"/>
  <c r="AA1556" i="9"/>
  <c r="AA1557" i="9"/>
  <c r="AA1558" i="9"/>
  <c r="AA1559" i="9"/>
  <c r="AA1560" i="9"/>
  <c r="AA1561" i="9"/>
  <c r="AA1562" i="9"/>
  <c r="AA1563" i="9"/>
  <c r="AA1564" i="9"/>
  <c r="AA1565" i="9"/>
  <c r="AA1566" i="9"/>
  <c r="AA1567" i="9"/>
  <c r="AA1568" i="9"/>
  <c r="AA1569" i="9"/>
  <c r="AA1570" i="9"/>
  <c r="AA1571" i="9"/>
  <c r="AA1572" i="9"/>
  <c r="AA1573" i="9"/>
  <c r="AA1574" i="9"/>
  <c r="AA1575" i="9"/>
  <c r="AA1576" i="9"/>
  <c r="AA1577" i="9"/>
  <c r="AA1578" i="9"/>
  <c r="AA1579" i="9"/>
  <c r="AA1580" i="9"/>
  <c r="AA1581" i="9"/>
  <c r="AA1582" i="9"/>
  <c r="AA1583" i="9"/>
  <c r="AA1584" i="9"/>
  <c r="AA1585" i="9"/>
  <c r="AA1586" i="9"/>
  <c r="AA1587" i="9"/>
  <c r="AA1588" i="9"/>
  <c r="AA1589" i="9"/>
  <c r="AA1590" i="9"/>
  <c r="AA1591" i="9"/>
  <c r="AA1592" i="9"/>
  <c r="AA1593" i="9"/>
  <c r="AA1594" i="9"/>
  <c r="AA1595" i="9"/>
  <c r="AA1596" i="9"/>
  <c r="AA1597" i="9"/>
  <c r="AA1598" i="9"/>
  <c r="AA1599" i="9"/>
  <c r="AA1600" i="9"/>
  <c r="AA1601" i="9"/>
  <c r="AA1602" i="9"/>
  <c r="AA1603" i="9"/>
  <c r="AA1604" i="9"/>
  <c r="AA1605" i="9"/>
  <c r="AA1606" i="9"/>
  <c r="AA1607" i="9"/>
  <c r="AA1608" i="9"/>
  <c r="AA1609" i="9"/>
  <c r="AA1610" i="9"/>
  <c r="AA1611" i="9"/>
  <c r="AA1612" i="9"/>
  <c r="AA1613" i="9"/>
  <c r="AA1614" i="9"/>
  <c r="AA1615" i="9"/>
  <c r="AA1616" i="9"/>
  <c r="AA1617" i="9"/>
  <c r="AA1618" i="9"/>
  <c r="AA1619" i="9"/>
  <c r="AA1620" i="9"/>
  <c r="AA1621" i="9"/>
  <c r="AA1622" i="9"/>
  <c r="AA1623" i="9"/>
  <c r="AA1624" i="9"/>
  <c r="AA1625" i="9"/>
  <c r="AA1626" i="9"/>
  <c r="AA1627" i="9"/>
  <c r="AA1628" i="9"/>
  <c r="AA1629" i="9"/>
  <c r="AA1630" i="9"/>
  <c r="AA1631" i="9"/>
  <c r="AA1632" i="9"/>
  <c r="AA1633" i="9"/>
  <c r="AA1634" i="9"/>
  <c r="AA1635" i="9"/>
  <c r="AA1636" i="9"/>
  <c r="AA1637" i="9"/>
  <c r="AA1638" i="9"/>
  <c r="AA1639" i="9"/>
  <c r="AA1640" i="9"/>
  <c r="AA1641" i="9"/>
  <c r="AA1642" i="9"/>
  <c r="AA1643" i="9"/>
  <c r="AA1644" i="9"/>
  <c r="AA1645" i="9"/>
  <c r="AA1646" i="9"/>
  <c r="AA1647" i="9"/>
  <c r="AA1648" i="9"/>
  <c r="AA1649" i="9"/>
  <c r="AA1650" i="9"/>
  <c r="AA1651" i="9"/>
  <c r="AA1652" i="9"/>
  <c r="AA1653" i="9"/>
  <c r="AA1654" i="9"/>
  <c r="AA1655" i="9"/>
  <c r="AA1656" i="9"/>
  <c r="AA1657" i="9"/>
  <c r="AA1658" i="9"/>
  <c r="AA1659" i="9"/>
  <c r="AA1660" i="9"/>
  <c r="AA1661" i="9"/>
  <c r="AA1662" i="9"/>
  <c r="AA1663" i="9"/>
  <c r="AA1664" i="9"/>
  <c r="AA1665" i="9"/>
  <c r="AA1666" i="9"/>
  <c r="AA1667" i="9"/>
  <c r="AA1668" i="9"/>
  <c r="AA1669" i="9"/>
  <c r="AA1670" i="9"/>
  <c r="AA1671" i="9"/>
  <c r="AA1672" i="9"/>
  <c r="AA1673" i="9"/>
  <c r="AA1674" i="9"/>
  <c r="AA1675" i="9"/>
  <c r="AA1676" i="9"/>
  <c r="AA1677" i="9"/>
  <c r="AA1678" i="9"/>
  <c r="AA1679" i="9"/>
  <c r="AA1680" i="9"/>
  <c r="AA1681" i="9"/>
  <c r="AA1682" i="9"/>
  <c r="AA1683" i="9"/>
  <c r="AA1684" i="9"/>
  <c r="AA1685" i="9"/>
  <c r="AA1686" i="9"/>
  <c r="AA1687" i="9"/>
  <c r="AA1688" i="9"/>
  <c r="AA1689" i="9"/>
  <c r="AA1690" i="9"/>
  <c r="AA1691" i="9"/>
  <c r="AA1692" i="9"/>
  <c r="AA1693" i="9"/>
  <c r="AA1694" i="9"/>
  <c r="AA1695" i="9"/>
  <c r="AA1696" i="9"/>
  <c r="AA1697" i="9"/>
  <c r="AA1698" i="9"/>
  <c r="AA1699" i="9"/>
  <c r="AA1700" i="9"/>
  <c r="AA1701" i="9"/>
  <c r="AA1702" i="9"/>
  <c r="AA1703" i="9"/>
  <c r="AA1704" i="9"/>
  <c r="AA1705" i="9"/>
  <c r="AA1706" i="9"/>
  <c r="AA1707" i="9"/>
  <c r="AA1708" i="9"/>
  <c r="AA1709" i="9"/>
  <c r="AA1710" i="9"/>
  <c r="AA1711" i="9"/>
  <c r="AA1712" i="9"/>
  <c r="AA1713" i="9"/>
  <c r="AA1714" i="9"/>
  <c r="AA1715" i="9"/>
  <c r="AA1716" i="9"/>
  <c r="AA1717" i="9"/>
  <c r="AA1718" i="9"/>
  <c r="AA1719" i="9"/>
  <c r="AA1720" i="9"/>
  <c r="AA1721" i="9"/>
  <c r="AA1722" i="9"/>
  <c r="AA1723" i="9"/>
  <c r="AA1724" i="9"/>
  <c r="AA1725" i="9"/>
  <c r="AA1726" i="9"/>
  <c r="AA1727" i="9"/>
  <c r="AA1728" i="9"/>
  <c r="AA1729" i="9"/>
  <c r="AA1730" i="9"/>
  <c r="AA1731" i="9"/>
  <c r="AA1732" i="9"/>
  <c r="AA1733" i="9"/>
  <c r="AA1734" i="9"/>
  <c r="AA1735" i="9"/>
  <c r="AA1736" i="9"/>
  <c r="AA1737" i="9"/>
  <c r="AA1738" i="9"/>
  <c r="AA1739" i="9"/>
  <c r="AA1740" i="9"/>
  <c r="AA1741" i="9"/>
  <c r="AA1742" i="9"/>
  <c r="AA1743" i="9"/>
  <c r="AA1744" i="9"/>
  <c r="AA1745" i="9"/>
  <c r="AA1746" i="9"/>
  <c r="AA1747" i="9"/>
  <c r="AA1748" i="9"/>
  <c r="AA1749" i="9"/>
  <c r="AA1750" i="9"/>
  <c r="AA1751" i="9"/>
  <c r="AA1752" i="9"/>
  <c r="AA1753" i="9"/>
  <c r="AA1754" i="9"/>
  <c r="AA1755" i="9"/>
  <c r="AA1756" i="9"/>
  <c r="AA1757" i="9"/>
  <c r="AA1758" i="9"/>
  <c r="AA1759" i="9"/>
  <c r="AA1760" i="9"/>
  <c r="AA1761" i="9"/>
  <c r="AA1762" i="9"/>
  <c r="AA1763" i="9"/>
  <c r="AA1764" i="9"/>
  <c r="AA1765" i="9"/>
  <c r="AA1766" i="9"/>
  <c r="AA1767" i="9"/>
  <c r="AA1768" i="9"/>
  <c r="AA1769" i="9"/>
  <c r="AA1770" i="9"/>
  <c r="AA1771" i="9"/>
  <c r="AA1772" i="9"/>
  <c r="AA1773" i="9"/>
  <c r="AA1774" i="9"/>
  <c r="AA1775" i="9"/>
  <c r="AA1776" i="9"/>
  <c r="AA1777" i="9"/>
  <c r="AA1778" i="9"/>
  <c r="AA1779" i="9"/>
  <c r="AA1780" i="9"/>
  <c r="AA1781" i="9"/>
  <c r="AA1782" i="9"/>
  <c r="AA1783" i="9"/>
  <c r="AA1784" i="9"/>
  <c r="AA1785" i="9"/>
  <c r="AA1786" i="9"/>
  <c r="AA1787" i="9"/>
  <c r="AA1788" i="9"/>
  <c r="AA1789" i="9"/>
  <c r="AA1790" i="9"/>
  <c r="AA1791" i="9"/>
  <c r="AA1792" i="9"/>
  <c r="AA1793" i="9"/>
  <c r="AA1794" i="9"/>
  <c r="AA1795" i="9"/>
  <c r="AA1796" i="9"/>
  <c r="AA1797" i="9"/>
  <c r="AA1798" i="9"/>
  <c r="AA1799" i="9"/>
  <c r="AA1800" i="9"/>
  <c r="AA1801" i="9"/>
  <c r="AA1802" i="9"/>
  <c r="AA1803" i="9"/>
  <c r="AA1804" i="9"/>
  <c r="AA1805" i="9"/>
  <c r="AA1806" i="9"/>
  <c r="AA1807" i="9"/>
  <c r="AA1808" i="9"/>
  <c r="AA1809" i="9"/>
  <c r="AA1810" i="9"/>
  <c r="AA1811" i="9"/>
  <c r="AA1812" i="9"/>
  <c r="AA1813" i="9"/>
  <c r="AA1814" i="9"/>
  <c r="AA1815" i="9"/>
  <c r="AA1816" i="9"/>
  <c r="AA1817" i="9"/>
  <c r="AA1818" i="9"/>
  <c r="AA1819" i="9"/>
  <c r="AA1820" i="9"/>
  <c r="AA1821" i="9"/>
  <c r="AA1822" i="9"/>
  <c r="AA1823" i="9"/>
  <c r="AA1824" i="9"/>
  <c r="AA1825" i="9"/>
  <c r="AA1826" i="9"/>
  <c r="AA1827" i="9"/>
  <c r="AA1828" i="9"/>
  <c r="AA1829" i="9"/>
  <c r="AA1830" i="9"/>
  <c r="AA1831" i="9"/>
  <c r="AA1832" i="9"/>
  <c r="AA1833" i="9"/>
  <c r="AA1834" i="9"/>
  <c r="AA1835" i="9"/>
  <c r="AA1836" i="9"/>
  <c r="AA1837" i="9"/>
  <c r="AA1838" i="9"/>
  <c r="AA1839" i="9"/>
  <c r="AA1840" i="9"/>
  <c r="AA1841" i="9"/>
  <c r="AA1842" i="9"/>
  <c r="AA1843" i="9"/>
  <c r="AA1844" i="9"/>
  <c r="AA1845" i="9"/>
  <c r="AA1846" i="9"/>
  <c r="AA1847" i="9"/>
  <c r="AA1848" i="9"/>
  <c r="AA1849" i="9"/>
  <c r="AA1850" i="9"/>
  <c r="AA1851" i="9"/>
  <c r="AA1852" i="9"/>
  <c r="AA1853" i="9"/>
  <c r="AA1854" i="9"/>
  <c r="AA1855" i="9"/>
  <c r="AA1856" i="9"/>
  <c r="AA1857" i="9"/>
  <c r="AA1858" i="9"/>
  <c r="AA1859" i="9"/>
  <c r="AA1860" i="9"/>
  <c r="AA1861" i="9"/>
  <c r="AA1862" i="9"/>
  <c r="AA1863" i="9"/>
  <c r="AA1864" i="9"/>
  <c r="AA1865" i="9"/>
  <c r="AA1866" i="9"/>
  <c r="AA1867" i="9"/>
  <c r="AA1868" i="9"/>
  <c r="AA1869" i="9"/>
  <c r="AA1870" i="9"/>
  <c r="AA1871" i="9"/>
  <c r="AA1872" i="9"/>
  <c r="AA1873" i="9"/>
  <c r="AA1874" i="9"/>
  <c r="AA1875" i="9"/>
  <c r="AA1876" i="9"/>
  <c r="AA1877" i="9"/>
  <c r="AA1878" i="9"/>
  <c r="AA1879" i="9"/>
  <c r="AA1880" i="9"/>
  <c r="AA1881" i="9"/>
  <c r="AA1882" i="9"/>
  <c r="AA1883" i="9"/>
  <c r="AA1884" i="9"/>
  <c r="AA1885" i="9"/>
  <c r="AA1886" i="9"/>
  <c r="AA1887" i="9"/>
  <c r="AA1888" i="9"/>
  <c r="AA1889" i="9"/>
  <c r="AA1890" i="9"/>
  <c r="AA1891" i="9"/>
  <c r="AA1892" i="9"/>
  <c r="AA1893" i="9"/>
  <c r="AA1894" i="9"/>
  <c r="AA1895" i="9"/>
  <c r="AA1896" i="9"/>
  <c r="AA1897" i="9"/>
  <c r="AA1898" i="9"/>
  <c r="AA1899" i="9"/>
  <c r="AA1900" i="9"/>
  <c r="AA1901" i="9"/>
  <c r="AA1902" i="9"/>
  <c r="AA1903" i="9"/>
  <c r="AA1904" i="9"/>
  <c r="AA1905" i="9"/>
  <c r="AA1906" i="9"/>
  <c r="AA1907" i="9"/>
  <c r="AA1908" i="9"/>
  <c r="AA1909" i="9"/>
  <c r="AA1910" i="9"/>
  <c r="AA1911" i="9"/>
  <c r="AA1912" i="9"/>
  <c r="AA1913" i="9"/>
  <c r="AA1914" i="9"/>
  <c r="AA1915" i="9"/>
  <c r="AA1916" i="9"/>
  <c r="AA1917" i="9"/>
  <c r="AA1918" i="9"/>
  <c r="AA1919" i="9"/>
  <c r="AA1920" i="9"/>
  <c r="AA1921" i="9"/>
  <c r="AA1922" i="9"/>
  <c r="AA1923" i="9"/>
  <c r="AA1924" i="9"/>
  <c r="AA1925" i="9"/>
  <c r="AA1926" i="9"/>
  <c r="AA1927" i="9"/>
  <c r="AA1928" i="9"/>
  <c r="AA1929" i="9"/>
  <c r="AA1930" i="9"/>
  <c r="AA1931" i="9"/>
  <c r="AA1932" i="9"/>
  <c r="AA1933" i="9"/>
  <c r="AA1934" i="9"/>
  <c r="AA1935" i="9"/>
  <c r="AA1936" i="9"/>
  <c r="AA1937" i="9"/>
  <c r="AA1938" i="9"/>
  <c r="AA1939" i="9"/>
  <c r="AA1940" i="9"/>
  <c r="AA1941" i="9"/>
  <c r="AA1942" i="9"/>
  <c r="AA1943" i="9"/>
  <c r="AA1944" i="9"/>
  <c r="AA1945" i="9"/>
  <c r="AA1946" i="9"/>
  <c r="AA1947" i="9"/>
  <c r="AA1948" i="9"/>
  <c r="AA1949" i="9"/>
  <c r="AA1950" i="9"/>
  <c r="AA1951" i="9"/>
  <c r="AA1952" i="9"/>
  <c r="AA1953" i="9"/>
  <c r="AA2" i="9"/>
</calcChain>
</file>

<file path=xl/sharedStrings.xml><?xml version="1.0" encoding="utf-8"?>
<sst xmlns="http://schemas.openxmlformats.org/spreadsheetml/2006/main" count="25279" uniqueCount="3067">
  <si>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</si>
  <si>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</si>
  <si>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</si>
  <si>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</si>
  <si>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</si>
  <si>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</si>
  <si>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</si>
  <si>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</si>
  <si>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</si>
  <si>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</si>
  <si>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</si>
  <si>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</si>
  <si>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</si>
  <si>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</si>
  <si>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</si>
  <si>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</si>
  <si>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</si>
  <si>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</si>
  <si>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</si>
  <si>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</si>
  <si>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</si>
  <si>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</si>
  <si>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</si>
  <si>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</si>
  <si>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</si>
  <si>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</si>
  <si>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</si>
  <si>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</si>
  <si>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</si>
  <si>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</si>
  <si>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</si>
  <si>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</si>
  <si>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</si>
  <si>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</si>
  <si>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</si>
  <si>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</si>
  <si>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</si>
  <si>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</si>
  <si>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</si>
  <si>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</si>
  <si>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</si>
  <si>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</si>
  <si>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</si>
  <si>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</si>
  <si>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</si>
  <si>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</si>
  <si>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</si>
  <si>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</si>
  <si>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</si>
  <si>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</si>
  <si>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</si>
  <si>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</si>
  <si>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</si>
  <si>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</si>
  <si>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</si>
  <si>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</si>
  <si>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</si>
  <si>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</si>
  <si>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</si>
  <si>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</si>
  <si>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</si>
  <si>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</si>
  <si>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</si>
  <si>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</si>
  <si>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</si>
  <si>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</si>
  <si>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</si>
  <si>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</si>
  <si>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</si>
  <si>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</si>
  <si>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</si>
  <si>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</si>
  <si>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</si>
  <si>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</si>
  <si>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</si>
  <si>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</si>
  <si>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</si>
  <si>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</si>
  <si>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</si>
  <si>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</si>
  <si>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</si>
  <si>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</si>
  <si>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</si>
  <si>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</si>
  <si>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</si>
  <si>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</si>
  <si>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</si>
  <si>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</si>
  <si>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</si>
  <si>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</si>
  <si>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</si>
  <si>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</si>
  <si>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</si>
  <si>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</si>
  <si>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</si>
  <si>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</si>
  <si>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</si>
  <si>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</si>
  <si>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</si>
  <si>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</si>
  <si>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</si>
  <si>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</si>
  <si>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</si>
  <si>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</si>
  <si>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</si>
  <si>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</si>
  <si>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</si>
  <si>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</si>
  <si>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</si>
  <si>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</si>
  <si>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</si>
  <si>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</si>
  <si>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</si>
  <si>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</si>
  <si>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</si>
  <si>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</si>
  <si>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</si>
  <si>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</si>
  <si>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</si>
  <si>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</si>
  <si>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</si>
  <si>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</si>
  <si>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</si>
  <si>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</si>
  <si>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</si>
  <si>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</si>
  <si>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</si>
  <si>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</si>
  <si>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</si>
  <si>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</si>
  <si>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</si>
  <si>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</si>
  <si>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</si>
  <si>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</si>
  <si>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</si>
  <si>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</si>
  <si>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</si>
  <si>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</si>
  <si>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</si>
  <si>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</si>
  <si>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</si>
  <si>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</si>
  <si>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</si>
  <si>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</si>
  <si>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</si>
  <si>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</si>
  <si>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</si>
  <si>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</si>
  <si>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</si>
  <si>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</si>
  <si>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</si>
  <si>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</si>
  <si>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</si>
  <si>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</si>
  <si>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</si>
  <si>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</si>
  <si>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</si>
  <si>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</si>
  <si>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</si>
  <si>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</si>
  <si>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</si>
  <si>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</si>
  <si>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</si>
  <si>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</si>
  <si>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</si>
  <si>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</si>
  <si>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</si>
  <si>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</si>
  <si>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</si>
  <si>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</si>
  <si>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</si>
  <si>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</si>
  <si>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</si>
  <si>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</si>
  <si>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</si>
  <si>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</si>
  <si>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</si>
  <si>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</si>
  <si>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</si>
  <si>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</si>
  <si>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</si>
  <si>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</si>
  <si>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</si>
  <si>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</si>
  <si>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</si>
  <si>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</si>
  <si>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</si>
  <si>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</si>
  <si>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</si>
  <si>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</si>
  <si>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</si>
  <si>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</si>
  <si>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</si>
  <si>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</si>
  <si>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</si>
  <si>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</si>
  <si>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</si>
  <si>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</si>
  <si>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</si>
  <si>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</si>
  <si>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</si>
  <si>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</si>
  <si>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</si>
  <si>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</si>
  <si>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</si>
  <si>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</si>
  <si>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</si>
  <si>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</si>
  <si>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</si>
  <si>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</si>
  <si>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</si>
  <si>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</si>
  <si>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</si>
  <si>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</si>
  <si>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</si>
  <si>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</si>
  <si>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</si>
  <si>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</si>
  <si>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</si>
  <si>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</si>
  <si>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</si>
  <si>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</si>
  <si>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</si>
  <si>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</si>
  <si>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</si>
  <si>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</si>
  <si>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</si>
  <si>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</si>
  <si>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</si>
  <si>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</si>
  <si>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</si>
  <si>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</si>
  <si>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</si>
  <si>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</si>
  <si>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</si>
  <si>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</si>
  <si>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</si>
  <si>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</si>
  <si>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</si>
  <si>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</si>
  <si>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</si>
  <si>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</si>
  <si>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</si>
  <si>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</si>
  <si>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</si>
  <si>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</si>
  <si>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</si>
  <si>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</si>
  <si>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</si>
  <si>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</si>
  <si>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</si>
  <si>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</si>
  <si>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</si>
  <si>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</si>
  <si>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</si>
  <si>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</si>
  <si>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</si>
  <si>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</si>
  <si>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</si>
  <si>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</si>
  <si>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</si>
  <si>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</si>
  <si>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</si>
  <si>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</si>
  <si>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</si>
  <si>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</si>
  <si>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</si>
  <si>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</si>
  <si>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</si>
  <si>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</si>
  <si>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</si>
  <si>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</si>
  <si>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</si>
  <si>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</si>
  <si>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</si>
  <si>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</si>
  <si>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</si>
  <si>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</si>
  <si>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</si>
  <si>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</si>
  <si>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</si>
  <si>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</si>
  <si>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</si>
  <si>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</si>
  <si>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</si>
  <si>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</si>
  <si>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</si>
  <si>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</si>
  <si>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</si>
  <si>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</si>
  <si>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</si>
  <si>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</si>
  <si>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</si>
  <si>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</si>
  <si>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</si>
  <si>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</si>
  <si>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</si>
  <si>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</si>
  <si>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</si>
  <si>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</si>
  <si>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</si>
  <si>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</si>
  <si>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</si>
  <si>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</si>
  <si>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</si>
  <si>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</si>
  <si>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</si>
  <si>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</si>
  <si>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</si>
  <si>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</si>
  <si>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</si>
  <si>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</si>
  <si>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</si>
  <si>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</si>
  <si>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</si>
  <si>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</si>
  <si>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</si>
  <si>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</si>
  <si>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</si>
  <si>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</si>
  <si>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</si>
  <si>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</si>
  <si>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</si>
  <si>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</si>
  <si>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</si>
  <si>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</si>
  <si>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</si>
  <si>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</si>
  <si>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</si>
  <si>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</si>
  <si>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</si>
  <si>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</si>
  <si>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</si>
  <si>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</si>
  <si>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</si>
  <si>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</si>
  <si>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</si>
  <si>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</si>
  <si>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</si>
  <si>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</si>
  <si>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</si>
  <si>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</si>
  <si>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</si>
  <si>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</si>
  <si>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</si>
  <si>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</si>
  <si>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</si>
  <si>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</si>
  <si>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</si>
  <si>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</si>
  <si>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</si>
  <si>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</si>
  <si>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</si>
  <si>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</si>
  <si>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</si>
  <si>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</si>
  <si>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</si>
  <si>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</si>
  <si>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</si>
  <si>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</si>
  <si>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</si>
  <si>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</si>
  <si>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</si>
  <si>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</si>
  <si>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</si>
  <si>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</si>
  <si>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</si>
  <si>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</si>
  <si>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</si>
  <si>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</si>
  <si>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</si>
  <si>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</si>
  <si>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</si>
  <si>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</si>
  <si>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</si>
  <si>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</si>
  <si>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</si>
  <si>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</si>
  <si>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</si>
  <si>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</si>
  <si>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</si>
  <si>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</si>
  <si>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</si>
  <si>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</si>
  <si>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</si>
  <si>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</si>
  <si>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</si>
  <si>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</si>
  <si>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</si>
  <si>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</si>
  <si>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</si>
  <si>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</si>
  <si>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</si>
  <si>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</si>
  <si>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</si>
  <si>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</si>
  <si>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</si>
  <si>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</si>
  <si>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</si>
  <si>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</si>
  <si>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</si>
  <si>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</si>
  <si>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</si>
  <si>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</si>
  <si>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</si>
  <si>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</si>
  <si>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</si>
  <si>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</si>
  <si>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</si>
  <si>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</si>
  <si>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</si>
  <si>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</si>
  <si>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</si>
  <si>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</si>
  <si>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</si>
  <si>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</si>
  <si>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</si>
  <si>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</si>
  <si>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</si>
  <si>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</si>
  <si>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</si>
  <si>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</si>
  <si>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</si>
  <si>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</si>
  <si>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</si>
  <si>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</si>
  <si>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</si>
  <si>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</si>
  <si>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</si>
  <si>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</si>
  <si>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</si>
  <si>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</si>
  <si>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</si>
  <si>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</si>
  <si>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</si>
  <si>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</si>
  <si>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</si>
  <si>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</si>
  <si>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</si>
  <si>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</si>
  <si>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</si>
  <si>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</si>
  <si>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</si>
  <si>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</si>
  <si>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</si>
  <si>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</si>
  <si>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</si>
  <si>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</si>
  <si>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</si>
  <si>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</si>
  <si>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</si>
  <si>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</si>
  <si>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</si>
  <si>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</si>
  <si>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</si>
  <si>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</si>
  <si>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</si>
  <si>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</si>
  <si>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</si>
  <si>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</si>
  <si>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</si>
  <si>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</si>
  <si>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</si>
  <si>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</si>
  <si>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</si>
  <si>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</si>
  <si>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</si>
  <si>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</si>
  <si>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</si>
  <si>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</si>
  <si>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</si>
  <si>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</si>
  <si>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</si>
  <si>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</si>
  <si>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</si>
  <si>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</si>
  <si>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</si>
  <si>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</si>
  <si>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</si>
  <si>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</si>
  <si>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</si>
  <si>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</si>
  <si>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</si>
  <si>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</si>
  <si>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</si>
  <si>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</si>
  <si>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</si>
  <si>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</si>
  <si>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</si>
  <si>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</si>
  <si>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</si>
  <si>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</si>
  <si>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</si>
  <si>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</si>
  <si>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</si>
  <si>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</si>
  <si>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</si>
  <si>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</si>
  <si>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</si>
  <si>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</si>
  <si>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</si>
  <si>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</si>
  <si>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</si>
  <si>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</si>
  <si>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</si>
  <si>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</si>
  <si>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</si>
  <si>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</si>
  <si>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</si>
  <si>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</si>
  <si>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</si>
  <si>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</si>
  <si>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</si>
  <si>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</si>
  <si>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</si>
  <si>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</si>
  <si>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</si>
  <si>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</si>
  <si>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</si>
  <si>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</si>
  <si>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</si>
  <si>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</si>
  <si>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</si>
  <si>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</si>
  <si>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</si>
  <si>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</si>
  <si>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</si>
  <si>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</si>
  <si>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</si>
  <si>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</si>
  <si>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</si>
  <si>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</si>
  <si>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</si>
  <si>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</si>
  <si>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</si>
  <si>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</si>
  <si>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</si>
  <si>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</si>
  <si>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</si>
  <si>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</si>
  <si>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</si>
  <si>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</si>
  <si>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</si>
  <si>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</si>
  <si>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</si>
  <si>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</si>
  <si>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</si>
  <si>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</si>
  <si>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</si>
  <si>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</si>
  <si>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</si>
  <si>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</si>
  <si>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</si>
  <si>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</si>
  <si>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</si>
  <si>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</si>
  <si>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</si>
  <si>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</si>
  <si>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</si>
  <si>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</si>
  <si>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</si>
  <si>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</si>
  <si>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</si>
  <si>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</si>
  <si>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</si>
  <si>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</si>
  <si>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</si>
  <si>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</si>
  <si>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</si>
  <si>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</si>
  <si>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</si>
  <si>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</si>
  <si>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</si>
  <si>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</si>
  <si>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</si>
  <si>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</si>
  <si>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</si>
  <si>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</si>
  <si>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</si>
  <si>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</si>
  <si>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</si>
  <si>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</si>
  <si>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</si>
  <si>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</si>
  <si>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</si>
  <si>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</si>
  <si>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</si>
  <si>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</si>
  <si>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</si>
  <si>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</si>
  <si>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</si>
  <si>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</si>
  <si>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</si>
  <si>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</si>
  <si>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</si>
  <si>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</si>
  <si>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</si>
  <si>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</si>
  <si>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</si>
  <si>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</si>
  <si>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</si>
  <si>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</si>
  <si>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</si>
  <si>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</si>
  <si>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</si>
  <si>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</si>
  <si>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</si>
  <si>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</si>
  <si>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</si>
  <si>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</si>
  <si>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</si>
  <si>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</si>
  <si>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</si>
  <si>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</si>
  <si>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</si>
  <si>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</si>
  <si>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</si>
  <si>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</si>
  <si>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</si>
  <si>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</si>
  <si>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</si>
  <si>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</si>
  <si>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</si>
  <si>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</si>
  <si>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</si>
  <si>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</si>
  <si>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</si>
  <si>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</si>
  <si>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</si>
  <si>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</si>
  <si>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</si>
  <si>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</si>
  <si>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</si>
  <si>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</si>
  <si>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</si>
  <si>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</si>
  <si>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</si>
  <si>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</si>
  <si>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</si>
  <si>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</si>
  <si>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</si>
  <si>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</si>
  <si>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</si>
  <si>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</si>
  <si>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</si>
  <si>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</si>
  <si>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</si>
  <si>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</si>
  <si>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</si>
  <si>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</si>
  <si>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</si>
  <si>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</si>
  <si>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</si>
  <si>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</si>
  <si>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</si>
  <si>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</si>
  <si>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</si>
  <si>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</si>
  <si>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</si>
  <si>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</si>
  <si>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</si>
  <si>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</si>
  <si>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</si>
  <si>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</si>
  <si>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</si>
  <si>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</si>
  <si>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</si>
  <si>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</si>
  <si>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</si>
  <si>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</si>
  <si>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</si>
  <si>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</si>
  <si>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</si>
  <si>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</si>
  <si>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</si>
  <si>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</si>
  <si>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</si>
  <si>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</si>
  <si>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</si>
  <si>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</si>
  <si>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</si>
  <si>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</si>
  <si>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</si>
  <si>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</si>
  <si>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</si>
  <si>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</si>
  <si>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</si>
  <si>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</si>
  <si>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</si>
  <si>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</si>
  <si>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</si>
  <si>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</si>
  <si>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</si>
  <si>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</si>
  <si>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</si>
  <si>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</si>
  <si>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</si>
  <si>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</si>
  <si>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</si>
  <si>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</si>
  <si>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</si>
  <si>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</si>
  <si>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</si>
  <si>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</si>
  <si>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</si>
  <si>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</si>
  <si>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</si>
  <si>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</si>
  <si>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</si>
  <si>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</si>
  <si>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</si>
  <si>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</si>
  <si>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</si>
  <si>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</si>
  <si>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</si>
  <si>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</si>
  <si>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</si>
  <si>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</si>
  <si>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</si>
  <si>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</si>
  <si>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</si>
  <si>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</si>
  <si>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</si>
  <si>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</si>
  <si>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</si>
  <si>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</si>
  <si>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</si>
  <si>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</si>
  <si>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</si>
  <si>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</si>
  <si>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</si>
  <si>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</si>
  <si>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</si>
  <si>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</si>
  <si>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</si>
  <si>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</si>
  <si>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</si>
  <si>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</si>
  <si>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</si>
  <si>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</si>
  <si>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</si>
  <si>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</si>
  <si>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</si>
  <si>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</si>
  <si>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</si>
  <si>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</si>
  <si>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</si>
  <si>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</si>
  <si>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</si>
  <si>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</si>
  <si>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</si>
  <si>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</si>
  <si>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</si>
  <si>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</si>
  <si>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</si>
  <si>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</si>
  <si>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</si>
  <si>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</si>
  <si>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</si>
  <si>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</si>
  <si>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</si>
  <si>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</si>
  <si>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</si>
  <si>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</si>
  <si>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</si>
  <si>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</si>
  <si>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</si>
  <si>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</si>
  <si>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</si>
  <si>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</si>
  <si>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</si>
  <si>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</si>
  <si>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</si>
  <si>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</si>
  <si>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</si>
  <si>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</si>
  <si>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</si>
  <si>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</si>
  <si>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</si>
  <si>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</si>
  <si>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</si>
  <si>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</si>
  <si>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</si>
  <si>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</si>
  <si>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</si>
  <si>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</si>
  <si>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</si>
  <si>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</si>
  <si>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</si>
  <si>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</si>
  <si>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</si>
  <si>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</si>
  <si>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</si>
  <si>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</si>
  <si>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</si>
  <si>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</si>
  <si>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</si>
  <si>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</si>
  <si>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</si>
  <si>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</si>
  <si>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</si>
  <si>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</si>
  <si>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</si>
  <si>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</si>
  <si>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</si>
  <si>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</si>
  <si>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</si>
  <si>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</si>
  <si>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</si>
  <si>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</si>
  <si>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</si>
  <si>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</si>
  <si>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</si>
  <si>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</si>
  <si>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</si>
  <si>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</si>
  <si>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</si>
  <si>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</si>
  <si>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</si>
  <si>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</si>
  <si>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</si>
  <si>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</si>
  <si>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</si>
  <si>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</si>
  <si>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</si>
  <si>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</si>
  <si>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</si>
  <si>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</si>
  <si>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</si>
  <si>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</si>
  <si>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</si>
  <si>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</si>
  <si>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</si>
  <si>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</si>
  <si>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</si>
  <si>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</si>
  <si>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</si>
  <si>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</si>
  <si>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</si>
  <si>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</si>
  <si>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</si>
  <si>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</si>
  <si>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</si>
  <si>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</si>
  <si>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</si>
  <si>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</si>
  <si>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</si>
  <si>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</si>
  <si>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</si>
  <si>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</si>
  <si>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</si>
  <si>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</si>
  <si>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</si>
  <si>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</si>
  <si>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</si>
  <si>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</si>
  <si>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</si>
  <si>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</si>
  <si>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</si>
  <si>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</si>
  <si>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</si>
  <si>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</si>
  <si>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</si>
  <si>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</si>
  <si>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</si>
  <si>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</si>
  <si>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</si>
  <si>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</si>
  <si>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</si>
  <si>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</si>
  <si>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</si>
  <si>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</si>
  <si>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</si>
  <si>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</si>
  <si>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</si>
  <si>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</si>
  <si>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</si>
  <si>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</si>
  <si>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</si>
  <si>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</si>
  <si>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</si>
  <si>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</si>
  <si>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</si>
  <si>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</si>
  <si>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</si>
  <si>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</si>
  <si>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</si>
  <si>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</si>
  <si>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</si>
  <si>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</si>
  <si>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</si>
  <si>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</si>
  <si>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</si>
  <si>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</si>
  <si>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</si>
  <si>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</si>
  <si>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</si>
  <si>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</si>
  <si>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</si>
  <si>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</si>
  <si>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</si>
  <si>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</si>
  <si>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</si>
  <si>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</si>
  <si>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</si>
  <si>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</si>
  <si>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</si>
  <si>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</si>
  <si>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</si>
  <si>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</si>
  <si>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</si>
  <si>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</si>
  <si>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</si>
  <si>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</si>
  <si>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</si>
  <si>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</si>
  <si>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</si>
  <si>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</si>
  <si>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</si>
  <si>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</si>
  <si>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</si>
  <si>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</si>
  <si>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</si>
  <si>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</si>
  <si>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</si>
  <si>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</si>
  <si>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</si>
  <si>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</si>
  <si>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</si>
  <si>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</si>
  <si>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</si>
  <si>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</si>
  <si>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</si>
  <si>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</si>
  <si>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</si>
  <si>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</si>
  <si>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</si>
  <si>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</si>
  <si>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</si>
  <si>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</si>
  <si>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</si>
  <si>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</si>
  <si>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</si>
  <si>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</si>
  <si>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</si>
  <si>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</si>
  <si>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</si>
  <si>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</si>
  <si>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</si>
  <si>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</si>
  <si>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</si>
  <si>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</si>
  <si>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</si>
  <si>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</si>
  <si>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</si>
  <si>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</si>
  <si>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</si>
  <si>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</si>
  <si>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</si>
  <si>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</si>
  <si>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</si>
  <si>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</si>
  <si>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</si>
  <si>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</si>
  <si>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</si>
  <si>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</si>
  <si>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</si>
  <si>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</si>
  <si>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</si>
  <si>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</si>
  <si>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</si>
  <si>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</si>
  <si>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</si>
  <si>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</si>
  <si>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</si>
  <si>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</si>
  <si>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</si>
  <si>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</si>
  <si>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</si>
  <si>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</si>
  <si>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</si>
  <si>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</si>
  <si>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</si>
  <si>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</si>
  <si>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</si>
  <si>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</si>
  <si>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</si>
  <si>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</si>
  <si>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</si>
  <si>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</si>
  <si>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</si>
  <si>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</si>
  <si>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</si>
  <si>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</si>
  <si>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</si>
  <si>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</si>
  <si>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</si>
  <si>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</si>
  <si>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</si>
  <si>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</si>
  <si>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</si>
  <si>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</si>
  <si>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</si>
  <si>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</si>
  <si>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</si>
  <si>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</si>
  <si>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</si>
  <si>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</si>
  <si>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</si>
  <si>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</si>
  <si>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</si>
  <si>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</si>
  <si>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</si>
  <si>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</si>
  <si>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</si>
  <si>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</si>
  <si>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</si>
  <si>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</si>
  <si>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</si>
  <si>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</si>
  <si>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</si>
  <si>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</si>
  <si>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</si>
  <si>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</si>
  <si>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</si>
  <si>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</si>
  <si>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</si>
  <si>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</si>
  <si>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</si>
  <si>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</si>
  <si>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</si>
  <si>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</si>
  <si>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</si>
  <si>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</si>
  <si>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</si>
  <si>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</si>
  <si>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</si>
  <si>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</si>
  <si>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</si>
  <si>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</si>
  <si>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</si>
  <si>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</si>
  <si>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</si>
  <si>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</si>
  <si>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</si>
  <si>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</si>
  <si>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</si>
  <si>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</si>
  <si>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</si>
  <si>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</si>
  <si>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</si>
  <si>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</si>
  <si>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</si>
  <si>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</si>
  <si>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</si>
  <si>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</si>
  <si>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</si>
  <si>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</si>
  <si>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</si>
  <si>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</si>
  <si>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</si>
  <si>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</si>
  <si>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</si>
  <si>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</si>
  <si>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</si>
  <si>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</si>
  <si>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</si>
  <si>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</si>
  <si>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</si>
  <si>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</si>
  <si>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</si>
  <si>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</si>
  <si>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</si>
  <si>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</si>
  <si>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</si>
  <si>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</si>
  <si>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</si>
  <si>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</si>
  <si>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</si>
  <si>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</si>
  <si>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</si>
  <si>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</si>
  <si>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</si>
  <si>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</si>
  <si>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</si>
  <si>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</si>
  <si>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</si>
  <si>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</si>
  <si>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</si>
  <si>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</si>
  <si>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</si>
  <si>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</si>
  <si>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</si>
  <si>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</si>
  <si>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</si>
  <si>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</si>
  <si>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</si>
  <si>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</si>
  <si>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</si>
  <si>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</si>
  <si>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</si>
  <si>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</si>
  <si>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</si>
  <si>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</si>
  <si>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</si>
  <si>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</si>
  <si>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</si>
  <si>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</si>
  <si>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</si>
  <si>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</si>
  <si>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</si>
  <si>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</si>
  <si>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</si>
  <si>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</si>
  <si>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</si>
  <si>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</si>
  <si>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</si>
  <si>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</si>
  <si>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</si>
  <si>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</si>
  <si>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</si>
  <si>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</si>
  <si>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</si>
  <si>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</si>
  <si>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</si>
  <si>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</si>
  <si>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</si>
  <si>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</si>
  <si>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</si>
  <si>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</si>
  <si>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</si>
  <si>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</si>
  <si>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</si>
  <si>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</si>
  <si>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</si>
  <si>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</si>
  <si>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</si>
  <si>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</si>
  <si>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</si>
  <si>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</si>
  <si>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</si>
  <si>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</si>
  <si>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</si>
  <si>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</si>
  <si>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</si>
  <si>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</si>
  <si>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</si>
  <si>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</si>
  <si>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</si>
  <si>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</si>
  <si>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</si>
  <si>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</si>
  <si>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</si>
  <si>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</si>
  <si>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</si>
  <si>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</si>
  <si>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</si>
  <si>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</si>
  <si>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</si>
  <si>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</si>
  <si>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</si>
  <si>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</si>
  <si>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</si>
  <si>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</si>
  <si>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</si>
  <si>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</si>
  <si>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</si>
  <si>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</si>
  <si>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</si>
  <si>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</si>
  <si>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</si>
  <si>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</si>
  <si>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</si>
  <si>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</si>
  <si>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</si>
  <si>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</si>
  <si>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</si>
  <si>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</si>
  <si>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</si>
  <si>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</si>
  <si>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</si>
  <si>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</si>
  <si>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</si>
  <si>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</si>
  <si>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</si>
  <si>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</si>
  <si>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</si>
  <si>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</si>
  <si>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</si>
  <si>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</si>
  <si>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</si>
  <si>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</si>
  <si>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</si>
  <si>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</si>
  <si>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</si>
  <si>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</si>
  <si>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</si>
  <si>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</si>
  <si>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</si>
  <si>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</si>
  <si>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</si>
  <si>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</si>
  <si>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</si>
  <si>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</si>
  <si>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</si>
  <si>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</si>
  <si>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</si>
  <si>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</si>
  <si>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</si>
  <si>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</si>
  <si>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</si>
  <si>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</si>
  <si>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</si>
  <si>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</si>
  <si>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</si>
  <si>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</si>
  <si>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</si>
  <si>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</si>
  <si>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</si>
  <si>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</si>
  <si>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</si>
  <si>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</si>
  <si>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</si>
  <si>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</si>
  <si>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</si>
  <si>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</si>
  <si>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</si>
  <si>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</si>
  <si>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</si>
  <si>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</si>
  <si>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</si>
  <si>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</si>
  <si>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</si>
  <si>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</si>
  <si>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</si>
  <si>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</si>
  <si>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</si>
  <si>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</si>
  <si>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</si>
  <si>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</si>
  <si>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</si>
  <si>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</si>
  <si>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</si>
  <si>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</si>
  <si>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</si>
  <si>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</si>
  <si>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</si>
  <si>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</si>
  <si>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</si>
  <si>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</si>
  <si>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</si>
  <si>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</si>
  <si>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</si>
  <si>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</si>
  <si>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</si>
  <si>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</si>
  <si>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</si>
  <si>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</si>
  <si>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</si>
  <si>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</si>
  <si>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</si>
  <si>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</si>
  <si>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</si>
  <si>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</si>
  <si>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</si>
  <si>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</si>
  <si>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</si>
  <si>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</si>
  <si>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</si>
  <si>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</si>
  <si>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</si>
  <si>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</si>
  <si>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</si>
  <si>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</si>
  <si>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</si>
  <si>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</si>
  <si>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</si>
  <si>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</si>
  <si>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</si>
  <si>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</si>
  <si>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</si>
  <si>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</si>
  <si>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</si>
  <si>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</si>
  <si>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</si>
  <si>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</si>
  <si>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</si>
  <si>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</si>
  <si>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</si>
  <si>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</si>
  <si>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</si>
  <si>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</si>
  <si>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</si>
  <si>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</si>
  <si>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</si>
  <si>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</si>
  <si>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</si>
  <si>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</si>
  <si>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</si>
  <si>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</si>
  <si>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</si>
  <si>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</si>
  <si>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</si>
  <si>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</si>
  <si>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</si>
  <si>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</si>
  <si>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</si>
  <si>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</si>
  <si>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</si>
  <si>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</si>
  <si>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</si>
  <si>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</si>
  <si>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</si>
  <si>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</si>
  <si>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</si>
  <si>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</si>
  <si>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</si>
  <si>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</si>
  <si>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</si>
  <si>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</si>
  <si>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</si>
  <si>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</si>
  <si>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</si>
  <si>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</si>
  <si>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</si>
  <si>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</si>
  <si>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</si>
  <si>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</si>
  <si>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</si>
  <si>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</si>
  <si>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</si>
  <si>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</si>
  <si>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</si>
  <si>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</si>
  <si>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</si>
  <si>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</si>
  <si>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</si>
  <si>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</si>
  <si>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</si>
  <si>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</si>
  <si>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</si>
  <si>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</si>
  <si>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</si>
  <si>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</si>
  <si>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</si>
  <si>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</si>
  <si>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</si>
  <si>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</si>
  <si>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</si>
  <si>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</si>
  <si>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</si>
  <si>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</si>
  <si>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</si>
  <si>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</si>
  <si>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</si>
  <si>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</si>
  <si>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</si>
  <si>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</si>
  <si>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</si>
  <si>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</si>
  <si>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</si>
  <si>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</si>
  <si>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</si>
  <si>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</si>
  <si>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</si>
  <si>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</si>
  <si>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</si>
  <si>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</si>
  <si>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</si>
  <si>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</si>
  <si>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</si>
  <si>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</si>
  <si>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</si>
  <si>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</si>
  <si>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</si>
  <si>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</si>
  <si>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</si>
  <si>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</si>
  <si>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</si>
  <si>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</si>
  <si>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</si>
  <si>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</si>
  <si>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</si>
  <si>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</si>
  <si>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</si>
  <si>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</si>
  <si>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</si>
  <si>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</si>
  <si>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</si>
  <si>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</si>
  <si>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</si>
  <si>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</si>
  <si>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</si>
  <si>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</si>
  <si>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</si>
  <si>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</si>
  <si>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</si>
  <si>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</si>
  <si>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</si>
  <si>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</si>
  <si>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</si>
  <si>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</si>
  <si>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</si>
  <si>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</si>
  <si>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</si>
  <si>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</si>
  <si>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</si>
  <si>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</si>
  <si>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</si>
  <si>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</si>
  <si>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</si>
  <si>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</si>
  <si>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</si>
  <si>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</si>
  <si>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</si>
  <si>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</si>
  <si>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</si>
  <si>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</si>
  <si>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</si>
  <si>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</si>
  <si>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</si>
  <si>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</si>
  <si>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</si>
  <si>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</si>
  <si>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</si>
  <si>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</si>
  <si>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</si>
  <si>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</si>
  <si>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</si>
  <si>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</si>
  <si>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</si>
  <si>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</si>
  <si>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</si>
  <si>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</si>
  <si>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</si>
  <si>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</si>
  <si>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</si>
  <si>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</si>
  <si>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</si>
  <si>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</si>
  <si>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</si>
  <si>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</si>
  <si>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</si>
  <si>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</si>
  <si>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</si>
  <si>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</si>
  <si>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</si>
  <si>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</si>
  <si>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</si>
  <si>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</si>
  <si>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</si>
  <si>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</si>
  <si>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</si>
  <si>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</si>
  <si>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</si>
  <si>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</si>
  <si>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</si>
  <si>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</si>
  <si>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</si>
  <si>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</si>
  <si>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</si>
  <si>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</si>
  <si>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</si>
  <si>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</si>
  <si>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</si>
  <si>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</si>
  <si>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</si>
  <si>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</si>
  <si>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</si>
  <si>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</si>
  <si>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</si>
  <si>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</si>
  <si>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</si>
  <si>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</si>
  <si>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</si>
  <si>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</si>
  <si>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</si>
  <si>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</si>
  <si>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</si>
  <si>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</si>
  <si>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</si>
  <si>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</si>
  <si>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</si>
  <si>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</si>
  <si>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</si>
  <si>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</si>
  <si>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</si>
  <si>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</si>
  <si>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</si>
  <si>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</si>
  <si>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</si>
  <si>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</si>
  <si>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</si>
  <si>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</si>
  <si>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</si>
  <si>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</si>
  <si>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</si>
  <si>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</si>
  <si>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</si>
  <si>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</si>
  <si>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</si>
  <si>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</si>
  <si>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</si>
  <si>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</si>
  <si>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</si>
  <si>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</si>
  <si>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</si>
  <si>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</si>
  <si>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</si>
  <si>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</si>
  <si>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</si>
  <si>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</si>
  <si>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</si>
  <si>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</si>
  <si>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</si>
  <si>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</si>
  <si>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</si>
  <si>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</si>
  <si>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</si>
  <si>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</si>
  <si>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</si>
  <si>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</si>
  <si>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</si>
  <si>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</si>
  <si>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</si>
  <si>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</si>
  <si>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</si>
  <si>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</si>
  <si>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</si>
  <si>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</si>
  <si>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</si>
  <si>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</si>
  <si>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</si>
  <si>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</si>
  <si>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</si>
  <si>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</si>
  <si>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</si>
  <si>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</si>
  <si>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</si>
  <si>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</si>
  <si>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</si>
  <si>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</si>
  <si>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</si>
  <si>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</si>
  <si>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</si>
  <si>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</si>
  <si>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</si>
  <si>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</si>
  <si>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</si>
  <si>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</si>
  <si>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</si>
  <si>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</si>
  <si>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</si>
  <si>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</si>
  <si>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</si>
  <si>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</si>
  <si>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</si>
  <si>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</si>
  <si>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</si>
  <si>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</si>
  <si>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</si>
  <si>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</si>
  <si>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</si>
  <si>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</si>
  <si>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</si>
  <si>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</si>
  <si>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</si>
  <si>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</si>
  <si>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</si>
  <si>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</si>
  <si>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</si>
  <si>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</si>
  <si>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</si>
  <si>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</si>
  <si>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</si>
  <si>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</si>
  <si>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</si>
  <si>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</si>
  <si>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</si>
  <si>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</si>
  <si>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</si>
  <si>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</si>
  <si>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</si>
  <si>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</si>
  <si>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</si>
  <si>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</si>
  <si>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</si>
  <si>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</si>
  <si>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</si>
  <si>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</si>
  <si>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</si>
  <si>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</si>
  <si>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</si>
  <si>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</si>
  <si>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</si>
  <si>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</si>
  <si>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</si>
  <si>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</si>
  <si>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</si>
  <si>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</si>
  <si>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</si>
  <si>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</si>
  <si>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</si>
  <si>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</si>
  <si>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</si>
  <si>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</si>
  <si>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</si>
  <si>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</si>
  <si>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</si>
  <si>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</si>
  <si>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</si>
  <si>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</si>
  <si>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</si>
  <si>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</si>
  <si>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</si>
  <si>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</si>
  <si>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</si>
  <si>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</si>
  <si>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</si>
  <si>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</si>
  <si>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</si>
  <si>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</si>
  <si>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</si>
  <si>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</si>
  <si>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</si>
  <si>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</si>
  <si>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</si>
  <si>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</si>
  <si>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</si>
  <si>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</si>
  <si>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</si>
  <si>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</si>
  <si>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</si>
  <si>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</si>
  <si>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</si>
  <si>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</si>
  <si>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</si>
  <si>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</si>
  <si>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</si>
  <si>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</si>
  <si>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</si>
  <si>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</si>
  <si>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</si>
  <si>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</si>
  <si>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</si>
  <si>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</si>
  <si>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</si>
  <si>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</si>
  <si>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</si>
  <si>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</si>
  <si>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</si>
  <si>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</si>
  <si>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</si>
  <si>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</si>
  <si>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</si>
  <si>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</si>
  <si>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</si>
  <si>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</si>
  <si>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</si>
  <si>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</si>
  <si>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</si>
  <si>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</si>
  <si>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</si>
  <si>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</si>
  <si>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</si>
  <si>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</si>
  <si>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</si>
  <si>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</si>
  <si>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</si>
  <si>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</si>
  <si>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</si>
  <si>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</si>
  <si>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</si>
  <si>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</si>
  <si>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</si>
  <si>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</si>
  <si>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</si>
  <si>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</si>
  <si>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</si>
  <si>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</si>
  <si>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</si>
  <si>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</si>
  <si>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</si>
  <si>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</si>
  <si>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</si>
  <si>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</si>
  <si>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</si>
  <si>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</si>
  <si>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</si>
  <si>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</si>
  <si>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</si>
  <si>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</si>
  <si>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</si>
  <si>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</si>
  <si>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</si>
  <si>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</si>
  <si>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</si>
  <si>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</si>
  <si>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</si>
  <si>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</si>
  <si>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</si>
  <si>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</si>
  <si>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</si>
  <si>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</si>
  <si>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</si>
  <si>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</si>
  <si>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</si>
  <si>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</si>
  <si>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</si>
  <si>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</si>
  <si>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</si>
  <si>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</si>
  <si>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</si>
  <si>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</si>
  <si>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</si>
  <si>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</si>
  <si>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</si>
  <si>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</si>
  <si>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</si>
  <si>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</si>
  <si>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</si>
  <si>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</si>
  <si>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</si>
  <si>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</si>
  <si>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</si>
  <si>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</si>
  <si>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</si>
  <si>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</si>
  <si>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</si>
  <si>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</si>
  <si>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</si>
  <si>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</si>
  <si>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</si>
  <si>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</si>
  <si>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</si>
  <si>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</si>
  <si>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</si>
  <si>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</si>
  <si>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</si>
  <si>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</si>
  <si>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</si>
  <si>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</si>
  <si>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</si>
  <si>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</si>
  <si>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</si>
  <si>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</si>
  <si>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</si>
  <si>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</si>
  <si>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</si>
  <si>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</si>
  <si>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</si>
  <si>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</si>
  <si>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</si>
  <si>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</si>
  <si>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</si>
  <si>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</si>
  <si>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</si>
  <si>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</si>
  <si>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</si>
  <si>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</si>
  <si>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</si>
  <si>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</si>
  <si>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</si>
  <si>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</si>
  <si>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</si>
  <si>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</si>
  <si>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</si>
  <si>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</si>
  <si>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</si>
  <si>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</si>
  <si>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</si>
  <si>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</si>
  <si>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</si>
  <si>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</si>
  <si>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</si>
  <si>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</si>
  <si>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</si>
  <si>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</si>
  <si>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</si>
  <si>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</si>
  <si>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</si>
  <si>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</si>
  <si>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</si>
  <si>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</si>
  <si>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</si>
  <si>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</si>
  <si>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</si>
  <si>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</si>
  <si>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</si>
  <si>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</si>
  <si>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</si>
  <si>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</si>
  <si>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</si>
  <si>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</si>
  <si>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</si>
  <si>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</si>
  <si>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</si>
  <si>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</si>
  <si>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</si>
  <si>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</si>
  <si>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</si>
  <si>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</si>
  <si>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</si>
  <si>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</si>
  <si>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</si>
  <si>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</si>
  <si>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</si>
  <si>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</si>
  <si>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</si>
  <si>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</si>
  <si>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</si>
  <si>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</si>
  <si>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</si>
  <si>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</si>
  <si>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</si>
  <si>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</si>
  <si>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</si>
  <si>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</si>
  <si>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</si>
  <si>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</si>
  <si>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</si>
  <si>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</si>
  <si>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</si>
  <si>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</si>
  <si>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</si>
  <si>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</si>
  <si>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</si>
  <si>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</si>
  <si>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</si>
  <si>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</si>
  <si>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</si>
  <si>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</si>
  <si>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</si>
  <si>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</si>
  <si>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</si>
  <si>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</si>
  <si>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</si>
  <si>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</si>
  <si>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</si>
  <si>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</si>
  <si>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</si>
  <si>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</si>
  <si>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</si>
  <si>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</si>
  <si>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</si>
  <si>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</si>
  <si>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</si>
  <si>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</si>
  <si>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</si>
  <si>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</si>
  <si>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</si>
  <si>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</si>
  <si>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</si>
  <si>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</si>
  <si>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</si>
  <si>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</si>
  <si>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</si>
  <si>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</si>
  <si>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</si>
  <si>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</si>
  <si>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</si>
  <si>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</si>
  <si>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</si>
  <si>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</si>
  <si>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</si>
  <si>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</si>
  <si>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</si>
  <si>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</si>
  <si>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</si>
  <si>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</si>
  <si>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</si>
  <si>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</si>
  <si>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</si>
  <si>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</si>
  <si>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</si>
  <si>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</si>
  <si>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</si>
  <si>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</si>
  <si>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</si>
  <si>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</si>
  <si>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</si>
  <si>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</si>
  <si>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</si>
  <si>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</si>
  <si>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</si>
  <si>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</si>
  <si>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</si>
  <si>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</si>
  <si>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</si>
  <si>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</si>
  <si>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</si>
  <si>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</si>
  <si>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</si>
  <si>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</si>
  <si>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</si>
  <si>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</si>
  <si>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</si>
  <si>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</si>
  <si>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</si>
  <si>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</si>
  <si>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</si>
  <si>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</si>
  <si>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</si>
  <si>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</si>
  <si>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</si>
  <si>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</si>
  <si>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</si>
  <si>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</si>
  <si>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</si>
  <si>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</si>
  <si>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</si>
  <si>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</si>
  <si>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</si>
  <si>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</si>
  <si>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</si>
  <si>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</si>
  <si>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</si>
  <si>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</si>
  <si>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</si>
  <si>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</si>
  <si>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</si>
  <si>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</si>
  <si>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</si>
  <si>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</si>
  <si>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</si>
  <si>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</si>
  <si>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</si>
  <si>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</si>
  <si>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</si>
  <si>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</si>
  <si>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</si>
  <si>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</si>
  <si>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</si>
  <si>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</si>
  <si>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</si>
  <si>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</si>
  <si>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</si>
  <si>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</si>
  <si>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</si>
  <si>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</si>
  <si>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</si>
  <si>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</si>
  <si>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</si>
  <si>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</si>
  <si>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</si>
  <si>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</si>
  <si>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</si>
  <si>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</si>
  <si>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</si>
  <si>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</si>
  <si>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</si>
  <si>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</si>
  <si>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</si>
  <si>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</si>
  <si>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</si>
  <si>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</si>
  <si>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</si>
  <si>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</si>
  <si>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</si>
  <si>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</si>
  <si>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</si>
  <si>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</si>
  <si>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</si>
  <si>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</si>
  <si>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</si>
  <si>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</si>
  <si>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</si>
  <si>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</si>
  <si>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</si>
  <si>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</si>
  <si>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</si>
  <si>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</si>
  <si>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</si>
  <si>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</si>
  <si>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</si>
  <si>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</si>
  <si>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</si>
  <si>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</si>
  <si>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</si>
  <si>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</si>
  <si>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</si>
  <si>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</si>
  <si>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</si>
  <si>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</si>
  <si>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</si>
  <si>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</si>
  <si>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</si>
  <si>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</si>
  <si>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</si>
  <si>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</si>
  <si>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</si>
  <si>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</si>
  <si>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</si>
  <si>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</si>
  <si>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</si>
  <si>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</si>
  <si>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</si>
  <si>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</si>
  <si>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</si>
  <si>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</si>
  <si>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</si>
  <si>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</si>
  <si>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</si>
  <si>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</si>
  <si>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</si>
  <si>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</si>
  <si>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</si>
  <si>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</si>
  <si>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</si>
  <si>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</si>
  <si>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</si>
  <si>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</si>
  <si>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</si>
  <si>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</si>
  <si>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</si>
  <si>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</si>
  <si>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</si>
  <si>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</si>
  <si>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</si>
  <si>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</si>
  <si>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</si>
  <si>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</si>
  <si>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</si>
  <si>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</si>
  <si>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</si>
  <si>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</si>
  <si>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</si>
  <si>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</si>
  <si>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</si>
  <si>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</si>
  <si>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</si>
  <si>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</si>
  <si>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</si>
  <si>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</si>
  <si>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</si>
  <si>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</si>
  <si>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</si>
  <si>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</si>
  <si>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</si>
  <si>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</si>
  <si>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</si>
  <si>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</si>
  <si>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</si>
  <si>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</si>
  <si>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</si>
  <si>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</si>
  <si>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</si>
  <si>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</si>
  <si>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</si>
  <si>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</si>
  <si>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</si>
  <si>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</si>
  <si>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</si>
  <si>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</si>
  <si>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</si>
  <si>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</si>
  <si>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</si>
  <si>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</si>
  <si>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</si>
  <si>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</si>
  <si>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</si>
  <si>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</si>
  <si>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</si>
  <si>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</si>
  <si>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</si>
  <si>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</si>
  <si>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</si>
  <si>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</si>
  <si>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</si>
  <si>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</si>
  <si>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</si>
  <si>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</si>
  <si>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</si>
  <si>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</si>
  <si>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</si>
  <si>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</si>
  <si>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</si>
  <si>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</si>
  <si>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</si>
  <si>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</si>
  <si>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</si>
  <si>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</si>
  <si>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</si>
  <si>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</si>
  <si>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</si>
  <si>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</si>
  <si>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</si>
  <si>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</si>
  <si>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</si>
  <si>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</si>
  <si>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</si>
  <si>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</si>
  <si>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</si>
  <si>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</si>
  <si>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</si>
  <si>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</si>
  <si>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</si>
  <si>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</si>
  <si>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</si>
  <si>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</si>
  <si>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</si>
  <si>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</si>
  <si>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</si>
  <si>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</si>
  <si>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</si>
  <si>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</si>
  <si>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</si>
  <si>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</si>
  <si>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</si>
  <si>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</si>
  <si>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</si>
  <si>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</si>
  <si>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</si>
  <si>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</si>
  <si>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</si>
  <si>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</si>
  <si>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</si>
  <si>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</si>
  <si>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</si>
  <si>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</si>
  <si>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</si>
  <si>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</si>
  <si>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</si>
  <si>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</si>
  <si>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</si>
  <si>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</si>
  <si>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</si>
  <si>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</si>
  <si>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</si>
  <si>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</si>
  <si>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</si>
  <si>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</si>
  <si>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</si>
  <si>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</si>
  <si>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</si>
  <si>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</si>
  <si>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</si>
  <si>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</si>
  <si>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</si>
  <si>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</si>
  <si>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</si>
  <si>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</si>
  <si>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</si>
  <si>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</si>
  <si>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</si>
  <si>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</si>
  <si>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</si>
  <si>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</si>
  <si>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</si>
  <si>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</si>
  <si>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</si>
  <si>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</si>
  <si>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</si>
  <si>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</si>
  <si>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</si>
  <si>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</si>
  <si>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</si>
  <si>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</si>
  <si>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</si>
  <si>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</si>
  <si>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</si>
  <si>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</si>
  <si>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</si>
  <si>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</si>
  <si>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</si>
  <si>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</si>
  <si>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</si>
  <si>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</si>
  <si>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</si>
  <si>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</si>
  <si>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</si>
  <si>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</si>
  <si>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</si>
  <si>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</si>
  <si>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</si>
  <si>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</si>
  <si>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</si>
  <si>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</si>
  <si>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</si>
  <si>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</si>
  <si>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</si>
  <si>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</si>
  <si>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</si>
  <si>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</si>
  <si>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</si>
  <si>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</si>
  <si>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</si>
  <si>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</si>
  <si>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</si>
  <si>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</si>
  <si>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</si>
  <si>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</si>
  <si>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</si>
  <si>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</si>
  <si>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</si>
  <si>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</si>
  <si>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</si>
  <si>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</si>
  <si>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</si>
  <si>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</si>
  <si>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</si>
  <si>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</si>
  <si>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</si>
  <si>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</si>
  <si>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</si>
  <si>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</si>
  <si>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</si>
  <si>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</si>
  <si>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</si>
  <si>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</si>
  <si>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</si>
  <si>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</si>
  <si>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</si>
  <si>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</si>
  <si>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</si>
  <si>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</si>
  <si>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</si>
  <si>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</si>
  <si>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</si>
  <si>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</si>
  <si>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</si>
  <si>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</si>
  <si>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</si>
  <si>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</si>
  <si>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</si>
  <si>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</si>
  <si>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</si>
  <si>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</si>
  <si>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</si>
  <si>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</si>
  <si>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</si>
  <si>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</si>
  <si>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</si>
  <si>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</si>
  <si>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</si>
  <si>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</si>
  <si>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</si>
  <si>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</si>
  <si>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</si>
  <si>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</si>
  <si>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</si>
  <si>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</si>
  <si>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</si>
  <si>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</si>
  <si>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</si>
  <si>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</si>
  <si>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</si>
  <si>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</si>
  <si>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</si>
  <si>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</si>
  <si>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</si>
  <si>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</si>
  <si>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</si>
  <si>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</si>
  <si>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</si>
  <si>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</si>
  <si>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</si>
  <si>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</si>
  <si>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</si>
  <si>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</si>
  <si>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</si>
  <si>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</si>
  <si>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</si>
  <si>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</si>
  <si>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</si>
  <si>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</si>
  <si>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</si>
  <si>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</si>
  <si>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</si>
  <si>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</si>
  <si>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</si>
  <si>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</si>
  <si>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</si>
  <si>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</si>
  <si>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</si>
  <si>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</si>
  <si>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</si>
  <si>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</si>
  <si>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</si>
  <si>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</si>
  <si>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</si>
  <si>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</si>
  <si>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</si>
  <si>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</si>
  <si>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</si>
  <si>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</si>
  <si>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</si>
  <si>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</si>
  <si>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</si>
  <si>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</si>
  <si>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</si>
  <si>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</si>
  <si>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</si>
  <si>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</si>
  <si>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</si>
  <si>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</si>
  <si>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</si>
  <si>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</si>
  <si>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</si>
  <si>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</si>
  <si>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</si>
  <si>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</si>
  <si>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</si>
  <si>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</si>
  <si>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</si>
  <si>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</si>
  <si>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</si>
  <si>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</si>
  <si>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</si>
  <si>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</si>
  <si>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</si>
  <si>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</si>
  <si>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</si>
  <si>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</si>
  <si>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</si>
  <si>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</si>
  <si>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</si>
  <si>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</si>
  <si>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</si>
  <si>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</si>
  <si>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</si>
  <si>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</si>
  <si>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</si>
  <si>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</si>
  <si>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</si>
  <si>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</si>
  <si>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</si>
  <si>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</si>
  <si>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</si>
  <si>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</si>
  <si>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</si>
  <si>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</si>
  <si>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</si>
  <si>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</si>
  <si>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</si>
  <si>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</si>
  <si>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</si>
  <si>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</si>
  <si>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</si>
  <si>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</si>
  <si>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</si>
  <si>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</si>
  <si>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</si>
  <si>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</si>
  <si>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</si>
  <si>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</si>
  <si>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</si>
  <si>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</si>
  <si>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</si>
  <si>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</si>
  <si>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</si>
  <si>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</si>
  <si>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</si>
  <si>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</si>
  <si>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</si>
  <si>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</si>
  <si>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</si>
  <si>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</si>
  <si>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</si>
  <si>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</si>
  <si>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</si>
  <si>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</si>
  <si>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</si>
  <si>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</si>
  <si>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</si>
  <si>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</si>
  <si>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</si>
  <si>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</si>
  <si>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</si>
  <si>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</si>
  <si>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</si>
  <si>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</si>
  <si>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</si>
  <si>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</si>
  <si>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</si>
  <si>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</si>
  <si>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</si>
  <si>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</si>
  <si>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</si>
  <si>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</si>
  <si>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</si>
  <si>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</si>
  <si>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</si>
  <si>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</si>
  <si>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</si>
  <si>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</si>
  <si>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</si>
  <si>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</si>
  <si>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</si>
  <si>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</si>
  <si>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</si>
  <si>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</si>
  <si>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</si>
  <si>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</si>
  <si>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</si>
  <si>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</si>
  <si>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</si>
  <si>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</si>
  <si>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</si>
  <si>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</si>
  <si>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</si>
  <si>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</si>
  <si>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</si>
  <si>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</si>
  <si>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</si>
  <si>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</si>
  <si>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</si>
  <si>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</si>
  <si>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</si>
  <si>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</si>
  <si>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</si>
  <si>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</si>
  <si>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</si>
  <si>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</si>
  <si>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</si>
  <si>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</si>
  <si>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</si>
  <si>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</si>
  <si>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</si>
  <si>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</si>
  <si>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</si>
  <si>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</si>
  <si>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</si>
  <si>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</si>
  <si>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</si>
  <si>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</si>
  <si>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</si>
  <si>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</si>
  <si>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</si>
  <si>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</si>
  <si>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</si>
  <si>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</si>
  <si>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</si>
  <si>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</si>
  <si>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</si>
  <si>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</si>
  <si>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</si>
  <si>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</si>
  <si>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</si>
  <si>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</si>
  <si>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</si>
  <si>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</si>
  <si>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</si>
  <si>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</si>
  <si>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</si>
  <si>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</si>
  <si>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</si>
  <si>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</si>
  <si>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</si>
  <si>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</si>
  <si>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</si>
  <si>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</si>
  <si>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</si>
  <si>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</si>
  <si>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</si>
  <si>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</si>
  <si>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</si>
  <si>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</si>
  <si>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</si>
  <si>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</si>
  <si>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</si>
  <si>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</si>
  <si>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</si>
  <si>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</si>
  <si>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</si>
  <si>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</si>
  <si>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</si>
  <si>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</si>
  <si>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</si>
  <si>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</si>
  <si>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</si>
  <si>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</si>
  <si>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</si>
  <si>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</si>
  <si>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</si>
  <si>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</si>
  <si>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</si>
  <si>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</si>
  <si>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</si>
  <si>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</si>
  <si>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</si>
  <si>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</si>
  <si>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</si>
  <si>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</si>
  <si>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</si>
  <si>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</si>
  <si>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</si>
  <si>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</si>
  <si>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</si>
  <si>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</si>
  <si>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</si>
  <si>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</si>
  <si>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</si>
  <si>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</si>
  <si>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</si>
  <si>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</si>
  <si>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</si>
  <si>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</si>
  <si>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</si>
  <si>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</si>
  <si>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</si>
  <si>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</si>
  <si>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</si>
  <si>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</si>
  <si>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</si>
  <si>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</si>
  <si>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</si>
  <si>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</si>
  <si>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</si>
  <si>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</si>
  <si>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</si>
  <si>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</si>
  <si>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</si>
  <si>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</si>
  <si>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</si>
  <si>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</si>
  <si>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</si>
  <si>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</si>
  <si>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</si>
  <si>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</si>
  <si>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</si>
  <si>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</si>
  <si>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</si>
  <si>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</si>
  <si>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</si>
  <si>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</si>
  <si>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</si>
  <si>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</si>
  <si>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</si>
  <si>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</si>
  <si>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</si>
  <si>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</si>
  <si>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</si>
  <si>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</si>
  <si>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</si>
  <si>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</si>
  <si>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</si>
  <si>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</si>
  <si>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</si>
  <si>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</si>
  <si>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</si>
  <si>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</si>
  <si>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</si>
  <si>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</si>
  <si>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</si>
  <si>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</si>
  <si>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</si>
  <si>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</si>
  <si>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</si>
  <si>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</si>
  <si>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</si>
  <si>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</si>
  <si>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</si>
  <si>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</si>
  <si>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</si>
  <si>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</si>
  <si>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</si>
  <si>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</si>
  <si>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</si>
  <si>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</si>
  <si>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</si>
  <si>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</si>
  <si>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</si>
  <si>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</si>
  <si>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</si>
  <si>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</si>
  <si>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</si>
  <si>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</si>
  <si>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</si>
  <si>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</si>
  <si>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</si>
  <si>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</si>
  <si>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</si>
  <si>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</si>
  <si>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</si>
  <si>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</si>
  <si>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</si>
  <si>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</si>
  <si>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</si>
  <si>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</si>
  <si>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</si>
  <si>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</si>
  <si>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</si>
  <si>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</si>
  <si>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</si>
  <si>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</si>
  <si>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</si>
  <si>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</si>
  <si>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</si>
  <si>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</si>
  <si>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</si>
  <si>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</si>
  <si>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</si>
  <si>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</si>
  <si>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</si>
  <si>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</si>
  <si>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</si>
  <si>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</si>
  <si>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</si>
  <si>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</si>
  <si>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</si>
  <si>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</si>
  <si>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</si>
  <si>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</si>
  <si>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</si>
  <si>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</si>
  <si>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</si>
  <si>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</si>
  <si>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</si>
  <si>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</si>
  <si>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</si>
  <si>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</si>
  <si>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</si>
  <si>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</si>
  <si>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</si>
  <si>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</si>
  <si>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</si>
  <si>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</si>
  <si>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</si>
  <si>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</si>
  <si>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</si>
  <si>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</si>
  <si>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</si>
  <si>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</si>
  <si>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</si>
  <si>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</si>
  <si>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</si>
  <si>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</si>
  <si>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</si>
  <si>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</si>
  <si>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</si>
  <si>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</si>
  <si>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</si>
  <si>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</si>
  <si>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</si>
  <si>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</si>
  <si>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</si>
  <si>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</si>
  <si>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</si>
  <si>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</si>
  <si>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</si>
  <si>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</si>
  <si>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</si>
  <si>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</si>
  <si>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</si>
  <si>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</si>
  <si>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</si>
  <si>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</si>
  <si>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</si>
  <si>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</si>
  <si>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</si>
  <si>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</si>
  <si>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</si>
  <si>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</si>
  <si>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</si>
  <si>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</si>
  <si>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</si>
  <si>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</si>
  <si>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</si>
  <si>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</si>
  <si>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</si>
  <si>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</si>
  <si>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</si>
  <si>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</si>
  <si>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</si>
  <si>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</si>
  <si>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</si>
  <si>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</si>
  <si>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</si>
  <si>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</si>
  <si>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</si>
  <si>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</si>
  <si>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</si>
  <si>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</si>
  <si>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</si>
  <si>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</si>
  <si>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</si>
  <si>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</si>
  <si>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</si>
  <si>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</si>
  <si>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</si>
  <si>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</si>
  <si>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</si>
  <si>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</si>
  <si>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</si>
  <si>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</si>
  <si>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</si>
  <si>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</si>
  <si>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</si>
  <si>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</si>
  <si>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</si>
  <si>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</si>
  <si>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</si>
  <si>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</si>
  <si>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</si>
  <si>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</si>
  <si>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</si>
  <si>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</si>
  <si>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</si>
  <si>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</si>
  <si>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</si>
  <si>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</si>
  <si>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</si>
  <si>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</si>
  <si>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</si>
  <si>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</si>
  <si>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</si>
  <si>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</si>
  <si>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</si>
  <si>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</si>
  <si>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</si>
  <si>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</si>
  <si>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</si>
  <si>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</si>
  <si>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</si>
  <si>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</si>
  <si>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</si>
  <si>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</si>
  <si>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</si>
  <si>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</si>
  <si>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</si>
  <si>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</si>
  <si>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</si>
  <si>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</si>
  <si>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</si>
  <si>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</si>
  <si>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</si>
  <si>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</si>
  <si>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</si>
  <si>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</si>
  <si>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</si>
  <si>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</si>
  <si>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</si>
  <si>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</si>
  <si>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</si>
  <si>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</si>
  <si>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</si>
  <si>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</si>
  <si>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</si>
  <si>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</si>
  <si>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</si>
  <si>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</si>
  <si>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</si>
  <si>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</si>
  <si>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</si>
  <si>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</si>
  <si>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</si>
  <si>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</si>
  <si>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</si>
  <si>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</si>
  <si>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</si>
  <si>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</si>
  <si>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</si>
  <si>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</si>
  <si>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</si>
  <si>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</si>
  <si>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</si>
  <si>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</si>
  <si>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</si>
  <si>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</si>
  <si>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</si>
  <si>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</si>
  <si>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</si>
  <si>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</si>
  <si>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</si>
  <si>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</si>
  <si>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</si>
  <si>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</si>
  <si>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</si>
  <si>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</si>
  <si>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</si>
  <si>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</si>
  <si>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</si>
  <si>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</si>
  <si>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</si>
  <si>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</si>
  <si>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</si>
  <si>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</si>
  <si>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</si>
  <si>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</si>
  <si>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</si>
  <si>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</si>
  <si>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</si>
  <si>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</si>
  <si>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</si>
  <si>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</si>
  <si>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</si>
  <si>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</si>
  <si>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</si>
  <si>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</si>
  <si>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</si>
  <si>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</si>
  <si>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</si>
  <si>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</si>
  <si>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</si>
  <si>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</si>
  <si>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</si>
  <si>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</si>
  <si>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</si>
  <si>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</si>
  <si>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</si>
  <si>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</si>
  <si>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</si>
  <si>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</si>
  <si>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</si>
  <si>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</si>
  <si>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</si>
  <si>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</si>
  <si>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</si>
  <si>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</si>
  <si>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</si>
  <si>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</si>
  <si>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</si>
  <si>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</si>
  <si>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</si>
  <si>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</si>
  <si>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</si>
  <si>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</si>
  <si>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</si>
  <si>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</si>
  <si>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</si>
  <si>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</si>
  <si>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</si>
  <si>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</si>
  <si>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</si>
  <si>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</si>
  <si>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</si>
  <si>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</si>
  <si>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</si>
  <si>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</si>
  <si>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</si>
  <si>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</si>
  <si>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</si>
  <si>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</si>
  <si>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</si>
  <si>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</si>
  <si>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</si>
  <si>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</si>
  <si>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</si>
  <si>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</si>
  <si>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</si>
  <si>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</si>
  <si>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</si>
  <si>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</si>
  <si>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</si>
  <si>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</si>
  <si>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</si>
  <si>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</si>
  <si>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</si>
  <si>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</si>
  <si>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</si>
  <si>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</si>
  <si>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</si>
  <si>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</si>
  <si>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</si>
  <si>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</si>
  <si>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</si>
  <si>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</si>
  <si>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</si>
  <si>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</si>
  <si>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</si>
  <si>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</si>
  <si>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</si>
  <si>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</si>
  <si>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</si>
  <si>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</si>
  <si>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</si>
  <si>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</si>
  <si>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</si>
  <si>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</si>
  <si>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</si>
  <si>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</si>
  <si>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</si>
  <si>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</si>
  <si>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</si>
  <si>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</si>
  <si>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</si>
  <si>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</si>
  <si>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</si>
  <si>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</si>
  <si>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</si>
  <si>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</si>
  <si>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</si>
  <si>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</si>
  <si>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</si>
  <si>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</si>
  <si>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</si>
  <si>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</si>
  <si>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</si>
  <si>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</si>
  <si>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</si>
  <si>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</si>
  <si>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</si>
  <si>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</si>
  <si>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</si>
  <si>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</si>
  <si>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</si>
  <si>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</si>
  <si>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</si>
  <si>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</si>
  <si>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</si>
  <si>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</si>
  <si>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</si>
  <si>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</si>
  <si>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</si>
  <si>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</si>
  <si>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</si>
  <si>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</si>
  <si>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</si>
  <si>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</si>
  <si>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</si>
  <si>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</si>
  <si>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</si>
  <si>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</si>
  <si>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</si>
  <si>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</si>
  <si>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</si>
  <si>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</si>
  <si>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</si>
  <si>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</si>
  <si>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</si>
  <si>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</si>
  <si>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</si>
  <si>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</si>
  <si>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</si>
  <si>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</si>
  <si>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</si>
  <si>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</si>
  <si>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</si>
  <si>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</si>
  <si>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</si>
  <si>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</si>
  <si>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</si>
  <si>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</si>
  <si>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</si>
  <si>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</si>
  <si>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</si>
  <si>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</si>
  <si>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</si>
  <si>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</si>
  <si>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</si>
  <si>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</si>
  <si>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</si>
  <si>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</si>
  <si>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</si>
  <si>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</si>
  <si>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</si>
  <si>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</si>
  <si>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</si>
  <si>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</si>
  <si>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</si>
  <si>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</si>
  <si>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</si>
  <si>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</si>
  <si>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</si>
  <si>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</si>
  <si>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</si>
  <si>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</si>
  <si>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</si>
  <si>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</si>
  <si>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</si>
  <si>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</si>
  <si>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</si>
  <si>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</si>
  <si>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</si>
  <si>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</si>
  <si>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</si>
  <si>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</si>
  <si>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</si>
  <si>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</si>
  <si>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</si>
  <si>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</si>
  <si>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</si>
  <si>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</si>
  <si>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</si>
  <si>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</si>
  <si>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</si>
  <si>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</si>
  <si>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</si>
  <si>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</si>
  <si>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</si>
  <si>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</si>
  <si>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</si>
  <si>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</si>
  <si>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</si>
  <si>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</si>
  <si>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</si>
  <si>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</si>
  <si>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</si>
  <si>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</si>
  <si>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</si>
  <si>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</si>
  <si>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</si>
  <si>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</si>
  <si>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</si>
  <si>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</si>
  <si>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</si>
  <si>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</si>
  <si>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</si>
  <si>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</si>
  <si>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</si>
  <si>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</si>
  <si>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</si>
  <si>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</si>
  <si>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</si>
  <si>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</si>
  <si>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</si>
  <si>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</si>
  <si>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</si>
  <si>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</si>
  <si>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</si>
  <si>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</si>
  <si>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</si>
  <si>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</si>
  <si>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</si>
  <si>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</si>
  <si>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</si>
  <si>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</si>
  <si>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</si>
  <si>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</si>
  <si>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</si>
  <si>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</si>
  <si>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</si>
  <si>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</si>
  <si>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</si>
  <si>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</si>
  <si>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</si>
  <si>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</si>
  <si>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</si>
  <si>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</si>
  <si>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</si>
  <si>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</si>
  <si>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</si>
  <si>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</si>
  <si>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</si>
  <si>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</si>
  <si>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Return Status</t>
  </si>
  <si>
    <t>Order Year</t>
  </si>
  <si>
    <t>Order Month</t>
  </si>
  <si>
    <t>Profit Margin</t>
  </si>
  <si>
    <t>Repeat Customers</t>
  </si>
  <si>
    <t>Sum of Sales</t>
  </si>
  <si>
    <t>Sum of Profit</t>
  </si>
  <si>
    <t>s</t>
  </si>
  <si>
    <t>Sum of Quantity ordered new</t>
  </si>
  <si>
    <t>Row Labels</t>
  </si>
  <si>
    <t>January</t>
  </si>
  <si>
    <t>February</t>
  </si>
  <si>
    <t>March</t>
  </si>
  <si>
    <t>April</t>
  </si>
  <si>
    <t>May</t>
  </si>
  <si>
    <t>June</t>
  </si>
  <si>
    <t>Grand Total</t>
  </si>
  <si>
    <t>Count of Return Status</t>
  </si>
  <si>
    <t>Column Labels</t>
  </si>
  <si>
    <t>Not Returned</t>
  </si>
  <si>
    <t>Revenue</t>
  </si>
  <si>
    <t>Orders</t>
  </si>
  <si>
    <t>Return Rate</t>
  </si>
  <si>
    <t>Repeat Customer</t>
  </si>
  <si>
    <t>Count of Row ID</t>
  </si>
  <si>
    <t>One-Time Customer</t>
  </si>
  <si>
    <t>Jan</t>
  </si>
  <si>
    <t>Mar</t>
  </si>
  <si>
    <t>Apr</t>
  </si>
  <si>
    <t>Jun</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</si>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</sst>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mmmm"/>
    <numFmt numFmtId="165" formatCode="[$$-409]#,##0"/>
    <numFmt numFmtId="166" formatCode="_(* #,##0_);_(* \(#,##0\);_(* &quot;-&quot;??_);_(@_)"/>
    <numFmt numFmtId="167" formatCode="[$$-409]#,##0.00"/>
  </numFmts>
  <fonts count="9">
    <font>
      <sz val="10"/>
      <name val="MS Sans Serif"/>
    </font>
    <font>
      <sz val="11"/>
      <color theme="1"/>
      <name val="Calibri"/>
      <family val="2"/>
      <scheme val="minor"/>
    </font>
    <font>
      <b/>
      <sz val="10"/>
      <name val="MS Sans Serif"/>
      <family val="2"/>
    </font>
    <font>
      <sz val="8"/>
      <name val="MS Sans Serif"/>
      <family val="2"/>
    </font>
    <font>
      <sz val="10"/>
      <color theme="1"/>
      <name val="MS Sans Serif"/>
    </font>
    <font>
      <b/>
      <sz val="10"/>
      <color theme="0"/>
      <name val="MS Sans Serif"/>
    </font>
    <font>
      <b/>
      <sz val="10"/>
      <color theme="0"/>
      <name val="MS Sans Serif"/>
      <family val="2"/>
    </font>
    <font>
      <sz val="10"/>
      <name val="MS Sans Serif"/>
    </font>
    <font>
      <b/>
      <sz val="10"/>
      <color theme="1"/>
      <name val="MS Sans Serif"/>
    </font>
  </fonts>
  <fills count="8">
    <fill>
      <patternFill patternType="none"/>
    </fill>
    <fill>
      <patternFill patternType="gray125"/>
    </fill>
    <fill>
      <patternFill patternType="solid">
        <fgColor theme="0" tint="-0.34998626667073579"/>
        <bgColor theme="0" tint="-0.34998626667073579"/>
      </patternFill>
    </fill>
    <fill>
      <patternFill patternType="solid">
        <fgColor theme="0" tint="-0.14999847407452621"/>
        <bgColor theme="0" tint="-0.14999847407452621"/>
      </patternFill>
    </fill>
    <fill>
      <patternFill patternType="solid">
        <fgColor theme="1"/>
        <bgColor theme="1"/>
      </patternFill>
    </fill>
    <fill>
      <patternFill patternType="solid">
        <fgColor theme="3" tint="-0.249977111117893"/>
        <bgColor indexed="64"/>
      </patternFill>
    </fill>
    <fill>
      <patternFill patternType="solid">
        <fgColor theme="3" tint="-0.499984740745262"/>
        <bgColor indexed="64"/>
      </patternFill>
    </fill>
    <fill>
      <patternFill patternType="solid">
        <fgColor theme="4" tint="0.79998168889431442"/>
        <bgColor theme="4" tint="0.79998168889431442"/>
      </patternFill>
    </fill>
  </fills>
  <borders count="7">
    <border>
      <left/>
      <right/>
      <top/>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right/>
      <top/>
      <bottom style="thin">
        <color theme="4" tint="0.39997558519241921"/>
      </bottom>
      <diagonal/>
    </border>
  </borders>
  <cellStyleXfs count="4">
    <xf numFmtId="0" fontId="0" fillId="0" borderId="0"/>
    <xf numFmtId="0" fontId="1" fillId="0" borderId="0"/>
    <xf numFmtId="43" fontId="7" fillId="0" borderId="0" applyFont="0" applyFill="0" applyBorder="0" applyAlignment="0" applyProtection="0"/>
    <xf numFmtId="9" fontId="7" fillId="0" borderId="0" applyFont="0" applyFill="0" applyBorder="0" applyAlignment="0" applyProtection="0"/>
  </cellStyleXfs>
  <cellXfs count="28">
    <xf numFmtId="0" fontId="0" fillId="0" borderId="0" xfId="0"/>
    <xf numFmtId="0" fontId="2" fillId="0" borderId="0" xfId="0" applyFont="1"/>
    <xf numFmtId="0" fontId="4" fillId="3" borderId="1" xfId="0" applyFont="1" applyFill="1" applyBorder="1"/>
    <xf numFmtId="0" fontId="5" fillId="4" borderId="0" xfId="0" applyFont="1" applyFill="1"/>
    <xf numFmtId="0" fontId="5" fillId="4" borderId="2" xfId="0" applyFont="1" applyFill="1" applyBorder="1"/>
    <xf numFmtId="0" fontId="6" fillId="4" borderId="2" xfId="0" applyFont="1" applyFill="1" applyBorder="1"/>
    <xf numFmtId="0" fontId="4" fillId="2" borderId="3" xfId="0" applyFont="1" applyFill="1" applyBorder="1"/>
    <xf numFmtId="0" fontId="4" fillId="2" borderId="4" xfId="0" applyFont="1" applyFill="1" applyBorder="1"/>
    <xf numFmtId="14" fontId="4" fillId="2" borderId="4" xfId="0" applyNumberFormat="1" applyFont="1" applyFill="1" applyBorder="1"/>
    <xf numFmtId="0" fontId="4" fillId="3" borderId="5" xfId="0" applyFont="1" applyFill="1" applyBorder="1"/>
    <xf numFmtId="14" fontId="4" fillId="3" borderId="1" xfId="0" applyNumberFormat="1" applyFont="1" applyFill="1" applyBorder="1"/>
    <xf numFmtId="0" fontId="4" fillId="2" borderId="5" xfId="0" applyFont="1" applyFill="1" applyBorder="1"/>
    <xf numFmtId="0" fontId="4" fillId="2" borderId="1" xfId="0" applyFont="1" applyFill="1" applyBorder="1"/>
    <xf numFmtId="14" fontId="4" fillId="2" borderId="1" xfId="0" applyNumberFormat="1" applyFont="1" applyFill="1" applyBorder="1"/>
    <xf numFmtId="164" fontId="4" fillId="2" borderId="4" xfId="0" applyNumberFormat="1" applyFont="1" applyFill="1" applyBorder="1"/>
    <xf numFmtId="0" fontId="0" fillId="5" borderId="0" xfId="0" applyFill="1"/>
    <xf numFmtId="0" fontId="0" fillId="6" borderId="0" xfId="0" applyFill="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10" fontId="0" fillId="0" borderId="0" xfId="0" applyNumberFormat="1"/>
    <xf numFmtId="166" fontId="0" fillId="0" borderId="0" xfId="2" applyNumberFormat="1" applyFont="1"/>
    <xf numFmtId="9" fontId="0" fillId="0" borderId="0" xfId="3" applyFont="1"/>
    <xf numFmtId="10" fontId="0" fillId="0" borderId="0" xfId="3" applyNumberFormat="1" applyFont="1"/>
    <xf numFmtId="167" fontId="0" fillId="0" borderId="0" xfId="0" applyNumberFormat="1"/>
    <xf numFmtId="0" fontId="8" fillId="7" borderId="6" xfId="0" applyFont="1" applyFill="1" applyBorder="1"/>
    <xf numFmtId="167" fontId="8" fillId="7" borderId="6" xfId="0" applyNumberFormat="1" applyFont="1" applyFill="1" applyBorder="1"/>
  </cellXfs>
  <cellStyles count="4">
    <cellStyle name="Comma" xfId="2" builtinId="3"/>
    <cellStyle name="Normal" xfId="0" builtinId="0"/>
    <cellStyle name="Normal 2" xfId="1" xr:uid="{00000000-0005-0000-0000-000001000000}"/>
    <cellStyle name="Per cent" xfId="3" builtinId="5"/>
  </cellStyles>
  <dxfs count="374">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66" formatCode="_(* #,##0_);_(* \(#,##0\);_(* &quot;-&quot;??_);_(@_)"/>
    </dxf>
    <dxf>
      <numFmt numFmtId="14" formatCode="0.00%"/>
    </dxf>
    <dxf>
      <numFmt numFmtId="165" formatCode="[$$-409]#,##0"/>
    </dxf>
    <dxf>
      <numFmt numFmtId="165" formatCode="[$$-409]#,##0"/>
    </dxf>
    <dxf>
      <numFmt numFmtId="167" formatCode="[$$-409]#,##0.00"/>
    </dxf>
    <dxf>
      <numFmt numFmtId="165" formatCode="[$$-409]#,##0"/>
    </dxf>
    <dxf>
      <numFmt numFmtId="166" formatCode="_(* #,##0_);_(* \(#,##0\);_(* &quot;-&quot;??_);_(@_)"/>
    </dxf>
    <dxf>
      <numFmt numFmtId="165" formatCode="[$$-409]#,##0"/>
    </dxf>
    <dxf>
      <numFmt numFmtId="165" formatCode="[$$-409]#,##0"/>
    </dxf>
    <dxf>
      <numFmt numFmtId="165" formatCode="[$$-409]#,##0"/>
    </dxf>
    <dxf>
      <numFmt numFmtId="166" formatCode="_(* #,##0_);_(* \(#,##0\);_(* &quot;-&quot;??_);_(@_)"/>
    </dxf>
    <dxf>
      <numFmt numFmtId="14" formatCode="0.00%"/>
    </dxf>
    <dxf>
      <numFmt numFmtId="166" formatCode="_(* #,##0_);_(* \(#,##0\);_(* &quot;-&quot;??_);_(@_)"/>
    </dxf>
    <dxf>
      <font>
        <b/>
        <i val="0"/>
        <strike val="0"/>
        <condense val="0"/>
        <extend val="0"/>
        <outline val="0"/>
        <shadow val="0"/>
        <u val="none"/>
        <vertAlign val="baseline"/>
        <sz val="10"/>
        <color auto="1"/>
        <name val="MS Sans Serif"/>
        <family val="2"/>
        <scheme val="none"/>
      </font>
    </dxf>
    <dxf>
      <font>
        <b val="0"/>
        <i val="0"/>
        <strike val="0"/>
        <condense val="0"/>
        <extend val="0"/>
        <outline val="0"/>
        <shadow val="0"/>
        <u val="none"/>
        <vertAlign val="baseline"/>
        <sz val="10"/>
        <color theme="1"/>
        <name val="MS Sans Serif"/>
        <scheme val="none"/>
      </font>
      <fill>
        <patternFill patternType="solid">
          <fgColor theme="0" tint="-0.34998626667073579"/>
          <bgColor theme="0" tint="-0.34998626667073579"/>
        </patternFill>
      </fill>
      <border diagonalUp="0" diagonalDown="0">
        <left style="thin">
          <color theme="0"/>
        </left>
        <right/>
        <top style="thick">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numFmt numFmtId="19" formatCode="dd/mm/yyyy"/>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numFmt numFmtId="19" formatCode="dd/mm/yyyy"/>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numFmt numFmtId="0" formatCode="General"/>
      <fill>
        <patternFill patternType="solid">
          <fgColor theme="0" tint="-0.14999847407452621"/>
          <bgColor theme="0" tint="-0.14999847407452621"/>
        </patternFill>
      </fill>
      <border diagonalUp="0" diagonalDown="0" outline="0">
        <left style="thin">
          <color theme="0"/>
        </left>
        <right/>
        <top style="thin">
          <color theme="0"/>
        </top>
        <bottom/>
      </border>
    </dxf>
    <dxf>
      <font>
        <b val="0"/>
        <i val="0"/>
        <strike val="0"/>
        <condense val="0"/>
        <extend val="0"/>
        <outline val="0"/>
        <shadow val="0"/>
        <u val="none"/>
        <vertAlign val="baseline"/>
        <sz val="10"/>
        <color theme="1"/>
        <name val="MS Sans Serif"/>
        <scheme val="none"/>
      </font>
      <numFmt numFmtId="19" formatCode="dd/mm/yyyy"/>
      <fill>
        <patternFill patternType="solid">
          <fgColor theme="0" tint="-0.14999847407452621"/>
          <bgColor theme="0" tint="-0.14999847407452621"/>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34998626667073579"/>
          <bgColor theme="0" tint="-0.34998626667073579"/>
        </patternFill>
      </fill>
      <border diagonalUp="0" diagonalDown="0">
        <left style="thin">
          <color theme="0"/>
        </left>
        <right/>
        <top style="thick">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border diagonalUp="0" diagonalDown="0">
        <left/>
        <right/>
        <top style="thin">
          <color theme="0"/>
        </top>
        <bottom/>
        <vertical/>
        <horizontal/>
      </border>
    </dxf>
    <dxf>
      <font>
        <b val="0"/>
        <i val="0"/>
        <strike val="0"/>
        <condense val="0"/>
        <extend val="0"/>
        <outline val="0"/>
        <shadow val="0"/>
        <u val="none"/>
        <vertAlign val="baseline"/>
        <sz val="10"/>
        <color theme="1"/>
        <name val="MS Sans Serif"/>
        <scheme val="none"/>
      </font>
      <fill>
        <patternFill patternType="solid">
          <fgColor theme="0" tint="-0.14999847407452621"/>
          <bgColor theme="0" tint="-0.14999847407452621"/>
        </patternFill>
      </fill>
    </dxf>
    <dxf>
      <font>
        <b/>
        <i val="0"/>
        <strike val="0"/>
        <condense val="0"/>
        <extend val="0"/>
        <outline val="0"/>
        <shadow val="0"/>
        <u val="none"/>
        <vertAlign val="baseline"/>
        <sz val="10"/>
        <color theme="0"/>
        <name val="MS Sans Serif"/>
        <scheme val="none"/>
      </font>
      <fill>
        <patternFill patternType="solid">
          <fgColor theme="1"/>
          <bgColor theme="1"/>
        </patternFill>
      </fill>
      <border diagonalUp="0" diagonalDown="0" outline="0">
        <left style="thin">
          <color theme="0"/>
        </left>
        <right style="thin">
          <color theme="0"/>
        </right>
        <top/>
        <bottom/>
      </border>
    </dxf>
    <dxf>
      <numFmt numFmtId="165" formatCode="[$$-409]#,##0"/>
    </dxf>
    <dxf>
      <numFmt numFmtId="165" formatCode="[$$-409]#,##0"/>
    </dxf>
    <dxf>
      <numFmt numFmtId="167" formatCode="[$$-409]#,##0.00"/>
    </dxf>
    <dxf>
      <numFmt numFmtId="166" formatCode="_(* #,##0_);_(* \(#,##0\);_(* &quot;-&quot;??_);_(@_)"/>
    </dxf>
    <dxf>
      <numFmt numFmtId="165" formatCode="[$$-409]#,##0"/>
    </dxf>
    <dxf>
      <numFmt numFmtId="165" formatCode="[$$-409]#,##0"/>
    </dxf>
    <dxf>
      <numFmt numFmtId="165" formatCode="[$$-409]#,##0"/>
    </dxf>
  </dxfs>
  <tableStyles count="0" defaultTableStyle="TableStyleMedium9" defaultPivotStyle="PivotStyleLight16"/>
  <colors>
    <mruColors>
      <color rgb="FF2E4057"/>
      <color rgb="FFAD70A4"/>
      <color rgb="FF008854"/>
      <color rgb="FF154734"/>
      <color rgb="FF006F46"/>
      <color rgb="FF0F233E"/>
      <color rgb="FF0B1A2E"/>
      <color rgb="FFC1E7F2"/>
      <color rgb="FFE0A9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Interactive Dashboard.xlsx]Pivot Tables!PivotTable3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4">
                  <a:lumMod val="50000"/>
                </a:schemeClr>
              </a:gs>
              <a:gs pos="74000">
                <a:srgbClr val="AD70A4"/>
              </a:gs>
              <a:gs pos="100000">
                <a:schemeClr val="accent1">
                  <a:lumMod val="40000"/>
                  <a:lumOff val="6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Tables'!$J$46</c:f>
              <c:strCache>
                <c:ptCount val="1"/>
                <c:pt idx="0">
                  <c:v>Total</c:v>
                </c:pt>
              </c:strCache>
            </c:strRef>
          </c:tx>
          <c:spPr>
            <a:gradFill flip="none" rotWithShape="1">
              <a:gsLst>
                <a:gs pos="0">
                  <a:schemeClr val="accent4">
                    <a:lumMod val="50000"/>
                  </a:schemeClr>
                </a:gs>
                <a:gs pos="74000">
                  <a:srgbClr val="AD70A4"/>
                </a:gs>
                <a:gs pos="100000">
                  <a:schemeClr val="accent1">
                    <a:lumMod val="40000"/>
                    <a:lumOff val="60000"/>
                  </a:schemeClr>
                </a:gs>
              </a:gsLst>
              <a:lin ang="162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Tables'!$I$47:$I$50</c:f>
              <c:strCache>
                <c:ptCount val="3"/>
                <c:pt idx="0">
                  <c:v>Illinois</c:v>
                </c:pt>
                <c:pt idx="1">
                  <c:v>New York</c:v>
                </c:pt>
                <c:pt idx="2">
                  <c:v>California</c:v>
                </c:pt>
              </c:strCache>
            </c:strRef>
          </c:cat>
          <c:val>
            <c:numRef>
              <c:f>'Pivot Tables'!$J$47:$J$50</c:f>
              <c:numCache>
                <c:formatCode>[$$-409]#,##0</c:formatCode>
                <c:ptCount val="3"/>
                <c:pt idx="0">
                  <c:v>98971.250000000015</c:v>
                </c:pt>
                <c:pt idx="1">
                  <c:v>223930.47999999992</c:v>
                </c:pt>
                <c:pt idx="2">
                  <c:v>288310.60999999981</c:v>
                </c:pt>
              </c:numCache>
            </c:numRef>
          </c:val>
          <c:extLst>
            <c:ext xmlns:c16="http://schemas.microsoft.com/office/drawing/2014/chart" uri="{C3380CC4-5D6E-409C-BE32-E72D297353CC}">
              <c16:uniqueId val="{00000000-AD17-2E4C-A653-7A9CE6E08B87}"/>
            </c:ext>
          </c:extLst>
        </c:ser>
        <c:dLbls>
          <c:dLblPos val="inEnd"/>
          <c:showLegendKey val="0"/>
          <c:showVal val="1"/>
          <c:showCatName val="0"/>
          <c:showSerName val="0"/>
          <c:showPercent val="0"/>
          <c:showBubbleSize val="0"/>
        </c:dLbls>
        <c:gapWidth val="36"/>
        <c:overlap val="-6"/>
        <c:axId val="495068464"/>
        <c:axId val="495068848"/>
      </c:barChart>
      <c:catAx>
        <c:axId val="49506846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KE"/>
          </a:p>
        </c:txPr>
        <c:crossAx val="495068848"/>
        <c:crosses val="autoZero"/>
        <c:auto val="1"/>
        <c:lblAlgn val="ctr"/>
        <c:lblOffset val="100"/>
        <c:noMultiLvlLbl val="0"/>
      </c:catAx>
      <c:valAx>
        <c:axId val="495068848"/>
        <c:scaling>
          <c:orientation val="minMax"/>
        </c:scaling>
        <c:delete val="1"/>
        <c:axPos val="b"/>
        <c:majorGridlines>
          <c:spPr>
            <a:ln w="9525" cap="flat" cmpd="sng" algn="ctr">
              <a:noFill/>
              <a:round/>
            </a:ln>
            <a:effectLst/>
          </c:spPr>
        </c:majorGridlines>
        <c:numFmt formatCode="[$$-409]#,##0" sourceLinked="1"/>
        <c:majorTickMark val="none"/>
        <c:minorTickMark val="none"/>
        <c:tickLblPos val="nextTo"/>
        <c:crossAx val="49506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Interactive Dashboard.xlsx]Pivot Tables!PivotTable12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Tables'!$G$124</c:f>
              <c:strCache>
                <c:ptCount val="1"/>
                <c:pt idx="0">
                  <c:v>Total</c:v>
                </c:pt>
              </c:strCache>
            </c:strRef>
          </c:tx>
          <c:spPr>
            <a:ln w="28575" cap="rnd">
              <a:solidFill>
                <a:schemeClr val="accent1"/>
              </a:solidFill>
              <a:round/>
            </a:ln>
            <a:effectLst/>
          </c:spPr>
          <c:marker>
            <c:symbol val="none"/>
          </c:marker>
          <c:cat>
            <c:strRef>
              <c:f>'Pivot Tables'!$F$125:$F$131</c:f>
              <c:strCache>
                <c:ptCount val="6"/>
                <c:pt idx="0">
                  <c:v>Jan</c:v>
                </c:pt>
                <c:pt idx="1">
                  <c:v>Feb</c:v>
                </c:pt>
                <c:pt idx="2">
                  <c:v>Mar</c:v>
                </c:pt>
                <c:pt idx="3">
                  <c:v>Apr</c:v>
                </c:pt>
                <c:pt idx="4">
                  <c:v>May</c:v>
                </c:pt>
                <c:pt idx="5">
                  <c:v>Jun</c:v>
                </c:pt>
              </c:strCache>
            </c:strRef>
          </c:cat>
          <c:val>
            <c:numRef>
              <c:f>'Pivot Tables'!$G$125:$G$131</c:f>
              <c:numCache>
                <c:formatCode>[$$-409]#,##0</c:formatCode>
                <c:ptCount val="6"/>
                <c:pt idx="0">
                  <c:v>274766.92000000016</c:v>
                </c:pt>
                <c:pt idx="1">
                  <c:v>326101.46999999997</c:v>
                </c:pt>
                <c:pt idx="2">
                  <c:v>271696.67000000016</c:v>
                </c:pt>
                <c:pt idx="3">
                  <c:v>389831.94999999978</c:v>
                </c:pt>
                <c:pt idx="4">
                  <c:v>306572.06999999977</c:v>
                </c:pt>
                <c:pt idx="5">
                  <c:v>355368.79999999964</c:v>
                </c:pt>
              </c:numCache>
            </c:numRef>
          </c:val>
          <c:smooth val="0"/>
          <c:extLst>
            <c:ext xmlns:c16="http://schemas.microsoft.com/office/drawing/2014/chart" uri="{C3380CC4-5D6E-409C-BE32-E72D297353CC}">
              <c16:uniqueId val="{00000000-BD62-7945-98FC-E254E616A755}"/>
            </c:ext>
          </c:extLst>
        </c:ser>
        <c:dLbls>
          <c:showLegendKey val="0"/>
          <c:showVal val="0"/>
          <c:showCatName val="0"/>
          <c:showSerName val="0"/>
          <c:showPercent val="0"/>
          <c:showBubbleSize val="0"/>
        </c:dLbls>
        <c:smooth val="0"/>
        <c:axId val="2084290128"/>
        <c:axId val="2027822256"/>
      </c:lineChart>
      <c:catAx>
        <c:axId val="208429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27822256"/>
        <c:crosses val="autoZero"/>
        <c:auto val="1"/>
        <c:lblAlgn val="ctr"/>
        <c:lblOffset val="100"/>
        <c:noMultiLvlLbl val="0"/>
      </c:catAx>
      <c:valAx>
        <c:axId val="202782225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8429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Interactive Dashboard.xlsx]Pivot Tables!PivotTable8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4">
                  <a:lumMod val="67000"/>
                </a:schemeClr>
              </a:gs>
              <a:gs pos="61000">
                <a:srgbClr val="AD70A4"/>
              </a:gs>
              <a:gs pos="92000">
                <a:schemeClr val="accent1">
                  <a:lumMod val="40000"/>
                  <a:lumOff val="60000"/>
                </a:schemeClr>
              </a:gs>
            </a:gsLst>
            <a:lin ang="162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Tables'!$M$46</c:f>
              <c:strCache>
                <c:ptCount val="1"/>
                <c:pt idx="0">
                  <c:v>Total</c:v>
                </c:pt>
              </c:strCache>
            </c:strRef>
          </c:tx>
          <c:spPr>
            <a:gradFill>
              <a:gsLst>
                <a:gs pos="0">
                  <a:schemeClr val="accent4">
                    <a:lumMod val="67000"/>
                  </a:schemeClr>
                </a:gs>
                <a:gs pos="61000">
                  <a:srgbClr val="AD70A4"/>
                </a:gs>
                <a:gs pos="92000">
                  <a:schemeClr val="accent1">
                    <a:lumMod val="40000"/>
                    <a:lumOff val="60000"/>
                  </a:schemeClr>
                </a:gs>
              </a:gsLst>
              <a:lin ang="162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Tables'!$L$47:$L$50</c:f>
              <c:strCache>
                <c:ptCount val="3"/>
                <c:pt idx="0">
                  <c:v>Wyoming</c:v>
                </c:pt>
                <c:pt idx="1">
                  <c:v>Delaware</c:v>
                </c:pt>
                <c:pt idx="2">
                  <c:v>South Dakota</c:v>
                </c:pt>
              </c:strCache>
            </c:strRef>
          </c:cat>
          <c:val>
            <c:numRef>
              <c:f>'Pivot Tables'!$M$47:$M$50</c:f>
              <c:numCache>
                <c:formatCode>[$$-409]#,##0</c:formatCode>
                <c:ptCount val="3"/>
                <c:pt idx="0">
                  <c:v>1183.54</c:v>
                </c:pt>
                <c:pt idx="1">
                  <c:v>1257.76</c:v>
                </c:pt>
                <c:pt idx="2">
                  <c:v>1550.4899999999998</c:v>
                </c:pt>
              </c:numCache>
            </c:numRef>
          </c:val>
          <c:extLst>
            <c:ext xmlns:c16="http://schemas.microsoft.com/office/drawing/2014/chart" uri="{C3380CC4-5D6E-409C-BE32-E72D297353CC}">
              <c16:uniqueId val="{00000000-C4DD-9B47-874F-2388F195D4BD}"/>
            </c:ext>
          </c:extLst>
        </c:ser>
        <c:dLbls>
          <c:showLegendKey val="0"/>
          <c:showVal val="0"/>
          <c:showCatName val="0"/>
          <c:showSerName val="0"/>
          <c:showPercent val="0"/>
          <c:showBubbleSize val="0"/>
        </c:dLbls>
        <c:gapWidth val="56"/>
        <c:axId val="502284416"/>
        <c:axId val="502307840"/>
      </c:barChart>
      <c:catAx>
        <c:axId val="50228441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KE"/>
          </a:p>
        </c:txPr>
        <c:crossAx val="502307840"/>
        <c:crosses val="autoZero"/>
        <c:auto val="1"/>
        <c:lblAlgn val="ctr"/>
        <c:lblOffset val="100"/>
        <c:noMultiLvlLbl val="0"/>
      </c:catAx>
      <c:valAx>
        <c:axId val="502307840"/>
        <c:scaling>
          <c:orientation val="minMax"/>
        </c:scaling>
        <c:delete val="1"/>
        <c:axPos val="b"/>
        <c:majorGridlines>
          <c:spPr>
            <a:ln w="9525" cap="flat" cmpd="sng" algn="ctr">
              <a:noFill/>
              <a:round/>
            </a:ln>
            <a:effectLst/>
          </c:spPr>
        </c:majorGridlines>
        <c:numFmt formatCode="[$$-409]#,##0" sourceLinked="1"/>
        <c:majorTickMark val="none"/>
        <c:minorTickMark val="none"/>
        <c:tickLblPos val="nextTo"/>
        <c:crossAx val="50228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[Super Store Interactive Dashboard.xlsx]Pivot Tables!PivotTable9</c:name>
    <c:fmtId val="6"/>
  </c:pivotSource>
  <c:chart>
    <c:autoTitleDeleted val="1"/>
    <c:pivotFmts>
      <c:pivotFmt>
        <c:idx val="0"/>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41275">
            <a:solidFill>
              <a:sysClr val="windowText" lastClr="000000">
                <a:lumMod val="25000"/>
                <a:lumOff val="75000"/>
                <a:alpha val="0"/>
              </a:sysClr>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K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4"/>
          </a:solidFill>
          <a:ln w="41275">
            <a:solidFill>
              <a:sysClr val="windowText" lastClr="000000">
                <a:lumMod val="25000"/>
                <a:lumOff val="75000"/>
                <a:alpha val="0"/>
              </a:sysClr>
            </a:solidFill>
          </a:ln>
          <a:effectLst/>
        </c:spPr>
        <c:dLbl>
          <c:idx val="0"/>
          <c:layout>
            <c:manualLayout>
              <c:x val="6.7849943032496016E-2"/>
              <c:y val="0.15650358427419328"/>
            </c:manualLayout>
          </c:layout>
          <c:spPr>
            <a:noFill/>
            <a:ln>
              <a:no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K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tx2">
              <a:lumMod val="20000"/>
              <a:lumOff val="80000"/>
            </a:schemeClr>
          </a:solidFill>
          <a:ln w="41275">
            <a:solidFill>
              <a:sysClr val="windowText" lastClr="000000">
                <a:lumMod val="25000"/>
                <a:lumOff val="75000"/>
                <a:alpha val="0"/>
              </a:sysClr>
            </a:solidFill>
          </a:ln>
          <a:effectLst/>
        </c:spPr>
        <c:dLbl>
          <c:idx val="0"/>
          <c:layout>
            <c:manualLayout>
              <c:x val="-4.9375009025240682E-2"/>
              <c:y val="-0.15511415134721512"/>
            </c:manualLayout>
          </c:layout>
          <c:spPr>
            <a:noFill/>
            <a:ln>
              <a:no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KE"/>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Tables'!$G$103</c:f>
              <c:strCache>
                <c:ptCount val="1"/>
                <c:pt idx="0">
                  <c:v>Total</c:v>
                </c:pt>
              </c:strCache>
            </c:strRef>
          </c:tx>
          <c:spPr>
            <a:ln w="41275">
              <a:solidFill>
                <a:sysClr val="windowText" lastClr="000000">
                  <a:lumMod val="25000"/>
                  <a:lumOff val="75000"/>
                  <a:alpha val="0"/>
                </a:sysClr>
              </a:solidFill>
            </a:ln>
          </c:spPr>
          <c:dPt>
            <c:idx val="0"/>
            <c:bubble3D val="0"/>
            <c:spPr>
              <a:solidFill>
                <a:schemeClr val="accent4">
                  <a:shade val="76000"/>
                </a:schemeClr>
              </a:solidFill>
              <a:ln w="41275">
                <a:solidFill>
                  <a:sysClr val="windowText" lastClr="000000">
                    <a:lumMod val="25000"/>
                    <a:lumOff val="75000"/>
                    <a:alpha val="0"/>
                  </a:sysClr>
                </a:solidFill>
              </a:ln>
              <a:effectLst/>
            </c:spPr>
            <c:extLst>
              <c:ext xmlns:c16="http://schemas.microsoft.com/office/drawing/2014/chart" uri="{C3380CC4-5D6E-409C-BE32-E72D297353CC}">
                <c16:uniqueId val="{00000001-C725-A64F-80AC-DD5FB3E83590}"/>
              </c:ext>
            </c:extLst>
          </c:dPt>
          <c:dPt>
            <c:idx val="1"/>
            <c:bubble3D val="0"/>
            <c:spPr>
              <a:solidFill>
                <a:schemeClr val="tx2">
                  <a:lumMod val="20000"/>
                  <a:lumOff val="80000"/>
                </a:schemeClr>
              </a:solidFill>
              <a:ln w="41275">
                <a:solidFill>
                  <a:sysClr val="windowText" lastClr="000000">
                    <a:lumMod val="25000"/>
                    <a:lumOff val="75000"/>
                    <a:alpha val="0"/>
                  </a:sysClr>
                </a:solidFill>
              </a:ln>
              <a:effectLst/>
            </c:spPr>
            <c:extLst>
              <c:ext xmlns:c16="http://schemas.microsoft.com/office/drawing/2014/chart" uri="{C3380CC4-5D6E-409C-BE32-E72D297353CC}">
                <c16:uniqueId val="{00000003-C725-A64F-80AC-DD5FB3E83590}"/>
              </c:ext>
            </c:extLst>
          </c:dPt>
          <c:dLbls>
            <c:dLbl>
              <c:idx val="0"/>
              <c:layout>
                <c:manualLayout>
                  <c:x val="6.7849943032496016E-2"/>
                  <c:y val="0.15650358427419328"/>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725-A64F-80AC-DD5FB3E83590}"/>
                </c:ext>
              </c:extLst>
            </c:dLbl>
            <c:dLbl>
              <c:idx val="1"/>
              <c:layout>
                <c:manualLayout>
                  <c:x val="-4.9375009025240682E-2"/>
                  <c:y val="-0.1551141513472151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725-A64F-80AC-DD5FB3E83590}"/>
                </c:ext>
              </c:extLst>
            </c:dLbl>
            <c:spPr>
              <a:noFill/>
              <a:ln>
                <a:no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KE"/>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Tables'!$F$104:$F$106</c:f>
              <c:strCache>
                <c:ptCount val="2"/>
                <c:pt idx="0">
                  <c:v>Repeat Customer</c:v>
                </c:pt>
                <c:pt idx="1">
                  <c:v>One-Time Customer</c:v>
                </c:pt>
              </c:strCache>
            </c:strRef>
          </c:cat>
          <c:val>
            <c:numRef>
              <c:f>'Pivot Tables'!$G$104:$G$106</c:f>
              <c:numCache>
                <c:formatCode>0.00%</c:formatCode>
                <c:ptCount val="2"/>
                <c:pt idx="0">
                  <c:v>0.67418032786885251</c:v>
                </c:pt>
                <c:pt idx="1">
                  <c:v>0.32581967213114754</c:v>
                </c:pt>
              </c:numCache>
            </c:numRef>
          </c:val>
          <c:extLst>
            <c:ext xmlns:c16="http://schemas.microsoft.com/office/drawing/2014/chart" uri="{C3380CC4-5D6E-409C-BE32-E72D297353CC}">
              <c16:uniqueId val="{00000004-C725-A64F-80AC-DD5FB3E83590}"/>
            </c:ext>
          </c:extLst>
        </c:ser>
        <c:dLbls>
          <c:showLegendKey val="0"/>
          <c:showVal val="0"/>
          <c:showCatName val="0"/>
          <c:showSerName val="0"/>
          <c:showPercent val="0"/>
          <c:showBubbleSize val="0"/>
          <c:showLeaderLines val="0"/>
        </c:dLbls>
        <c:firstSliceAng val="0"/>
        <c:holeSize val="56"/>
      </c:doughnutChart>
      <c:spPr>
        <a:noFill/>
        <a:ln>
          <a:noFill/>
        </a:ln>
        <a:effectLst/>
      </c:spPr>
    </c:plotArea>
    <c:legend>
      <c:legendPos val="b"/>
      <c:layout>
        <c:manualLayout>
          <c:xMode val="edge"/>
          <c:yMode val="edge"/>
          <c:x val="2.2670264150965267E-3"/>
          <c:y val="0.86975693379929364"/>
          <c:w val="0.99773297358490332"/>
          <c:h val="0.1302430662007063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Interactive Dashboard.xlsx]Pivot Tables!PivotTable12</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53975" cap="rnd">
            <a:gradFill flip="none" rotWithShape="1">
              <a:gsLst>
                <a:gs pos="0">
                  <a:schemeClr val="accent4">
                    <a:lumMod val="40000"/>
                    <a:lumOff val="60000"/>
                  </a:schemeClr>
                </a:gs>
                <a:gs pos="46000">
                  <a:schemeClr val="accent4">
                    <a:lumMod val="95000"/>
                    <a:lumOff val="5000"/>
                  </a:schemeClr>
                </a:gs>
                <a:gs pos="100000">
                  <a:schemeClr val="accent4">
                    <a:lumMod val="60000"/>
                    <a:lumOff val="40000"/>
                  </a:schemeClr>
                </a:gs>
              </a:gsLst>
              <a:path path="circle">
                <a:fillToRect l="50000" t="130000" r="50000" b="-30000"/>
              </a:path>
              <a:tileRect/>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Tables'!$G$124</c:f>
              <c:strCache>
                <c:ptCount val="1"/>
                <c:pt idx="0">
                  <c:v>Total</c:v>
                </c:pt>
              </c:strCache>
            </c:strRef>
          </c:tx>
          <c:spPr>
            <a:ln w="53975" cap="rnd">
              <a:gradFill flip="none" rotWithShape="1">
                <a:gsLst>
                  <a:gs pos="0">
                    <a:schemeClr val="accent4">
                      <a:lumMod val="40000"/>
                      <a:lumOff val="60000"/>
                    </a:schemeClr>
                  </a:gs>
                  <a:gs pos="46000">
                    <a:schemeClr val="accent4">
                      <a:lumMod val="95000"/>
                      <a:lumOff val="5000"/>
                    </a:schemeClr>
                  </a:gs>
                  <a:gs pos="100000">
                    <a:schemeClr val="accent4">
                      <a:lumMod val="60000"/>
                      <a:lumOff val="40000"/>
                    </a:schemeClr>
                  </a:gs>
                </a:gsLst>
                <a:path path="circle">
                  <a:fillToRect l="50000" t="130000" r="50000" b="-30000"/>
                </a:path>
                <a:tileRect/>
              </a:gradFill>
              <a:round/>
            </a:ln>
            <a:effectLst/>
          </c:spPr>
          <c:marker>
            <c:symbol val="none"/>
          </c:marker>
          <c:cat>
            <c:strRef>
              <c:f>'Pivot Tables'!$F$125:$F$131</c:f>
              <c:strCache>
                <c:ptCount val="6"/>
                <c:pt idx="0">
                  <c:v>Jan</c:v>
                </c:pt>
                <c:pt idx="1">
                  <c:v>Feb</c:v>
                </c:pt>
                <c:pt idx="2">
                  <c:v>Mar</c:v>
                </c:pt>
                <c:pt idx="3">
                  <c:v>Apr</c:v>
                </c:pt>
                <c:pt idx="4">
                  <c:v>May</c:v>
                </c:pt>
                <c:pt idx="5">
                  <c:v>Jun</c:v>
                </c:pt>
              </c:strCache>
            </c:strRef>
          </c:cat>
          <c:val>
            <c:numRef>
              <c:f>'Pivot Tables'!$G$125:$G$131</c:f>
              <c:numCache>
                <c:formatCode>[$$-409]#,##0</c:formatCode>
                <c:ptCount val="6"/>
                <c:pt idx="0">
                  <c:v>274766.92000000016</c:v>
                </c:pt>
                <c:pt idx="1">
                  <c:v>326101.46999999997</c:v>
                </c:pt>
                <c:pt idx="2">
                  <c:v>271696.67000000016</c:v>
                </c:pt>
                <c:pt idx="3">
                  <c:v>389831.94999999978</c:v>
                </c:pt>
                <c:pt idx="4">
                  <c:v>306572.06999999977</c:v>
                </c:pt>
                <c:pt idx="5">
                  <c:v>355368.79999999964</c:v>
                </c:pt>
              </c:numCache>
            </c:numRef>
          </c:val>
          <c:smooth val="1"/>
          <c:extLst>
            <c:ext xmlns:c16="http://schemas.microsoft.com/office/drawing/2014/chart" uri="{C3380CC4-5D6E-409C-BE32-E72D297353CC}">
              <c16:uniqueId val="{00000000-38CB-1443-92C2-8BA885ECF070}"/>
            </c:ext>
          </c:extLst>
        </c:ser>
        <c:dLbls>
          <c:showLegendKey val="0"/>
          <c:showVal val="0"/>
          <c:showCatName val="0"/>
          <c:showSerName val="0"/>
          <c:showPercent val="0"/>
          <c:showBubbleSize val="0"/>
        </c:dLbls>
        <c:smooth val="0"/>
        <c:axId val="2084290128"/>
        <c:axId val="2027822256"/>
      </c:lineChart>
      <c:catAx>
        <c:axId val="20842901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KE"/>
          </a:p>
        </c:txPr>
        <c:crossAx val="2027822256"/>
        <c:crosses val="autoZero"/>
        <c:auto val="1"/>
        <c:lblAlgn val="ctr"/>
        <c:lblOffset val="100"/>
        <c:noMultiLvlLbl val="0"/>
      </c:catAx>
      <c:valAx>
        <c:axId val="2027822256"/>
        <c:scaling>
          <c:orientation val="minMax"/>
        </c:scaling>
        <c:delete val="0"/>
        <c:axPos val="l"/>
        <c:majorGridlines>
          <c:spPr>
            <a:ln w="9525" cap="flat" cmpd="sng" algn="ctr">
              <a:solidFill>
                <a:sysClr val="windowText" lastClr="000000">
                  <a:lumMod val="25000"/>
                  <a:lumOff val="75000"/>
                  <a:alpha val="24000"/>
                </a:sys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KE"/>
          </a:p>
        </c:txPr>
        <c:crossAx val="208429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[Super Store Interactive Dashboard.xlsx]Pivot Tables!PivotTable11</c:name>
    <c:fmtId val="5"/>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Tables'!$G$112:$G$113</c:f>
              <c:strCache>
                <c:ptCount val="1"/>
                <c:pt idx="0">
                  <c:v>Newell 323</c:v>
                </c:pt>
              </c:strCache>
            </c:strRef>
          </c:tx>
          <c:spPr>
            <a:solidFill>
              <a:schemeClr val="accent4">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Tables'!$F$114</c:f>
              <c:strCache>
                <c:ptCount val="1"/>
                <c:pt idx="0">
                  <c:v>Total</c:v>
                </c:pt>
              </c:strCache>
            </c:strRef>
          </c:cat>
          <c:val>
            <c:numRef>
              <c:f>'Pivot Tables'!$G$114</c:f>
              <c:numCache>
                <c:formatCode>_(* #,##0_);_(* \(#,##0\);_(* "-"??_);_(@_)</c:formatCode>
                <c:ptCount val="1"/>
                <c:pt idx="0">
                  <c:v>268</c:v>
                </c:pt>
              </c:numCache>
            </c:numRef>
          </c:val>
          <c:extLst>
            <c:ext xmlns:c16="http://schemas.microsoft.com/office/drawing/2014/chart" uri="{C3380CC4-5D6E-409C-BE32-E72D297353CC}">
              <c16:uniqueId val="{00000000-D02B-654D-A816-7F7D80C4DB91}"/>
            </c:ext>
          </c:extLst>
        </c:ser>
        <c:ser>
          <c:idx val="1"/>
          <c:order val="1"/>
          <c:tx>
            <c:strRef>
              <c:f>'Pivot Tables'!$H$112:$H$113</c:f>
              <c:strCache>
                <c:ptCount val="1"/>
                <c:pt idx="0">
                  <c:v>Economy Rollaway Files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Tables'!$F$114</c:f>
              <c:strCache>
                <c:ptCount val="1"/>
                <c:pt idx="0">
                  <c:v>Total</c:v>
                </c:pt>
              </c:strCache>
            </c:strRef>
          </c:cat>
          <c:val>
            <c:numRef>
              <c:f>'Pivot Tables'!$H$114</c:f>
              <c:numCache>
                <c:formatCode>_(* #,##0_);_(* \(#,##0\);_(* "-"??_);_(@_)</c:formatCode>
                <c:ptCount val="1"/>
                <c:pt idx="0">
                  <c:v>216</c:v>
                </c:pt>
              </c:numCache>
            </c:numRef>
          </c:val>
          <c:extLst>
            <c:ext xmlns:c16="http://schemas.microsoft.com/office/drawing/2014/chart" uri="{C3380CC4-5D6E-409C-BE32-E72D297353CC}">
              <c16:uniqueId val="{00000001-D02B-654D-A816-7F7D80C4DB91}"/>
            </c:ext>
          </c:extLst>
        </c:ser>
        <c:ser>
          <c:idx val="2"/>
          <c:order val="2"/>
          <c:tx>
            <c:strRef>
              <c:f>'Pivot Tables'!$I$112:$I$113</c:f>
              <c:strCache>
                <c:ptCount val="1"/>
                <c:pt idx="0">
                  <c:v>Eldon Simplefile® Box Office®</c:v>
                </c:pt>
              </c:strCache>
            </c:strRef>
          </c:tx>
          <c:spPr>
            <a:solidFill>
              <a:schemeClr val="accent4">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Tables'!$F$114</c:f>
              <c:strCache>
                <c:ptCount val="1"/>
                <c:pt idx="0">
                  <c:v>Total</c:v>
                </c:pt>
              </c:strCache>
            </c:strRef>
          </c:cat>
          <c:val>
            <c:numRef>
              <c:f>'Pivot Tables'!$I$114</c:f>
              <c:numCache>
                <c:formatCode>_(* #,##0_);_(* \(#,##0\);_(* "-"??_);_(@_)</c:formatCode>
                <c:ptCount val="1"/>
                <c:pt idx="0">
                  <c:v>183</c:v>
                </c:pt>
              </c:numCache>
            </c:numRef>
          </c:val>
          <c:extLst>
            <c:ext xmlns:c16="http://schemas.microsoft.com/office/drawing/2014/chart" uri="{C3380CC4-5D6E-409C-BE32-E72D297353CC}">
              <c16:uniqueId val="{00000002-D02B-654D-A816-7F7D80C4DB91}"/>
            </c:ext>
          </c:extLst>
        </c:ser>
        <c:dLbls>
          <c:showLegendKey val="0"/>
          <c:showVal val="1"/>
          <c:showCatName val="0"/>
          <c:showSerName val="0"/>
          <c:showPercent val="0"/>
          <c:showBubbleSize val="0"/>
        </c:dLbls>
        <c:gapWidth val="75"/>
        <c:axId val="2056981344"/>
        <c:axId val="1980922384"/>
      </c:barChart>
      <c:catAx>
        <c:axId val="2056981344"/>
        <c:scaling>
          <c:orientation val="minMax"/>
        </c:scaling>
        <c:delete val="1"/>
        <c:axPos val="b"/>
        <c:numFmt formatCode="General" sourceLinked="1"/>
        <c:majorTickMark val="none"/>
        <c:minorTickMark val="none"/>
        <c:tickLblPos val="nextTo"/>
        <c:crossAx val="1980922384"/>
        <c:crosses val="autoZero"/>
        <c:auto val="1"/>
        <c:lblAlgn val="ctr"/>
        <c:lblOffset val="100"/>
        <c:noMultiLvlLbl val="0"/>
      </c:catAx>
      <c:valAx>
        <c:axId val="1980922384"/>
        <c:scaling>
          <c:orientation val="minMax"/>
        </c:scaling>
        <c:delete val="1"/>
        <c:axPos val="l"/>
        <c:numFmt formatCode="_(* #,##0_);_(* \(#,##0\);_(* &quot;-&quot;??_);_(@_)" sourceLinked="1"/>
        <c:majorTickMark val="none"/>
        <c:minorTickMark val="none"/>
        <c:tickLblPos val="nextTo"/>
        <c:crossAx val="2056981344"/>
        <c:crosses val="autoZero"/>
        <c:crossBetween val="between"/>
      </c:valAx>
      <c:spPr>
        <a:noFill/>
        <a:ln>
          <a:noFill/>
        </a:ln>
        <a:effectLst/>
      </c:spPr>
    </c:plotArea>
    <c:legend>
      <c:legendPos val="r"/>
      <c:layout>
        <c:manualLayout>
          <c:xMode val="edge"/>
          <c:yMode val="edge"/>
          <c:x val="0.64670011922386572"/>
          <c:y val="3.4415871013809642E-2"/>
          <c:w val="0.33333315864635055"/>
          <c:h val="0.9351351992950713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solidFill>
            <a:schemeClr val="bg1"/>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Interactive Dashboard.xlsx]Pivot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col"/>
        <c:grouping val="clustered"/>
        <c:varyColors val="0"/>
        <c:ser>
          <c:idx val="0"/>
          <c:order val="0"/>
          <c:tx>
            <c:strRef>
              <c:f>'Pivot Tables'!$J$46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Tables'!$I$47:$I$50</c:f>
              <c:strCache>
                <c:ptCount val="3"/>
                <c:pt idx="0">
                  <c:v>Illinois</c:v>
                </c:pt>
                <c:pt idx="1">
                  <c:v>New York</c:v>
                </c:pt>
                <c:pt idx="2">
                  <c:v>California</c:v>
                </c:pt>
              </c:strCache>
            </c:strRef>
          </c:cat>
          <c:val>
            <c:numRef>
              <c:f>'Pivot Tables'!$J$47:$J$50</c:f>
              <c:numCache>
                <c:formatCode>[$$-409]#,##0</c:formatCode>
                <c:ptCount val="3"/>
                <c:pt idx="0">
                  <c:v>98971.250000000015</c:v>
                </c:pt>
                <c:pt idx="1">
                  <c:v>223930.47999999992</c:v>
                </c:pt>
                <c:pt idx="2">
                  <c:v>288310.60999999981</c:v>
                </c:pt>
              </c:numCache>
            </c:numRef>
          </c:val>
          <c:extLst>
            <c:ext xmlns:c16="http://schemas.microsoft.com/office/drawing/2014/chart" uri="{C3380CC4-5D6E-409C-BE32-E72D297353CC}">
              <c16:uniqueId val="{00000000-9F52-3B45-B3D3-71A3FF94A20B}"/>
            </c:ext>
          </c:extLst>
        </c:ser>
        <c:dLbls>
          <c:dLblPos val="inEnd"/>
          <c:showLegendKey val="0"/>
          <c:showVal val="1"/>
          <c:showCatName val="0"/>
          <c:showSerName val="0"/>
          <c:showPercent val="0"/>
          <c:showBubbleSize val="0"/>
        </c:dLbls>
        <c:gapWidth val="182"/>
        <c:axId val="495068464"/>
        <c:axId val="495068848"/>
      </c:barChart>
      <c:catAx>
        <c:axId val="49506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95068848"/>
        <c:crosses val="autoZero"/>
        <c:auto val="1"/>
        <c:lblAlgn val="ctr"/>
        <c:lblOffset val="100"/>
        <c:noMultiLvlLbl val="0"/>
      </c:catAx>
      <c:valAx>
        <c:axId val="495068848"/>
        <c:scaling>
          <c:orientation val="minMax"/>
        </c:scaling>
        <c:delete val="1"/>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49506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Interactive Dashboard.xlsx]Pivot Tables!PivotTable8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 3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Tables'!$M$46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Tables'!$L$47:$L$50</c:f>
              <c:strCache>
                <c:ptCount val="3"/>
                <c:pt idx="0">
                  <c:v>Wyoming</c:v>
                </c:pt>
                <c:pt idx="1">
                  <c:v>Delaware</c:v>
                </c:pt>
                <c:pt idx="2">
                  <c:v>South Dakota</c:v>
                </c:pt>
              </c:strCache>
            </c:strRef>
          </c:cat>
          <c:val>
            <c:numRef>
              <c:f>'Pivot Tables'!$M$47:$M$50</c:f>
              <c:numCache>
                <c:formatCode>[$$-409]#,##0</c:formatCode>
                <c:ptCount val="3"/>
                <c:pt idx="0">
                  <c:v>1183.54</c:v>
                </c:pt>
                <c:pt idx="1">
                  <c:v>1257.76</c:v>
                </c:pt>
                <c:pt idx="2">
                  <c:v>1550.4899999999998</c:v>
                </c:pt>
              </c:numCache>
            </c:numRef>
          </c:val>
          <c:extLst>
            <c:ext xmlns:c16="http://schemas.microsoft.com/office/drawing/2014/chart" uri="{C3380CC4-5D6E-409C-BE32-E72D297353CC}">
              <c16:uniqueId val="{00000000-DC0B-9042-B3D4-D5AEB199D366}"/>
            </c:ext>
          </c:extLst>
        </c:ser>
        <c:dLbls>
          <c:showLegendKey val="0"/>
          <c:showVal val="0"/>
          <c:showCatName val="0"/>
          <c:showSerName val="0"/>
          <c:showPercent val="0"/>
          <c:showBubbleSize val="0"/>
        </c:dLbls>
        <c:gapWidth val="182"/>
        <c:axId val="502284416"/>
        <c:axId val="502307840"/>
      </c:barChart>
      <c:catAx>
        <c:axId val="50228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02307840"/>
        <c:crosses val="autoZero"/>
        <c:auto val="1"/>
        <c:lblAlgn val="ctr"/>
        <c:lblOffset val="100"/>
        <c:noMultiLvlLbl val="0"/>
      </c:catAx>
      <c:valAx>
        <c:axId val="502307840"/>
        <c:scaling>
          <c:orientation val="minMax"/>
        </c:scaling>
        <c:delete val="1"/>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50228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[Super Store Interactive Dashboard.xlsx]Pivot Tables!PivotTable9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Tables'!$G$103</c:f>
              <c:strCache>
                <c:ptCount val="1"/>
                <c:pt idx="0">
                  <c:v>Total</c:v>
                </c:pt>
              </c:strCache>
            </c:strRef>
          </c:tx>
          <c:dPt>
            <c:idx val="0"/>
            <c:bubble3D val="0"/>
            <c:spPr>
              <a:solidFill>
                <a:schemeClr val="accent4">
                  <a:shade val="76000"/>
                </a:schemeClr>
              </a:solidFill>
              <a:ln w="19050">
                <a:solidFill>
                  <a:schemeClr val="lt1"/>
                </a:solidFill>
              </a:ln>
              <a:effectLst/>
            </c:spPr>
          </c:dPt>
          <c:dPt>
            <c:idx val="1"/>
            <c:bubble3D val="0"/>
            <c:spPr>
              <a:solidFill>
                <a:schemeClr val="accent4">
                  <a:tint val="77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Tables'!$F$104:$F$106</c:f>
              <c:strCache>
                <c:ptCount val="2"/>
                <c:pt idx="0">
                  <c:v>Repeat Customer</c:v>
                </c:pt>
                <c:pt idx="1">
                  <c:v>One-Time Customer</c:v>
                </c:pt>
              </c:strCache>
            </c:strRef>
          </c:cat>
          <c:val>
            <c:numRef>
              <c:f>'Pivot Tables'!$G$104:$G$106</c:f>
              <c:numCache>
                <c:formatCode>0.00%</c:formatCode>
                <c:ptCount val="2"/>
                <c:pt idx="0">
                  <c:v>0.67418032786885251</c:v>
                </c:pt>
                <c:pt idx="1">
                  <c:v>0.32581967213114754</c:v>
                </c:pt>
              </c:numCache>
            </c:numRef>
          </c:val>
          <c:extLst>
            <c:ext xmlns:c16="http://schemas.microsoft.com/office/drawing/2014/chart" uri="{C3380CC4-5D6E-409C-BE32-E72D297353CC}">
              <c16:uniqueId val="{00000000-AEFD-444D-B5E1-3E00FCFECE81}"/>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Interactive Dashboard.xlsx]Pivot Tables!PivotTable11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Selling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Tables'!$G$112:$G$113</c:f>
              <c:strCache>
                <c:ptCount val="1"/>
                <c:pt idx="0">
                  <c:v>Newell 323</c:v>
                </c:pt>
              </c:strCache>
            </c:strRef>
          </c:tx>
          <c:spPr>
            <a:solidFill>
              <a:schemeClr val="accent1"/>
            </a:solidFill>
            <a:ln>
              <a:noFill/>
            </a:ln>
            <a:effectLst/>
          </c:spPr>
          <c:invertIfNegative val="0"/>
          <c:cat>
            <c:strRef>
              <c:f>'Pivot Tables'!$F$114</c:f>
              <c:strCache>
                <c:ptCount val="1"/>
                <c:pt idx="0">
                  <c:v>Total</c:v>
                </c:pt>
              </c:strCache>
            </c:strRef>
          </c:cat>
          <c:val>
            <c:numRef>
              <c:f>'Pivot Tables'!$G$114</c:f>
              <c:numCache>
                <c:formatCode>_(* #,##0_);_(* \(#,##0\);_(* "-"??_);_(@_)</c:formatCode>
                <c:ptCount val="1"/>
                <c:pt idx="0">
                  <c:v>268</c:v>
                </c:pt>
              </c:numCache>
            </c:numRef>
          </c:val>
          <c:extLst>
            <c:ext xmlns:c16="http://schemas.microsoft.com/office/drawing/2014/chart" uri="{C3380CC4-5D6E-409C-BE32-E72D297353CC}">
              <c16:uniqueId val="{00000000-AFC8-5945-B2AB-6DC306A5D971}"/>
            </c:ext>
          </c:extLst>
        </c:ser>
        <c:ser>
          <c:idx val="1"/>
          <c:order val="1"/>
          <c:tx>
            <c:strRef>
              <c:f>'Pivot Tables'!$H$112:$H$113</c:f>
              <c:strCache>
                <c:ptCount val="1"/>
                <c:pt idx="0">
                  <c:v>Economy Rollaway Files</c:v>
                </c:pt>
              </c:strCache>
            </c:strRef>
          </c:tx>
          <c:spPr>
            <a:solidFill>
              <a:schemeClr val="accent2"/>
            </a:solidFill>
            <a:ln>
              <a:noFill/>
            </a:ln>
            <a:effectLst/>
          </c:spPr>
          <c:invertIfNegative val="0"/>
          <c:cat>
            <c:strRef>
              <c:f>'Pivot Tables'!$F$114</c:f>
              <c:strCache>
                <c:ptCount val="1"/>
                <c:pt idx="0">
                  <c:v>Total</c:v>
                </c:pt>
              </c:strCache>
            </c:strRef>
          </c:cat>
          <c:val>
            <c:numRef>
              <c:f>'Pivot Tables'!$H$114</c:f>
              <c:numCache>
                <c:formatCode>_(* #,##0_);_(* \(#,##0\);_(* "-"??_);_(@_)</c:formatCode>
                <c:ptCount val="1"/>
                <c:pt idx="0">
                  <c:v>216</c:v>
                </c:pt>
              </c:numCache>
            </c:numRef>
          </c:val>
          <c:extLst>
            <c:ext xmlns:c16="http://schemas.microsoft.com/office/drawing/2014/chart" uri="{C3380CC4-5D6E-409C-BE32-E72D297353CC}">
              <c16:uniqueId val="{00000002-AFC8-5945-B2AB-6DC306A5D971}"/>
            </c:ext>
          </c:extLst>
        </c:ser>
        <c:ser>
          <c:idx val="2"/>
          <c:order val="2"/>
          <c:tx>
            <c:strRef>
              <c:f>'Pivot Tables'!$I$112:$I$113</c:f>
              <c:strCache>
                <c:ptCount val="1"/>
                <c:pt idx="0">
                  <c:v>Eldon Simplefile® Box Office®</c:v>
                </c:pt>
              </c:strCache>
            </c:strRef>
          </c:tx>
          <c:spPr>
            <a:solidFill>
              <a:schemeClr val="accent3"/>
            </a:solidFill>
            <a:ln>
              <a:noFill/>
            </a:ln>
            <a:effectLst/>
          </c:spPr>
          <c:invertIfNegative val="0"/>
          <c:cat>
            <c:strRef>
              <c:f>'Pivot Tables'!$F$114</c:f>
              <c:strCache>
                <c:ptCount val="1"/>
                <c:pt idx="0">
                  <c:v>Total</c:v>
                </c:pt>
              </c:strCache>
            </c:strRef>
          </c:cat>
          <c:val>
            <c:numRef>
              <c:f>'Pivot Tables'!$I$114</c:f>
              <c:numCache>
                <c:formatCode>_(* #,##0_);_(* \(#,##0\);_(* "-"??_);_(@_)</c:formatCode>
                <c:ptCount val="1"/>
                <c:pt idx="0">
                  <c:v>183</c:v>
                </c:pt>
              </c:numCache>
            </c:numRef>
          </c:val>
          <c:extLst>
            <c:ext xmlns:c16="http://schemas.microsoft.com/office/drawing/2014/chart" uri="{C3380CC4-5D6E-409C-BE32-E72D297353CC}">
              <c16:uniqueId val="{00000003-AFC8-5945-B2AB-6DC306A5D971}"/>
            </c:ext>
          </c:extLst>
        </c:ser>
        <c:dLbls>
          <c:showLegendKey val="0"/>
          <c:showVal val="0"/>
          <c:showCatName val="0"/>
          <c:showSerName val="0"/>
          <c:showPercent val="0"/>
          <c:showBubbleSize val="0"/>
        </c:dLbls>
        <c:gapWidth val="219"/>
        <c:overlap val="-27"/>
        <c:axId val="2056981344"/>
        <c:axId val="1980922384"/>
      </c:barChart>
      <c:catAx>
        <c:axId val="205698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80922384"/>
        <c:crosses val="autoZero"/>
        <c:auto val="1"/>
        <c:lblAlgn val="ctr"/>
        <c:lblOffset val="100"/>
        <c:noMultiLvlLbl val="0"/>
      </c:catAx>
      <c:valAx>
        <c:axId val="198092238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5698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A08EF308-3B00-6D48-9827-91E464C209CC}">
          <cx:tx>
            <cx:txData>
              <cx:f>_xlchart.v5.2</cx:f>
              <cx:v>Sum of Sales</cx:v>
            </cx:txData>
          </cx:tx>
          <cx:dataPt idx="3"/>
          <cx:dataPt idx="15"/>
          <cx:dataPt idx="29"/>
          <cx:dataId val="0"/>
          <cx:layoutPr>
            <cx:geography cultureLanguage="en-GB" cultureRegion="KE" attribution="Powered by Bing">
              <cx:geoCache provider="{E9337A44-BEBE-4D9F-B70C-5C5E7DAFC167}">
                <cx:binary>7H1Zc9w4su5fcfh5qCZIgAAmpieiSda+aLVs9wujLMskuIALuP/6k7XZErXM9C3NnKOIW+2oVpGs
ZBIfck+g/nHX/v0uvt8UH9oklurvd+3vH4OyzP7+22/qLrhPNuosEXdFqtIf5dldmvyW/vgh7u5/
+15sGiH93wwd4d/ugk1R3rcf//kPoObfp8v0blOKVF5W90V3da+quFSvnHv21Ie7tJLl9us+UPr9
4ycpyvvvH67LTXmvPn64l6Uou5suu//946MrP374bUjvyb0/xMBeWX2H75r8jOgmoTqxPn6IU+kf
jmucn+mImQZhOt+9zONN15sEvvhv87PjZvP9e3Gv1IfD/598/dEjPDkrVOrsR8NJt0x/ut495W+P
R/uf/xgcgOceHHkAyHCQ/tUpYD0R0hWqLMRdiX7/+HmjApgBZSqPA7NH49F1fxENTM8wQibBuqXv
XugxKMjQzwixMGM6Pt51D8cvbv724RVoHjP3PDSvkHr0dRiCPz7+i2n67yL3GMmH85OdcR1TSomx
n4b08YhQCtPUMhijZH+ePB6XI2Af0h8fnDSukm9ic/II/VtEB2PlOm81VoM5/Z+d5Rf3UqourjdS
bI4j+wbzXD9j3LI4289yXR/Mc0CVmYxxSg/Khx3vvZ/tD7k6Gc1XiQ1QvHizGf9fRfFTuQmOI3g6
emAzTMOkAN5B5gYyiRA6sygzDMMCo7K3VAejAXycjNf2YZ4QGeD06eZdStsNSBuYyfv747C9AVjk
jGHQndhiewUJovTQzjPrzMRg5rHO98JoHO+9h+wnS0+G/KEL8mj4937QE5P/MqVH3/794836XYJ3
nVZl8MHZFGks5BsqS9MEE2hybCC0Rwg8sUcIbpUp1hmI3R7hgdA95utkGP8FuQGW1+/T7N3ctxt1
FIQ3EEJ0hi2TYcBoD+HA3oGzbZqmAfbu4OUM7N2OnZORe57KALCbL+9S+K4CiAw+zFS8kd/fDjcM
hsxgBicH3ckHypOiM4LAGbfwwRKCaD60dw+5Ohm+V4kNULyavUsUz4t7/03jKVCdJrOYZVp71cgf
q859PAVSaYJAPgRuz8jJkL1AZgDW+dX7BCuKN0GavKWlI2eEmRhb5BAXDNUkhWQFM3Wd0p9wPkLt
wNHpuL1EaIjc4n0iF4j0ON9PN25Yh6QFISbm9Hn/xDiDMM4kzDj4JyCEj1ADbk5H7DkiQ7Sm7xKt
9X3z4WtaRMdRewPEDFCL3DARG0RulIC903XMyAEqOP8QqiMrJ8P1IqEBZOuv7xKy2/siSWV5HLw3
QAyf6ZACg/8Gzj81zizLsLjFzL1KHOS/DpycDNhLdAZ43b7PuHudFv+Z0A0MmslNSsxDHmsob/wM
MYIRRYdM2CD4fszXySD+C3IDLNfvM3TbqpbpJskgO1+8YR4Fm2cWIxYCQ/aslduGApRaBn8hj/KI
rdORfPiQT6gNgXyvdq/efH9L7xKCbKidYI7Ag9y+Bt4lQtaZBX4MJ2QfpcP5x8Zvy8+Twd5f8pyK
f768sr5/lswQs9t3afg+36vyw60ofPGm9QKTnVnYIJSh56tATD+zkElNrv9KkT2E7hFbJyP4OrUB
kJ/fJ5AroVRaFeIoAs/N779YaWZnpkWhnIwPGIGte5jG5MYZ1PlMCwKFZ9OYR45Ohu9FQgPkVufv
UgS3j7f9l2VvCR7EcIbOKDvkuTjEcA/BYxxUJ4QO2IDwYfsa5KAfMPUm+B0e8AmtIYTX7xPCTdG9
bSITFCgnBjXJADdqQWwOShXKC3uhGyQwVwdOngz0X7V6LxIaIua+FWIvthRgmMpgTZh+cAOGfgA9
gzS8hTA/9GDoL4wJ9BNUsuz+9mEpvt0Xr5fHn3cFjoPylNJwVL4+GZWfNx22WCwhmwgtQIP68pMD
/9m2gf+ACwC5P5io+rbUtXsBKg81EAUXgYP/DWWy/fmB93bk6OSZ/CKhAWa3fzzBbNCYM0Tu/0Rb
00x+F5s3LV/yMw7ZJAqB0eH1GDgoQBsM4l+LHwIrfPQ59gXoA0Mn4/YSnQFss/dZfF5tlNrcBZW6
L0t1HMDTnTZsnCFqmNBzBnmlR+IGlTEdADPBpOxeUBl76HE/4udk7F6nNkBw9T4Fb5sgWN234u4N
U/MmPgN9aFKED7ZsoDSRbp0hqKiAWh2oy1/cnAzeK6QGyK1X71JlrjZCvmWmiUBHjgUl5aNoDZKG
Fj8zEPgnOj34bAOFuWPnZNSepzIAbDV6l4AtNlK9aXsHO8MMQ+8G9CvuXiBMD5Ulh9CXQTc1NFrv
leWgrLLn52TIXiAzwGxx/S4xG8dpId4yHWiwM7JN9RnmICZikIhg1IQI4RAggNJ8aNoOnJwM10t0
BniNl2+F14sREdqmZiA3um08f27+WtYZBPcQEW0t/vY1KFMcnuTDqpLiTmTbcu4FLH0o0w9X/8Kc
PR8X/St6wxHaT41ft38yYI+4GbrdFy8ETC8OlwYdeQz6tUzj2AAL2Y6H8k4IuLyWZdFjrDLQ0L+Q
Lyq/2nTH+fWcv/bqCMEcPFJ4fkyejMTP64ej8AlCzP/1sNFJof/1rhR3VfnamPy1xCM0cRFKEAFX
dT97B9oZSqjUZBCDGODjPhT0B9ycLOyv0RpA59w8Re3x4p8n2IFK/1/HbplWQr1x6KifcQbhPBtW
vTmCllcEHebHxUkDAfvJy8m4vUxpgNryfUYdsCYmLTbf3zLmgFQjZ4RALvhZcUM6FMUxZWBxhuK2
Z+VkzI7P9ITQADLnfSb41/ffio2KNsfRe85q/HUNaVCIE+khTByWZvgZiOG2N/nQpjBQlEeOngz4
Xps+x+DzZu1FQgPk1u8z7lhBT9Cb5tZgveA2A4M4fT4pinSoy2DwcS1zoCEPrJyM2Et0BoCt3sym
veiVQYMG2PdtV9uxRvXIKTPMs627ZoG/fxScfX7x5xPYVexv/t/y+Htc//bhF4nh8x+Rv3u8qvfX
F4Y23Z78H7Dps7R5SzVjQBMbNPdS/Pxs5TsEdQvph/ODIuKWm5Mn7LNEBmjN3qctX4m7QPibt1yP
jM8YxZRD48XPLO/DQIcRcJ11yO1vM/zb1wCxI0cno/YioQFyq9m79J1XYrvuLy3fUti26/o4wubR
ZqNH6lDj+AxxyHCYxiCY/8nLG4B2eKonlIaovc+ayyyGhX6pUEd78pyf8xcdMf0MGRhh8J738jRY
bwRtFgjDahbysw/jeO9DrezA0ZMB/6uO2PHRnhAaIDd7s+TUoF79ny1Pz77DypXj0L0BbBjyuxwc
ZPy8mkQIQ3sM9AFDTHS86wGwLSNPBvkvo/UslSFU7rtUjfueZXcTva12hI02YEUmlL0ObfODHDAk
HWDFJgfleEAUzj9MDT3k6mT4XiU2QHH9PlFcwOBVd1F3HMXTZc6EfhBoaDJgXftjwwY+icGgEAP4
7nXoIPI5snIybC8SGkC2+PouBe+PePNt86ar+yDPCmVNwzp2yEMg9siZtGCnAghnDf3Q5DuQuQND
J+P2Ep0BbH+8T9O2rbbP7wt1/4ayBiv8QE/qnJjPt+5SMG/QGgp7Ye0ljg9E7hdPJ4P3CqkBfuv5
+xS7QvTpm/Zf4TPo74RUOdTvdq9BO8Fut5btAnZo4N0lbCFQeGjq/tgzdDJyL9EZwPbHn+8Stue2
hDqO4xsYu/+/C9bjvN9/uZ3VvY83zeYtl5PBHkpQ14J+1WNLCBi7h8YQVuKCZ2NhWKO7l9pByv3I
0cli+SKhgVy67zPlPrlPYTHSG+ZVTFhwi6FazI5btQzUKTMhssAmJOQPtZJBuvnA0Mm4vURnANvk
j3epTp1NLH6kxdsuIqNnsM0V7DqHDjtdDTJisH0SrCKjBnQqHyzlUYHvY/VfPJ0M3iukBvg57xO/
z0LdpVKJt81FWxCsExPih/3rscaE3BiEg9DRxZ9v2/rJ0snovUxpAN7n2bsUvv0OX2+ecoFeZBPa
VmGV9B6+geLcplwME0QPWYPw4SE/J4P3KrEBftfvM9nyuUthq1r/qL1Odz9hFQBABttMHEurg5QL
9AbAtrQI420Bdvc63nuvOQ8MnYzdS3QGsH3++i7F7o8ieuu+ZCjfbXs2fpbEB7htl9yaHPbugVW5
u9fAyTxydDJwLxIaIPcHtGIOKuT/lTVTg+LDg72goQ6xjzzcTbkZ7Tbd/rfPvvDVQ3T9rFjuA+/Z
998/IhPi8V0LwK/7P4rLpxCRCHEUtAdfud+o8vePGiKAPhTTiQH7e1JAtoG1+dvjFuhZbEGVCTFQ
xjA5Pn6Q2/1Pfv9oGKCBwQOClVhQo4ed7yAoUdtdLYGdbQQK++DpoKIpgjPo527nF2ncwa5tP0fq
8PmDrJKLVMhSbR8GVHq2v27LKYbKI+x7wqGr2NIZw7DhEJy/21yB2tpe/jdYDRb3IfGNaz0LtWnc
xdVUi9PODiVaRSLSPseyl3bWyAUqK/yJ9XpgG7zo5lGS8UmN+lulNOTGnmxGWOjI1Xvczks9ccso
1xa6XqW25aNiUnPlOW2JklFWlrOmMhNb5sS/apgml2akbkTGxnopphSX2ryLAm+ue3HjahZySq5l
I2p45ahCvjb1al2N/EZNO9RafzIeBHaMKHVinrU2Y405FaWe2Z1s6NSUnhzxWvUXfVtIW7fS0k2D
NhpHrLrM/Tp0er00xlUTR3apQrYqK3/UK+tTLgPX4Oo6T9sptrxs1GslWfgRGbWVP+1Ds59ynypb
UjtrzXSBcBiPYS4Vji48f+QVNHI9Wut2gBt8rurmThWZrXUZnhRhVk2SrKkmjWZ9K0n3mUlcrBuf
Xhq4yM7rsmB23KWjJo+Sy46U8YwpSuw05NhOS0Gumix0cU7Lz4p5P/Ksqm0r4sm4NS3N1nGcjURl
OXmC3KiJ1NTgVTfSkZLTNhTjsG6qNcH+Kmm9ehbS3EWxhedp2v5I0yY6byrtiyb0C5Ua/VVC2s6p
IuVfS1GMS2q1TpDjbFUXPrKNLMazUOo/GnjGhQj0u7Dk1rqgceB6bZi5vl6W07zvb/KW+k5WBnKS
pTS/SPxIOA9k7pmZbEEBbziRLYttVzeC7YN1jCBNDydy0mMcap6yrmUeOpHuVVNiVmQUtHE38kjt
zQjKyhHcN0ji8E+dSJdkSWqzGIdzEhjqvOZp5mopoq7VpJMmqtEllS1xVV+bF7mdWty/QWlG7b5j
/pxm9aWI9HrSB2E3ittqbCApJk2F1jGKslmGicO1Mpm3Xev4TU4nrOhTG+VUuKaW9cuaNwikbKRr
Sq3TRE2CTmtHVlwJxyrjO5pFG1r36rMqxYT39LaOK3IVZGhU982fRiJ9t1YwVblvOZUy0/MQdVcK
s9Ixq7Rzqd8YN0Wc5rY09dy2yoRfvz7gxnYrgccjDiuftkoI9t2EIg/BYNQejngG+z36np7Ja5pH
lRt0JZ2XQTdq6sBcmX7icI98ln7gn8fLNsrqRdhpF21W/1nqmuZGImvdvDN9O6uKO1LJwqZxLacm
SoplJyrDjoyVQCIch8wI7Xj75ue+cJDf9SOVNWgetg1xCq9ytCo0L1CYzqpAsblov/kSR/M4qz+r
SGPTMBYXeRDpti5o4PYsuS00z278VnwyshQtYJTkUjPMCat8Oo+LxjH9vL0gzLv1cWtMilyKuZWh
xolkUztU9Mjuafa10dUyjjM5Sapem2C2VFlfuh2o+FHO29CpWfZV6IpdWA2ew8ZhyVTvze/SqpZN
YaApBeXWmUpMkhrlTi7D9LbzmyX2TJckOh2VWCtd00ztirXZOAgz6pihHjjYT/mi6xKnavTIFUFq
2nES4HlooBnYoXWs98JGHeGuWZJJYDSzRFAH1ak1LrLas1XIv1BS3aW9WEaB6S0z/ClRqbgmuJ5F
pdKdWIW+45vRJEiDq5JpzOlRbThaE/KRXvn6NOHVJMTSVaUsllJXhRvG2roOlLCjsCeLzEKfLNmf
V7jJx7qKWrdrc8OOlWjGPGDRVAiV2zygCczmbqH3heEYomJuluXTPI7wuvJdWnTNQgsYWJIaRLqv
s26RC902MyOdUytzWeNXM6yljsdZ49Sx3o5zqrG5NCNh+yir7J5gcs1YNc3qqpt3nb+qa5JMQNC/
l1Zk2IVRa3ZlcOF4LLqTgVLTJC6MudDduCz1Fcwrh5HINYw+WuakcINQzxYVKBMj6+WqaTo57hAa
e7nvj3PVR+dtd2kGCb7wKiEd6ZFJK0g/qjqSTWDVfLbavVGZ2Vle5fMOnsz2ZZRNZUKkzUm5wrHX
uX3D/jQN4Y/1qojGKLOmIATRtJKJyzuiJponsS0bo52GsGG1U4d+NDcVcRrDNye4x8rtegrmKfKX
QQPW0WDZRWmpu6oImunragCZjxUvRBqwLy+0CpomlKagvMEhz/ZQDRh+7Xl+TbWrMC6I3QTIsg2Z
c5vTkLs16Wc9x8VllLN51zbMLWjFnb5yAo2KGQiLGukR7xat6IndSxCvRNa3fqEyB4F5n9V++733
dXItkrkXgLKo2qUinh2TfM6kZk20IiOjJMvKuVZWThKY5Tpn2ZeW48jN+7aaNQRmsuZ3wmnKzlhy
PxYji06Cc72kdGT4hQOQo2UqqtBOlSpHiYG0ETblveWZ1SLwK2YHBirtNPPqRQ+b7TuFITvHl8s8
aPNxWsStjQMP6LciHBHdcKXncMP71iamP010nCwKhd0qbeMpdInN9Zgaq7wG3d9otXBg+Wm3zOD2
Nik1Y9SBYC3NDHGn1D1hh1UZg+2J8aTUaOJWbZmMSzMKbVNqZJF3+m2dBH/WmfhmaT6fGLXvcN3y
Fwkq7Kz20agiHVko2jhBafVjyXM2opgYDheymReqd8IszOweBHhhccOw/dqsx8IrG1ugEq8aaWY2
6xJ9lPAO/DIS+QvhA7xlGzau1cYhKIBoogpA1BDNVPEsWpWtZbiwPbt0Ur+JlsyPvqcUWZO8uxIa
D8aYEs3RTU1dGaFeLePcujGl4+E0WSLJJmmeJcuqp/7F7m3a1tWP12ftdonDA9u1nbQmOM9UZ7Bp
I0RdFHIgDydtkyOl+X3hXSmv5S6vfb7wrIwv+tJQU+geus2KZKppfXtVk7uw590KkzHSjNQxRZ9v
dM+caDKORpoegxdstMoVRmqMg8hol0kTlbbWX2mdCudtaWmTqGCXGom7r0yq0oEOpuAqS6h0BNfF
BJe1LXKVjGDj1trJSMEdzoraxTJpV3kKusykRT/uRRsvDb/idmI13gTY+GaJBi1KEvWjVvWjUpmr
ur2UHmXL1rOUY8mK2lqJ9SvixQU40QCaVei3PPDcnvZo2ph96YAnaC1JMypBci7CpE3c1IvphBLl
5qLSxq8PPN7GE7/ijd3A421sA78Vo5t0t43mw4GXfaQKFPj0Krb6ctSGqF3nGWjPL7jqvQvZ8n6i
48B3U0bGTVnaXAsWqRLVMoO8h9NhLbxK0rUMiDbKy7gbdyKy3CrKbnVPJ4s69zWnwDVfa2Vmg10x
7ZQhspaFrtkiiBcIPIOZl/qxw0BlOEaq6DQ1YogJSJ0t4s6MbmDdzHkcsa+FDNJ5XweBIw1PLq2I
2QzM+XXpe8rt9dgfg5c807DyoAD+87egLvaD8Sgo4/ozgwTtvggZkAQ3YAH6YHYmhSh63JAr8BHB
YoaRcS7Qper1al4EtT6Be36xjDByrLqt5nrVtxCuhLWT1wjPkhpUncaJnESqKsH3bRun8xJwa3Hu
uxnN8pGMOHLLEC0sn/crncvKNr2kAL0trRnLRD2PSrGiefg5rXQ8TdUySOqlTrN0rLIAzRqDSZv5
1bi0Ej7hin7rgoRMQSv2N5Qru2hNPstMfdEzJZZ1nbgoY51d6GE/zsBjdA2WtC5iYbeOMSi5SNT6
QhNqrOkdRDg8xfO8lGyZ6KmwlddUs052jc2ideiL4AuE3GQqxedaq4qlqPC4q6JgRS3Td6suwDc6
6jLHjHprkajMtMGRAEUy931RO6FIIL4yotoO6qaZGO0Ya3rp5AppDs9CZpc5+WI1IJYNxDqjtpHE
LliAbZwqf9okFnJDaaFFOoPtb2Lb55Y21cBpukC4ESONF4WrlXGyaorOMYJAuCq1YGlbXF2JXh9r
pUftvMytdZ961A2FHiw5EV8qU4HaUK1jptE3o23LDYsMR5Sst3PisWkCPmEDrviFV5vfa+V0bSLt
svNiVyaY2Kgq8GRngXAgLxgoqGWq52uRaedxg9h5kWvFmAVxOsKG28tYrTFpZrmuWfOUIyelKZrH
vpMSTdhGSLV5FlgzXRb+rRklxLY60V2KPJgXVhDaotM/JyVDn5qWz6K4UK5stQ6iTg05nSHUqK6l
Gpcak4uQ0Ysy+5QYSXie5xDlGGUwNghvHalA8/jJRBi1uVCttJO8rhYNFtyJ4uaeooq6emr540wU
ut0ZSXRjinkgtGCZMz8dZyoW9u4j89WEJuGdmSbprGvBiwORgrDXUOB/8xzmDAw7jo0leEux3Tbl
tWl2yTjoGs+mpc/trvX1FQwus1+XYlBmQynm0Pitw/JIKIVsEzaDiJRJlFQqqvMrYoFz0CY8dDNS
0bmCjMoajNJVb4HqJ4XE5zTSro3AI7aRq2wUN20+6bw8cFBogUcB0V1rkmJhhrgaCe9CS+QlNkJ5
Q4RtGWV/qRthMBVmxyHZEBifOFPYEdC+bLNal5PUyG7KkJGJrsBu7/SsWZSJLWLVzAKvAyT8qjln
kfe9ZvWVHpv8xvflOAWY13XkhbaBwmLsQQLFAZvJRiRLM8eoWTsBD1d3ITtT2RA4x2PVqMilmuVN
PZQFThtYPShwr7Tjho4LrWMLrWds7eWpP62SPLEzK5dwY1+ek8pcaJ3wIHTivU2kX32lWT8Lw6i/
sVBej2JfD0Z5axBHZpe1LAkkZNLgk9nn+TQScN9Ya8ObxLu2+PZqvddWrcfiGccqnlWCG3bugXbT
qX9Zo0RfeVzv3UQ3l6FnCbthBWQ+iPlZWSh2gs6IllYOfn4d4MT1Oz0c8YreJakvr/xKtxzY9NZf
UFOL7SydSm42C7R1Z/wQd5C54dTN6ja3CbhMVyXqnRJyCBPF29IWBCyXkNXMjCCga1EP3rzQ8nEc
1xMJzp6d0MRbG3nKbU23iBPoYTlhQZHYZanJtWojyGs02q2o03okvUyfFB0CHWdVEGaA05GmBllI
40bXg3xB0prYnlf1jpeGZFRZgSvMILf7pLHsuuL+2JOCJXZjFTB18rwcsayKpjH3pR344ecg9BM7
b3XTjSvFbekjZqcxhxhWecs6tLpLGAeXqOiuITG6Tq0ympDU9Ocik+rcimObpmXolE2e3CF8DhbX
22ip6lyvBIn0URPPolSYkFD0Fh5OorVgYg4/Hhd/ihH5BgkbtMq3n8qcL7jfX+V5bM5jSGbexLKM
Rj5UQsaWuE2UZpwrXZkXXmBSJyuieMyULm1PTxhAyKMrZtDWjlIIv3H0wyuab1bOrMvw1jA1fx6o
ph+30zI000uhfRdlwJyyKNgiiIlv+1Sak64mzEV6yj7hPk4mkEXMR1oYp5OogbgLzMCtphLLDUqw
lZFvWq4nddcMwP62Kulso0/ETdwZmVO2Mpz5RH7K/LSaVLrU55l+U5sFuDypKb6yOpnmxars/XTZ
+4SNy7T8jsyQLbrEKMa07Eq7j8TYR4FY65Anv2z8cka02hr7WJOgXrPuNvJg2oFzFARl/yVvO5g8
US3dhCDpdKDFl/ATnNEUy69Zm1AHW5ROjZAsa5ylF7RNe1ur2/giw8V1VTJ/HPNcG6eEx6u+ymub
e5CerEULPpmmurlfhZ+lMMiIgQ/lVIwnk0Q2OsyWOrCJgYIvCaK50zQ1vQhJBjmH4jvkKYx14Gfc
bYWIbBkF/ZjT2JrgGiunFGgs/JLdTCX4Rlfgrcw02aMlw8Gn0Cu1UeZP47AspnnXhJAGI8nCyjpw
AyF+sisNe9NEY2qMCr9wzRDVVygbJzpJR3qpAjeWgejtpPAuWgKJU1zLeJb4delW2PTmOEoKGCjh
2xQ1wobSugFap6ndMm+u/TSOVwbr2olZd/MkiXN75zZ3ZFPGWTGD4P2697rI6ToeTqTWGWsh3Jh3
k6wK7+Kwicd6zPSlket2r9XMbagXOGmqHN/qvKXW5P26qSPf5llu2jXG4MzCdjbTHplfqaRTpNRX
inpjqiddO+MInISoDC0nErRZozD/s4dk8Ug3E92uWXMFNQQOg8YvQFiKeahXzTrOWgW5JvNHnPv9
KGpR9xl38twvAsPGWQ46DUfFVVRYY85vEVfyC4PcuVvGRLdb2PVsaoHvvreUh1rOweHdVyXu0qwr
hB8cfob158d/3qQJ/Nttlvjr4Lbi8+sTLD3b//zrq1dBO8621qmGF225+Unr16KWbTXpZw/bs6Wl
F4pH+1+TfeHkv1lZguWVD3yK7d0fFZagP/rB6vJdYWn3jWNdyYAN/ajB4NcbIQ0LTWqQf92XlqBy
BL1PsAUzhx8q4JCdgfLRobIEu6ObGFabYQqlHliwvC1tHSpLBE4RncNZc9s1BdWqv1JZgjU1j9yf
LT/IgNoX7JAFWw1DvL1NHz+oLDFad0kC4cN9r8ofRdtBLqonYl1XcezyAvUbEVp2hMrwey4h3WsF
yLwsQhXOoJRTT9IiBf+haS/9oAbLViXtCFpO0uuiqNVlJQwbbHt2vXvzq5I4VZxAstPvsms/z/Cq
IuyCUhSCwq15aSvI1M/3F2usm1e4VXbf76LAOBubovZXfWZ7Kk5Xv94gxZ+uWFAGrd1B2sJRYMbc
X6d3f+2u2f1VQwps6ak9kd1hCBtvC5pUY+xrjauCHH2JKVqTvKjuUdQuOlRVX7uilW7dEsjb+lE8
j0B4Jz4pxTXWa/D+qVGPaC8tW+ppsUoML1/h0sumXup9+nVod3z39utYzuKRygmf745rwlLLprrU
zNTynDjP2oXcvqnIbxe7jzDT4ikvkifHIfOY202agbLbXb17239O2wjO7QgJ1syKuKmm8HuUcAxy
GdtvSdnOJNRhIAZTtQ3irS79xvcd3GmBk8SQGdPqiqR2ENXJIup86+mfnkiSBc408OQck0ajQrJm
ZW1zI7u/+iaNOpspFS62Z3cnSvAvJ5KUUE8MtcAuoiL/KnrPcL269ueY++xLFkH4wbOv3Mv8SZsi
h/KqXQct2Oqmg9w+QhCKyAKrBQsrfIsg8UObLP/aGpacUrDW491ljdAv0xSbVzS0mgdfh8IidjTT
DyYZrQh1pYbEnLH8Yv/RE5DitjwttxPPqieW1MFwYXYOySoPBCSrYUbkmptD+facopSfk+0bZGEX
QYXw4tfxKpDenBr+5e7Q7q3qe36O46h2RdIcaATgPNmp3yZjJcNmWW3fap3Uyz6p45HWwvwanNhd
8uuYEklvm4FKRxkN6UKZOJgglX/efap6XEKycXti+DnQYjj1P4Rd2ZbkqJL8Is7RiqRXKfY198qs
F05tVwjQhnZ9/ZiImo7qnJ7bLxzccRSZsQgwN3PhsdzBUak8iAussYAg/jey0LnDV37v/J5pRvC4
7TUAdRn3eHb2k2ks1W51QIJLXnTtU1fZ7RGUxccaR6qfvd1cJovn39wqs2NVRenr1OTuKisD5+pU
fN7S0c6PTAzVMcjSERvUqDumVkWGV952TK+Zk5MLX/aLpJ5soI1T9nBrsEs6Fco+/OFaBklY+wmA
0Gh9H8j6KHv4ibM7/z13CcxFw9aiUF4inBI76Rbgq7Cjlx7/0JNpPAefM/bl3vruy9h8igRxzznQ
3iftqe5kheQ2iWUi3QcZjv9T6XinqJuLk8y3xsjEnPU3/63Lp8Y7TVEVrlPt/h4ZlmnCIRw7H87G
9QSsLtaNxS/hlGLfUHtn0eG+16maX5AM4hc/xXEJt1svjYtJettbHNC63+N5Y/10c/sw9bzdGrix
0Wp6CgCEAHq8NYNTbdNmCpK6lvbNNwe4O0qmT+XiGtO8OLWBfL9Parn2k08XZbcLlGl/rVPbxce4
AB6qXc+W053ZDOvmkl2zEUPQJ8ZUyH0/RIAR7rF3vz8Br8gJ6RMXv+lDPhdZPHs9Ow/CiRI++vmP
sFwRoubvVkvrFelyeQ4nhQD/96rw7wG+WJUVDhN/7Af+CSm0Pi+ywBdcFKHEI72oj6fHfl5kSxxX
y7aZ/V9ILHW7Fu/4aXS1fQLKghNBgLPSts7bVwK0qotzr5LrFrKXbbW8511IkJdz/Gva4YOye7/c
WxMSS3oZND6eIu0RjAU/zEPmn+1c7HNPy3BfCPFdzT5PiKW31Zx+kw6+oaqvx8cKOTFjmWbo94p2
+cvNqLKTxefsoeUDefFbX8WgsXUnM1jl6ZAUhdZ7Y1p1ETcUp+BAhMVVKZ8c3HnC1l9Z4sus6oeU
5+KnbWXvUnb2a0kzd1NkMkA+Drgh72lSDcJ6yIQXbLUCeMSa3j57+VytKbOKV7uoqpjjOL2dVNat
ROfIgzMULXDB3nsiHRoUY+iRWg0YcCWxmL265HN6MpYJCxtVr1SFl56awHu6he07G0ca7rj5Qwkg
ZjtSQbZRmwWvIAFdqU777yyVyP07EUgptZ6POIizFRDR8ju7DMC+1nbeBKtZVdj+tJJCtP/f4GWk
5D7tzFAeE2QzZHnwHB3ope1PO7NAOGNeNjr9OaAm/Ur1Wj4hUzQ/uulaCqeXwJGjMZ7b+oEi87OZ
GJJirhjzF6vK21NQdCmy52I8urXCN2D22BH3E3JcnhwfsxxsoLrsGaCe/x0wPeMzccb85LvP/TTw
T8F3H3aYTtyPwV5lTrGuMs8/V54kexvJ+63svf4hJ3WYcI9471PQPQOo8f6jB5AOGjf90XFkyYo4
df3TwKV78IPGPQzaWhCRxebYIuRxsHhvXeOlLTKwDs9Ot/Al0PgjZwDEkHXqNAC129WO1ewrBrg5
Eq5a5dKN3sOyvU52yX5lpNjafV3t84jmiR0N1kU5QHAGAXS36XOYbT47semOqr6KisqDiTOuidFy
7ecCy5wMciwN/vexltGpdfFbm8ucr5uyd9dMWPIxlWisqrXgw65Ae6V8dHsiH3Gczrc4OtbImMBn
4jxSk10e9m1sTNMMYU0OnZje7y5v7PNzMLt7F2/5ytGDs8OriCGupPsqdZXkIwX6vjSeWw9rppCO
LJZ1/z5gesaH9I7+52Gkv514dDhZfZrXOmmjY9q432Y16BO4Ob88NdqXMez8t0BFoC+k2Ys9p8Mz
B5EqFz55qixSnqrITRO75fZ3Gng7lobOl2DO/Q3vU7UfUm49Y3H5YQIcqX5Vvt88A6Kv997kWZuK
uOSL7sKtBwLK94ilIgEVfrgiOVSdsPrMKzOgtkjqb9PZyZMCXOykZHN6llPBzxNFymkFvtF+aJz0
gq0xf65Z+5CV3DrXHuXPdkminQh6jsQwBk3TE/0wads6G+seUbsZpi+z/rqGiUAeh92u0YrUiwcn
B4jBahD5APKGh1tXlHZ4IG4I7x/d8WEeJrINOhdoq9+RN9bzeYVjnL9zeUjewAMosFXFamBGqR5X
JAjJM5cFeRrybusvUX0x19t/u239/a4FguRynFxotKizhed7LXD7H+dJxuWYEamKX9KJ+ofS6at4
EKz5Xkl+7KWeeCwvdpZrHvdpfxJt4LyGHTJJrSAnrsI5TzJ3tFasUuXGrG6hBJrYTFwdsr4oo41o
h2kzB1KBTAc243//8xc25x+JTy+wIJjA4xx9FAEHbQoFXv/+5xMQF4NSBe6P1EWmHcnxMK4y2e9k
HlbxzY4yzh+a2mviUbTl7uYMwWY4j7NeA/pDCpJzlz/M1kxX04Q7rZnSSpslupy9BL9EpFq8vF8V
2plANKPianymoSqi2yYDNdIM+MtooJ1024dArYZ/2Zws+MPf/2MACT4e80XxaGYsM+Gn/3hSeR3N
dGQ/QRw611FRvo1TgYN66L43btXtiyENV9R1vXdh4Yze9zWOUIAIXuoy38+s8t7d0M12WemGa2Oy
rvyp3EY/uCEhj4GfPt9mV0Ww8VrOt+badVQ+NtbZy7pDMXzNxrk5pHhK3dHCO1LFpnuz26A5mp70
QTjYADhtjm3ZkXU5FT3Q2FL0Vx51SeNzCh4GEg7M6/Yy9Hsdj70Mj5kKglsjxmbQSKjAHkRYr+bK
seM+J1Ni1nsPhNCsbcN3z+bNZnRKgHdlpZ9x1/hpAjTuZ3FgEeSEZhUgQQ3aTzNGzYfywwRZMYmn
DnBwVkfc1H1wFF5nsCA3BbKba6unf5reRNNYuOQ5D0DxFHbGz6ZnGl7hgB2CELX5NJDNaf4vWexF
LPL548cp37Ww1roBHoy5jP/xe7VdpE2iUVAkLENNLz4ILmlP9XnMrWuTZdOTG7VoULt3xTOHb/zF
NAOKtGvh0OkWljYD2/NUdTEdVBzZ1l6B1eCEj4JI9ig1j45Wl7/1ZcgevXlgj5NdIQ2RIrPZqzIQ
iVUMbiKpyLZmhgmc0/QLVif/aGYYP42j5arGUaReaK5qLDPDXDW3uZPcr8In7SbCr0HiWF44k+Wh
TpuN69b+wZat9JJbd7FNzzRDyP3DQHHiQdoJ3U7MK0u7/q6TsvgXvoXt/N+PAVAf6uG4qIuOBwyY
LOUfH4OTgaZSZb7zU1WNTjJWy2uu1VMUZgok1lReTdNPtryKzBVJWYXVxvhMrOnpNnDXgx2BnbXM
uA+M9dAiwTK9f/JPo5aXanj+5JbLqzupOLXlxI/3y5iwhghkgpRLbq9ufLfG7eUaVAZye/X7QIOs
wM5pc/x0/vpHTK9oUnlOcaK7++8vRuxqi9wsOZpB4888EHV5qBUyF3WPww5H08pIxTf7c9cEMDyj
UsWfu39M425Z28n/udhy8ZZUZEUrEq06PQZniqzA2fSCPHG8bjz7onvOxvTZTXV4qkuwJcOhKzc+
b6c+dkoenswIBfB6MuYERG7TDlkNBmYoF9rM8No49pc5atInYG7jJSgDKw7IbH2oPGpACJU2Mkxh
8VIp52j8gA8ESDdhtct5Zn849Glyev1OgcvtK1sTpHYx+x+uahf1vPrv66WzlI/5dP/AAyLxrDPq
O1hDcD/7+/1DlKUth97JfwLmwSdM2TjHXeeEZzmAic60PBqrFA63VtzJ1RoYc5sY5x8jg9iNTNVn
42onC9xOVJyPsOn2htU9eJzT6BbTVDI/TYIhtcO6rTXgvuXIbpvZY3uxwcx8BJUXOz7oDaKgiB6N
q2iL5uD5oOV5RRg+OktTzVRvckFyMLlgmjjZhl1iUdptjW9QIOphB7IPdYGsrT34R9O7N8ZHOS82
uEWnsRkInFrpW/ef5v0x7Mth2oFwd5gz5n2+/v/7cvdXrxssiUis/VNo1ILvrfAeHWdrJKcyKMjJ
9MDtfeulT7af/OMSdve5Gnt+MH2WzRiQ8/v8T3GDl1aJHqi/+jRQljXrY3PBJi26VYi/Frm0v5zm
ihSg4C4Ccsg73zsyOXhHgHLiOEfHtJEajKMWfjMYjjLTce5m/i3uPgN44yNj1rS9u+7TzDW5t83Y
M/BsC2THogOpvx3eWsf/cBewX4501QJZ+UZ7kLQAm9RbBqz2YUzVWtOw/hpO4bxSk8aZqquDE4fY
Y4U0Jv2IAE0ZoIMqDvEIt9Tz6AxyB2pWuysEXw2qZleHzbsqDCrkoJv0Wqn2I2dl/QZWcHVCwnYC
ygyzy3iwzyWo1rfYvAO1vZvFWi6jg96T4JRnZZ3wohse3FHo/WTReVuBFvQ8lADxi0AFP63oQ4RI
IqraRhKGZPNTWM/IsouwA9LuLit6Nz9VeMRkTIUmO+PzBQQ4UxbeJhgX0hvdpuB1t0pTMT+ZK7HU
fYyqkp9NRD+W+AcB6q1TVg8JjQRw8WlJ6t7ueKM/9nHAgHtNdg3wAndK05jR+53xPiCxtiAhnR3u
rsFc5H5Dvb/S3Wei7b8uz3YgwC3rdjrPWMfbSBaxWddv9jIy2WCZpzY731335d/+h92AibtvDj5d
7j4Xb4H6/WqePfB/2Sx8onIvZxQcrvA4KWo5qCIE/cbfb7muVo0G27D54el079CsOqmKQRxVi1+j
jkBg80FPOt26afSlrUhwwJ3S+pES9lLiLv5mc9das9GPjk0UNGdscL1VrkuwgWXNj0G3kMMb2p9n
MARfaO5soBoK3wu7KHY9Staux4BH763Xfasg5XlQIGo+plH6AVj/8b+vL0sO9O/Liw/iZ4T659gc
WTb9jJzakQyd0bGKH1SMXqLFSJ+YZOBWcPpgrIX4DoKTshNFprpIclo+ggBTnc0oGDT6oByQJlkU
eBtZC55INrPjONXsaHqVO1x7awYQtfiR8aQ6Nl3T+FOzovNkHYbUZ0hKUHaoSa+PrWytbV+27ZVn
I5ZcoBAvIa/TpIsqL+7ASk2gciF4XZAUTilFAySVHE3P+GZww/ZdwLZ31z3MxHayT5vYOIlerpVl
/QUM+foVmzB/E4RZsZlFTd5aEL8TUDSbgzFRJeULAbX0aiwQ3etxbt8iEIQeunp+xH5M7P77x2R/
TiPjO4mnnUCeiOf2LM8U/AxWMmJbY6V98j0jEFF0BfnqQif0aBpwWxUSNOIBf2YEWCcDryuzil03
0eIx80XxiKd25FfpQ4xEapYmLUvpQxYmfdZnE7LK3/yBsKu5lr1cNQTBbragxbu/hp/hMw2x4TLX
M36S6dfULqBwdObHrgIPVtYsOnbMBzFUtPNGMeo8KZHzJBv64dvQ2tCVlN5/QjVsC0XDb85Aozj1
o/R5EnO76e2CHS0ZtOsetKOVR8vLPR3kzTX+VNeWf6aINH1aSjScTIpoAoH3rOz6HydlXWupJMOE
YJlgrkvCsTsvr9JyBbpbNck/X8En9UPmD0NS1WX7lOd1dwYf+QK1W/tkXPhRTOuau3JtTBvKuQ1g
lHQsoegKKCRM+hdELeXD4GbR4+iGzwN+Ve+aNvOmG7H6Fayj7zXvIMeJxPOYc3XVAyjF1eLv8zFb
exOoewWbIESVKlsBuSuP3qQ2tB3I+d5wi/42dTu+MtkDY3/mC6kUOPbvxmGee4R4DmRQljbeXvlq
ZXwmZGpz98gbbm8lZBOxFmX3xfmhg979YrX1dM5rC4nrxSSkGjfaneiG6sz9orFAxkNfpJffc8q0
9p7slNMtNDf1JXRrL1H4N3409DxblfU1g9xwoKQ/9born+mEw74liq/15E8rPyPeIRja6RXkh12O
nMtXF9mXNQEDd48HfmTvAjQEE59zO8CvEzpSY0Z+vEz+KFzcQwHkdsm//AJtlI/7dK/Ery6AFBlo
ThSiftnnrbifDpBDdLr8HjY40bhQ/l1B6KbXeuZj0uaW2Bjf0FUayUTL2ekQ68Q9jofVcGSKnerB
bY8hoJC4C0Z7m05d9KVPh7XonfmbiPJmNVhhevJKNh3cqdinxNEPhU+xIIG7GfCseTCu1hOQXfiN
Hd99ZsCfKX7Aqj8zhpm1jrJY56W9gSoHR6PcBe0C6QKwNXnoIfEMHokx07QSUEkuirNb13gpbRyW
/BFgutCorZQQ495Y7XK1W/QyGwTwORZM0mMPNl7sEVY9eyPPdo0MgfVNhfWUatrGxRxAeiGCaSOa
kp9MwxB4mqqiTpDIKFZ3n+mFy+j/63Mh9IWC5eUeZUKRI5uS0OqjFa8aCynILlgTUlsi8VRQxx1l
zt5fTidsOcrQqt00zAZFZXFNgSqvJJ9X7mIZVwOu3AGJCRVnDhMPTjBg2cexzAWn86PWKt15qVtv
uopOHzzjRwfbqRcGPR/Sfm4NdjvC8MH4cRHK7DIUzH3qtfdk/GDDDGs9BenemA5OOGLOP3xw8kFg
iiNRyqPwmybuJ85f2qXpbSTgo/b55uG5G6dqrA6cav8qi7w6cr89OmOn8RGgIR4+G8UHcZhtqp8b
nloHLewmNqN87sFusKZqT7BxWE1QGlxAU9GHZgTNsy1k9+TMVhTjwMq+D3ULer7HflFaf0FOW38Z
msFfWcukmhNob1IqNirNuiJ2tMRByXSDAmemW0OQh09M17UY21ZCjzEw7NpdoXZSiCxUtEu9Vlrb
Ki2aOCT5zuR2ih4ZRx88p61J/FhgWu5BgDmEYOV8wSZCJeMcqTPj4fwMQBNCGRzkU1b4a9mSceXN
IdTO4xw8cK+NTrZP9saqIct+ML3QKiEgK+klhGo2K8NxI62JzVAQ48YbZlO/a53sw9x3/YKBqm0G
jJ3P42qeKuf46f6cgcM5dKMf5yKrsEblbM2jcngMSlGuUu1krypCoreVOf/wSvozkFb1YyynQx/m
DFzI4ZHIGcxSCQOMeXYxTVjTfOFur62g993bACE+u5SF/Z7NLpLZZoB0kXOp6n4bFZF1YtOMJszt
kzHDVs0duA2wdUObXR1UD7e4xXUbNTZ+HtZtionDV+zBXGps1DWDznplc+Els7D6Z9PYgOZB+3qi
EMA9M1Gr1UCl3pqxtOTlubL7V2N1rOifay2++4pbie0CAqxCn11NE9WiWYWgoazvvo5Kch1YtEnz
hp7u/kAGyxmu/4VXIlfHqnECw708h1rEtzfGaYKtohd7LYqLBDl7DyKIep/caNdCdAwG96Aeuk58
N26ReXIr87bbGLPHFz0WuJldacHCl6glK+Nvw6A8IIsOnawdqnc5cihBJKS+oZ3i2EdL+2tJqgjI
Im4ExThFD1WRgxxmR/obk0jDg76TPoL7BNqCOzD8vf2w8aY+W42MtEfTSDxZpYrv9kjmYpHVQwW/
xORmOEVdhaOEIuJoVwFI/8qBSEyQ4iGISJ40mmQ/2zkJxnb8gRzvmEB61F1L0VBkVjusYVIFb2M+
PprIzLHexBCFr749TRuimDpE3Pp0rTT0JKDl6iEYZvs4oApFvTFdb5RuHZvu6GXbqurSveWFUFz1
P7oAn0wT0X4fpLR+RZmGdkXVkO16pHleIfps1wNWkA22rfq1nEK8kbyB7n8ZjfIB6/6iujCjAWQL
+4YWXmLMJsctzbNHEhsTUrHi1PXYpxizwAcWKI8+pXPNAVT1/FcUgZ3FhiaNIZ87ITMQfBWsSJPM
DovnuWnI2mc2w2+jLw8k5FBA2YnTJbaSwaWeKr4eotJ58YrWjtugmlAQxTp22iVfpePtkdFLX2jD
w4fZndY4fYomKYn8gDYxPztE8JfSyvq133nQHhVeAa2vmo6ljxVmyk+msZHvu/WM2dlBfhqW5h5C
GHRatl8ACmrTaWMXYm2B3nk0DXDg9uihQkMVtyFFeicPCRTDXoc6AwO/mqaM8mwPQcm3u8v0ZqLt
jZeV9o7kebvKPHf6mjvRFUQc+dIGWX00/nTxC4tciZyex167xwGUnZVOJYOOhJcXwKvlxfSsQJcX
1U+/R6fFND4zGilQYQam53ev4dDXTJZ/cenYnPUiiyJVU3/vNUnmiuYfU9rpTePk/d6vaue5ctNv
zowdMOiiOx61+lJOQl9MzwH6tcIhmyZAjvA5kRDDZiSkAsmt1Ne4HcN3HzCTp8avoTydiq0ZML7b
FXwnew6wRdt6TnOCfDEBQze7gl+HnHUdujdzatLhZkK+hxIwpELVg5EdyllPx7YaauAjgXyYq34A
HmvhT8dxOabd2D00bSBW0s58JEiF+1qEfg2EDkI0/XeTaDpswLavTvk3FkKfF9e5+2I5ZfbRu96Y
5AUYxV6r6GasW+9YKqs5ohJKtgUFv3oEXcNN5poCDkYNhS1+uQolQLy3IiusvbtYxoVCOeqqgk4k
tIMIqvCRCsfbguGcy3qNQiR4Y3V9DivKn+yhn7ctDawNKM3dB88V6GS0e7GzPjhVlioTB0K3jzZQ
JB67bDxnDp2fW8c7R3nYfThFiRoumQPyyDId/B0IMQrxWBOxNYl7ABThwSTrTRPwIrqZZqA0Gf57
DNQIfFX49domnffseGLTq779ovD7POagW0Fwzdsvwh2qzcBJeBvFR2nHTT0EJzNqFU1SuHn44rU1
5LkQcAdiss6lxQSoWCU0FFEjziVFNnexjMs0RfExjdS9GrnZTKIKWsHowZJFtqodSPVY3TRvTu57
cZvr4GhM5Yzf2mnwIRDDYMGgc7Bq8WSskKzTYOyerZxmiajrlVtRemqmAfLKKqz6GFqQ37ZxZsPI
4lo3an0PNAOfzC4oXXDDqj+uZ8L+KfafrtnWyAhaQ8exD1H+tXPSbOfqDEIvACtyrbBvTjJP5Khy
8GWiHf25lHxAoSgITACmXetMkY8mQtWg2XVRDGn5tvaDNR0nVQGHLgd7Y0+W3LERqO9oF/nRr5Cc
1riLfE19cdUpqV6MP+PZb39hq6uPfdKT039r84w/1CNgt6oaNWoN1ZdAjOmbzyBn9QqcwZopnN40
8AcTQCiEoJntjddsEvaJzl2F30fafC+gNRzBTfuaE+qttQjLg83V8ERHIW7XDoX4mTp59Tymjbv3
ugB6QHzHP+YSqvblxV2UXUEFqLlCas4LLpULUnWxDAzK2/EyG2Ik+kRMBLjghhBuGsP/NlRx07sP
fIr7ZJrgOuMyCemYru6XMr1P17u/hoMNPZh5c7XKqCU3fjmNu6ae2o9Qb8q+k18bPOFtGyp8TMIO
5VeAPEnPgglYqDuD0VDXaxOWl+0pAojywqjKUJGEWHHWTvo4DoE+ZpZsjnezX3wyJB02OEvX2LfA
v6bcfVU5DnEpNVv9UzBvdbbTfgZSWVnGmXTxLXAi+6VrxA9e+cXZWyw9hX4iB3/etYS5McmwZHFU
loIYzABKeHv8lU+hxrzDUOGYofwK5TeQKYyAvIkm+3JDkO4TbrYg6bFZgq25slb4SfMD6a0E+a6O
4+w4/+4tPuKJ+j+eWyWgBEQnF8/yPQGNiE7GvDclxH7H1v5193yKQtkxP5lbNYDm1sWVLpsnuXDj
JnCJQOdru4Mx7ZZ42FxKFH2AOuGF6rAA74p8QJsVxrU7R0lWKvtMbGmhGFRUfKhaH7hk9Oc0Bm8u
TYe3IqX+2tONcxR5gCIxWW2tGpRmi4cqJwcnyMHQZja0Y6jGdaVe/7sZUX0tHnBq2UJimj6YgZYM
7dXqNsZA5Q/Iw4NJDxuAdocmEknRpjp2U0v+sluosiP1nz7jvzIrRK6HSJwK+DyfOVJTBz0P+XYO
h+oJ1ESezFigv6tRIQKTsEeCEDui71bjiVVU+NO1oyCSu6O3tlHXi7OoWXEyt9/rfmMYz1kdQp2a
19mFLqw+G7KcqZzLR4+oIXa8wvnezuTKW8le7Tbztr7lYf8qbf3qhSiqUdDq6xj4r7OVl08BtIdP
VhBio1C7amtMM0A06u1Ak3ExLpQ3QS4babHW/YLTMlgAdvXTls0XnTOIXYKm3bhROh6sWc5XHA1H
iPnH4odXHsNZ1j/zvkbKFpq4R8VIvcef3mwjpI9feCuy2IQ0E926rT18QMpBV2kdsNMcOeFpwHK3
6vq5/fChvjSvC0AcX1TsUZ9QkIOum4INl5HOv5sSZKcjNIOQU/yvPwpHATBJgOFf49iU3IPvMdOA
dEE52SzupP+YMUtsxVjzN2z1rFU18nx3M8MmTBTHP2HM2RZFIpiaUfAKwb50oe5rrOgIMA1mi2x/
bUt9NqNZy94BSAcX3EqzNxyDL9UYdA+3CyHtnKL02pOZiLqHMRva/LFDgbLbup2DdDZIYt804sbX
DQI5RE3PZh2/L+8gyQ010OSWpnsc+ET75OmOb0HX/Ga3Peij9aTqfanmHyAOz7vOavJrWeOHUpcu
UpGTLWIpm+jnhJSrgzKq2Lu5zaUDkvw1K/wisea6e2JsOQgSUG0pQwHCCODFtrKL9hGoupVYIJyu
1ByyFWUTmC01uNZV5Isn00Sd2qP4YH65WVkDnJaSPZ2VvAWExJ+3rui7JGjLOO2cA/HleDYNc6Ce
jU13it77WWzmJmVvqNnAj0MDUZkn5+gtc6Zo4xQBahosZjQwVOhq7WhvRrWrflaFF17MVF/1cWcB
LgPwUT25yr8F0bByThVKVcRmTplShVJQRQqlKkoIetiazIOnT0M5RfZmqoJ6PeLuFLuiCW2cCrPm
ZIkSqjQzhLoZKEy2xLvmI8inyl6lKneSBhuhq92F/UG4+aOxSj9tr3/3W84w+dj7IdZRajCx7lIZ
z7hMjby/rmH8xjVm03ACVPVaWvnaHIaQxXLWfYeMcuDk2ZdxVjd/bo3Ompal3keL/+/xxt/rsnzR
KY4c1GWos9WBRb70nBz0ckdBq0MkwPJxIvOurGfcmP7adKLSl3uah/poXGEQRg/mK6vZoUWGb19X
KIKB9Mrw5f/d3pkBp/V/VY3NsS/6237yvm3s5GADe+5U3NB3gCbDBxDwfsd8VEcLFpNnwxX4KDZC
SjjntEGqx/hdGeGLrWesbRYtXnrs8zXOG6njvhKeZxC5eVCX5Bb5kA75qlnvP6LiFkTxEfTWxk9D
bORwNK8AaEX92il7ehisiB3w1QPQ/Zduo7EDlSg5tTtDdMV+gzwwB6XGFqGH0X5UwtKbeXDGlfHl
ge+sZ9E166XUAqgZzoMetf8sVFCt/EjXW7y9/jNAc+tYU1fGaUW8ZxPy14QR5EYclQUIi5GVv4xO
s56dIHt0Fktq3BPLXLwIMsxx0wSHns6A7Yp2ZBdT8sBPcwiyUdoNWf9DoVR77FOKEj5V+z+cnddy
4zqzhZ+IVczhlgpWlmVbDnPDmmTmnPn05yPkPdr/nHBxLgZFNBqQ5JFIoHut1cdxBqeJRp0PXrFh
vXt9V2+FKZoPaMHcmAS1FuAfYxI0pPCkyZNgWfujs8zyVtlp3nC8dUX8UI+LY1iY6k70qknlhmrb
JRwwD0G/wXsWDQDHN20wS2gFDtzuWJlWs8rrqpq7rceORS+kb3rcWGhjFMWa3dUIcZ7BPHScRTS1
0m01LZzjzlZkwCUtpWdN7dTn6efQy2a1kMZcdk0d2Z2h6Y21UznmVo9eM9Aqn7IHV8Uxmnc/KNDE
y8xfZoiYmBqlHK/DuCGJoZsnWYnqC0Ii1UUJ2pspyzrO47NHMzTWSQwKt9lke8oObkex4QQIoAw6
sH2wzDyolkguPsuVnCMF609AzWbYgxi+eZbKNC0HTasX/5opnAzf/xWjHboYCKs9VbV2SXV9fJ9k
jvqEj7q16MIX+JZw83qsw+nmpTTE1OwG2DnKJqJhT8OXceqA0f6xZX4WbMmQltAYGx2R02RyOxmk
K4qmPAjrcO8NZrAXXdFMSHWQVkpyt8wLtsLCqCRSEKzFZQwixVyISzGzWZPfLDZNbZabJOiQ8igD
+Le61f0CKMSF2v2QExkwQKXV58Zr+52v8HjyehOgXSd9IzXR/VIjdefFyiVNZHmX+mnrP7SdQQo9
JNtvZ1VwJFbHhqprp0etl/uVWmXatYPBkMKwfzQyWbsO9OK5J8Z6GDdiTJ4957GiipXb2H+fJ8aU
GRH8Z57uJGCrgzhY1HFRL7QhI6M2eu0WzHX/wGOgeM41NJvyGdyDhpyrExOMTKR201D/0YMScsc2
VR+lqcr3fVzmKwUE+7eSvVkxaT9af/4vl4lldF0YnwBdqgsxoGjBwlQ4MVU9P5qqDrRdaDR8QUuL
R+G8NnoI58GXwtdAIWyi9kq+UZpYOgDpidn06sYuKlNjVyfd19Vg5htP6oMNYj8zDGZ2uY+Kq/u0
QC9k+GRedGK77g6lZr77looSQxwPD4OTeO9DqrhBpqffeUw1K1VJ453J7fmFP9OjyY3P9QMvccto
6l68KgCqFbfyGkWX7kWK4oHIeZ0txChyxPARCUdomeUhJmXXi77V4icDeu0LPHkCwbI+7e8r1Rbo
7XxeGH8Xelq1r7y4PaSOoy3QJJYWhejWFv/5c9PZpoY0zHx5c5yvYil6VfgmPQj7vSkn/wL2DKp9
Ub1y268/qznmALPhF1veDukOJ3kpTMsHTtoWh3oI5b0eRtGikIZTXFnDpbPS8TIkFVsigALCJBpj
KFG1qtuz6BHBHi63UTEhqNgrdKhp3deoHG7fSTns7muEuj3unaB6FaaUW8lJKXpAQjMVGLi2te9m
unAzN/duKvlvIerQD75gFIsBUO5ys9Zn9rDoi6aOvRhEdbkQC/y96r/6Ueg/lapuQ0g30o0CpHap
WJL8qqvAMMxG6R48v1Fe0WYtgd4Mxq6clGSLJKXk+sh6r4IszNdoiaTXwEK0LmmRBgvMLLlGWalu
zaBCpquXk2tnxMHBzLTKvXUDWEqqk19Fr5TAsjpl1SwmJy73VaSVe3F1b6TQJkUi+hG5LLRYZ8/a
b8t91DTocRWtsjKl9sVzjNRN/aa/hnVU76rBjheiG5lGgiQQSmalnA7XPECKwdN1+KCzszVI9gG5
l8RNTKO/9qFtHJGU+JnNvYxwxymKxlcx1iC/c3bCAv1mJsa+pz2OfrAXY4keGpfSktZiLC8K68nz
URqYV3EynnhN9lsMDXoQXxXuRn4Ujoso3mRWqr8Iv2xs3agiIipe2+r1JWl2e4nsCBoNrZldvX7c
xgapSrDz+XUKmjc5d+qTGLORH0W9bIgPYpCfebpInSraiVHERvOlzo56I7p5R5wgGwZ5rUcKef/C
3qOlFB6L/2zGcdnJvXIQ5qmtCiLU+vTlFinwp5BwWLZ+qNZL4YPeAD5TM02bRK0uX10xUYyL2VEb
yWsPYSmXiIyzK8xe3rEdIObEIxtIj5FoBw3R34VEMn3ZeJrDf9Vs7EvUjt2bkx2CK5Yngou9Oh3v
zTTLmamRnuxA+G2VuScGhT0eiX/DEHeqh37SA1cYMwUWu3t3In4ertDznDc00mdXgG4j5QtutVfi
ZT6YyUE0gQ9MuruxlURrt016G0rL7CkcrVmP44+PuJSkKD1Y/LFzaxzOsTV2yP76xa7Uo/o1LHm6
D47hE4+hW6nl0xTL0aPo6W2ynLRufGb3wlEjR2SpRKqhKvOlp5IgDydJm+9Y+iUo41kVMvWXkRMF
0YKtTrbUujxfxzrfuUVqkWn3ZfJmt75SOecgtadDqqv6RaxjFzzAM+1xmtfLo7A5GaMHAJuXECbo
RxMK9c2nMN3sE/pdeYB4kXgTwtbZObTezm9XQafka8XpdXZN3CPjya/P/gRbFLHnYzMfuKq5EXYJ
CYpAkbWjcNXLvjdc/lI3291NzPrjK+ypPZYHReV73xbh+M3zEDRQcvl9CK1mM7ROs47g9gm775nT
O4LkzcaQy3bt6GXoslEJDnoZ9YumLPWHNu26p9FK+6dA2QR2o1+EhR2KuiHOKbnW5HjJAvl3mZyS
UW8l3+qedEB8jwrn/9sogCCoOGHgLMTkII1/dwBrl2Y7xq/tUG6HLFUvWpvEEAtNaBzcKJQ0tK/B
d2GsQ7t9rjqL5AsTMsRvL7nZ7MWYyX7/7EjjmxjzCdceVbXO3LYJ1Se7M17Rqvulenn3EpW++VyY
61pqnGbBclfJ8aSjPo+ZSW0tbIoeb4RrZ2vTA2IlNTcLRtPJcw5/1lHHWqwTxexX+xDqcK2oZ20+
GZXzaanItGcl6rWj6PlyQyyoGfqVlHNYckKvOs3+YjCf/eXa+Nuf+G2/EoOeNlUna0QbMA0ALSXI
8E32YCNEbsRu0Rf6Ew8p/Qm5AsONRiffNlVgPGWK6p/HItyIQeEWKIO+rH3C8fdZRv+cQ926iDlq
obUPUzwaCM+zovAalOrJ9tToKHqelNs7e35hffb464VF14+iQ1yFV9PslHNlIAspU8LhFbmUT6fS
pt+B9pJLWgLzGuaxYqvTRxP6LWgVDfARj5l1WRnTPs49AmsSh6AchOQltBAn7Kl4+uoV6cZHHbos
h/S5npvK72FgSCBksjxJnyl0UZ/U0DiInvCwytpyHUdvtmKW06XRoRqdHyivGjnLoi0KKrkFqWX1
W9jAhavGQXxC11DdplZ3BhExyG4l2tBz/KMifwiPmwkiYnwS/ZIsE8g4ea/MJmE3Jw4nWVQOyFi2
3TnXao4gSVx+TLVWLUtZGXd1rXlvffVip2rxMfWyt+m7pl0ZYVwSg0ygiMSIAwa+JC9Kpyie8rnR
vYaKElNQbIVNUxQCvhyDWtt/gg6XP3kEYUF35J0rxoRXgdADNIXyaPSddtbmxsjQauuNJloLW63E
2hkxCe1sBdaFg4u6u5tKrdVP6M+qNfsCV0wvgIrzg08X/KIhmPyazNg4iEayHUJd4jLvSi5z3R8R
VKvrxd2pHtovd/K9BjvQf7qIbW8HMrNb3Yt+ct/4PSDWQ9xzmg6KF4T8gvPuGcKvRTpf9r5n6Hgr
qiZ9Gp2zlny5/DGaqF6mTWo8j0HsIBFpmYdIq5VdiJ7SDKv2L0gu7Kh4Ak7LWGpDbX0ESWqvlcgY
HpS5K5G8QyXJeLM1z9pGneKv8pgkex4gSZFMnrYxEkl7QyPxCuHOeFRR9HuZyK4Kcx0HEar12bAQ
XV/znGXapfr/OUkr4mxhTBXoLYLThRL8MANDXRZNo/FrGP2zn/noP2rFO+fKD10GVdPphoEeoncQ
5kqBSTxWiKm3YVK+Z7E5uMXQmySYh/CVTMxt9qCqhBGttH1MbCpTkIz5IBSDggc4oXVSjP6HNgaP
Xg8mT+I2eiaMXyKpgx21G2XJD2MObvrBRzmt+8go3oNMMdloTNEyyAePo4uurMBbHmSPAErHifHY
KSpqxHN2u+oJAY2dFh1BzsYvPF72Is1dhUG3nmxqFYjkOGyvRU+W57UB9b4fC4QRhZsGFwYWWJWd
dZQ8LuNovItlUchOqQ2DCKLotiu79cqPOkGPyjIbdDvn1+4mj39hT+yzrrmjTqUrFp0KCf1K0AHb
evxhdHI0uoo2PkfURdgU5CZz6ifYwSaDAXSYDPIIcds4D3IT6NAamq45NR0UBpTQ9wRXFYVvnrDl
4bHxkW2fe4bedWv2w/FWMkdpXxXU5Kj71HkJy1E6I6p4EL1Y06eXWfNkHrIp0bLP0V+dwxZwayCs
HfKKPH3YwubzFF3m25UH76nt/Cw6Q/rlefWCZEUYuA0bHbuvxp/ojCTIUfTGK9ox4QwwKoHmDt2q
D4fqeZKGESmtEsmJudvB03105GBJNYOG8LYGWjODsLCiPoR3KlS7e/aBVnEjfwqHnk6flstYQ+RA
jElBMRwDvYSyyGBQx3jEyi90/eNDDKVgzeuS1Iq1ZlF0nC+mMtXPRSsrNxCYOpSfmTym6AeQVLPY
4C4FOEzphnXGof9Nqepio+kGmLdBMz+qnJBrXX/nVzyskgByNbfWT9ULRpjsZYKEC3pHy1obuQMj
ny4pg7UTDfQNAJniEkcu89G0duXc/D3+L9f7fK1pu6/5wiim34Yr9Mb9MlMvdkvcaCji7rslAwux
5HwWJrBLtCUAagfn0JGC76qfoUfb6c5LVcJ/BgkjnwmPK1R6aWIU2Kp6L0V14Gqymeyq1PAuSE51
D4ETsGMeGu8ibH2bSQu+y9q6y2QCw0nH9zBBfycrpvKhBfL8jtrndxuFpUdErO3nLNUeAm4QnFbR
hEUgGyQy9z1z1Q4EiUAxtAdPrXv7OBbAGJygXxojCcgM7MdTA0hiIwdqvgF3Iz0FPb+hgn3TVYtR
hVW0OiW35lVvUzEMrmoa8dGYu5IjuaWdh1ckf4CYdtaTMDcovW/jIqVQEHuFN57xHqB8rduIUdsx
PiGpOicxKEyi2+T9Xof/fh2GnvJLfWyv9L5VPoiIHanKYTyrmeIfraB+iQfbcnO5i2aQAy+OgvGa
AgzOSp27YOyqTeVlMdRMuhATpJ3kkQlH4Cq8amHhn5SAuL5kfGR58CZTQuGlrjN1DVYsX9X8AV40
b0bSWlWw6GrJeLFJTpz0IromPUK5atMPa6nSDq1htc/djPBEITUD4BvF+3EGiaIm5W+nRI5BDzAq
/KImXFRsAC+i148q6ggpkEu7dC6AhIsdODvzMQAKwPe2Hn4qbcnxIku/eXoUrNjbs71RbfnUFpR3
EB4FqnJSHv1siFotapt8vDeB6rAqCx1wB9mmmgoBvTSdzDI8eBVqn1akBKDF4nZnoAj/3uv2oucx
dG0tszv1BdrBPn+I9y4xvBU7UfVBq8YKrWDiI4h++e6kAHHJu2CVlHzNQxVhCkvXpFMEsnM3FDxm
+P0bL6qv+K5WFsVFT4Jok2qSdETr/quREzSz0eTY3u0NyMtEHxqE4HsVBsIwfEhTfm7BOH96abys
TDn5mYVE9MwKsBMcxHjdtZwT5UHu9+bEC8tqaj41herNcsP+D6tQ15FqjJ+a71Eappe/1WpO8a7R
dw6GEfmuFFetK0M2fg21LNohzTMuRLcKTPMBzApZunlUjdGnCFLPWINPq15J3OZLS7HszTiPmioB
I1MvCe7Mo2yGYPE2/E9IBCdeJzCvVLuIL2KlooWDkNf9CzCd8WWk9I+Yo2pqtvGK3Dy3w/AdQFf7
6dlbXW7q3ySDU3eIleJqQqdZ1aOeHVOF4L4RpNkDovneRQYuuRgDI/8e29UGjl7zmZbGtifQ8i0K
qH5CYa/pElN+5yGU0maXFQHFLuQ4R+6iVa/anKq1oW7+NtsF+7/mk1vAr9SM5dcmSSzABE7ONw6G
eAIV9WFAx+DRcEAAIyS/NigkNMP4u52UvQAaVcJtaTXVHrWampjWSIWYRYTg7F40YujeNdUQUJWN
btm/5mQJrAqldKQNj4/8VM1NDeZkqVRo9KI5mZ+ILwFhE8NKbcf/Ggk507Fjx0eMwmq5OpwkmmGb
2zyLb42R++yO+mZd9gl41XmgLz2AGVmtfiCY5W1b0a2iyEaFEMDq7CIbk448pteRfFHCPRnxKnfF
5egr8+WU1Q+5151uI0iLh/uuQ+J9LS7/5R/Y55EAywXd8nVIdORtkrXsSE4RSNncDRu/3mgaNwfF
6/w3uVW1JUGTaSNGeVIj7523/VGMklRHuUuSn42xLJ/nJanAJ72KJcN2alzRFUv2ZL+Wouuzvbkt
KbpoJTwYFJvb8BuUd3VDtMqHjoVImRy6d5u4Qs942hl9NaA4PXvfGzHv3hVXdxsbFirHNEcyPDrU
+mtTpNCjtc5+pCSX/WjD5UrMfDrc7fowqG6agJkQHpxv7cdkRiU2RGLJUP0zVa3406hm17vCb9jp
GklZ7s/xQx+09rGar6hE8XUlbByVvkb/8vufRgElUDRwXiVP/KOHmmscq9auGeATokQEQ9Z2KFS+
EJe6PrHrEJc3B+FLMk91A7urb1OFrRLzxeW/JpEusXaFYlBmjOJZEAWkahN2AHUpW+U/Tqnvw9lQ
2FZWwHTKzCH5+GdgjC3/BJl8IdzudidGY5b7BXB7QtW2K4YbXT2CKu73dz8pUsNdHY7vg2FY2wb9
/LVVy8NOjZ1h1xmUq3FFf7KTkQpauaev7uN6kTEuXIXx5n/rq7qvggsEBIrqkxvJ58zOpu9+blYr
GZ13yj6E/TMFmN6F3aOKojGOQ61CVGebl6i+f0mp3/GY2Sio8WVvllVtSmw7Aq3ekHqUUasbEJ2d
ysbcg7K8eYspbC6dc1y8iA65P2b1hrR2SHEdhU00WgK2GAgvdxU58NzOrufg6cySdfs60wnyxA6/
rEzadX0MNdUfr56WNpdCVstLUsSvelGM7ygIoE64LoNCvjbXitqQ19rrNK4pR9JdBdb569qkqFeQ
+tMZmra9iEwqC/VaoXK+QjYJyNLvSmutgxomw0tYgdAMZE5PYeQNL2x1Ka3ADnwpRqU6T4715PwQ
g0mpKWyR9uASknYRTtVa0fyzNnYgGvXSOYombUlyuwZlIR46yYncW/8+Lq6sst1QZ1LdtW0st5Sm
Cr1lkRFddSIK/RkdsQrqDkjtXvSt2Siu/rLZCZXJXCKTbMQ0BDVUHbyPrYWHprP8c0uBt1tjWMgF
D9FUrv8agDCA6lNpy+59gPief071LDryfVn8ZRdrekH+PKJcsRW9wVR7smoEkmdukGD7TEqfbw09
h6v1D+1H2A0OaVDR7kQifLYafnfT7cqGPXRfTtjEmn98hemv1dXA3ytmWW/0YYol2MxIVxjUsXTi
NCpgIrQjabo+z7edHc+X9MVVhlKqqyXhQQ0orRNbnnZC0Eo/6erko6gzLpVOKk7m6CFErIQZFWyk
KAN0P4/q7B/6znHriS8KWGU+XTWGb6PK1yjTu3QlupT5yJdImZRbcMPRm6ZEv9UZ2iQGY+OJX4l1
xcd7JMH4WCpS+AaW0dmZHXKGwskfyorbVamCbmB9ftbJAjxkvRfOQ+AdK9LRF9s0yafxnRDmOjUq
ZGkpzyEmqTpnOenbDfpQZB9lbMaPAtLAHqW+YIHBkzzekQ5g0P+y5MpHFHfxI2Dh+oaX+N/Xub1O
bbzf1+gHyGLQlXdtNoIpINAc7CvZG80FAHqgYXMDs7FZZlPCfSIrWuiKUhsdUgirB3HVCOM0mRzO
53I4NycxHtZq8+V/8xIT4pSMOsJfQHP/WkQM3yZFVhAf2h3lW+197LT1Q9c6LwR4pX2gD0Z1FJdh
n/kwrDCO/CC5aUBqAO1ndWDsIDryPQg9oiGRJ+1DoiNunp0G51dje9FyDiMWrkg6ivTj/5yUFEMA
Ar7Sk5IWrJu+ynY6FX+SEoJqqc5o0orz+U2U7Nb/M1zLvdSf/nSHEJ1qVyiVKagB1cskHhZ9acT7
QYka/+Gua9Zo4+0FIoMsy+lP97YCej4D4jEp5TY5JF2UD9MwtItoKlNtj5EeALen3smCCpbSNrQo
ttJlrXbJ6kSncKEPY0Ty5MXd5nAPXtaxReJ1XkoM5FblUamIDOPdJsvmuxNPzV6sJOzcV5c1+HFo
RMzUlDx6lKzq9nrCVNnU//P09knMiSwIt12jbkPOWJD3iwFwH/erznM6dqhl5GYIdrS8cB/RyhV1
bYXD6PlLqYiGnT9PLISTuPR8Eo9KZNer+26s+s+92l+bs7vffcP2f7vUcd24ALra9dBx8JnAN/it
X5094MyoDc+N2T/6ozHsWh7zBsA0bGVuvRKB1beiZ8VVdc40pTxbTvlrMEpQ1X9MwmNUtQQkyVRs
RgMp4rgrpCMqq6HrBd34lkzQKYfWa54GynatkkLyjk7TKRtdqZMdRTwIvNmT/6DlTfUo6Ua/jNIw
vU4ThUr1zrBfk3bo9lIrg48iQWID06Tx0yE9FCV15ELnoHo+g0gFfw0KD1Udo4OuBq7MwVhOjOgx
nxOLURhZJ9vsVqInGom7wC7Rml/d6MfRwmrC/qFwyhrGgmcuazPRd7UP2ZySZ5SXHSf7pZMqDq2Z
um8MMIWktB+d8GQZRowYIk3M0/jSIN2b2lZzFr2b3Xd2nAWlAwmIaeba1d+oeWTshIecJMnFRnzZ
JXVtbHTLlyn+KulAEuoqeLivLqcIgfYZifO7La8TaTVpSboUy4gF27IdH0ir84nmN2XMzZDFzbYI
gty9vQVHprKmYyovej2N/sJEmeIYNN3D/T23ppY95oRP//PT9QPFdOoU0Pz8toU7Ouy3T3c3/fmE
93cQ6TYpkcg3N7eXzDhuAFRh+3B/zciy0MzMyMDdX7ULJW8FFe7rE4oFqzD7+oS3v1YY2Ej9zp/u
trZq+Ox3+HTCW6wvPmGNjNj9TfbzJ0yb2//f7c/SU7+8ioevTydmy5axk3wbVNT8hxCz8zT7FqmV
sbsvb5F2dIdKipbA8MpncEcz31UujoXZ2k+kyp5ryqJ9QL5BcS7zAFgqXvmWUw6oMKWUwmyOvnIm
Sgk0Vn7mxmQ8ZyoRuWDyuMuEMVnPRFcPkqJ9F4OiKQFjaFS4uvlXHaT5hgDoWuRD+yhoD3YR/7r7
OwrxQ575bDhtedlqEnu9cpZpT4dhSeV15Snwc/UJRamDPTTSMZp7Y2n1uyDiTysGhZvpIVnPbjtA
FRIXrwmQo7CRPJ7XEI3aFMMq7aziXzYvrteOadXn26uMUU3M31Nd8TJiVqOHVAUxi3QnuoMy1ifA
zbeemDU0yBmVZok455/3G6hUSp0U+1GYIgQfNohJ5Iv7+0Uz/DOXk3ovPJImolahWt/eqTCh7T4X
TI8Dsn18IGHTPmK/a29/EsD+xYMcpcD4tW+Dc9S8jEpgkgKBdfTDs7gykhTqVF8VG9G1jAQl91IF
gRDqTbT8y9uJ5WFbwXa8LyA8RMMreNn49Qp3sxkXEWT8f17hPpCU7der5JBQ0I9nPyR3aCTLQboC
ykxom00HlakkDUq9H2/ZziNmPTnDnqyzTbq9Kk+OQ6mEQQ6aiwa6YEk+x3yh+LO/6LRseDfqPnCV
QRt/RHlzrOzO+3QmcjVZMLAn7MgqszXz5yrhwKfk4KelK78by5feg9SxUedqs6sKr2eZojZ6gbrE
0VTT5BNvV3kwg87aW1Rj2jqZXW0HiW+ulluiDAs7L8X7yY9rPADVKlq3Fq3Clr/RunQrRgbNmRlH
GblkV+3S8XCzWprjDjwIViAqMv4LGv6XKflaN8T7JYrltQrbE2oxzels5ZLFtf5Uoj/0ENbFNqyU
kJip459lBzwI+GIJOcYuWcRq2hyn2pSfIrm+Crvtx9oymqpmx91dgVOpLbPCkj7AsyprR/UoqjVP
H/pjrrZI0PZ6sOWnoayEmRPivqfE20t0MabAhgZmJg1SqA48yzXbRIKQZHyTfT/oyb6uiwaO8nw5
qahW2Iay6xU/J75IZTm7K1bTmKVXxyR91g4UR7AtM7kWEmUVzBx8h+h2LZSrKJc/RW+SGhuFdOco
ZqL5Yjyhkr5AKZhn8dzY2QZkSfMiOn1cPKDc3lzE3DSarrofyifR45Ogy+sF0UG4Jj0gwJZQ/Zbw
gfSScv7c8lMoZOpc1SGxehptUMKFTH231RSGXzYqtVGdi6MJQGGDsJ9wjAb1n+HZkWJ7xc4bc/DG
f+yFMQcaOjnmRjq9xlRbAVZdJm8dVcCQ/+fJL7paQcyTQo7+zgek9cYe4FU2yugRuvr02hpL4aRk
TnLWio7vMSvYagSfyVTYCcxTEtsgnS95oATm0VHh5thbk30UoxP5b3BI/nUEXXUxqIZdUY/0TVfs
kOLGYUU4nkl5N+VrE4zFWkwyCsrjjm3I4YEKK3vU+721H0PDFE0k6vI4IXV4krlkjzBqYAmJjiIF
M/lV9RwR1hrjVr20sVahPRzGq5y/8FoM9qPtnckz3nrCVLW9v8iSkZ/QPN0hpb1XGoOM11CQgEQW
9Cq1fsQxgZUIBDtbKlxKIJg/FaP+gbIDsJ9wponrVvEY66XxYHrTzJkbEAGUeGQ7rVnPzGqqFhKM
+F5b0KeUOY2utBSLArr00/TKwo3TXL5S7pRUi66qBLJ1Z9OjELV1pGnGkxThCmXV/FonHM34UvY/
ia8tbyuVWbwt+k7/HlNCGeq6rFMuj6hXk4TpUZNzMnfx4G9C2fLOgaXlS1uJ07fQlH6llmX8TobL
bR2KXl0kSq18tEbfAL7qpIuD6sPSmyaqNA3JdaKs1UtIPYiXrqYSVGxlT8IU1fpE5e4WZPU8WFJS
c50TTl+JUe6NMSX9eiCi8yiFHZEt2N/XIh83R7Xi5iDGLSdNV63Fl0z6yJy2exkp21siZ/zWGrYC
/II6jaKrFYa1NoO2RMi6qd84iVHKKR6gT8zOWuqtSXx0zwoFhZ+gVt3Mg5kG+yyf0dGzV5Lzm4M+
MjyMcmvse2rmuroh9cdZn2Ip10FPVcJpOAqbaIAiDMdkbqaoMZeUdMJlntEjZEvNzXlE9FUZwdL7
sLCJUeTgQE9l5l6uk2jR9pN3qk3fOja5NSxGbbK/E4Lb+YM3vRYTBRxyr6YKa6SH774+UVsisb9L
EJqXmTrph7BToseM9A20XtX6nkXjm0LxCZ/Mhht4WQ+usQ8f743VeMeajc4eMmNpu7HtxNtJMgNX
uCSh9eXsh2gQ63J2jE2oTa5JqM4tjabm9y/6nC7WZcqfJzSy8bFG0Gw39UB5BDugG5OfFcUhT4I5
0NAD0hOg5gSrYHTCn7LZhifBDpjHmtnz/zFPrKIbw9ZWqvAsT1AFpJpEvGfEzlNg9M6TXQMfsc2L
sIwyQR9kcpqlGBM2027Wg9NMZ9FLjDje1D3KZQFF4LKF6dWPiNYOx2heLPdUez1RRYoSk+ZTQI0V
RO9TDiZaYz6p+WRfEguYC2PCUpvUV/Xgsy+TvEa1MYqjlQYB5KiAyrarKlpQUrZ6VfLs60rYoFm1
z+NQLMBQhN+c/lMz8+rdKsxsa0FwWwmz54d7x2p1kr3crSgdg5RB2offokn+CWW/uwRxm59GbbRc
4V9nGlIRudWfHE1OL56q/xZ2wyk89gGliWwNvzPHLg/Czr2Vct1D2m4jI/XfI53k/Px2pF5KHhIk
2B5El3dn/Hl3fW8Pq3x+FyjM7MvW+np3HVupRa966xoplajs89+lpZyJyObvU5QbSzMeKIHbOOW+
zBF77Pswvk4dEAXiNPlv2OCLuBn0c6up6bKd62ISZqcIyHx1b9JWGh/MLj44Zvtvu/DVZf3V1+3g
2nX6XklM9d0bSnTIqPV5LJUWerzs5Ss19ay3QU3OXmgrvyjA+gQqLn3TfD5WX+XSPtKm/og6BcxR
Pag/wMpvffbevxSv+EZpLv0qV1Q9tQuC71rYyKfen8JZNNP7Fkv+Srgih0RFJ6eoX3LY3+tOb/2d
DJX9jHrUsFCVkR/xqHdIcVNRe0txGWurRc6GA0a8mMWC3qasatx+GpNvRhH+KNLa+0Ek4ZQj0PG7
VKeVzG0/cJ3uiOhJHrmtifwNjBEX6sdaz9PqtxPIjxRTa39oXfh76gJjI5lOv5apPPLsAd7Li2fk
IvLnrio5gI6esha2btKrM8SxTZb3+c0DuUJ/4SQ6YQwqzI15+BRkkXMuQgMU83wFE79etkkerv6L
tfNqchtZovQvQgS8eaX3ZHv1vCCkGQnee/z6/VCUhL69M9fE7ksFKiurwGaTRFXmyXNqGzqRtQ/j
GP8B51iqJKV5vHJuNIro8T5au9QlhXYdrCML8iLS3Q3r/Jpyt/Gu3qeI9X0lU9ZhH9Sb2G6lRSjF
0tW1O/UYDwDlIi8rv7bhK/hj61tcNu4S6m3lzD/MPOvQDi/LaaAZ/kyoQ/4aml249krOAeYARCWX
O+jVotD6Nuo5FRmN/yXvonYT2KG8l3JDfrRDH8moyaNvzWeNGsyXINW9HfygNuA9s3xpEuVJOEBJ
hLx0WAA5q6pyq0qByltAvggoJvC66osFJnsnxUm+KRGCsVCQf4X/Xt3HutOt7V42/jCHZhVY6fDm
lr2+s1V0Q4S9lL/VfRC/N8i5bRvgR1vFCcw/4iQx/tBsIgp9LFvbouni9yH+JsYiapw3HKu1HZIt
49ugVSthVwwOqmGVqMS8ev+VgPJO3IL4jrUKpGCrmTEasIaP1BlniaO4yqfubBMDul/+Xy6d7ujU
UzT66tPcHqT9AVZ3FC2h+BNNGYJTLoJc+2BLky678iLCLZkCtIh+O8fTAGz9NqzTxl+f7GpNya3v
1edPdtfL0nMD4r+NzGFZUbW87LruLTWq8qGYKhdtOHyOv01UvVcPiNPcTWTZSoJIVMVKHGt9fVBW
OYp6D15maOta7yE8aR1nk2t6fnY46e2oiu2Pcs3/k7S4u/dMJz8mmd/uKlg+z4YLo04d5WQwJFT8
IriQb35YwQnglt5TorQwxIZsRkNVvgADyK6lqckbU2ndRZoaLgfr+3shDzs4EjiZmmZ6FTZx5caO
caAy6CJ6mhN6UBklfnGuSEgFcZde77awTJAQTOR45Q+D/EQxuHeoxxIAq6sPBWc9fwkAunsQo0Zc
FysrQB5UdLXI7k75kH3LykR+qvSyuUC2eIo9F9ZeNQzI6BooeU9dXVe6RZqH7n006Mat7kTuI9lT
77lWm5Xwskf2L6XOPl6mWhHgF1wzgzGSJ+zc8OSXev0a6OUyGjTomC0ihaPeNmvRberoL2rjh5ud
tNFDytnTqGNAoo6urVF4r+G9ZFKCWlVGxmQnZ+i7WqZRPZY2UWA9Ds6NjCBiVBvBueXhL8ZE43V1
uW5Uv1ybpjLGAKGbm26Y8tYDQbJPAze5ikbRi2glFyaCdlqW3m1BPSZUK3k+KqAmcMbJWdjEFRWc
5U5uSHDONlfy3RVsL8oC5GE+rtu4JzcycfAkTpMcQoqatjH9G/Ogs2ubhh8o58VRNfdHEB94YNjf
w8L9oTa9/JqU0ggsqfKvaILbO/jRA7gWTf3SKdTv5lpevCphHpDfKNrvYHkNTXN+aGX4HD6npazz
hBrMe1MnFgx1bfJQRBmSpv9qb6fBTzZiG+iPNIvY8H8UhlepFwc8MyUZ8rjWARacs1FTwEaG35Ek
GmB1GYajuJoby1CSrRI1VFGj4uZMjc8+hKrH6TLUyudWJUM8C70JuypRpy9sd+fffmJ0du5LpVjH
MkLdEtVoW8RWB9BGZvCmKpIEd6Bs7MPKC978KPkamE515cEdvOlTFjyuXj3X6gkNJ0htM2UsKvVA
yrBbCqeYEyzIL6o9iMLyTBl4bIwdlUVGb2kvZqgrqyQaqmusqPFOkYsE/IJmnoowjjd+2SuPFkVi
y45ykvdutB4Jsk9AfrZfJK0mPfnnwGUb4utauaTcsX7UK54gSaHIJwWu2kNqS95uLOTxmvvpsBoQ
Mn3tOk7J+Rd+c5KTbuSkAMKqWxDgkqMV8Nb45E1lUk5DKeRC9EUDJC8E4dCMaDRGv0bEGsJd+Nzn
iL4qwdjate9DpScP/kR9rfRddurT4ipM4WQCgWCcw67eCpNoOl1trsQKFmLObBdX6sSJfbfhcXf9
vT7UYNv7gnJCnC6Jqqvtp9lJ+MtjIG1cY6wAYmnO1iCwdRyLsDjUWecQgm/8s11p2gZMXHRDycpe
cXAZnrLBqEkYa8X0zM2RKtK8ld1Qd6ZHunKEsQUSg2RiC1HKOtoIY6ikdnG/tD0Yml2iacNRHlQg
aArn6cxrqqe2i0GC6y7B6kROtiihQ4zY5/p+SMpin06RyRBGxs3olOjeSyKUrXrPupwlS1Ouii/o
CPvwhBJabCEmpZozZas8bN3pELUAWLhuuwKqMTeztpY9LIwJ8NEWUnDgAI7e29S1/MZdUC8hncI4
aV9/uzUW6EK7p2Im87Wfbm5luoiW4eawmrCL1czJDVzLRzd2ISY4gTE+RXVdbqXYJrkfDepTYJrl
g88vuFn7RrF0VYoCWhgJDqUTq0+Wmaq7zDOo5J+cbaRenlJKeyZXPU+ypQLWbSdcFbmOD40EXFt0
datG8NIp1F1nkRKCNkh+SnyYNQ3HiF5zj1NPM6rmlzpkM8y/X/kajVBJ+LXyl5S27LliiLaJVSxs
wlzhwiu3HDMQXQVPs66ipHiQpEpfVg2l5mXYwtHUJIQOSQJ8pYj8nPkNcYvQ3nllZv8gP/fi9mHx
nidGvrSkQn/UQMltanhUz2YYaftmSLQdomntRawI1U8KKZcLa3bb+1/LjN0pz64pdnxfsUhA70wr
6q2TL4eJpFAHFrUXZ5y/OwV9spERKw5+Qmh7NHY+RYphpvcpejNDsk7gH4KlW9Ly5CGo8+ylaIqX
rNPUy+C26QuvMgPcaBCRmQZHKYPqztbKgxi1miqEv9Nod2KUrEcBu5NrbsQoYVhjUxHr7qvmAoam
AP+uxe92IJ+MSYPEtDieeK7zJdXNiW40aC5OWAHMbBWX43lNQVhUtItKs+rv48b1pPx7Gcc9ABEo
seS8e6e0wzm5UvmzqZtqWMdZrC0+DXzqmmXFaYviSGEfgwzuEAcJwWTUnZNfE4aGfJ1Da2hwwi+C
/i92ZBAy990PmA9fERT3vzgJPMHUFXXXMO6NXUVdDrUudn5NSAivoNk2t6Y+OEseb7ztU9NQYHA0
FRseuV5DXlwYM1RREZYeIjLThsvzawwWge7pp66q3GfX66YvilojzEg3aZ1yXTYGkheTMyoB5nbU
dOg2pq7fOPA4I4Z8X8rKnebiS82LmDpyKn6E8GhpTa5m3XRLtj7BJuY8QV2kN0arPObgmWlSr701
CT8/1YpzQ+8vgCT3KD8EkA4Yqzwauu9yrjylZBm/uq1ZLVTLdF7R8xqWaO4mT3IjB2uIp49OYsET
6A9wtoZjtu9B4sB8okjZsi7bA1sNGzw7o4qlx1vJsONVFrnpUzI1A5kFMg0PwiK73smxxr3M0Nn3
TeesKpkxottN+bRsuskKiFAnr8R4ORARzlr4iqvGPYfE5ZeF3tuL1JefI4vqKxNKhu1A+mljumm5
FDRCgjgonApg6yyfpOOBtcpjhSJirL5aOn+eHalX0ZMJoYO8fkZTtbopcA4fyiwtV15qGe9Dm/1l
JUbykDuVdIEemqS30fE9QudhikY+kE2uviV+85fBe/bOw6VB+xJYQKg1wRLG5htq890lo4hpHdg2
SGLHQjJT6ap96VFu7cI3OaCdg9yOPJ74tvyhjPxAogOC/lvdehvTAWEJ31vwl8M/RislZRcpobQj
APhtKCE2T3QIyAv40H/WssAQmaq59aYPurtF6iTdmkXePPhmfo7dQUWUS+PoXyZ/yjXMLgSd/ZsV
Fg+d5If7vg/MIyTeMEJOjRFfvfxrVvi1t/A66kWzoP3RqRtZk7d9UDhf/Mzt1rUml0ebA8TV4yUu
w4ZNlgaDwwbVbf1ajo237IhFUi1UhDBFO360qJvIouxTvmpKM35VJolVyFPShWvlOZ+oYZPJ9psP
1+432w5gVukoOOOBEm7NEmYUVza6N8cErlXqfvunZwzb0itI3DXac5vqDlV60oNnprtah2xhsCAd
GSJ1WdeITHeJb28jOMmPWV/1O9OWDu6YpWtlcI5jXLULmaAHgZim37SBZm4yt/niW2mNwrsdLKp0
CL7By3SzjcL6nvPlgcoZDVho0DeOVNcHqF8PDvXNFxwmMXMqFC7pAC49AgbSe374IBoIypSjFMFK
P5kiSYJWLLGNNbkd5dxZg3KWu/xLb+e3wkyJxmflM+Xj8RViZ/klk5RXWAqtixrm1XkwylsXAuXJ
kzA8Bs73UG7SkwzphBP2w96zYEAB3p/pJ+niNlQq+mby3oHK2IJNh5pp6kqDeZ0iW4+m2naXxqwp
XJcAtelSGKxKufGPqtOclbqx4ayfEIcTMNF3uGKL8FeU+2CkBugLhF00FGOBpxcuou/41R9s+lNY
tIeXHm2haxGHL7WSVRcCrXyTxo4MX1e1r7KdhguKLJJtGbR/2WRCHpAJ1s59b1HaqPvBkt1GduLq
QQxCGt89oIsAXHmMvhHWx6NTjGHvBFG+uPcD1eoXQ6XGgOrSdp33dvFaaGGzRhQy34quqZk8fhwF
fllvpP7NyYdlV1MGSpRNS4/3S4tT69HVqfRbTqCKY+Tpj6SCpaXfIULoO4e0Gm7FEBpXOwHV2tVr
3dH+4lxXLOSw/tbpRnsb64S0UwbNZxm8jyXfw1BSl0MTVj86/amzLVh+It85FaSZFrBQtas+onim
CZEiD6TG3SEUR8CJr/Mtgcnzlk5XpKFviRoXFHFiEoNtRqFU1/FbKbqyqicXSSm/RaB6MnS/nstI
bnkGQQslulbgjefBJljGc+4ZzGf3mDTZkjII8znP5GQRABMgcd5/1FYbp24caTx1ffPr30mrCQ8x
4PB42GsDd/+t4GbBlD0E8Y/Cze1DX8D9aDfo21B1k+wCnQor6jOpTC7hJuPIPWy0XCuuo11aFFvK
DTEc7+bURbbL2KofU5u8nM/Xf8czhORcBpUChIfjFVLmbO0GgfzYjJGFylAnP+fxQ1myAZ3keh/a
Ngx3rY4ifOg59XUIpuSLE5fvqpue5YJvehT3qK0DZyLKpS1NC8l1rTH0XeOO8g6sNErmmRqvFcMq
9orJaoC7p0dGV5CZZl9K1fJalUvzu50nT8qATFCVyTKyNdK6M8L8B6e8i89v4bvX8go7P8qgaAqa
XTnUF5uv0jZS7W7bG/Zwky3bW8EBrb7JJChVMwl/pOaZTBbQcb7MN7OvrXfLh+e0aJXqkQRTsyni
OgPrUoKNJozFnqu6ZZXeLNPKir4VWb/0szL+LvslIghpEL+YQAM3LdQnx3HUYGkxwPL6TqeQ0x/O
aq3bz7bjKPxkb4hyFV8D36C805aLg6t3FnjC7rviRfxQ2hZQfKMyAcI34REq4nBN5Ga4JI6ZL1rD
+BYqufdMKeKwUyBO3UJ66rxwRocqMvX+hMYCAGGaDI9DoneU/ZTypkzb5g1e1IPwCMx6pGqN+Jza
Vdm26audbHnxHk4Ic6+Qfzjxv4xI/dXmFeoJZxVA5L9ueoLugxoMp5Sw76IPHPfZ0HXCQWV/mLAn
nQZDcNGDFuzr+BwA1KOipqzXpYFMtcd7uTLRv9zzcJFem3D0F3Zrk/6eRqvGRnHG0J9leeIidTM2
RTUP0hJIhaa33b5piF6PtpK+O7H1vQNpeiucUL9lmv8XYu0pBdDOIgdHvaSOD4YFRzb3iEgN276N
0kdPnSLXWVP9aUKelQSN8p1TzvdCDqyXAuqntaJE7/ZQ5ivyns4tmRowyzCpkjvauaakSvB7VMpq
LMEs+W7p3ISj45hA80OS2LMtl3qT6C8/LNMqwi0mrnSz72vfF4tNxHWaa992BJslz1/bWZ6eJa9C
gGCMIX5qtfgE6uIPC8DkOdCMdeZXT1BQB0t1VE9j5Rz1hDiu5djKOUfUfTkOvrIy6rrfOXGl7tEh
Ga751AS7dCDkAsog2OWeE6x0s1HfzAE+/bLvf1AMN/odJ3ZorV5K4u2LqnaydQdBEj+XsTceyCAs
fV0yEIrKtZ08AGKLC1MhVuNZOzeS0iUfeb6vSvzFd1RoYGxEYDQ5H04jxarLRCMdHZpav+qMiAi9
PFiU1DVNu4jq5gmyoGQnbHNDVdgvl8pWu3VnddqC3chZJ1XwZlcdYRhLD14nNspVmxjaLXJ8Z+NT
nO0mxpaM1HiiwCjdeQaKN51awPgT1Oeu1JInGBXYV6OyB/ZK7/fCpiRAX2CXBQ4q2TeOAtZ3RSUM
NU5yZPajp7FLRm3iqyxJw8HXs/EAHpt3xyWDEVDUf2rAHrERjL5IFWmHjiLcdQsB8y4pevtBRt5T
ttSWQw9K89S9EisNOOP4QbOMvSQ4gRlO98FIwMIG5rEqrFFdab7jQu7SPXpEwx3DJIU/hpJ5rkEo
utSrPUiZlz2wl56qnZGNGE12TR7o3RcTIQDkyH02eXFdvqDyRRA90p/5/JhgdJYwvKc3u5l0hZsX
i2LkG5HP5N4U5KVXBQxh62HyEgNhUbmXOv9TdBA6ldckTKOVZZXjDYYpZ6EpdU+WRRtvd5tsmFs1
tnXwr7iIAU4L+tUAIjlZ8i6MlrKBgHstNeWpd6zi1DTxz6sYqgUYuqFhhPQakLLwuV/yS8TnKpbb
TcyT8FwaqPtKspFvE8Vxqaqk4WPg7JvaIn6fjmejNHkAJOFDXUgRX39+FtnBWii9wtCNsAklJKVh
PQhbbWcEGitoS0Nb5ZhUuSTpiOqC+tuOcpqusmK4NNAB3WSYDZaa63sPPq96S2guJlvYwZrvjTcb
MNGJL13VKSt4BXUe065+dHI12dah/t76bXT2278IgpeXuBnyjWO7sMUEKBBVLqSb4gpOZWhyxOXc
1NalL/qB0CnyI70pmwhNWPBVS/G7CyvKHwbyFgtDl+pXfu+VZR263lNhlyi1haV7NWU+FEEEaU8Q
Hc0GbV61MXi0TF3RdJB6UAXpZH22EENqT9w67VZSF6s3rXoMBDkT5e7I8/AG37mbZMJxe6rCSF+M
FJVw6lWnUB8CboJgSTSFr7At8M1mo3iydidwKusGMdJehV9oonASfh26VvBFm6cog0cgD7141ViK
fqgD6vUdwFzPim9WjxynF3KfZM8wP66BSUoP00bdbSrlTYud4lQmgXvvGnmSLMOhCzcQuKCxkra9
tEa8VNrGwHQfKz37k9IJMGJp1x34rgWLjkzVg5FF4OWceNwajgvgqpRefbStHrshWepNWT17w1A+
Z4l9yyETvuSeVD47Wmcs22Fo+IWla9uKuyVFEa7c2r0YWd6d23xwLyli6/Bzhm9eEpb7QPZzCje8
6M2MiE0Shwx2YjSijhqMPKkyMepKCFelkfQk27r8yPNjJ8y91aan2M9ANnHQBCA5+pA3kME0tCpe
UQ9hvhhxBIG3Cnc4FVXmS1IR+wZoJq/sqWsMsrLNMx7vUmQZLwlVSkBClXgt5qpO621h+G7W97kN
yGGe9hoMvzizw6s22eh68KSxVNT2AaTt1H+JropI5RpmfnkjnNMOTLoO7eh9VPailNCNn2/vc/ve
XUH4I2+Fs0Yxxar0bfc+GptVs7Ios98JZznoAD21UxpW3Hf0paVe19EW3OjOsJz22nqDtUmCMT/Z
0TEjQveM2leryN3zVEnznJT9K/k555zBLLCD4QF2fa3vrk0d7ylpd46WJsHGImy18rUYqcy6m1qt
iy46SAVXztUA6tJUP5IdOdgdatPCPy2DeMX5OUC+HHUTK+3Y4gXkieUwRraO3EWi9H+mudF+zXNf
RSZcM67UpYe7AN6omnTYrTGil0ZGKsx0UvVATL1dhk7vvZWEjjcaPAcbMapUyH7URYy6yDSa6UD6
qqy9eYGtvTZfqyLxdqqfQVreEbYLE7NcVVJRbkEu89yyvXE4OMhUGOvQsH5dxtOlriSFuvzg8OFS
T5R8E03VXp7x6A6d92ry51G0PKwkaIBeNT5tD26MENHUk4xOv4be8Ch64ZhmlwJ0nuiBsTJOGgo9
i2BiTB9LSJ7svofvfFoVgU5tM7FrrUJT0q6DK/9sdGlvSZQczmY2/PkhdgFTTk6zPdbhXPSHwFx+
Gsi8UF4UbjJsZ2fhQjyCs44J1/zv27ktB0ajVJQXhAk21HcP7/ZouquxdrrToKTyWVYJdzUqwMGQ
M7I/QDYRTIpCoikmWSFxFWvGxIOBMOxooSgkbMrvqzibkswt8rSfBoSzGIW1F9GPaWUxDc1fDx4F
iCzWIyDq+6oVsWVgTySlmgVI5lU0jOkhq4KfDbWB6YHId3oQV/PA7DcPfPL7L1zm5YGbQXgv1p/n
ie7sM9/pv3D5tNQ89x9f5T/ebX4Fs8un5StP+vXy//FO8zKzy6dlZpf/7f34x2X+/Z3ENPF+KO2A
vqMfPArT/DLm7j/e4h9d5oFPb/n/vtT8Z3xa6u9e6SeXv7vbJ9v/x1f6j0v9+1dqe37J7lDLEO0d
2NoF09dQNP+m/2EoqnxmpeQI77Pu/UaPso/9+4QP0/72DsIolrqv8p/857vOr1ruUKFZzyMfV/pP
6/2n+3OY4ejd6SG78/mO91U/vw8frf+v973f8eNfIu5eD+PNKLp2M/+186v6ZJu7n1/oP04RAx9e
+ryEGImnf/knmxj4L2z/hcv/vpTtlFDnltrXQTKCYyO1E0MiYLNj/LsRI9EwFAdVuwmzsIirSkyY
fU23DI9iuCSBtHdiZNm0znvMtEZfepVBbVVtSA9ZEEOgVvfPnIIhsp16cU4lYQu+ZRoXc8ZANw9k
33+IcWF34YnajCWMWMImmqqHLcPUAYHVkO2foIu+QuoRXwtbived7SD43FHna5vRvYGhMj7nKQyk
k5cWRSjJidHAkoCzefLpbhPDaqR/bwFQETlroJYRS+V+T51zrsrru6MLq+SqMgIbnmSD+pJsRGKH
kz04TMRUN36ElqsN341B/XxXXHWCBuTtQ6p7pu4QWMW1UOLiqiiNtvX0Aui6mN1q1bBzC5ANH2Zb
vQMwOW3eIRdkRTGxMnNkiYz6YV5LLO13WkVQ0zve1wuSojmFaQwt769bCre07/qzysbi7qaPHNEs
defIZU8RM3pB3qRufxerhx6ZEvUPwvWNTP3VOHRbg//bEVCud/KrScveNZgkjGL6PFyAE3EkRz8k
XQOqws4Lik5TmD4ya58Xln/vOErggIaZ7DlwXAiuCF7dZwjjPE2yxmhJ0qNef5hz96yGct3FSXr8
PHFUBn/fhNLDp7VE18jMM5FuY69UBlr1MUJro9x5l6BJvIu4AuzlodtaelsXyCx5bUbnAeHXOWN0
HqksnVznmfeFtPbRtqOYuGmgH0QzEjo7oIysH8QVgmnDPpGShRhMfruJrqvrXkrBCTMyiqMRm5UW
rSMDL0NtzId4rCnUSytJykVYW8Tk1mBqtaUYuI9O7uKqG2VC3qp3Er6zBxkncyPlUHqA1/jpO49G
iv+EyJBKwPZfBrUx03e6an+d7SZ4QhU+rTQjy+PKWzEy38xBwxBUXQeFyfSqf7+uezelVI9SQ3st
XoRheSrvSJnAsGW7B9EYWYZi/b2drV1kYs2oCSFaOPkmIFsQvh5QvhvjTvqwgF7kBAziLpbuC94n
fViw7OF6lWBoWKkwox/1qQnDvDmKrriam0826vSgjeUgtpwH/qcF5mn3e6i9s8mgtks5+JT9KeGI
iAKymtx82U9voZFyugoRlBADxNsiNKgRqc3gSIeX1j5QCjCmC9EHe/rTaBn+M0IL8kbYQY85h3nG
7FsKYUuxjJg7+3zq5l5PNYZT70c5epealExGbsDkpofRUwBAbW9bBA1kPmFvRavthAcFXA5nbse/
WROMPc2orsvNuARSZUHhP8FJ2glO0gyAevIxN0k9TpfCWE8j4mr2EVOqfmP1yDfNrsL8d91AQFTm
lWJ5vLhtPTyMjnHT66R7LjhwH3JdLddDGadfPd0gpQTAitDZAMnblIKSI/dLYQBcjQro18K6dhdS
PewF2FigkEVTV7a7NAwnWc82AVtOqapbJ+C3lmLgDk92HTfcajYf/Q+gZ69uoz3Mi9/ujg1V3FUA
Yy4CV+7BKRznwMlVTxfiUjRwsRtACCo07e/WkjLtvlCNjTZ7QnbqIsM5+ZA3QiZ2asR0u6gDAJaE
BXKz6mEMTSFUl0evRjYnqC5lDu+zuBJNPiRU26Y6qA63+jkQ/b6KPUAOMDnrW+Esaxpy0JEPJ2pt
Vdc+jV9D17EgH46BnErxgG7IL1tIKusqBvzp6p/sSZ++xr/XiNpnwpb5qXby6Az3f3RuSmtVOYQ+
IfX6aRKDY9GN4EkqJd9DQnuSR3voFsKn6kBQk/dEGT51IuoDp7WStq6CrbiMG+O7HajZ9oNN3Cr8
kcMLfhLXEiHTvtcSiO5055BMTW8qMFLOfXGFTjC6JGa1+2yXWufwd7be8N2DhOgTmu6Tz31VYRV9
MUc07UDpyVKMFMUg78gqt4ap3HTdz19r4s2+DJDdjH39hahHbTb5q+elMgrqHbh+OXtVkJC/Gp35
JGaEuR2fy5xNY64TrTUbfmh0Sq6Pfuq7R3GVdPkfg2ebG9HrhsI9ehWQZB7uv1zC31ezrQNmihqO
i/rENDoP3CeLdcSKn25XU62zSutk4sT/l3mz88+5gYwKhRVsZD/ItsWoew+SXMJCXzjxF6J370av
Kz8Q13YMndSv7YVPsRXV704bkdIJW//RD21+M41QOpq1GR8/rdNA+nX0uxK+Gz7EJ0WurH0n5cSf
oB1Y1IjnnALkJYZzAyvgpg2BXoJFMMu3MJKcdQxb18IiUE7CNInW8I41p2ZqSNZ9bGabcFFkZR2V
trSf7WLC3BVuwpbmmrkbIwettn9Z0sjHj3eY52sh6Yg6SW6uYVAIFSPuYMFKvhXdWM6Ti5PEFwC2
Ub5sUtQsPB+1LV+r4fnqUeBStKBfQKrVkTj/lyZDrxe9VwNu74UYCjsFHmtxmXsJKrAFYbUPRrfI
zLXWhaDcnKrZBEqkTCUH/pNoGh0CCbTuH0TPKyDAmT26ya3DI7DGXx7smsA/Ksh7K0VarUg7eudS
kCQVdcy23c36tTBCnemfB0GIFE9OwvjPPvOc2aeaaJfEQBhq3k4GqweDUK69wBUSuUr+0lYo0f3q
/BoppELapFRHUQwz/e5pXrYOoXJYip/B+VcxG2DG9aeB2Xb/HZ0G9MElkD79rIpmXmoemKfNS83O
GYJNxGuTlN/1enyi1r9f2GTcD2OEXoyaWB65VkqKYsttimUFV4nfqI/9NAgxhr1sFJDZwreXTOMY
VJPebaa1BWmV4GiXanAVo0HOfyRNoDEXXYvM/EX3+iPCQfJTOaxb6mMqkHRAFia5czvTVm5j+vsU
oYtTYsHCxZkoj1biEmLxoVrYGchOylDLTT2kfbUoNPmn6318niquumDiYBg4q4guUXaqmXpAeJGU
PdpUG1/cWlOeB5KeSy2y9D2oKeXZLy0btnvPRXE6hypM1rulOWVfDSRf94ZW/FmMss1xdbKBafQA
gTXlfpzysKLRPUXfB3X9p+g1U85W+AaU7vyt77TmPF1ciXWVTCr3sHTFxz7qCurX2U8pvA9XvQQw
I2ytQrVm7bjOdiwy6ZJTp7se6ha1ud7Ll32VKIdRNHEFwCmb5AQXwvBhaBrP4Po4eEn780q4fPDW
ouBLmsnlDvROeVBliCV/qw0KyUHRzYLsSFrEPwpTLVQJq4TUmSmnEwX/L31C4VyaVM5JvQr0OPmp
W3if0Sv50TAt73jviuF5lTGF7nr1+2UMbUWifPTipRHk30ml5k9koIonSYr/INffnvSpp8hGvwMy
iZTV5JEXaoGoYLOC+ny8CX+lGBEi7imREoOSYVYPak3ofpouJrlurAA4Quv7fgM7Ts5JalDbr+X5
siNUsjAjJzsKZ1AE414dqBQS90chQt4PNmlJiKutVntrqlI7WxLwWNG1PEiVx5qqHNEtHKtayHpk
nVNPkt9+zmlbRTtLCTzjbuFob/McNrHhTVXdm+/DaRlY8bcEDM41mxpSmMrVVxNj3U/qpbNNDCR6
hk5ChMqP6IpGuPh68NSDTjzMJnFFzWhvEpyZ1yF3aB/cFMrf37e7e6rUmru9A9Z1egmi6S0dBvXU
33auVB8Nzp45bANqfVT7cmd23rCzlbqGnhZTrJoaVSuiLy6F9T5HTDcrkohAcYtq7Y/gn5s6+5sJ
mUzNZxRIO6XhCCGauPVcUFdTv5Il9W6k3OXn8Oz4yTZOMxqzcX5OFsO6FqtbBVz+56WN2LETtD3/
Zdmc0pedNsDfCC9IvIpQnPmiNE7Hk1ZHpNP0si+K/QIpsvUK0Vl5rkIkA60+Tr+k7pCvbY/yco7Y
ED2X8sLKZGXlTMh8pKDTozEhN8WVsI0A0YEVTyOiyX5fiS40aQw7RgwtTzc9eLNuL7NnPsFL3dwU
P2lvqmK4q65D8Wa2mXLhnavc3QpTR9ElLLMTpas22P1eGEUTQgyxNQF0TDzXzW1uzKewdrMb6EyL
o6JBEWdWlQ6Ae25YhKZ8TgzQbJSYrkLoNXc52erXpuIdqkIDyeFJiZn6X6qr3aY+6lO3q0GwUiHs
nsSoaftfu8EZLmIqCNhrUqrFTYzZer5tdDN+FGOBVC9A4MTP/4e082hyWwnW7C9CBFDwW3qyadqr
WxtEtwy89/j1c1DUFXX17ptZjBYVqCxDik0CVVmZ59NczX3pkR+G8OJaynMIKe+egM36LveISJ1r
KWiD61XrJogQaF29lw2D6Vf3buW0O0harEfmzreGNlD2qma0CF7QTfYljs3ftD6BKbe+cnZE5Mo4
CK6jr21BRTiGomtrxfe9jdsHcAgSP7/IQjWRhpoaBHRlFUHjXw11UYOmUVV/c+ucza1ITvSrIC5A
z/2eJR60/OIHwl33bYFA0O8GOcLs8dpFig2MyVA2FqTtPa9j7TMN1ZgZTqnOAnrIcqEVLLGWt/qt
GeFCgJeyPjZNuasNkpeDeNrmnP9DefK7e08XfN/mKz0+RWgAXjhT/mWJvLyfvT78gWSHuaErmooM
BoJJ8RavPSUhTz9y4QQCoN33bmPfj3NBVi4qwBXesUQL7fsgNe17U/PsbTPE9uJmMzRFO5LhdCdN
cqjsC8Zm0WQiIEaR2WSj5vvh9WVuttvLuB0Zxx1smjs3sLs9idkkpyfF9MViyb1KjRZ/5Fx1oFGR
tm88DJ1SP8WGvfVVMRFr0vl3CRGmy1BWDTteJ61f72RrWA4fkTcf1ROd81Ly7ZW9YKsAvmdDiGgF
U5e1lm3AcoRbWZ2ikihKLXBPsqpVRHwq2ZdMD9ozT6rkOgh9FsjDkBrWslehm8qiqojnl9XMBtgp
ENw2Sr62VpGjtAAOaF8Xdrblpqs/cdjAnRyQwPfQAr8NEP8TRuCwtJH6vvzV14ATgBYLfbMElXeW
jyuSd91Vo076XTcX8koWIVJUd3YZeCUMdFoUwq0WnR43ADepxlX9qLtN9KWPGzd6LrK2+VKo7Q+t
DTeOXZYPRa+KZ9LSCY+salaKYaA/D0R7rHyz97ayNTTY76NaohOAQecR5e+72CNMKp47V/gQ70kB
P8hGOT4qvyUOuyFpCYro3a8UCNdzb6UA7D8BlldNU10l/NQeZUHylWoGj73ZFY8kc074klRgl5MX
J0snYbuaGQZg1N/9my7f6oFpnoUtfngpgmRDryWXPudOyXISOj7RiJd2LmTDkGXW3h/Sl8Yq/zHN
A7LMKU6VFS2v/VvLP0TBdGolonSGz8urW9H8h21Mzf9Xv9uwKOL7nyvNsDISPyZW2oO4MxpkDM85
p6IOBMQgCnnVFZyTLGT9r2ZiQcNdEHpHab/OIIf81e9m+6NPAatjw+/hh6aWgkUGL/zHK92GyKu/
301m4BsaWNYt/teOcsbb3LKfHijmuuSuAqkbjYBl70CV5lsbFxtzZkvLOmiTkOBhAhpvtn7Q0TD6
oz4PbKVRjrkVlWNHh6LolQcCB82nrs6+KbnZH2UNl6vYsDczVx3fmyeEQ3ZhnA/HrHU0VHLI1Bit
SKBvmomLtMmiy0wgl47I17JaKBOxu2U37fHZ8v1vq+CVaOiQDDWtRSswzzaGO7anOK5d8lRC/6DM
5FcmxXFNgFAwVT4x6H5wkVem4GmTay105H83oDKG99gzv0i7NaURGIq5i5b8rHsOkuQcae4EwCEG
wW1OsVCQJTf0OrHsW40cGHjfEoRJ7tImye/sIXoIDTPdRr9N0l5aVVAs/r4cyGjHygd9HS3b/+j0
ezZp+9+nLDz3n9mbwt8S5OSstd7NTnUSdoAWyDQoyDFZhFYX/MgI8ySJ6Cd/mTcdNtaXScublac5
ySXPIQkC9xO70Sq1i8UabWV1bbEkdd/l8KGZjoFBePamCkglsmt7WP1hlJey0H0C1LtG9wjXImab
2G4xHW/NI4j7dtF6fEzoJn/cGkLwsCixoXmppvkjT1tux+BIZY1MCeOuzqd3WZNFXxjzl6av1qIe
80dpU0NAMNXk8OPG5CGazVFtuJZtxmwCfyK2k6K3y5stTRtnMXYEq98mGuJPT0PA/Dor6WAH0uSi
hZxD2jIXtqyXDNFG2lgchctShM0OzsglL0YkPpBZeuxcazjBzTxFc400+fJxhMK/AZo2rWRVFvjw
fxAoH+GdpFtSm+7F48RbDpKmhmzrLWSDblkBhiZPeBiJJPOQZhwKcUmIjjeKKTw3c03aRWAZd6wd
DrLmqJNBlKIYy62N5NZCGq9FrYqLJ5AK01tIc9IW9Kp+NsZoUadVtLZcpTyHhcnpLGjeXWJr+pn/
t0PAs629dBYHKGpnBN/HQlumwFBI5u6MQ2aE+UdQkrjqQKUCdqQo63gq7aMBoeTg1qqxtXGK3Hfk
Q65AsKhfzDz85ISr+mlHWxQ1/A33mWprkz1337rCWualj81qW3eRszY/to17kK2WEkO8T0a+4miN
WjuVWMh9gsTNSheVdSRt/gdIhYAECg1J79l0K242C0b7Lldb8s3pIe3KMBYdLOt/hpG7+f8z3X+9
qrTN75B9l1j7RMpX8/FlMxftfPIqC5KNVhEBv8ebSfbwxahtWqHyB537SpscL6skgj4S727uZe02
L1kyGSyQbU661KElrHyWWU6fyy4hWdT+CsrevdScsI11Vu5yoYbnrG/I/jV16wFvEMpTrgdcCR3S
BbIY5tfBbJ/6mG+wMtRLs+eMk13+3ZWv+gdqVV6ObirWVWmQKjOTVYVuUsiruZBdppnO2s5e63BK
f06iGC/c0cBcD0H3SbLKoSSt8osP3GhLfnm3K0MvQsZG/TT5ju0yxwa/k9v560AC0tZ1pnEtq/XQ
dGuEmrKtrHpTH61UU4/2suqKGX6F0MXdyK3y1YdkRboR6K1SVZUT+s/ENWfg10rVES+Dlv2qVrO/
VVbd2PVAkXW/WmU1vS+M9eirP7ppciG/WiqqQ4lBrG+TxURH9+xgLA3FEv4zq1Tp1JOsySIN0hlk
IX5EvZ6l68HeCwtHP24DnXQYVb9ezYt1EmPKnkMgEs1kg4GUw7WVn5pBitLcO6lMsS5ED3v2d7Nb
mnqxkjNepyWzdjFmnrJukIpZdkmXH8w4RScQudjVRPz5p2oCYRDuV2XqzfWkBeGhrZzsSY/1T0Q8
023h+8TptH5+koXjDc2xdy6yMtZl2a5ujbria0uzQmJpaMt+B9Dw1ctKkgndSixcYSvnZhYM4TTA
v2QJtCVT0/+wF2XmG4veAT4ZNi1+A7rJURBou/3UoXTJ8UX03goYlZbpfDS9z4MuLuDEd+RltH3T
wYzI3Q8wQR9a0VVPhj7GB5ZK2hrEc/8RszxOdPfDwFPHSW2hEgsrtEdjcn7IcewDeHyTdvIwkPHI
eURr8NwNzSuSTB2eDM3SvpJRinYnISJ7uXWURcpWKLALHlPzblIWYUnap9qUCIRntgNpuJjsU+Fa
K7kJdaJZri3zl5rXqJc6jtRLXnvvVehre1mThWyMYm/Rkxt3utl1IYxjW+hTiVSlWruv1qRPJ8sL
x0WnIio4AZlbu2JwtrKaKuYLqs5L1FjRxJixNYYWBXxqIjjKq3gK0nohL33fievFrUl1GjYtlUZk
OEP+6PjrEtm/hdFYLjTHaThGc+HjhclWld6/2bnVbmUD6lse0idh/sUyMjIOiyqo+Vv3RA/Jy2DG
7kSzqMX8wDlei5nkc61fO7UcuWlofQHEmmOmZVR0Dc9NY/sZ2GiMwqVWcBWj5zqJXTNr99SEy/NU
j/Rdkwrxonber1bQd9Fh7FGGY53gLMil8z8nO95WkWH8hLC/r6MWJx+QBraP3t6q7fxeOvITUU4L
1c+CO1n1tSBYlypoMie2X+phQh8pnr5anlNskmbA+eja1dtsz0sxfiVlFiwrX2GOd5YlEVKHXB3C
N8OJgRm79XM7QoFMw+6HNDtpH2wLfViY6c5ij3aA3A2peb4y/l0dlaGf5Qtpvl5euweEWyEdDjz3
95i/5rn21pAXyBa3OX3XfrDJg9hWmd0fFT/vEbxHysrstUuLlrmBmC822RqrQ3+URV5lz8rg29u4
jizvJG2gQYihEUW1kCMIMglxT8+zltkU7zTOfwrEX9H6JiepSPpN/DuZiz+gPS1kqxlG73mttrup
0QRZDfOIMGg4CSqskCy93x1lFhhIH4sAsw+2sXEM2rJjQVOwCKkaDjG2ShVbmwKeGbRroakr329+
FgWufCUp0Qkk74XMin/E3vm/Ivve9r8apAD81TYTMv5qcDKb5NfbNLK3VIm/Csf/e/7/muZmu8rH
/x6RmZBV+O3ybsL53YSzPLTsfXuvZiAefSPTF5pSlyt8DPk9CmPZvT1fEV9AApN1kRZZTAEqclVv
2X90dZNmZD+0uw75PcNQjim3Ma9dy5FyasNRu/OIL0uajLQLULwwDdzIYRBtpsj03YXGc/VUOP1a
k1U5Li2SnONM1dioPmnjpPl17TEkIvT2zuSrk+9rc8Ofuu2twW3a7q7G6Xh9G4Y6i4ApK4Sc7YcU
t1Pr4igVZuk8JLVrnIh7Ocg2dTblvQ2oQx9ZHc1V2dAUbb+uNNddiYh1+JIdnLeoaZ/VoO1rH/6o
Fwt4z1HOwl2hfUDN5tZO7F+zh+pysp1454SteW7MPOH5mnIEqtUqITqQDc7RZJhneeX4lb73m+bp
2k8O8fvke+Zl0y7ln47jmxE2P4ldU+vhwppnlf1uU81xoaNd5IfrS2qwMkKyslb9fNrYd61PCl5R
7GQVrXOEgE1SkWTVSUF9VO0TggHOHfoS9rX4qyobpK1zo3BTjEEEeZDYPz3qkwX6NtUDGnPVQxhx
5mUUgoyvfqz4mCnIM/nTJjvzFGxWSQ+tQ1ZlPzm2iVh7GDiYr2P/mq+ug2Zb1ORia6ie3xl596tw
W/uuZ9FACjykJZKp/mmYJctLhBDAcZpRnVcb2OUwJ8AMllrpr+QMf1zKaWVv2eJBEOGHhjTSpCIe
hfgmkphFiiZ8E7lHUqZxsvUmaulFn6qra50sVOd47TW6PgQLK/j8o8WUg/J5PNRztt/kCbIMT1iv
GJWn3E1kFbK+ojDjQkGGmVM/gD5CO8RDER5D8lyhz+uHKE02Pj7OXWSTVjUVpXngzNba+Ub/qOg9
WdZQkRf61DUbNlDj1xgvAvmn45vwYSLwDWk2VdJd7ZlVTVd7n4o/7LL/RDjJtb+RtMoJVUWQLAP4
pL4sz9WsrpvEbI+bYgwP06y929tIC2gI6G3qWWxXZ+Oy4xcVrGSrD5r16FkxD6h5bJmN1r2qhLt2
7ov0gXNwfO8VhOn0UFudvqgrqD2w4BYQu/UPXWuRx/C7EJy5QYqrqMUiidz43IVF8oTi0qWEJv5O
mFW2sfxaAbDmFu8umcz4jwqS/dBo58Af1cT0RIpmdQJdjYBQiQhQ71RXk28FAIo4ya9OWqXgS0sJ
z5adZR/ZIKuyKGzy2D0fRR4/mJkvt47ySpmRznn/7Ta9NMtJbrY+CL+29nsy5NOm0mtf25STRdKi
wnZthRBpueQ+WrOMmpvMKC6PQ6tzF0/dKNngQEoX/2MUsVTRQXf11XUSOd+1kxF3XzRFr3aRHoXn
W2HlRFH34/JmAY8UnuFYopUwheYzLkl/L223LvKqLpxp6Wmasro1aKPDMLym/tbsUvIO5xe7GuVl
XhHZAb1ppSfGn+9Ct3HFtUX74VRxf/C9sTu4qv2rkDZZlQ236h9dolJJFn/Uf0+jTJ6x9JDVWsrW
2+D/dS57fmGlKYIdms170B7TNhzsYFHNCK0Gsj8oAKdYFYqr32WBC3pLorZioFGnmPOd5WiGOHu9
alRRuWSMmvNHGSdxJ7uAHwghKyHA5PuFuRsS22b1WCnvfa/tyZyDxq0GA4dfM7t8tpdT+UOPIXWE
USDORWMc6qDd9Ep3iGoz/wxSp+YpqSsvYWSUq6FW+ntLNcOtDVvjzkF6YtkmY4G0nQB+3zQfaW1H
L3qh2Pc5icQZuLcXj/OY59w/yCZZgH4gpFmt0Q2kN+uKh7o2FmjufivRCn6OEbdFuUJZypqJmNGz
PfAjc+J2NbLWXtn6wlLC+MkP2u4pHtJo5aRes01Sq3tS8zw6cQd8lY2yGHzvq8Nq8Shr4DjsbW2Q
uxmpuIWWTObMk7l28GuyqU7aLY7g09g2HPhNOWuYGeLTQcgm5mSuQj5Z243Ylgk0oDBUeh7C/yjx
SGEcLakBO5vEl94ayrr4QObFBrGMF0BJA06ZhvheRloRZXgpmzS+l0FYc1s912SbH0WXWk3Uxdiw
6rDNpuC4MFYXxOoXj3Zu5I+spUmWyKZsK6uyQc/JE44i+yxNtdlVR9HYz9f+8yBfmeVSfTY9ydhF
ybI3ms/I9ds72YWTDOfSTNbyNkBTm6XKTfJYa8YitlkEx0XYmaCCE2/vpsolqnyFzRKBn2cky7pz
2tec/6sJSSseKM+tbpOzgEZRtfU8TedD9OplaQYckc0P00TEsI0jZH/mmixkYz73uHX7v9vGDhW+
oSa5N1bWueVAJ2RP7YAbWY9R6twNQ1Be0Cgpl6i0pt/+3z1S5hj+PUerlWiS6Lm/K+OkeapH5c3j
PR7zuVZlbbCb+kFbKopRP+n50DzFyZswkvhRWkw0RlAyNPuNbAtH1z4bA5wkv24ekkgQ1lwaZ/am
KHOnXffZ88gOTCV6a2xX39SuHu7zWLXOLTcDq3e8u4rHXEW6LpfD5CprpyAAEtV3BxzmhNjS1IiX
EfTStSo6S7y0nWf/Ub21ys7/NTbD97eDeZtOojnKwlUhH/DQzUE5/mOTV2oL8QJXsMcpSDYHeI4p
sroqZMnV1djO0aRRa+9SS58OUwEdW0LZWxSQeCbZz502KbuxawnVz0T4rpb6Euhn8EngJOFgofMi
7AiJxIIYnLgD7KqHZ7NXxDmGIENyEz+TY+oX62ujFTX23vLVLwEpDRz1eK95zS3CtaZ22yFgs8rd
SX8uA6O+4/ijW8iqAA5+H9YxIj2V0i51/YsmivZJtlUAFmKlDM6yphVjsXTOU8it/B4GjnM3xkq8
JAAAeZHRGk9dOelL5JaCT1u3N6yUzC9dU0AVERCyrFEJXotZEGzuIEfGszBJNUB0kiNZWoefU2lu
stE2v/R9X2y7eB34oL8nIoar72GJzuHYaMqr1fWflVnFF1lTxWvdNuoLIXXtA4drpyTJUf5uPU4y
ReIvZVVkfbolFNhaE6f3lpIfvy8rK5uIslemXUHUtUhwDalzYQYDzKnfV0MKKYPNQL+RDbLQisS6
9rMBftwBDVvexic1hyjIH7U1BAgv2NgZKlqD07Izrsb47Laq4I6ZaI+QmvtlXNQOH/rkL2q7MsBx
6cOycPz8zmrL0rlepl6R32mOiQvaLiAyKt9aHTo3DrccqaGBMPCRp1Su98jitE3/JLxZMzw1om+J
5y1xPbY/06i7N4BRvU8jPxhDL4v7xo2LXddb+Ai1VJz1qFRXgcaBPczuDzlodPYFFKIfttmni0DN
qpesQ2i9sr1uUfkogHM+2EEU5TdXj0a1a2KrfcYnMWuNEdsuW6s88DnkMb7JRjv33Sc+GNkkC+TO
X9Hvdk+yplu1s9SdnoizeWrQxf85l2wslcn591whgieGrrknYx4s54rEs5+kxkq63TqzTVA3Cptf
/ro/6t2gOMu0hThUz2vrRsD+mODB7GBFmM+JFtmbssvidTOvtbuoAn2rcAfu5qo66NMZrzXnvtQU
rRBPQ/wgB8rJbLPYo+DR88yjHYGgkmyt1L2Tc6n68N+v5L8UfsijR/e9a+GLxiR0NIjDTdvV7UK2
uF35q1lWr33UtNb2xHnsb4Ojgp2FDz9ooY06t9GKGLc7YaFtRhgrZ4EJ99fZ5M3YczXQxhBZJi6v
vdOQ4FpFiw4TiDzV0d5NNSDMuGm9Te/n41d9gj31j7ktIe1Ks2r/p/lfveUk2ezT+1dvaQ6i6Lub
wzYeVKfbsXMytzE0+mdj9L91VjV+AxLyqAAgejVEZJJcZapkblZsf9ppWsgeYBY3feeSzekFBQHt
7Rc90oalzgn8idUk5FVVafKTrLfEjfczF8rtv7G0RrYrN35mfnFGV8Z570WF2lGJV9vGn7qt4Owc
7LpVjl3nivWU9/UzYPMerlw9fMsrfb7xGD9xDG2hDi/azJ2eOwJb4JOoxHjNn5pZEe7xH3Y01E6N
UajPvgMLtjfNX/1DhKJu/W/2uX839/ds+sv55Qf67/631/WZ56/+8v38u/9/zC/ffzW/f3vM1wMH
KM+6a/4I9Lb/1kKBnuIEfRhnQSZdCPDfzHa4DMQ39NO/D5FhH4Dcdiw4TXMHPSjaeI43foXXBoqt
Ur7YAuZxOdsRLx6/QuRZGr/tGYl2V/vcf3KMbof3pFmkCK7c1UZcVYskVay7stdtBDw6sZItspAN
t6q8qmqdIX8151F7aINh2N3so9abeMoC9QlZZ7hMaSzei65+cThV/QlvN1VseGPt1O8GNGqWAxiW
TVK4FWg/CvS0qqOsyitZKD3H5b7R1JBQeCQppGgVU3OSRVy4zSmcC1n1zMFcgnhpVjdbZbT4sWXd
V6Zooxv+tJDj5BDZMBZQZcnprMD72+p7N+lIvVX+S+6Y4bHrbe1qHyMQJ0NiIaepokjC3sA4dz34
lzhJD6XdoqKeEM21dTPUvWG3K0ccveTN2aQiT/rMv8umpyFke+PmbLfs8Ql1kOnJQbuAlNIO8cXZ
RtrNiLArC47QIs3PEvckt41PzeCCwCUsA/KxW5VLf3DIKEjEWbZa4ZxnRZTYWtOD6akFxDXvhllM
Nktd1d23KBi/aHAJfybxvQ3J0F9YFvER05wnCFZ/3SasW0RO2EGntl8FGW79FuW54AwCat5i6j1S
vpC4hp1qB0QGaIDd1LI4yNqAa+Qir8pL3ZXD9VrhGbsyRcJnNhAIRA4/WUOpT+p5SWbiqcqKId9W
3ciSGaDeksPJ4WSStpXBgoL0o3efXp0vh2I04N0WytpX0/AQa/30WJsRyFnAcrtBNd210wT1xhlQ
jNUUf3ht4hn42GTBXkTt8Do6kbZgA5ihw0DrVMY8URDAM9JwQKWk5Inxu0AE8leV/VF0UNwSHj0s
oDNpUN1LbbdL1iKcmkQat43YRxNnrpJnD/Suy1bRoPNf0u2ZrpkTS4wLfm0VtXgrlFlDvI7dCwdu
1Z1BdAnaUEpHvmQQbJi8WZQN2RGZ44gHWbC4v+iqBsrQh112tYMdMJTiviZy+yFPSEwJxQR2+58h
Rlj2+A2Dt5tpAtK5U3Uc2rdpOCdF2IYn43VoDZhymUxtttI8hJArgnFO8ST0L6D4S19tvuSm8M8O
MM+FNKuxQEHDsN40qJac9zsbJNiJm4pxKK4UMYcrq9m+iitXWbVRxR4pz4zN1GnpxYn97FqkSJ0g
DA0C2yIU5ZwTWblVdXTYzLodL6nfWWTfaPZXEM2bwvDzH3nfvOWVNrwattqvFRHVRxTe+mPe5OWq
F23z3JWpt+KIPNzVWji94l8gjMavSL7otfE1cNqvCrEmpAlSU32T9U3aPxlZYzyrxE7x551eM5R5
7oPJfZSdyvkrQ86DtrBDSMsia7eKOsSb0oDfR+7L8KJ37lHhufthOXAw9YHgnDBEdZKUTLh0Q998
lCMpdLmdOA8DZLG7XiMOYCRS+6PE+aa7dvEF8n6y820/3NaN2bzPR0ayAyq9MHDHrDtUnRBPIixf
W/yuWx9fwK6awa+Nq2nPc8TRJq7s8IDoL0mQwKyWiH2Jz0H5WQpl/E5AKXc/8sUfA9cOd3oR6jun
9tSHxoftDXhs+k78EAAt5VvlOwlxN7W4921kq+vORnKWUIcsr6M7dyZIy8IbJ/VI7E+6GefQipvt
euUAmXYavlDXFnPuGGh8xLZuYLR/z8NnYyGEirxaWWTDwZ9sXIt/X8q6LIRhDAeVNJL/2UltFJVj
Z78fDmZUMgsBjAExQqASVILM9FDrzn4Vmg9FNXT3kfsRGTqy6kkaZEd/9B5lm+025kNQdOquyohJ
7UkpiJaxGRjrLrc0zrDmug9ldsmtOQf7RnfXgPFYONu0hPI3FkLbTRVH0iSz26yDNU586on4bwQs
u/a+rkPC/tX+LGsAb9v7wnLwMGexWEubLGaeAloF2hkhE6aStsYTb6mmNIdrD/NNpP4BD8UES7Qj
dysn1gLtmDn+sRT2A6f30SVRXURmAuch1Uv7IUvN5oCmdriQVd8exAU1RVx4nTN91Fp/GASRLoob
T7tGMYwNiw71nQBE8KfKvh6UBzxP3cNgl/HBMYW78D3/p1HE85Jv1rA2n6yStUnDudligKD8IuIo
WdVeWfP6CUIARAme7JoFi22Tsq6mlXPXBmrNiW3eXbxZrgBE7PjUtkQJjoaSvvk+ss22DajOsqAL
kOf9UHh1/ImKn7/oUgNhjx6kWuzUAjGIiNAMu0ufwcWihdVG9kOL4289DoQfkjaubZqyJhuDwIOd
lQn9rmPRu/c7PkZHne8RqtXsjKmPT6R/cyuyhviC1CKPRXYBD+MsZlL6xfSEvJmKewRBtsF2TNgr
g/aGfkJMxiE/ahuQbRPY5XdDHfdFNkP4PZOM4XZC4iANxoXVafbLZCGPG7YVm2q/IkNaxCu39qs3
IpBQhtBz4MO6Xb0VyYK9kP82qlZ+BCWSLGWvxCbnW08cZEfmQSBfVk6SgUUVdXc2a6/iN21VSKGW
yqsTuCRFungnctE9mb6yVMdjYJ67pAjRrBmyg0BC6ZteZN9N1YzeVY3wxTBy0JXVLM5dk2QiUNYC
dZH61VnK9Qig/bbllIW+UPu6uzhzGpnMpJUZt8RiduDwu0dnTseVpj72obMknTi4TlI8TeQuHhCZ
7hZlFXe7gZi4DfJI6iVuwhB+hXaWNSJlCUyZC8iFzTaGT8wT0jeidan3YqEUqfUIjkUsxsHyvnZt
eUEFwvEXPGqtGWjLq57CLCZzpMzCTabnPCl7PVYIjkrQdBWRTWJGY59wU+nTyifhinVie7xWy84T
m8YEyORwLM2fIYo2Tqyp6kGNa3S2wIwuEuGVJ1mk8+FNxSc/XI1xtoNeYxxlo5oa0Efwka1LEzGP
xCEqpDH86Jzo6cZSQN+PxIHxM86N+6hz9fsg78ozCYZQXf8x1fNVA2HSG0b77mYfYsVYWnVXbLQw
9uFEI9i5u07HHZHYndG8TiUnRnK0PdZV/1OrJ9j6Q5D/SM917zQ/lNhsF4ZTjk9ONbn8T43+wM7W
XfVN/skKwEJFgyPkTs0CTsJIsZPVW8O1yuFV7NbZ6S/7YLTqKoKrvZLdbkWe48IwsntpMZy0cFbD
qLVLYbjZevAOqvC7R1kEDh+tJzp1L6uQyjWIv5B4hrp7VPgWPoK5zLa+46AuP4+SNmiaZK9rkXuQ
/fqGxJd48jbXAXO3XATZpp68cSVH9ZXRPVaV+ookaX6UpsFBa7aro7McROxejtpIsCs4oThrPY64
UUO5Uq96nLFg+bl7infFT/2NYen+Abey9qhN4F1lj8GuP/FuqU+16lT7yqz7jdegFazm0b7OC1NH
5EV457Ih3791zSNUEhCuaAmsTGOGVCFNuAIDW+3xWzpvFg+XsLCN1yDUomNPDNqy8CznTQ9qboVq
FbHLzs1X00P+JHWCZZMTMa9pTryvU107Ep8WbqMo6i950xRraKPqI956a2nUdfRalqEGXyaFS2+N
XxUEIb7VXbQvYl3n2eaM29CbPPJKKNqAm7ObjYLdDd54ywOsn4zvnpk4y2Zyp7sy7uyXMLHWQTFh
h7+y1Sa4qWamD++ZwCvdgXX18ESgQq5zBDIPH3PCwoJiKC5tMVUPXtB/yOGFI6xVaoJlF5xex2F6
wtms712XUPO2GLqzbtvZOkBt99ksNZMU1iz8qC3Uo+WWp+r3YddbP4EcvJhWnL+HeV4u1VoTj9kw
+hs5Y8/W4zqjDbf1rKQ94lODlT+Xw2AS2q+FH2bQnUQs2EQxY0ZUxXeNE6/x26w9o4vAebdCnb9H
b+lHPQ2Mp6AnDKNP7PdeJ5RFgT6wN6BIP6l+wi4SQMFUqBmCXtk1is7PjPaOO0e7lFF0RLW2yzH7
9JwyRIDKc5aVVomd71LtuwRYUt+jmoy/hhjqxtiGChLhsnWI2aEFhGQvZatektRuk1qItp95p7jC
WcEs9j+TYM3DX/ssW61BtCtVj2ZYJ5dRMbI5VW14niPMilzsq9oaX9jrFwdfRMFaBpb92x7OdhmI
9m97wXrhv+yyvzIUFSeSqblTk8jfpK4WIEGvRy9BpyvbNoZ/YHtR/NILpThYAvFL2ZpricK+Y+SJ
NLe6rkBNfUhOkzYf4jT1pwz3MJQuOfQ9mIJb9Ie0cd7Jcfzv6A9lMJKDtMkAEdlQm5wL1ASH2jqg
YxeFtpMz6RwjK5F4Lx3u7LWwkDwp3hsUr1+rGaCPExDC2dw1+WHGmzYnqlF6CoyxNc7ySsxXAP0v
gzIlB2m62fPMarb971GygQPxX0O9xvxjlAim79VUGzuhadGlTWN7lZPuszILKOvSJguf1IadKFxU
rUjiudRV17LAJfePPC9j2U1xx//w9xDUwbZu2Tp3135yLs8jabKZE1f+MCqqZ63siXiH1qxDZfV/
ODuPJbmRrM2+SluvBzbQcPw2PYvQKiMikym5gVEVtNZ4+jnwYDNZ2W1VZrMBXSKSIRzu936iM/Nq
VyF0u0jcOsBwc36FmFeQ95b3uc2eX8EsOmeVehpxJ6N17+1Jg2mnDdV31/hR5NHw1SoyY8nbkF5I
LVuHAIOwjY7d7iXQYguPtNpZK6nLyVLrsmdb7WDnlHq7G+ZqZlVIL8eiOshexBw6oExBfxrVMHu2
2vSzG/X2GU539mxGHOX5VR2agK+NmvCq9aQWb2D4kDcKzOgcKW76CebQRbZbIs9BaEAannBUenP6
YjW6dvaM7bt5LPrw53QvRWIsREX9bNjJf53uA2p5s6f8Nh0RdvPoO66+dFIDNIYResvYJdoTGyNn
AdFGL3X76iJq9NRUtXL1ExLpqYheWiMQB0I8DZ42RfwycGrdqE4NWorPZOEqdr3VRw+HOaMKzkOD
O/uAPvSuHrFIUvyxWzVBYT1Pof1HkeBOUSb3UJPZYs8kDPgai8jOz8Iwh5N02pV+vHMT33fsOKx/
W/T+aqpKPAv7NPKAsFbtvkrKhwh1anULJ6D5rYp3TLvHKuqhbNX8HMQVDEPPTVeGaaKAOF/StP2c
IJeyH7sS48CxidKLhuL4MnKcdiOrcpw6d6SjThKxMrLbDaqhWrlGAgqvM8bHwSOKEBn1Kw6EJRny
0VqBRpoDCghuo8md3A081J6tJlnEVty8moatHrxBKEs5y/f1dpla2ETLXvV1RN7vlUBLeEoTnNTg
eDfs3qN0NdZecahD1V4R1gw2XcITHI2BzobHyAnMMW/FHKHuGkDuCfwQUZKO7H8c1OnemGVyVuy9
xaLpK57vaJQtiT5GT6KJQWbhlfojrUHqefb3CBgCYWNn+mRk2NAOg+kfTQs+G1IR4Vpx4NxbVY5f
0US4mWw6+ojW155VmNSgj7QltgnbwSucPdxt+1yHbrlyx0R/rXTrIl/IDINdDBcSazgepIU6ATXI
vegiS3ZdfleUwCER+Kf2smpcDOxxF08Jfe4GhQNnp1rdqbPr/iRLbRb9LDm9pRzVEKg4A96bPwzF
Hb2/9bbdrKtiFwQmY9JmcRukOxcrq1varOcDuiv16FV2FjNcJA8XYyKSR5n8chTzC1ul7E524R+Q
rXT8Lbayky1IcrtXGbrKIR1IJwex7l8xsbNWGDUBbQphs8s2by4Rd18rqk66GJfCW3vp6fWuI3u7
kCPeJyQh0lKuM5SgNP99kzDlTxEhIj/zy8h2OSvuhLlyY+zIZcdvd+cFzUsYqcU9R4n2qc7EXTh2
IEHmmtDSJ0UN3bOsOXX+3UtnTY4x7Z4cHN3xmiymkzVXC/DMi9IUPdAJZqqI1ix13+0ObT11T3EX
jMsUn7y9nEvEG2vJyJx2cu6gsmCPfWBub3+DhsKI1+GaIOcKklyb1lCTjeztY88C+jj765VYcFap
jYVi1xfPnh3tJlV3PtumYq8SwA+Qh4LiEf7g9daOKscq5jx/UoeseRCm/kW2y/uEY406p9tMVzuD
e901k/g8tKbGattUlyCM3bOtWzZhCA0NwSYdVvWArWQpgv4KC7O/KjM9v+IxOakukLNf7ZZuBSsS
lxY7NEbIDt/SMKvIUGCZm/xCVVyEXcdLhlnJUbalZhwtWDGtVblvIsDfGrv4denq4z4msfnY59N9
U/X4BDXEAken7h5tBzIiDgGnfq7dmgLUTCo0Z2Utgq+Gl3nSH2V19KJs7SfBuPFiMIiibe1NJpk7
auC1i2IuYh6/MasumLcwtLUzu0cD11usmigAhDPjcLUp3qbudMgKR3lrWFKtlB05R+sdIqN8u0BE
vjWpu8NELX/iIVEfUYidHXZpRyPo24jrjap9svosD1bjNShL7RiyzT4a8GRES4RcZ9FeWP1QPWRK
5u6CMRq2Q5SMj6k+fCP0b3+LbNYR9BJe8sJMNgLkxYFgenhFAhc5GTu2v4nswVaH9mujY/HreHZy
djVAAXUN6lVxUvOINkK98Nj3sMxRlRcv7s3jHJgB7j83/lZ0ZavRlumG/DCaj3N/Y2nx0p2Pmmzv
lxgSeCfi16ZY9Y4arkJFcVZt2jhnHLxbzjwRv5agKHedYTjga+jwrRrAaGcNkBRZrHeykYyWuHVb
QQDZxLW7xYBS16rV0DtRDXt6wDvX2s7GUlh4jU3Kajz8wNylwqYhmh58lwMnIitnWZMTyB6qq2E+
qqpK0aZsbNtlmdTVVQ7xeIbtp1yzFwZqwA/WfPF1xDf8LHb3smp0fnIO1B2M5yuUe8L61bOF+oK/
gDj/oPInvwV+HGOXFOafVLgrazXFYqBAlWXveFOw57TknxM3xA+J2MunwC+VBT/85nNXJj/vqJMD
+fcda3Sztu6UqWusQvWdqcVoWlSV94oQ84/KNqprAJMAu0f3WTaPhkp4JZ3crZhHFY6xtfRQe+S0
PWH6rlt81rR36OOuBrDcB5yp6tcsXcl/w+TUD7bBkRc6nZMXcLGT4fcq7pbKgiSUvUzHCaOl3qxO
kQLhdDPOxW62ApKXWisdvEMYUyCA0ixk4/sYA+XerVWk6jLMCDtKZ2BNH3dZQ6Iq4je5sMBoPo1O
opMHmuAB+7m/7qtGPDf2/A3KXzAWc89+H/5xqwHa3NXs9laB2eYvY5k2LK1etvc9JVwJz+s2Sgnu
Wndx6ko7nlRe3235yuavGaIn7Ry4NaHArOIixv4TIdp7y3fiBdZm05cWJClPsDS51+M4IX3qw1b8
JdUoS1Jw8abKeOvhoM0u19u8j+uiPl2GdmosM7z5+jbrr+N8SUpBHN0vfrQpGiCyJtsNP4RFWo7s
RdFfvg1zk6q8FNarHPXe3IxscCw9T3fvHWVBACtyADDKu8nXq9VOA+9qZPGXovfXJkvDOakHfK7a
MXzIwPIsdRsU6lgBYOiDvPysac0zppfhj8wgG6q3rLquts1areAIaPoHXdSYSinWD2MMjFe3HAMi
OOnwqPfxsMqK0rx2SMBs9Dqq71odRonemzOhs+9W73j5LhjapShcKHokzMiw9EF9J7tr+KA4w/Q/
ag6I25JwMFI8eYxNXH4/tTY+OhowrkwpiL3HOuZvGE3yaYfNoQWP9wozTw6PiLPs464OllXd5ztW
KWQX68hcBfOCKy9NExXBrR5bVVYtjBom+T//8b//7//5NvyP/yO/Ekrx8+wfWZte8zBr6n/90xb/
/Edxa95//9c/TUdjt0l+2DVUV3cszVTp//blIQR0+K9/av9LsDPuPRxtvyYau5shY32SF0sgragr
9d7Pq+FOsQyzX2m5NtxpeXSu3azZv4+V7WqhP/FFJXYvPD4Xq1Qhng3OI54oyY4EcrKS1Vaz9GOF
+Q5vOb0gE7yL4UUnWetrz3mE9g7e6NZrsLNE8vIiO3J9gFpV5uiaCYS6zC5Zt41RvPoiFHsxJc1K
VtEazJaVSKPTYBbFa7sCUZ2+xgbJoGTSkqUcpMZdt3IJhe7NLHzKRHaemqG6aqZX7Fw/7xaakUMf
l41ZKaCrBd5J1gipVtdKU8Z1VrvxSpRpdc2d7stffy7yff/4uQhkPoUwNV04jv7nz2UsUEMhNNt8
bVDOAVOX3xdj1d33Sv4kTeGNDExRNln2RlrMR536LEdxmkg4THMi8LXsRzFzZuTF6rQWT5/4B9C8
6p6PnPYobg+/RllzpORXk+rbJqq8arss/Gh4TtCtmDzSBbIGNhgySvgcNEn7kE0CMi9jfMWrz5Fl
EhW5/s2bYXz8khqGrmqmq6mGqcHDM//8ZgyVlzZ+71hfBs9bG7MatjZfOD+1bN4oWUgUeSAM/t1Y
iiFYVSQ5fmuTo1ty/Mc4V0w44/NsWZelYEAcWJ1SQoiTgUBU026IYSRsBOz4XAVJcrt0Qxahei4b
IMeqKnIKjJJ1v3LBhvvdUc6R7bchJIKfUCXx0UWoNXWRWxmsBAO70r9+nxz7w/ukO+isqbYF7Vc3
NE2df+y//ZjbzCsCRSUM60QB9lNJixtblenPqR69TX5UX+AL6c+BEXPwravHoVSGT/3oreQgIByo
oROhuU0JGnZuJpsRWZ3PWVvIK8a6mG8hBqVfAWk0dvKOMMtYnIu4O8neMYwuMcpVVw0C5UGAEzrn
uZftggR5FmBh4AWtKTz5bpIvgsiyOMgNJKXTAUG9xH6UI/zhBapI90n2B6gV8drNWdZCrfF52KvJ
YXSDZ1G7NjhLw3nIVHvrVYYynz/EiZQ0WYW5WitZtIvjKGKbQtVNygFWnovF5Fw1G5uEctHox0CQ
nxzaZ10AonPiLnuI/XHiAIdBKJayYHv9qPuuhVl6lL08aNq7v/4ENePjV52PkNVYtWxeheSCNX/E
v32EEcaJpDJF/+bgybetsGA38gXc1m7hpWDqGzT4o7vWwgDQrjKLGD16SeOAs0tuj9bVy77qqoge
igpfuRLt+72IrWahDRF4FBcKogqfeVurIR7nedG9qhjtLtrUwCkcQ8xPUMn3iaJ3rxP2obvJ4vQX
wCl5LQ0Ae1NhVWfbRFiLsNJtOlHlZi9qzkb9fLeiJbHuCru861E1eh6J6sjpdTHlhwKuP7p9DCvn
VTjDZfSUcmh9ET9f03Xr+CjczFzKUb4FD0iLuuYo7wGU2nNI5SgiGpaDYxhXHWLKtUCzxa98Il+/
mtxZkd4Y4HrINnnxUPDamJByb1NhgWsns7RfVLS3Tz6yrLvcSKGJzKX3tv9W+utxToSDl7wLFqs/
Sx/uEoeutSXi0nS+el93ireNgjBctp463cuLlgbJxmq7fPXe5uPKvupazVjLabKjM/VyaaZOt31v
cywBz2LEK9Hqp++Ej2DV1ZrFL89X95YxlHeT1UNwr0PxgGxEvrSzoH3TO+uRbWfAs1tZ00DeQxXl
2Si7+vNff7/1eTvx+2PNMGwT0274NSxPtpD9v329MxurtlBvgjfwrWF8sJ1dbWSP5IWaH7Zot9ZY
a59VX1jLQHeMS4kUx74KJnsLRig/5YhmLHLOGws2ZnzJ54uCGsjKjjlAyqpeN+e//pMN5+Of7LgW
ltCCnJ4whWl9eBLbmuqHQVHXn6dxWEXuVF+C+WImBVLxjtPseoBfi171frapg4MzADKYCz01uzcn
q49kBIlSaWRm/IzNiZGm/ZtPmG+RWql610M1+KSM6QWr1f6tqPiAdJSodmmwAm1R+Jl+NzYVDEWM
DqNtnpCdtmd33mzukSV5kQONrOmRuwvzv9knGuLDwsR/XDg23Gsb63Lk8dUPG0XAN3hbZrNqic2C
aSVlfhqa3J/1/yk68yXV/fzkFUBVCCjvP7TLqhzxPla2JdhYIuRnIhE63+TDuPfq+9zcJd5PMiSC
Smr2DwaaCMfAct+IN4YYeZsjui6Ob22EWdM7DyGBvBwA3FxlE5u8Yc9KOkFppVPepFdRf6tFaO5g
sQwPalH2YPCuVpRzS6Xju+lXLWDPeYK8ieKVwSItNP8ob0JiajzHKE7KTmBu8dorenM27ekwNoq6
Yxg33TGeL7LUYBO6gJ3drj90ZCkSDws50OanstQ1+KdVWziwcOJpGRghrLjExrRb9x9aiEKP8lIO
byRa4k+3frsJF5kh0AGaByDRoWdZc8oTpLLssoEC6gcaUi+Gekq08mdJtslLPPd+GCzbZG/dmM7e
8gG19pNfHFW3zbbZmNxbWlEcnV8X2TkJdDI2uTkWR1l/71YjmNCACYZFO7rIdCuTsjHmJ682X1Rv
2kdam57F/BxWawtnmya79LfHMLG1DRrPLdIYc+8sAgZzL1v0pZsd5E26MlXvrXYj++SoMJ2qPWTN
kY3K/Cz/b6+Kx90eW92frxqlg7oUg4XRYYrxc96j65rA1Hmr3YTDt1a4F/K94iKrvT4qb3qvIv4J
buvUDXp2SbPmC7LkxhkxCvMsS7ZnxncO4jp2WZhnROd8YyE7oibiXEPcfS2r7xc5o4IO+t6kcqpb
tFoMurLplTtTa+Bw6JnYBKqt3Mm290swWzz7RZgckk6Nj0D/EQ6dS/JSK/jfLmRRcFDbQKm8RG2Q
nCI/Azgvimwt+BhWVVRUa7TFY8Bo0Mg3KKOTL2v/8Msc2F3fZZ/qZnbTGLGoulXrtr13URvTDdPL
l1ZWKYgOFR0ylgwO3L7FtHY6KRCO73zTIqE7WmLhNabxMgy6vSblOG1lNUdTdGFOY3wpg9p/rtix
aG5iviTT2IFz+NMsu7umxNbZbjbRsir0+iu/5sPYWuGLZ+fVNu/xrc3zoIAIFz7IARBExoUTePZ1
CN3uaBU5zOPBLb5yiJxvIApFrDITpAN4ZP3ajua0kB2eV9ybtd08dZ5fAEqFhxpnBL1CoR/kAKuE
yq6As+kEMszFMk49s3vsXWctPKgdUWNWmzl2/2VYwbeKv4wxeS+2zMbOC3Xz2ay1reyOREwQyPYw
+ugrey0CazjMMQnSRTBWlEA5lpKoMqirzAFzL+O5fhHvg7pISee7zXHI/Z9xXn3ovg+1U9wjnTie
q7IkyMnJ7a2everDRrkA0xofRnxelgVHz12c6cODDjnrvjVPsk+2VJpTbJMmwHd8HkD05d408U5D
ijXY1zg/bWJVy19HzHzle2EPbbcMmqk+p0mpwQy3rNvbC397lWV59qYZ/KgR81L3QzCUnyx04uTM
TMONjEQZoczaBbJt+u7aHcbgMyHe2wehe3BzegG1z0Di56ImZYY5F3gqpYMpl5lQIuuS9Bo58dK9
FUZZQIDsVvjVNar/P2P+8yW4T1Zjhs224P0lFF+3/uaxrP/nUxlBO0PVddd0DNv9+FS2LL9xU7sd
nnCMEZc4aS+o/pRvWousbge0cyurGWg/u9IzD0a3ZSz71ivfxn7l5b7Sxbw9TrHM4NGQW1QiImn/
Limm47LLGKOtLN16S/tvTq2gG/+8w5p3Vobl2A662sIWxsczD2eHuiwIvTyaVQ9fD7KuWhnazsG2
7lZ6b3P/S5sc5+YXxIYXo5KCxQRqmuxDa+gOmDNFiz5xvUOnF/sxmyJji8+Hs4HhDUpO1hG1wgsl
AUo5JG8dfs0ro66cQ+nCQ7TqT5GDE3oBN3KPKXHK8kw1GrvviLZqVzIgBrnC8LscpfhKujYEAoiy
WnmPTlHYL0XHZqSrRWUjh5iVUFTC4kVv2X/UQYNs7FwNi3zlG1716KeTec/vjz2flr9Mo4NgW+4i
1Btw0hOxl2wDAOCX3hHOyfGGjayNceteZKlqhQo5ARnO2IG1juMNgxU7fQN47+3fB8v5MxdZnafe
xsq5ScvTWDZ2A2YFoW+QXDewHfdDtWSv0hcvOPU4yyEqkoP8n0Su+wAJxrxm6Es9dU22kM02MidL
oCgDQP3Msd6KNPwSRFP6LZyiN7PKTbb9g8cXFHUbE03Zx3lAyHPiKbRKlrreJUYzb5duRbmH0seY
T1Yb23ppGvwR7xurSmsLb/m+lYLYiFQLSbUtYmvpRoRTuWc/Lh4LN7g3jND4UlheDNHKN86GERRn
v6x5CM0dbTCdMQ9rnlw18/dOWHWbsmfBqaNvsj/xhmA9JThZmI06S7p4/dpg+39OEvYVveYWX3Q3
eiE51MEG0i3MkhVlJdt515cRquKvMwVz27dOvXUKV3kNwLzKAQmyc2u9N6oDsgzRYxYSoJlvqPpm
tRTjJO4AHRiXuujww5o7Wq/3FwDglXvdq73jlKblyk4t9xr1BMahMz7XVV7Deij8J4uzQeFr40vn
OMVprLA/S8dsfCE6HG6a0MgI5NEbFvAxFRTjzrK3IlXimNkL4OzhXKG2wpGEUXE4TdvRV8BQt+H0
0kRtvFRRzTrKSY7rr1sYH3ik98rVyRCgli9MuHzvuEG3kpPQak1WjSfsPUyI+q6KgHRO4wRaCRvy
Yx1GxtN7FXm5n9Wy8KqjVGGTvbIqe8OKkIOc28yibGHpP3rwCaLExV1smg2rQr/DkkwWefR1s6x9
iRkg6A9l/R99cpjiWWsjttWdr+zjzPOs13KoK5B+8FSSIDFBdWizCp69T/KZ0eIVmN+FTnQsRs/6
FE/i4daeuDZRNxy+BMYi9+ymf8j2mi3JMq3BEZHrSK5pU8xenKP4rIyoPKWBMC82FmHnDLXUXI1g
43Yt2Qg4vWsna5zDrYjMlXOQda/xa4AfE9BaHrJgaM27bIT9VpcofN3aytK+C9VJOaC/UV8cqS02
t/na/VijoMViwfYVAlkXhV8rnFSdyAt/dH25ReA8DxZFimOHm0SLor1wMrbw04kjgHD+9KMevYtd
if4rol3fpyrX3vTJHCATwIsZNC1YIC4BO9dzHJhICScI8l4uzyHVg4bXQU+SRTlIlmrMQFe2EOlS
tikVkfaFEnCPVN5DMZtwC+3vD9n9Pk/0KBYGGG0gCZUOCxd1BFLUsb9W7NI8c8bFhUzRtH3mRu2d
x75s7VpB/UkJ2CsLJPs/QzC5eD7yVgtl5Wddd0uKhHMuRCZEZPLD91PtGEwN6EvSJs2Ioo1tpPmi
qwbnrpkvBPua+Qg/B8wjNiLkwHVuf4V40R38oH7VZllHeXFnAELrp3f4SihH2SSH2gFcMg965Op9
rBMgWKpZwS6JKmul66N/0dNmQvTOHhG0TMy7JlK7NZYa2SNyejope8P/agzGbqjZQy+6uMDGPbG/
5UM8E3c088kN4UzJO1W+9vNO+azrbNiKvrWVyrojoJVbmFGJuZKwDb1L+ymBD9KX4aZ2lFlOhR4n
MSPSl8j6Lv1YJWoSNTsK6WmYS5FWpie/qJpdjnDprRT8avvQm/t1v1ZBAAFiUA8usdF0IYuBDVhf
sbjIqrxYhsjs9W0QhChLR5+HWSK2tWWuFeG1g7GXCCN5EZarH4TZ1ivdBiEBzA5CQUB0gCxXehWJ
gXzz3AGNolj1bisOpR+4z1WCCZttDkgrAXDM+m7cyCpE1z0ClNYjkmARsA7yRgmk/RYZaN5qdt95
WHuf8XoIl2k+8xoUo8IKOsxOsHnjowFbFy84v7vXXFw7gwDQi5oIDpJzhMmfY01NH5p7kVUv702y
JMreXIWzCKqKTpgWp+KEkYHg0E+6DYKKtdTnqmyTlwljQLRMIessUwGnB6DxfWVgTKPFFY5l/exs
JevTXB9qv/9Z5yn+77qfVi+mmkEVyNRXtfbu00rN/uCACNcvszgv6ew6YtN+EC1MwkAU4dF2Uv+u
FUO/NpWmemrzDNAchOAf7dckifM/Mh1KR1Xp4klh2VujuNfc+X2lH3InjbdJ2ZYPnDpBBqZl8rVD
p1fO0rri4o+sVilozSVL6/avI3+69edopeM4puvoKmFh17IMla/Tn4PxxCiDTqiF9w2bOFBTk+Ef
U2J9vlr+odd+/TWNp/WrhSPOtwhfhmUc3o06ippaDRpBsbQQge1hj4AaSqGlZ7Ajy89hVNX71l0Z
ThFu0yLH0i97SOLmkhu+eVBJtB6IFqADlRfJMuxaYzuZqr/m1GSucnWELDAkWF8F3I7EO9TATfui
mYq5wmR8WBC3a7bgrQgnG9WeqGqAGo52sJM2ujoqSr3w0F91DUx+ZrxGP0pBHH3Kn9CwdLemgPis
212O4JzITqrmadu0ap8Ud0LfzNesFRAdaydajOLIxypHJ/pE0AMxAL2vL9aIgJ/Xga4IIZ8fFdUp
jxbEykWGvPMm1QUUOw9ZOxEkS8/S8o1iOOqm9xJjM1nfWrSG9x2hlrVDfHxpwX/cEAHHkqMq2Htb
7d6bwmRHCr/auBMGirGFi459Ig+M9KIS8ifXOTme2IL6nZaLQQ2nTz1c80hB9HVEkX0BKgAooh47
60xrlbWeNcVmNODmxEHvbLEMLlcqPA4EY4CgKr3+Jc5h+nR2Vq4z38sWilLiieLrxUNkFgCXdf0O
7rt+B71ihUdfi5ALfjdpNByGvnWPCJ+il1CX3Vo6AsbkWpfJoBNyRA4SBbSy2kPfWUGje7Kxz91P
yF+A8SoW9kDEIJrab6laGqc4r7/6gbF1AvZMdplH+Kl22KITDfcbPz2lhvk8RNgy+43qrGIL1i+7
Fn8ZaW6D5Kxdk2N55FSXnsAApaeSRXoM4Iq2oj1Ws7lYYBaPltWkByvc25pnHglfX0DT26+svftA
4AmBXQEGvXe5YUcvlZJsNafv0cIL62VOOvLe1G2eeOYiCRzlahcBupEIb5JgjxZd1zV3rX2YVKNf
zyTADVrgd20iprsgh9+sONZKagAUHuLUKuJweOea1qEoo2dsYPs7byQoGwO1E1rl7dpRvxecRxcs
yWIP2xEuuT580qKqPcuL7kC4GsoM5c6gMo51qRpHY6zhKRrOqYCafentKFqNNl4NmoN6dTThheZN
2LXc+aWwnqGMLUQQHLFT8g5Kqgz70e3eUmAnd6Y+xDPFDE2gSEH3wkCPnBN9git2m6+6ClyVNwl9
O7CTXaW6swwV45val2s91Hm8jMNwp2bptan5f2ct1GqwNaDqRqNZxYg5sGkP1gQs3G3iO/kK7vXK
Hvwvtm50f7OsaX8+brOqWZrlwOFEzNlFOcr4kNCAwJA5buVm3xGw1l/yMX9pkZxyOmW6JA3G3qy0
7K9EtC68CEROZxV/ILfjbAOeaMgrxbguxPEhds1VG3YjYAN+23+z8v45kc2f6JhEA3QXuCmZCMf8
kMjWVD2p0rKIfgwIyqEEgFRpr+b3ZaLlSF2P/U53EF8qiAMtC86Om0SrF0aPuphkHxcTYL5oRIvA
SDaGZtcbEi4cW8Imvc/VzMVEGAOSaV5rs7gPl66dGGsztZAOy4OXZlT/5h23//yOzyAbRxO824bQ
dE0YH/PyOqJNU8c68HWq6majmW26McG27qFhJU9Rn1+EGalfMpFCECVWCR8viMgyJcpCdhTCfMIb
2PtECjU6dKk7ruOhZCtUNZ8Ss2eHOSXBQ9dEyf5WDWbqo+Q/qhDKtq0SkR8OkhYN6V89kiM5Rsp9
3FfJXtZkpyzprM5373Nlx/tNfxvMfPm671NlyRuQ48L6ELwOUhTHIhv9o4NSPqnsuR4Y+SwnKbay
Zs9N7+Mw+AtuM1w54707idLMXvaG7v/d9+0/8pKa5hqOZlhz+t1WhfEh7V6rWo0fO+L0nRKWmz5V
XX854V8kXAShoUmAqyf9dY68CoxD42Iy0OXNq8OP+WgkXXYfWlF2ryV8y5Le5Uw4t90uHcqVflCM
O+1XG+a8KdyLrt3KIe1oZ/d9oQtIYEmzGeWLE13miZnz/EDS0sPGY95fmKT3FkOl4CttxBRLFAGh
eAlObSRWTqQl0PH8rdhgmLyLJu/qqTVqfVHGO94n1g5skX2ahjLeDr0RXvIo0dfIXvX3EYie1YCa
5aPfQbGBZeA9K0WPRO4wKW9JEHxVVMTzFF2c8MueHttQf6jIP+wmkyc/DqzxVYerdZUllvPv3ABn
yV9NeROiL9mkz8TTB3GbUJTkQDQyadv3+WS0rZPHLjtUQBPl4DV3k52XxMibCGF1h1AYmzBnaVq9
gNluIVs+l2JnwmpeFuspdG+NsopQnnlo/rBi4WBYgNZcPNOZkrXbBEiwyYtPGEqMCrsmVD4XplIb
S00ExrLFBOA0TIl3ShSiUfDlEPCnJtttvwID/FsRUbY1bvLT4X1M7gI6Xcm6rdtfI5MTugdwIlSL
4ClQ22Jl9YlzyidTnF347UtjJuu1qbpGWcJ6BSKXb2A/m/siJXwA+hu+dWWPN5lBNnv1p8HzF30j
kKKehQjHzoUnViOXIjsN0UeXvsKvwPJ43JlVOi5GNSKrNQ82GlJmehZ+dtgtnia3V8+oPf28ZJmC
W4HtO4T6Ufhb1F2qniMNWSFs5zdynK39UMcmuDhNLO7GrPWXg2cHn90e1cqY5My57Wrr6gz40Lks
45+rLkc41RMJ+h6m8qmy6rPZed4TnJJuQXwfjut4VryKPW9n9yT4NGRw3LK4GAq6h1jqZsc+ncqj
bCMoUuDVqRUXmBZPfYH3RQWC3l8DUYeYgjbVbgxq4DuFBehUydB1kPPkFFlygwgh0IT/zfu9JoGh
fcKPZY7v8MZGaOOszckLVg5w37XW6CAPcb0/o9KYHy2vsi+1o9uXMUIN6K8fhBLm9zteQjNsx3CF
ZQtX09mBf3gQWmUU6pliF18UM8qWDmyNLVm0dNsgMPLWWTjL4Tf3nAu2c/C88BWY20WEg6FaWDzP
J8W7+pb5vS/s8a1XwRUD86sPlj6oL1FZLGQ7h4lwB0up2MiqlnEoRVnhETaNcTKDobrdttQKgLKN
mp7ZYqabRNd6crdJuNGFL1hTYuelx3YonsWqPrSn/tIs2vyzP8Zi3XtVtE+qvH0J1fwm/BXhIfr/
ODuvHbe1dFu/ykHfsw9zAE7vCypnVXLZdUM4VDHHyfz05yNr7fYquWFv7IUFQQwqyRLDnP8/xjfe
14e60jwn+LxmANfN/hnrZ5CXE0oRmqxDWNn5w+QXZrYb6ut5URrq/AItejtpowoCkVXGkEGb7xin
FQ8poOSDqMXrMEjK6ve/lv3LfZ57iIVB1eD3MlTshR/ni1UpNBt3cfC1DRrnmk/1e5MJMtNW69zl
VefWRtN96ZsAX7/vmFDEbeWJ7Jo1M5zui9H2yYZJc7gx9LReiQAChQb34aBMDzaO18O8OD+b1wWG
iofSsvaRGmdX7uNErcgIIalsZldC/CzoPJw0XSkXR08ZuiPdiPypHoxLUEXjhbCg/MlRjVd8iPVp
Xgom81BdBOIwL6ZN2C0qx+p21fTK0kdC7Y8a86XppSE8t5WWVmLtO2q6DyYUDGyi5thOnE+zINO9
WdSiE0doOiCQ5jXztp97lZ1KvLeNijcTJEA1UfeDi5k5+W5T1aSai+fonutzsY0jgckhkbEWxDK7
anE77Spqf2t5QJOFM1BwI2JtdA09t055pZ/Rzw27ctowb53XK7Vp/eGHn3/Yv5+mKt4hQ5EtTdYZ
Xf8ivOyIiG47x9deBtWvlrlZQLoypO79IeaAJyXE+UR5yFwj9Y1OZmmbd+lIIK5F8OG8hD89uRit
DqYJafqsG1nlno6MQ1AcGToixuYHMpyys21xTfNrXWKQpTlXJJZwipv+3DLU2/3+oNZvWoyWSumD
w1mTIVRrGsPljwd1THPe1pRIebEU71kAG6e0Wf79gfluu4RDrDBAGS03JfT5BM2hW+qZ51zLVM3X
MbL7k++QDWpkubcv7dDcy6Attm0yjicP1ekadaFxBQvbuZ021IciVPDI6YXYAkOD3pGMdM1Tb6fD
1dnPzwo5Qlw6rcv+/ew/bf257ud+6JPiP1yqfzn5VcNBtKnoNDCdSVSvf/yeGJiMaOmH6iVK09cs
u2Cb8059FJnnUIaxMXMzDDVlEmkzGPu5bn4WN7Z6RINGW216QdkCYJmfRuME99LKYdLK/PWn5g0k
zEyuBO8wYCZHGzYj2FrI/2UwBGSg2N3pfd38VO7FFKE0JKsObxI8AEDOKqANmK3/7gFM66ywoTs/
7wKN5X1Rm3bx6be41DQG4llFdq1E+qjahr4P5CC7SiMPvmzUW4NwW8CoLM4P8755Gr/vS50OmJFR
Bg3NlH7dRapAFmE3iFlQJkKws18COcmXow0kZ5pUIS43Puu177yYnUWZfcibU6F09rVKCElVpw2E
AKFgyIPsAvHCvxSjRxjmtCEbGLvU3hDd1UaQn5oeac78p5jzP+uAin5/mljzefDhGkAXmxkrnWxa
r5wvN9PqgSjJRCms7MXsIbqVIsSUkvViRbXA+lTqXrc0hDC3wbQodRQAZK3OTvNWbt1bHGDy/VCg
hs4YOs2rBxOmCTe3b6R0Wp8aRSn2dq7Li3mjo+YARjhVeJi22vld0HWPddqVZ6M0rJPhh+oCRVj5
LTBrRLLa8HkUBTQeX0S7LPSLx0qqnucdWikTrtkM9V0f1/Eh8MdkRZdT+oqKbN4hVzNnSed0OHhF
5lxbgn3fN6Rd8sj41nxkFEN3QZNors1AZDs1seP4Hb8v8UMbWYnE3TA96IX817oq06k+Tw9EmPx9
3bzzz9cinhPv+/1cp0YkGDGm+PC3bv9+aUHrYJqk4mp/sCz5HNCm/pJoCJXiss929GWtz11Enruw
vrR1EG8RQlWkKHkm8usRqCMQOPhV8B40MuDm9WCPQQaKzLy2WU8WdQKy2XHKXVtgyCXAI+E00XwV
VbJfRGBtq6E7MPDogk9OXj/YKkwKNRefHMB9p1Gv7YeuG7RV5xC6Foam/TD4VXsqquQT9ewBKUNA
aIDSN5d5334MsNFXkgdNmn19BZNqlY/UoKa/9P6Q1wvdica7hAnR0egVbaP+O8BkziG5iSX5GX7S
onbf1KN2/blqfsHN628Wb/4crQdlWRrUBOfXOhPR/effS+0x28uFvc5zq161Xa5djUKpMR7yttr0
rJ/WzVvlwlHfn/1+v5ws77Uj432dqz/mjKGbn/q596Q1pv6+Ac+YcnRmct281Z5qRfOzoveBRrBf
jHdz1IATjozFqBrK0d38kHs1IQMeStCJcvG+rjb0cWdlE8Zr2g9JdnQn1w3cyVi9/HxpZDXSWR2b
RRcN6orUoSfddoY7Sx7FQkE5vJkX54eewrRLFzTdtXUx3s3rlBRslwSMdF6a1xeDs8vtYjj9XNUY
EU1uavyZZtDFyl49BQu3SCiUY4EaPmuZ/EozzL86kqLf90pwrger/2yUJu2FnlQl8+NeXcyVBuTx
eUgLeHkYMhbRoKXlIvHPHpFj946Mc0T4EbNouUca2479g1oO2nHiAttOm5UIDfJHE/4EBB/2bXPJ
BhLJzUmJH1TuEVGYDXdMA4sHuU+bFeJodTUvDk4c3mVDuZiX3vcYSmWh+6q0gSRO6cxnjkzgllWt
NU/XDqHaMvrrsm3IQG9r6GYndvOG+SHpwDGtHUObMqY62hPT3vOW2pJPQVKU94pDqHVZG90ptmzl
7DWAQoA7ld8SgsFS4haf8zRF40rO4daQ8+LJKbW7eYeXUPWtfWAJKSQlDt6iU+un3rZ7aipDf1Fx
aJ6B9LnveyiMZA5SrB9/7jHv5hcZag6zhhimyzaD5cpmdhzYOF/RMPGdJRXnEOHuQcpiYtYMebJO
o08mShIvKVRYvZd+0wi2KWOz/1EnE/Cra+z7dvSJrUlrc+tF8sC117bed0k45xzT+m5i9p6ph9cs
S4cd9+N0Y1EQhsDqSnpPMJ/I/3pwpsWf64pU52dsATijvA8dN8Bj/Tk3UHlqIviWVhZ5eDKApKjM
rUsgc1ueSf7jkNxbaakei45veSw6kphJU3wZ7Qklqkj9OZUpVenxAISUSSpENoSISvmiKylUkMDJ
YVw2zReQ2WaSlS8j8L2NJ8ZiMy8m6r7oUbdZ/VBux0EX6/nFVLoXOfzZ506SiF3y4mE1rw9EuEV4
azwVo9zuk043lvOfUSrrLCeUwbwMeUbUkAeZGKYOxdfrv+g1yIPSoo4/xuNw10bBy7xe8encwF0z
d5nC2RX3h2DaXa0leetkmbGa9ypk44JsFCs2ZLKTZhYSMrSu/zIYuJrQLMWoqxZdbBtPptxYbl+L
8TOajtiN1HD4akQ+PPlK/aFF2Rb7og8cSXrLYRYjc4suJTP2APlVu+7ytHqN/fRO6lvtbvTDDJK5
0aPRgs8LyNBbx7E6Ze5Kjbcd1DpnrNcHKA2ixK3INbw4hoReUFMg91Z8pes48+81J/qiBrLDDKus
pJPXKdKpt8jnilW6fdOqn+vnZ3LnoZkuGXDebNADTVqNvNmm6k0XJ3h8sZOQxpUueU9DpiWQxhzp
6uSFf8cMx3Y10Io4pFln+l2Gcjq4wzp8jOgsHbRe0S9y7RsXWSTIq+14Na+aH1IAGK6Cr2uPSJXK
bMOQgb5D8NTFgLBAUsSuITXhEwka1iVuS65XbDS9uH/wtde8DMOnQlarpT2kqTs6fX3qp4dCjYhd
yKqt7GX1SbYtHqZn88Z5t1LXioVhUI2a193sVyb9Wu7MR2CayrFS5fHQOWm5HkcRPY59U7s+UITX
cNggE/ZeWyMIXY9IKHzQ/rjyIbm8vwiwbrmOEsU1RG8eLJVAV0VSApppvtZukcdc3xdJe9ePAy3Q
1rVWOhzcpzqzyNIsOE0iI62eSgC+qyHNg43tm+UT3oFizVUdrfK0qJZ6t0ntnDDKaTGkgbMNyHhe
zIu0hMs9A0z0idNWkg4dPA4VXJBpMR1N+aQW/o9ERY01yl9BtH2PQCd96UXpuX5lWI9JpYplbpvB
HVTefB1hNjn1UtlTvB7kPZY46upmYZ6bhHhnU1abK9LFeCvzH13LoT4Dy6WVWA0Kk2w8ekrQvXFq
SFWSvEWM7NxY18NPZTgEq6oA3fVmZ2qKpjrhDJAj0zl2pbrNI5MToNDNT1mZafvCG4brtFTWBd+U
H2RP0LkSV1K0kXBROX2yfB1UmS9V+3mro6Bm68ibB1XHVrWd9A7CGdfzIm7uaNNR0FuNQ5Y+kROl
uylGhKOTi+CiqsobF8P2OQzSfFvAv1yZBEY++7mjUPYr5P281WmDoxrU+X2dcQUxfAJnphdZpV4d
Oi2ZL6jtc00OLT5NIW/mrRwspM8nVQI3hT/ZdcsKfMgnnXi7i9Xpf3tfYL3pan6N1vRrtfQOptyK
+5DWFciwstqrsRmefSIQl3aVimdizJ8hhnJ8Rt0CJ7rzzR49ACrTiwyYkJs+MMr3FwU2LkFN0qvn
MUjeX2SicbGrwv7md1ihWisS9/70Tqka/P2dgNOI56zyn03kta9p2f7tnWjpbkfJdLmW4oWcTfKz
dX5+qNJ6/ftJnvKxFsJRTZFHo33KNJ/i0y9tIkwJTh5TQf+RAjTbw1w0D1wZluTIR4QyJfCwCGvx
3Iy+movvwiP5PCHSXLXpcBj2HyoOjkJFIZ8t/ZN3f/405LKDyHUcBdforXe/p5igtigDfjjICeGe
NBUB3vlrawdTcXSol6PuxK4ZQWqxe/tNk+LvTV33x6Zzxl2u25tSthAfov/fIvLq954UcGOrQ2ut
BCVc+RGaZNMGn7nXyGcxBudYWAoHURue0kZNNg1JHMZq1jETVfks5aHnqkX0GDblA3IUZ+UXXUqi
WWJsKll7DhOCHiMdaptuxlDjJqdQ1DgNXxcQoqY05ZXit7s0FeoiMOR2MfhKRVaXRblyWqxMM1mJ
zjr4lJjJfUjdtCcNElDnm1OHwcYI6y9qNoJWLPL73Nadveor+y6UHmCDRZ9i2u+uYjvf0hxYoDY0
8oHzX99mPkqQXEqijeGp1YGWdzXNn5rmzRj0C419qu1Vsho6+LGVFzdHVa5rxu4OoQ1ycajLpj4l
KXHMpp83C3jFsRvLdojgW7kSniBRwQtJKhXD+PaHo/EXeRJH4nQ8UnfQVaoON/KkHFKqVRp+9iOz
5P7aVk5BvJandwsMWg8iUNE3Fthj1OnoLMo8uDNo6v/+M6i/HIOTiROzOQeihjfy1tCpSJboaZuN
P5Q8+U6qW33Ehp1Al0t9RsOQYmaXqRpXJxzbG6SU/i4YlH6FN4VpVpfb69BQvxFM0Jx6wnJBwwzS
IYEpEA2ZvOy6Vj2OHbGgv//Yyo3ngHMH8rgMUsBWFcdG8HlT1VRidKFcP60fYcXBJ8fGV6fp1CXB
g0BCPL/cZZbJNXSsPxnBCpPODni69pLb/Q4NDk0xcghRExXdWWoLFxuFsxfWkLiRTTYBYQYLhd8M
TZutPIalIq+GIN/Ch5KXtfAPig17wiPC0BTpkvwUc9f7o1gW1BY3nY1ov6sTOCspeaGEM02Y7+TZ
k/psbXXQmAMK/oeSYeqq9DxILH7YHi1zwJiFH5SWH5GkTR4Jt4yGb5mOSTGg87KIpaFZDX5vrXPD
DhCU5u1SRG1J12Vw1n6jrYPcqO60rk7p0SfWqie3a+3peoS0yEF2ZvgdMv2xpq6ulctK9+uFV6BA
c6KvNCACUX6TdN04IdEwlpJEfK9iExxa0g53rSgcELV7j5TknV2nh28NAi6qo7MIrh92IHiLbSFq
Zi3IpzdIf5Q9DN0QaPB3WSPWF0CIVrXkauV1sDMn05yObpb0y5CEyUDfic7vVx0IM7QcRvbgQGXf
Om3zaoBSTFEnqcpWofB+LQSSswskAYSaMuPzvTccHbWIt0HZKe7Q6uHoMqpbGGWyGIg+v2qWRKxs
Ccuyk50gc7EgSXdh9jnTcSKTRKGkB/I2EXllytLv3oCNpw8i182t3opxUeMlkQ3lCuB+ijmia5GP
tfjDbeCm8Ph+KOvISyx8NA7YvZvCcyN7Duel5f0wqzBAFtVmbmxJzjpm3LRW5LDBPdq2Z9M02rPu
K+R7Rv4hT2ihowJa93r70E6Bg3RIHlN+lN+fab9eICxcQoaj27JiqtYvgBlN7cYx7rv4tQubC9MT
5UFxmFZXzGQWHtft5dBUybWGhobhuV0o6kDlW7GVRW2gRZI0Ur2FUPKX3m4YqceWxmArah+s7tHJ
7W+DPxSPPubdP7m+ndt7q8XtXcVSpWm2o3Pmfazmm0ooUkFkwavkA74ZQSp2ufVUJxE3LvCla7NX
ezeQvHxHbRCfF8PvB2jDVytx9pliGrtZFdnK2kkSPeCNbKd2pGXlDcJFhXwK12cUZ9WdOGlKsYtS
EW4U258EPxTwIKY5+6obZVfzxIZooO9DA65fi20c6HV1ilKv2mDyiB/TtkL/ztWnbvrn3/9yNyiK
+biydVSYtky5TkaO9fErGNMG5UEfR692qoqVE5s+9xOP9rKw77SwiGkRKuaKmuzrIBEU1fR7aRDG
Ie2rFVVSAMRdcNJ6uToaaVDAt1Y+WwTXXzVb2pFY2Eq1/ommImmQFIWWYEhCtxRJu0AdjXYo8svz
mHkvjdxwUfNQR9JPe/KoHx6qBhb57/+tHD+//N4m/TtbVm0OUlMxb06iqksNYftZ9poYhrxkxN6d
6To6BG23vrULGfRc0jBeYnjPTs7oP+h18OaVo7qIZdVYJ7rjn+aH3MGjAbkHsYQBIoWybtQ08R2X
Km9X2OILEcz9UcK3YdfpKpSqM4HKPUIPfA50Uc46n+2qAxwKOba2ju6TaZ9I+rW3De0cZ19Ca8eN
LSHNkhwHeDiZo7lGYdNWk7Wn0mxWHmZbLdaVA6Hk1AzqVoa0S0pYgwE+ow1fWNxLELBvPT8KFg2h
Ia7ws8nFhFZyvDfSzB10UyLUJEVqRCHwgmwiO9YT9chPnZIIe4DgmOL5YEYjfZKGpFziNbrQbM/P
av9Y12O4RTvq47IxaR6nWUHKcJssmHCqi1F7YoBCY0d0r43ZHJyyIsuHqzUwcBd3YHxJGNS5I2Sa
VUTiiZtOHH7TqIgqLrMzI0jnYJt5eMCNlrs1zcmtEnj9frCHtz5sVOxDmbL3pkRXT81eg6ZEKoIh
wSU0oD8WpHR4JbmUNWy/nkvh2mCYQike5bKMOG7yNOjGJKVvW8sleubQtxVQsSj5ZOoVmZZTAq9q
I57H/E8NTjmIYBAnvX3DaVtfEkYPLjKcHay3bqN7VfyJgsLeqzB75MM3O5H8I+rFct37UL0rGBlu
NEAd0mpbPhjTA51Yl4TW4uh7xTc0fq8V/eatkhtnwM76vd40/daCptrBpb2oIWyU3ki/Z0110k2o
9LXtXztytq7AUhdCSe9JjsjfLJ97oXnGpGM9Z8pougMeokMmq+feUNSHQQk2g13E144ZD8yzod5y
WcKo0gUdEUIBHbucdDEzxMMDnpSbcZE6q4hb+YGZ9XDyGzTno+2Iq0/+2R/Gl9YvY1zLVAzNQAhq
OQrgkJvrcEsyJUed3ryaxMcs4mBg2JNS/7WdhmsoQ4aLbZcckGKtkuVeuJGPYMhU/GVAMOPGDMfv
aR8amyQGOB8ZgMdfkC9bLpgsZxdHk9SccTz3vyMJkRSdQOFxifNP1IDc2Mw60l8801U12rF+N9hL
xR/A96fdcJTFS5xkWw16yz1ShNyt8qw5Qa8y1lGuvM2qM6pTG7JLtJ3RY+YCXxZ/SUWbLClRcxdp
AhS2vFeXhsaa2pu6oUhBD8oP80MHVCue8j4zUTUPTaQqi7F9TLGwwV3ro5WcIUEMxuy1t0EGmH1b
b3wPZ1g8HcJeFZ7bqB1OoWlc67Go3uWS//cDNU7MFLnvOVgxqA71zeJ/PeYp//+/6TX/3ufjK/7r
FH7HWpi/1b/da/Oan7+mr+J2pw9/mXf/69Mtv9ZfPyyssjqsh7vmtRruX0WT1P9Nv5v2/J9u/D+v
8195HIrXf/3j6480zJahqKvwe/2PvzZNM27NNG3uC//m603v8Nfm6Z/wr388h+J7nokw+w+vev0q
6n/9Q7LNfzLdUJm5oUqE0yUz8YAVOG1y1H/apPNRHdMhzVjm5IPO8qoOJk7fPxGlIgBT2MJUT+Nj
CJJLp03qP3W0q1hUTF2VbYdP+N/fwF/8v/ef7j/zAG8qHLSMgN2g9VCRwcJDMm+FsHhhgrgxAvMA
Ba9CWFP3F72+NxQqnQZEqrVNjt0ZZxPRG6NGNkJBHpU8rEKkMZtG7/4welQ+nv7vHwftnMwQzJAh
YvHv/jsOK+ZLKdQiBUFrkGYwFEGxjtTv7WAVFzn76hQeJVabOxWzsAt8jmT/t5/vr6/n73jEj6PA
v95eN/l28cAStHYzw3YicxRwE/VD1XtfcrttHoze25q1QIUoe4gpaNos26I+krId/kE1fjOun9+c
Q4VjBTkZ4hv95t9eBV3gN7GiH+K0M77m3hBvTAbH6dDYS5jr6qPEOB6QNWlU454Mmx9mmuzjPEoP
kdDrDXz4CuUxJuy0E+Mf5A6K8WG89P7hGMZyvDGwR6V0M3/uyrgdZKnSD4knqlUkyi+Qeop1WXrK
msGsRI8cnhRc0qVkZIxtwnQDxwN1cqs+EEc87FAclF1vr3//g83j8p81sflzTUpuVGvg03CG3nxp
fZ6I1OqJ2ApaTydNzaOPW2PJRYr0hm3Bf9LlaKOpCZAPUD5LBpzGPilTTNoVVtJ4K3BybTXRrs2k
HA7DUFtrSfZo31p+dJGVveO0S71vKvK9S9KJLLBFJlTUQ0ffzQwq867Jv5ilYPoZ69twHMplEPr5
i1k7T4RK6PeEs145yeIT1eIlaHvlzgSPm/hqsW/oC1OYfZtB/B6MGzcUtrYLIuuLZKrPMhqM4++/
LeXjqHf6tkyZ0wrFO7pF4IE3d1dGWF6T4M49MHWR1z4ZBQxZCQmJ+RpdQcfbHfsyWoQ5VGH8h99z
LyBD4X/5QRD0GPiW4V3yrX08z/0Iqjikfh2SY93tGzk4MVvW7sem3xQqkma6+0YxiIOODLqu011t
S/3j77+M6d/68cgxKQjZjO8s3JLMeT5+hLAuKsnMG/3QesGbBNjYysZF3wxIzhySoiNIvcWfLm8f
68nv3z9XfGX6HRRuCTdHq9wSAluric7Az9j2qBWXklAfct++5l4qrSNkDYfUiM5qrZBdMFonWac9
Vyrap6oy/nDqqNMpe/sFaMx+AIro/BD2zcFge5rSjnQ3DnkMKirutKNG8KqdjAvwWc69bA/fmZKH
yzSzwkUSdi0N/eyk9Pm4E2MWLqEoYO6qGTAK8C77zkZthrXmXpMzY5cPEbXlKvZ2VMiOaEYH0om5
eCu4CTndmj9M6NRfr9ymrHMfk6eLJ8XJm3+MpyqqB6tAP3T6kB/gpHuXqqJuZJDiCLIcQr7n2MdC
EtKiNHDxJ8Jg8jSYL1qOIkBMsGHmgG5BOs3aHi3iH5HQL/MiaHdNR76coUpwiv2VJwfO0kxpnskN
XWVp8K11gsfArU1UeUbBvB6cebX9/bF6IzSez1t9Kvk70+Fq3RpTY2ACfRoXHDexURLDUKQLWmFI
JzNArWX7ufH7/A8jcWU6/m8PDxMGnqEggtBQvH48P/rCrvLKKtFbGE5/n/o+3bGwuioFSB3HoJLk
4KPeBIlmH+YHW13o5o+4zNI/3JRv7j3c6CndQupydEYoTNlvP0lBAywpy0Ii1yWW1qEiP+iJk2ws
048XQR/2G5XkwDVaQxPFoqSdVCG4E4qKZExVNBsn8Ze+X/kPmUL15Pc/jPHxijp9NstmNMZQkVNa
/4VlU8QjnSMFaEvppAsTDvlKMWBRxS06bDTfAxTHKF3w2U7yLO2um2UB8O0y3VegwakrtbQwDLWa
dGAS52EHDbdG62u4LUpon4YDE5TDGDmBte07G25BCZ2altyqV3lhNBgIOwfv0CuNcezLxD85Uamc
EdyW26G2ESjo3h2ERaAEtsPswtjXVeGvRWTLdOvA2drTuC8OUir3cb9mep6uGB7Fy2EMAZ9H+Uqh
3LTV/UK+dttQyfPD779BfsKPR5rB0BdbosWJi5pSwxJzczPIbLKxe5yte9+HFCoM8wnD3rjOQ1PC
CJNewMZ03LSn4DkJ9NnIZ1/kJp4gRmjBZIuLu30EtX9fEi+xCm0IFXJeDvuUVLRdRLuQ1D91H9Zd
tGbY9ZLq6W6MYoj9PUg+ChEa0W5Yah3LvOs7OWTyCIJKl6iYk1W4QDdh7TNb0M01u3PpU8ck0Fbl
x7bEPtD9AcG8Fy3GUQfMTuJRsce2Noyo8sJiPy+TmKAthWNlLpwjbjKFZdvkSlV03IpgJyUtILVC
yw8hLD/XDitn3/Vbr+mGc9aNay9p0oPa+dmiVs16zfCAQ6iLaUTBxR8He8t1I7wza6K1Si1y3DB7
TkDz7tDo0hUz7rmuBUTHk6aTtC8DGclDEoiHQEVl3QayunKovSwK06RObli0VlP9WnMNvXTEwi/b
cgxWplx0O8b/mzIKMBgLO3Xh5VirWEtAqQ3COdZ+Vbi5g7dSYDXZ61mDKWEkQd7q6aXLqQSmD0Fy
VKqfLTmZDmDqU1rbfxXchB+S5CXKos+asQXYHa6UCclktSERRXqX0zSSn/PW93eNYnxt6iZZMfGn
8AM5ADgoTWdhJdmyt2TJrdNW26/zDMiZXoBQoAAeNpqJGSBC95a3hwyTW1I71kPnjxQRTG9d2kj9
MP2Z+2EcnqIs7I59pG1hBwQ7OTVfs95u1yJwJk4f/mMtD9HYKVOISlD717bFiCo34VZLRPASZ8NF
t7Nt6oXtvaXym3caA/m6uTfjlopDAqjWNzwqGlFiMYwPHvWYLNdA8WD9+Aw80rTakH6AVcwuk2WY
JW/CFD7MU+/Nw9ZCxyNOV22QOJu+rhnMGskIr+sT6efVHlXuMmwypH4ehi96gPbnriBWmFiaMqKJ
6uH83jBQpWXpWR0AzlZb+khOH5u2WZFDhWsUorYthns7pbeaB/1ZMkzYpSEmE3S3VO3SbKcQZbPA
NAxSoDir5Zit5MQAHQwaeplXDeMZhd+GtkXsBhAKOZWSjqjVpng/witSJOrU40h1eKaU3psTVuKQ
j/kPx+ce7DhEMoJ2O3MlU5cF2c0bX4vihSHkYe805PYK8U3i1HjytC9R1t0jHpwahowsqOvrm4J8
r0OXtSepSdZdOZQPQvM3PhDja23Wy2gQEpePFB+G+Rpmdr1CClOthRSQjUVNZ5f6I+VDCztgFJFZ
N0Y+ur/yq671YlshltsKP/nqicjlguGcW10vr/wDc7eJKmvnqd5X3fGGQ53mbxKaekpligztRgOw
xa/q6lUTPvoGR1gW7km1Hj7p3kOlElrlN431oz4aYxsQY4klp7AZeIOAqy7ECS9HM033iUyUmVm+
OZMKKzHEV5HU5UUHkJM24zdfzjoUT4NYGTGaijgkgFbeoUaw8HBUL6HiLUVuBBczT4mP8Hx9OdhO
fPL8btF1NFkMwRv2VIEp+HIJHEsKABSRz41eDRtZ4teSqcsBHglk6F5SdMxL6VPFdHhjdFa5qBKx
4EKQf08ZUrgxPfEU+fq1IOh119oxVILQO6kBMCl1zJCABt6aVswOD/pLYCCIjsrBcmkuJ7sSS4xX
ti9V4EaIizdOJqwFc6MK9OykOmkU8xjaypZsrlPk9OJOc9ZExaprs26bhW5UJDB3uVhVYiqx56qC
fm7r15b/CE4ZFkqSPlV6RE2eljAyff3Vl/sB4vYQM43mk7RZo90lRWG7qdk5n5DD52fN44oEqpuI
9UA2XG7WiE8tHWsuOBzFK597Rmiuovvk5VGyPaat8xgMZcj51m5mVZoUmKteT+0lMCmwHZkxPPrH
Xm4ZXeuycC1fPoe5E7+0fglRjNBERWdOTct6J0QpIRCmqeiVvJzQV08I+ySNp6q1wblNkzPsvfZa
rdE9RVUVFLRiw3xTNZm1wJlKGoP0MAo1xzOilzuHq9Nd7FHtzvqVAhXmMMTjNasrvjI1a7HOh9VK
jsQjxTGkF4jAVmXsvHipmd8T6pLBM4u6ldlhEgbGoD23utKSxtavegJGVxrEe7jA4nUchL9EtNru
YGghVmE25KKGakgf33TMGZZBoA+r3Ix7DhL1zpdgz5kGcwlSHwNO3dhYWWatr4osebSkPjlq4ji0
lbR18rJZuqLwh0ODCpRqUX8VNqRDvaBCKjzjWKjSk1NhbvGktndr3zc2fVMwjY8r7vkVHAik0zHI
SHvRS1K672XQ06BGqKZalJXLzvlciuFzm4TVtk/1ZqM65RepZJjtAwNdeEpqrmToGlgTZW9LBi3F
sWlyYeud+DFEqs8FMpRJHRhLjC5UjUo9e0uFBt5ZMpBMB9ZdbZIgZwuFQL+66NdpYxPvWld3jMNH
3g6YmkPWVlJUwSERerlEGJPvJWNdWIQ8SzOFbFgZ8qiRqxlIiYsKVKwBEay6IDZ3wCeYXQKa0DGd
b8JRkf8/e+exnTeTdtdb8Q2gF3KYIryZOUjiBItKyKEKQCFcvTfY/bv/9sBennvCj6I+UdQbqp5w
zj4HuE8RiZgAX8ZluSmgqsAwSsnzOMHeXjq6f5v5jSF8eRPgw5xlwW2pzJrYPzVfOIf1lpY48FaP
fhz/pdshkTUC90F2ewppVwLttPPxvLJ2u2KYvQ8m+VuYKH2LbC/AzKPMV9Sjg00uVTndDynZAKlR
BYlUwX0pLAZ9W4+CrLWACIyMvPDe7IoRElvGpQXVsHIsZoRAntKuWRLVdHNCVrgk7oPdfGk16YHE
o/JurRk4hEKwx//6G0vsR8fehTRXOT/qzJh3J7seMcmz480snVu+qYJMXWneCAy1mtFmc7U65zzH
EJxObkWY4Ihz32UNtkhf3/dzB25GI5m34A97vL95R37t4NsfqnV/931Ju2vrSQvlJWb1/bPS0oKW
BLr3rKFhaEbnEMiF178ZHHppEbgmt5tuYS92JxoVG1GTFpzH5aqtvL4bo/9jO8aHFZi8u0yX9KSd
BbYU3B02k3qktoj4vhNLmp9URf6c3uGRNNznpVmWQ4rTOBZt/uG6oKiztyW3cvTey0qX8ndpN9hl
ZvPT96ZvzlCdPd09uMWC86cjSN1unQNhx8RLbTjOecsmg9cW0dx/DGyPjkSlbwhIVZgJoO01eRwH
aaObXMm0SqG+2EKm8IeGO+ABywl+FHLc8eC/qplVi1ysd5//rgZP2zyuH+Qiu4ciX84+FN2wdmD0
Zqr71Jv1czJKSDDGL3QZhmgxm9Uvap2zuPfZzdu9fWrkO4JeM2qqgLBCB3m8dH6btdNGQ4WQC8bY
RmA5Gh6ejM4mwZA0DRF2PSrJfnHuV5V30Yzok8K4ciKrH5DhlBpPi9iiecW+nmftk9KBaHtoagxr
TFJLM2Ifwq++Fjw8QMBkUSW5J25iYWVfkdkQshGVccuylCpyd+d3ca2zUZuL7r4rbYzc6uABD+Gh
GF+mfkPwKkx1joOgSGOdaBT2eZDb7Ll+zEYFsHRbwL2t1L2qp/fInCR3gDWTm4qau+KS3ZFFyqmS
nhBy2uA5JcBhAHuDfiASSxobhUE2M2KbkeCv2quhawUFHt3tQVT3mlX9mIC3gWiD9ewubjROWmQ5
LcgeeCKpPkYq4ECnUwPpRGZ6MOw0bkL6JlH8oeM9oTEeE2mnLWgc+52L4ZFa9LcNxYEziZs78/qY
uhOTqOY9+WR5H83BPljSEaTaCBaXRkvSC/AlNloHKnSE8NW5IX2BI5RTDoBfr4k/q0OLYXXVkWPz
m9wBsKh+QseCnTBmmoEkynzBjChjcutI8/Hw0SC1iBqreqGruGzz0CVe32KZSvF3ZNbKOeaegqkv
4pJgAjalGTC3yWuOafWb1dofHBncGXhlDwNY3HXxXoncBccici6CMk2aJofKnWXgsyxAr6Oph2AN
ccM0cNL66h4l4HNPEcz5QUCfrQUkVXFUKsmYnrVPdkBx4Prar0W4saWcF2sGN42K/m0mhNrqm+5q
TQzOG6+OpShULMzDEoCaRzYQbV1H5UiGZziMIPqN6afVPkKGWcI50By4IEmmgU/ZWua7jtXFDeaN
sOt+1uzww7HFnFuZvys1o/XolBPWWx15GlFOazvcOh8Qwmj8UKYjI3esbxmFYFRhiIEl1IHc6D1O
2iX/hoNMDPd+6qgonYGo1PbwZAIISzSyafYf5Oyk/CsG3SUMW6VItCN3U4fK7uV9g76z8L2nVuXQ
jyynCXWjvjjuD9b/+m7qXh5WhZPFNEIL0XpUqlwLZwhuIS9dn8e/ujdV1iTSoB23GVYB9bGxTO4Y
SONn8dEtBAvay/KJ04CrPqBS9k1ul8kKQiciP4s632nKSJcE7PnCo+PKnm0X3gbJ6FOYrjn4zcy9
lZLbtTFQVdTeNxwSIKeOKpPGyURh6rnqUxKHZo6/yYunPBkv+xVmLrDbMjKAB6uoI7oc69htxg31
IUh/BKWxBqjcnvMTqLz3Vu//Eq78tkwLG+05oB1GPTz69T00xyQ1m5zsYPdRG9f+YNVVtDGePnno
4iJTD55nqIVkYKkbI9D5JQs6A7I3QTZmwJTI2oRMHOJZuH2qMjH0+kSSULXz1wP0WPYHE0/9IlNr
z0vxU9boU30yMt9jhLXoh0kDrlWvkHOF8FYEiQXEq078cfZACtftbopj+GIUFNp42w+6Qstj6h3U
cnsp7/k+5f3XZ3CQy/s8ax4JadvO//76MNozYPPV4NTp2GLjhwoNgiL/+cuvr9GU9GRFuNy4Pbre
aEKeES4DG3BVi/y+tyxYH2MHmQow73ncvya/vgam5HfeNvkJcnN2T9j4KdMBRALQyO6/PuBM/tdn
rpUSFZOtEpWI/2bN7ne7xk8xgTHHgDnMwTnPtBs7H37pzeJW9Q4vIZDpgcGeQBTI74u6/6gPXT/1
4aDVzanF9kCbiE6z9dSed1CRbNfoH3TFS+wZ23wI+jaqXJ5CgCVIH3+TjIsWsyrHaEjVkz9jIqL/
8Tq7OvQaCp3AoIbJdeO6DtzfaFwv/JMUxPXJqeBiacOdhO+cw2cienmtODgbO/Zc7bfjyNtm50NY
ZczHHK6ZypleyjJ7mOpcP9pdTpKA8cBQJouKjW4OZUYdhmxpq0NRmkEo1fo6COtzLQYXsHH5d9oA
obm24A20zxhzi+pf5HHjMKUGCMJz2ktPnoHM58++oW6DaeWPUxkCzsuxm7fHpWAiag0udCVOynld
LW7uDLtOW1pXJHgOA5GBCBuizONuQ53C0MO/Lv003hBA6OE2tcR3F4Cbs7o7ckktx8LizYPKVnt2
JuNkm6h7aaLN86AvzrVutt94DfIXthd3njnmN2Qk2kn2O/BmTYMHF1n6nn6tV15wkpQW4dYY3gtZ
HBIaqQHwAG/fdXCIL3ccLuusnk9lszZACNeAE3tcjl4bUNFAVbFykV30wgBV2JVge0hJGsYNe/SQ
F0dpqu5RZ1QWLh7OrCYYbmm54SacvzW5lsWsNxyyudsXV4gHpyirWwdXfhCeezf3RX7wTX7kNjP9
I/fmfHTFY6uTnZ6nvvHk5M9V7e8a3yL7pgZyLXoj/9n1h9HfMw3dwot74VixZo4KNfH8Axk8Mswa
oli9CC1C0SxPyB7/Sfeal+2Ov6uuoDfKhXsgmwr5UsNyMW04OHn3S+6QYbsm5XFTPmBZWJ7gJZaP
QHnvm4lgUkgEs/zT82PfmCpZluzSzdaFQrU6SjjxdCg2cKEWqTPNbbWr6ub10YQ4wruReEhWkkEY
9O5ECLWRRmwEZ3R2cn3uKe/HbBLXLuu+md2e4rkAuvK8Srv5AkXwWh0CrRMH3+X+R5fb3LqG+Umm
aHyWIPsm+/RT883i4nb+8zqTHIrg4s2oHeNq7NhGlxndpd+0Nx0p97NhWWfabZ9MesOOvppPswP/
Oyr3jklR9jgNODKaNuWgtjJo5swP73pd6YgES+NugHIQso8NSL0lri38+uLX/zO3jrrzX1owVprt
Dk+5redYxKvhULADZmBFCRDNCJHxEI1PKrDHM1dhHXZL3Yl46mznhucQa6hrgUls7FaFamETYE0z
05E2O3r+q9HjWLJR61lbt9siuzURtD+nGTtakFrBSYCIir1Ohi5jUQI70Ff5JjtwfnT2Wuasn/uS
9rlOd59G5e2v4+d8M77ry/dyTqeYYPadz17dBl1XPAd5x9tg0SItg6EEwgdt7ZpA6DQSSahlwbuR
n5ZDDktWRmbZiVCv01y6WFO6/HdhdVyqa2zaLYzG1A5FQR5OYwfxJB8CGrJwXta6wdaa/7Lc3Eg2
GLKXsnARN7oYXwbNvNjm5J717L1X03r5+sD76Hmzy1+25nOS+ovg2GXUsvnM6KeZmf3XZ92yz/D7
Evlry9wAOWXWXXWa/jiwUjBgyO6pyx0eldpnpAlver6oGvG/a1w2YyiuCgxKONP3z+QkTSSLKB+r
3gy83c0WggBVW9JgMD/xrZvb8t7QOZr1DDhGkBvnxspRIQZ1fR4kTYi5ui/r7P4aMs+JSvfrfDVe
Z7E4R2X0T7NcVbRwXCe4hgkSz5hJqZBseB5mCxhnN6F6ymzOr8ECy6BN5SW3Bmo8wEJJPuGssgkF
t4erts3sqijV2Ws656piGi2y7q8jK+3K6X9iCteH1mSvpwqdak/Lt7rWfESFWF+ITMVL6xVPBTYo
38n+TMSsIX7kJ16cndk0cjrSkkE4ltmd4bbEWzdAQEqtpMpqAQQ2HQEodLEZ7vVQcHLCbUyhTIqF
NDlZ3zFoqhJ9xIypM4oAGhq8W0ozr0giXxZsRkxAsMRmOwma4b4PJZU9WfCgVwyoyKr9AJq1nsuC
wbpBio+neHGDVoThZifT4ohwG4CBTTUQZrPUo3WuBKIWxmCruV5oO0N7LbEFGGdtXgb86Pkxc+3n
npVW5GyTSLRph7d2oTMWAdYoHWKW7ebHBoO44fR2DDnjrK9aHRnexmBTs34UBF6CU5V35ME053rB
SLB06THvSXoYMz+CB+0me7y272h0a4z0XMpQ5oteRr/jb+K3zpCoqT1GuGIf+SzAo/L+06vM/D5f
nrZ8tU9bpYN16McjypmBNbF/XzS2de7M3aOmTWSAzFPUdZI1tgH405RZwjBEYV1q4nzTu6tCW6xN
fk5Vh/0Fzv8fYWPI9oLqyaLPpvGBWaR131wuhkM20/UY9il10h9NAChfwIqLGA5kIchkB4lrq/B+
L0WyeDFO7S3im7FMwUYcE8DzpKo0PRj9z4Fh+MkN5lOXE/jauM8Zoa/xaKa/pav92SOo4Lv7sKRr
8VGg5wm1gOLarlmlCY8+qMi9i07Q0oED4i03mhfk31mSuemPGQNfXCofjLVkSjBj4GeiNNsEvbKn
GRvvVOtWErTWe5plPwJpkZxggRxtXT+LsZ0YcRfAZSfMo80LApSqlGWqlcajRjSZ3y51stG3D4Nl
3ntr+T7mFhuPSj6Xcvq1LSMvxb8g6puTYO1kwt2+poS2c1Ic/JKhSDHB8fq+yYIRfiEE3z7jGPLX
wxaoItGw4XpZU11p4N1l/hX0+4iDjXQ8QzUqpWiOGskucV1Ebqkf2Qhz49UL4ixjhd26FgdkZG/O
srtVh/rdcWUfF1RWISA1tiq9KMKicUVc1e7Tptkfq65czgMfHHfRJqtrdwnxozJi7jzjTbI5LKz9
5a39dcpVj6UUdeKutnNkOM3Iw7gCv7GOLF8541fxG4kYbw9/+E1khhkv4zKHRNj3sTkZh2rPCICm
FQUeBfimGGTo/kHM25vWdE8BtrBA08fTMM76hTApkfT2ivNNv5Z7IcnwS3I9FOxImWqziFskEjCj
fFlo4a9zF1to5/CbaBX00ZKa1A2qCGUNRODZdaI9GwAMsuQVJLYfXjaOb2WROw9urh4mFWRP5oAk
H9/xax35LFYl5D+U2JwJqdaXR1Njnwxir40ae1W7LehoehmZRs0ZoWV/G8SxDRyyhv1PfIf9yQdW
IarRe+i7KQyY0x+2QpYHvaaxIL0iDkCSPhSbujaTtbw0rAzDuh1fITqk19xu/Zs95dRXNlDiIN1T
ToJj71Eo9c1QMnKy6INNuqOmN3ktiqQbXNb5K6Eg7A14/U3GW53OSwJ9Pm7hfWjKzl6IZf0zaRaj
nG5r75puuXcmfz6uJlHbeo/SfFO0GOUwnCzN/0SyZYZZb+nvZralEQkiodlif+73PMvKFyzcAQ5Q
cF3ylsmLHXzr9mVHamYf1tJ9I83KINVszk5Upb8AXnRJp4iJ8omTRey0Dcex9NqkG0eL1azxqGd4
w1qvWWIqwPFU9NrBAI+aV8Wh3QM+fIjbuA2CiEC6PEqLTmcVzJZI8Re97jbJzpt+2UKvjmMK+Kpz
QW0U6lShJjlLvwfqTSBFnXcQcyC5JpbDDc0OyY+HvPeoJvrshJ+OZKfKJ790yghS0v2BmdUEulRY
P9lHj3BDxBMsW0T9Pg6rlZi3SB8k+sN2xPzqruRfaWTzFClPD9PLwoECrBb7CTPC0bXoPxtRIV6Q
sVNwuk02xc+aNlRbNp7uLMCW26/GcSqC50k6e/wBvIds8d0EYWo0iOaudebsuK7VBa0ODE3Na0KE
6awl2YcbeUNWQMalm+ard7AK8wfI9jTKEUfU5tKjM6jOOMkw8hcsRRnoVs5YkyjBqz2F0wEJcjCo
oZkIYh4cTqnQ8ouVdDXXOfvMchH5ez8JcNqUIh2bm0hHl5qorWJe4KmVq8ZFDN9mxsHU5RSpDXlU
sLn9FQ7ntfLGc6vkd+kBW1H7btDWZz9y0vLvWqwi7Gfr5wLI8zT528WuVzp0kWXxOKxHkYn6JsFh
hP5io+6HJHHWtEp7ScWRBNxYFh4bQ5jLD67nyaj942lgT5bevnXj4sZIVOyw1dB/Ytg59d2h5VnC
+EKpakkub9QzkZ3LkzZ5BduzmWErIZ0rm7VxIDUod7EHdKSbxYxBMRYSm5YuBlozIFPJ4KYnq/On
c1nRUGm0RZnJSlxDpxQxG6dBAFp+KBqaz8yzE1NWwcVnYPyIiOoVbO+E2ca8B02iHfyRCq7Eln8k
szFxv5tLYyTMZxoSHojxWkpQ+SAfOzvQD6l0/gq/NZLSRzJoFKemaHA258V+bQwoqYP5wgV6r+rx
aNOWPjiDYj9qDDdTSknORYaEdupvypV3SqTjwerWq626+p74XvrPzfCYHGjsDdGSh3JdwNOrRVCU
DIQj6asRp0q8eStvFV+r33p96g95OjMv14frhjk57tBlxA5J0PcTjxx6mvFie/zV/YDnZgv8LU7X
jKVaMZ3RxZwyczxZgSCLRGhGxEBCsnqgdy1lNYaeXTS8sJFd7ap5QqXZoEDKwEjXdAlc1hVHjE7R
mQ5+4k/ihmphTFp7e9TcdkgsurDINHuEDd7YRsFAAqTsjfWoVhf0oOkt8ViOtKCWn14q9V5G7qCb
D16nAQUDrQy0HgVJjmVomoQFt4ax+7qwyekVOxO/Uc8ZUsGXJjCvleRxE0aZXlI9iPplSgZNfSt4
+CJMgUTFQAous+A6L8Gbs5U/jSk/URdOXL3lf//w9TX1n7/x9TWt1gU3grWEvl5pid2zjB7GjuAj
s7uUnpPXiG349OuLXx9IeygjyHRzNMmWiEQkmqkYJEzRUl60zRhrbgx+/e8vepouL4K7q6bS5tOv
/3NIeZ3lI0v2xvPov2dOizCt5Mr2nj/dtNs17bgmKx0SOfM6fqb868f5+lRv2uaM94ALpO3hEf/X
B6HWmiDd//Vrb6UOLdzyl1bm4iL45102ogHljKvKdjrnqJnD8ev3/v0/6AILz2j2fjSwkvnnT2tg
uMatvf8Tvz7k+2fepG6KICnKene8NPh1Ls3+sM+8/eumWk/elnYX1qovorLwju2/Ciq0e8TuHL5+
7+tLs291hyGzX+ymbDhBMxJDqqo7F0xYR4bwW3PsrBXibsqaVTRA/jfn99cfr/ZnpoeQcDTa18G2
mJ4sFMdagOThS2X3/y08r/83C4+5W8j+DxYevDj/472QAJGKz/+08Xz9yX/ZeDzvH0yuEEkHyOeh
b/w3G49v/sN1LBshO7Mqk/8BnfV/2Xj0fxDWuPtMvQAlrbsrH/9l47G8fwAiQI3voXq0SUIM/l9s
PCai3P+Q6zo7nMQDGIo62DAwCP3vBg2kCXONizY/z5pTMiXs/jRKDLj6CmjV446Lob6oe+j0Ypo+
WbA351W7VbMx3Ss4WzaygYmpASOjYtrKCLxzCpar0fZF5qF3vc+iTB+mRadAI7IEEyk0oIootmMN
yDOcsxT3GRloTBEg+LD3DyKZBVo0ccEl6bx9mz9dtkYJPbMXT9uJ+clMV9OfZp3lDfH14qC7AfMC
K96EoD5burNta7htVo1tSjt/ehn5UTaSl9Jts8hIl6vK6u02M0/bvCqIs1w8NAjaQ5SzUc1mNQf7
gcLWOAc5bXubtndaZ4jYLpWbGObLhOY1Jt9DHXRb3dH+bY+L22lJQ8eTINzpGNoypDDWioN77BHc
WoFEwI6e3PY7FsiZpid1gWykJ5QEE5V/cIpYqoUhcCuKyJw+4a+y9MPO9oCyv4hr+oO4Rzw2QQpy
1/5OzstE8eJpRL0wVzO40sMMVVecMYLgeSoOmOjLAzTkMjZR7ebburxayn9uiAAYCGw+Lw6GJNMZ
7nx8/saJ4v+1R55x03PtlWyKZB2Hdzefnxy2d2p2D8JlFCXXsJUi7opvm0nvR7yE0JEfk2/sMh1X
U/Cme/0nNN9Q9SuqGOKrxmpFaTH65/13rTprgdN5IQznj7kM9rjfDNVLw4ZNN+z7sQB9reOaOvRk
yVjLYkSF0bLnyQ2qb/cyZ9wkq0UiWufUV19Xd+CDvxfdUN22FduXuTBxzi1c4UJXAPy0NKaBGkMs
NsaxVKQloVqfUI+447EE+YZFDb3ZwIC54wUOdJuRry485zoVtfi+0SyP7XWkEOQFl3WxwK4dI2ed
I2E2UQfC+Vg3WUH086+xyV51s+mRX8kJJHl1Z0ogNqluPfeGSZCd82TWwQNiiywS84fN0IrtY/ld
9Ll8kHBcl2KbTxop0WE1gQcsFj+ZMD8k2hBAKzfcEJVUvrvHwoal5GFuDS5Ixs1ZKy6D6jcW/sER
Vs0ai8plKGZp8xGPUNJM0zezrptzlnZlQn5LzEnA22yh3UCHzLolvaWScA6TkCFPyIfcIk1n4GIZ
EOt0CNfDjtKobjyf5WD+Ug1wZUH2KHjdRih67360G3HnFeqgkJa+IU01++dCIgYFw8j8xgmByf8u
R/zibWf+dnxxn6brARkn70V7aI4TwClAc/0Ukn4wJ50/5t9n5zGlUTgFS8EodBusZEyxfivcJNX3
snzGiQFwdu5jBV0vsQzn3pOlOOBPjeSKd3n5A2mAIBrl3At3QQAszYNniAikCbMR9hJxvqjHdc1r
RuHoPdS+3gUXEJfzRP5GICDIZU84Lg+Bnj4N6iE1hy2RQc53qO9JqQRRVblWZKIio6Zk86U2B+I5
soMoIOeL+EL9pA+fBDo4kTF8LgvR2B7BS2umf+rb/gRlWw7Dwj6QZXH0VM5RVg7ZSfMZeDmZ/DWZ
eo0YwbaPtdzOAujCrZ7VGupW+ryIIH3L8fCJ+qXJRZdQ7n+uwOLjjsbwMrS0WLLL//Q9Utlgth6K
GUVIbXkPcJjUZcnnd3T1cNjtd8z4sGcXJmOzfy6q3H9SVIRVj9lmUVuDe1pmMQ7PnvY5d9DijgT+
OH/c8i9rhvd6g/vbrMEYO5X5Z96D1Rvm2Ku7riGhe68eiKZkHn5lhTXfW05XRV2NcwAJ1gFF0g41
/0kUH7L4dZ8XWhxYI/6Z0geV1XMyEVHAzphZ4FTb2ZNLnhT+9VED3kLeHs+uxCuYOkgx0CCGSgu0
kK77VnkIDCtr3/k51zwoIpnbb+BJyxDfkaAdPa9bXVxSBhx+h4/C0sb+kqGoazCIHHLyLHXLm+6o
t94E6Y++eJjVfFx6ykKtbLNYcUumMjWfGFgCMu9b3gXNfBkcDdm/kzgO+WdYeBFILUkGpZXHZumR
QjYYAA24eGv7Imu5RiifEJejkHQDT52av0E9fqcHq0iZEE8De5CzcVo21Dl+tT7U+r1dM7gzF46X
sZ/i3CatQI6WDyBc0lZnEqUI7p40YNxf1NlVOKn+SEZvUjoWr53inbsAVmrFVIOpt3GvclS0kmtt
bsSjVQ04ydhQIbhngue13xeoRFc315hze8V5GlukAhJDVuH2d8OptVwNuy+LjtxV9549cUMyXMON
81IMmnXplFY9apPOh3puzloJzhpCu1PichmnF3YPb44dvFaQ8yh5v+VdC9PTn78FBi9LYyFYp8dP
13liiQToWcw52z69Igep3wigOHOuisOqDRfSeh98Oqqnyr/2zAAs4cn7YEbu1G100IS4iIPcgsOq
gqfN0iDJTtDpbDBUpBzT4SzCP/BW++jl/DyNhLoMGa//AHYcw/QsoubAu5KaI34J68IQy6Rr3CWE
D87s0JgSj0kIdh53M0Eadv+nc+zpIJbuj5hW+INiBwHQcEoaMPBVs3HoCJ8ZqrW9sAr70SzWq5z8
6oAe/DmjAClqJulTEExsZffwsg79d6OTeYtvWDb437iOCqnhDdKriEtB3Xnqe8HoOyUkJ27EGrpN
dmKX3jzo0k9yoLMfwkObioQLCKISJLBu+ZvqUochu/mRp8URMSIXfBkFwbB8c+WeKiyaV4OMDge0
H984Yi2DhxmaqpEnYmxNBu2AMLaMJ7Qz0PAuxafDKug7USy/utxoWdBWOGetqwuyijcQj5iuWUhx
zOANkXTsFYQKma5tHoJsNmLXAxOaOeZ7U1N3gW77JDpkRPnJNg8DAMORjpBETT036/heT2pjl0rS
ZzemsUdW85oF441EXNjWnnoTAY66jfDoaEC2ctcx3Qw9b+vv2NCRpMZ6sv+pp8K6t1otdDyk/YxX
ysu2juemyJ8KowcP2DufvULMbMjtqdAIl3YytEfZd2YhnIjiw5XaK2oLO7YImAUwhUIaBjp6Oi+/
Y0oK174Gq10wkRHsXIEXG3+Re6HJIwGI8sE/S8qnSAJeOfcMQWq/XOIu/VbtL1RGsQcWbYQcbn19
842FEomzriAa4tAMDOoQH/WwNp2ODGuCRcW68PqSd1nq1YfN+1lW/Rwuc90fYaHVlflTg+saKbOf
I83Ufw6Z+UECpXtmj/FQc4tejQZIY7P1JDk/tDpHNNahHnti+5yiIzB274ozlc/ldr+D4VIbrfbo
FpSUtY3cMfCLyNgkvh4wEExo4WvYT2srzZhQsGgVrNnkoD93i2rB5GSRl1OiBz732IzKC0UJh3tp
i+O2dw3Ts6PPBmYC+eRZzg27/h0cUJvt5zKdaiYw4ZyS0m5rw8Atu4FYWZgycyKxBRk2+aOxxTdK
Xmo7fKKRpTojavsBPeHakIHNNBXByrm3LfFaMX4IW1XC4cBEFQ4MqXl383izgw57/kwWLMvRVtPb
4hmsLVvJBNYHbruNzQqRqCxi22L2vFis8rdljtGaTZda+8sZU1KTT82Ho86egDBjTe+SyY9WehSp
tnmvMt9iQW6z6t064Gc9+Y7KUvESeMsuUWAbyrnqGSjQem3zkQ/ChBw1r3pg471RWE/iQyA/Rbrd
E3aVIiK1tAyvFWvZSKXzu114x81r71YP1G8H5v972pe/FGg/dG/LA6D4P5PFIoh1YxZjaH/UaTZu
DqncsmBM1WD5s1LXOGf7b/H6I1tkOLtz8XOw1FX3eY1WvAHivDZ/5vVNaxz+KoiOh3wW31Zn/WOK
6nko9X6vWFu0ROYN8I3mHGGl3rUGSvJuwD3uMI5D70S0l57/zCqyWKhEPppBnn135d57JOP7Mkz9
J13Uk6vW91mTB+wkW2yaV0JOP0ZtBmXSGiIstuCZjSFURsa6SEZzvUShnUGI2p7dPnh2iEf02cYt
gUykI8ManRmY1s9Um87I/SPHNg4Z7Y0HlcKsajNMjSkOVHfpav+i10CdGpSxpnKPjp3HLtEMbpr/
DAxIwFuy0b2ppf+BtSwy3ODNhikQIoxcgld4eb+oPn94ijPEZk2l9T9M4y5gjyIhH5ZcLb5e0xsg
vhw5/rz0ccvMa5v374Wm0OPO4eYPj2hbVDjW3rNDWnKdb6yrDLAaeVkRX8oAHiLzkBFwwrcq6+ap
t8dYYUo0mEPFDVKJ0NSWB8fNAWnLx3Izv7eyO5XzHDkKxWHKCa2lSe2gV2iz+w47D15EZM6cC3DL
Rl6O7s4hMp863Xi3hDwhk8cIVDk/K4VFqbvbNLTthaheoZXclb18WIn3NHEvDO6Pqe8SrSKC1E8j
b9DiXtrJ1vfF7bss2vJgWPoraRanqeRUNs5pRxrAVtoPrOM+RNcz1TZ3Kcf9VCWmplEUMhRbqg8n
cKj3hEP0WXCj/oWtlS/I/+xpl8MeVkqcCkFNb0CREAtXAYWAi6Zojyov23vPnJJmyH8FzvJEeAUT
gZK2z/QeHR8tba9eCzThAkXz11PTFlD+gubQyFNA3H3X0I6a4qXssgqiaBUy0mUzC6G23x0hnXkZ
ybdgi0uchfnN36Z5Z4F/m7mR9sdcm/1X2dnHIMtf0/5Ozazf9WPRmitxrS5MJ8eLtzV4nMz5PVMk
Vw4KR0fZcwRFjEHeKCvemV7UlFF0zwScP1auOmRA8kNb2c7Lcw9b4tpqxv9k70yWG8eyLfsvNa6b
Blz0g5oQ7Ek1VOMu9wlMLrmj73HRff1boMd7ilBGZVjNy9KSQYqkswNuc87ea6sNOuiK7ND0PgUt
ejAG1lNUXBBmadoZsftOQx6HDolBgzzafpjZR5V0fVx+pkyzD2GP3sFuKzbKUJQMt98x96tjaHQ3
cajdjcRPrZi40BBX+Y09CKB28NcirC8iMLEFtWipJQd+Ccptk2I0Jrb+PMPNZ9KgpYUUtISZwtqm
Ry4O8n90sru2dr56ed/DSx1WkT0QGa7ajkMC9uss5tssCVa4IvZS0YTTtOgVC8hlkUsGGe5jDaCT
EVaYumOWcbQsrChBeHBruzdNzbIgiSSb+eiGteMPpzd+CMwXDcu4ZGC2sDsvoU1k36IoVOT2EUoy
ZsjTqvIHLGz3kJtV71PgG3w9RysJxKoKyf/tFiWDnZxGB99X0Go/GjFMT1p8V7tETnlBAQWrs57M
0L1h6rvvjQTer+bsnEk82b24U8bwRQLgYlCkWkWSxVbENAws4uRUOX9Hb1uvDCMyEeJRHy/VnuNy
Kxs8BahhUFoX6U2suYg0Qh3Tt0TlV0GuJlnlKFK0/0FKs7IeKDdx3FnETaMWkZALShbR1ZvZd4E/
NvY6KTPrgFZ9k0gDh3RaApEhr2LAqTM755QEmVstjLunIk4PgZdsIjLQTxkVzzVu1yPSL23AgBX3
9rxyWgOBZxquM6M6FeAJdyNaDMpqw3uetJWfOXA2o7nZtxXDBmmb7iZPh7OB1AmNhzxJiy1HOT4m
Ub9muRXQqO2+k5maEDaGQipr0C4AhbH0qvRDqzvRW/M2nQpeQtNGNSjwmaQabd62Xc+NAc2zGW7L
GAGsoEuCSBXDZ23/wu5b+cqp2Ula/YvdpewXBuzExG2GTaNW8WJLaj12JQOMhpPXzPZWVuICVrxY
82g8G5KNX245O+xS6V7KgN3dbO2ZUx00XpKCQN+yS2Bx5mEQgApDezS1rP002seGnAbq+ajOzUBQ
R6G8ketT/zCq99IYRsQWSOpKfLpE3t7UynTRPZOS5ZntppSo+qt8PHcVhUpy32+HpLl3xnKnU4pd
DWM/bmqBPKJ+szBDcgYn7/OI5ihlQ0dShv7mBNbP3NGLLQk0wHdcJzn1lfbYeO1eE1W7NlV432kh
4EZxG7g9R7WHt9Nc2qrsclgLjsrXwRGhCU7uq8x8izFJr92kP8dleDPrBABIIpilMvI1nWW89lUp
/DAVhwKsO77fuXf4h7F9osa7JVDRwTTTXbLSeIJJTXFgEt8LgbYmd7Rj1zsGuzE7IsWTGAGDlYmo
trFm176NZq3VDHAvea/5zq4Jui9lC1xRQ9JVeTRUzLT3TWm0PgrIeo3y9ajQrw2N9y40+WzPVKTs
BBIEapZ5R0F1H/T5PnDYd4h48ac3WOZCWD9ViNrM0fN6g6YAEahCatV7/izJhzgvgcJdU781wiSX
hEN52TJdvAxugLNchG0lj1GSWVtbb++NsdP3caL7SOpZW5RIsYeo/eNaEzbzZhiKZdwQ4siJwo6Q
vc4a1I19vF7kUYbf3JT2UU6wYlHHcE/nxZMvDU71ljHzqEJArmgn2kNiyPqI7/WWgoy1LWv0FVWh
RWtKM3Jlx1V5NJcLIySQCgFDWB6nYuSqEXqY8lykXWCH9uZEuADl5BpVa78f8nza4bepjkZvcrFc
GzoWNe50yMjyJWEiOqjykuv0xzb4qE64O9iKXF89IkCFtlWwtovSg27nsmO/vu71zVyvURIv+dl5
Lx9/YxW6HpNK7luLH7EHFI0/xAnWQzO7voyo+1CGlsfCln9cRAXbVjoreC7y4jhaFrWuHJ870kKu
Om7spCtyt4qji7wCvgPzTyGtcx2DOcfPaJ16uqg7zrzqCC+8PkYVBhQ9Vqavo6w/Xi8UZ81mkNrr
x58k8bKscnHLS0VJ7eOOajL+eNb1b8mEZmLqGNo/7hhKGhhGzWIO0N6BCmC7YytZHj8u0JYh7rre
juNuUzcE/WJnQUXWeh34SyV2RAgdi5YMki6U6drN60cnC/KbEtM2ehxm04ECdp0Hp9wptINLZmCm
9TPcBF1fa31urJuOjr7CbRylh1JPluhxwtsRs2CcEYKBJxU7ZoJLDlpwNUBGf8iC5paIBty9zKUr
BNBoj4chPjtJOK9yQiZ9W6bBJurtn7NE71AV/YE9gXVWIL+bzs03FVUpgn9kiGQlZ3VLFRJ3kuk+
DZyGa11QVZzi/HlKWlCZ07ByOChPiWm8xZKJBTIlpqApedKDrDqLKqVA7wDiTuURiPUyCRAoa6Hp
JyNR3YN/aU8wQjZ6OZEkiHx8domWKEcj2XeUhvzKCY+z4aEJHmFhzz2gUE9pcDxRk4Cvo7Me9N9q
kT9rYwuxlXqQXaIDzi/sEw1EzpVzyALFdomgIAZJg34QXWbFRckiToY/2Ptm95XQ0dYFSDPDzFcF
eLGmqN5rSRypdhuacl+jCWiMaUfg9QVt7ZdUJ68vbYyfubAfF+0qCLVTlk3ZwQBm0QszQMyY3MB/
f05JsVxZ8FBT92Cjq6N5EgPA7MendiL/M33qQd+vQmO4C5T5AL/hMHjJrRZPKPzLLxTj2e8X08hW
snieTEZcMld81Fbfo9y7X162cnVaJVAyHRtcWhQn70WJMY0KPo246SUA7ZkHiI2Elj9apvPVFHRw
eoqyWEZeCLCfqEE179jUXjo+oYUIfgWbA52wbL+hQKWqJh8buFIKvAGFSgchbft1+XS+SbnhJrXt
GSlQ9+r0ITFVLM5Li3cZMQyxnuj62yR02bmRmaFZTwv2r5w5PbIqK3Ygw5/JN9n1cmaXGKv3duhY
XrHPpQLOXCkPlWaKU9s9yWQMsEnDC2QPeJB1vItls2FsZJav82Y1xPnPFLwuHZO+XBcTKVVlg90T
IQO7CoRYzbwy9Ompkt4blkvYEBU1KF2RoYQdubsTk42ybqhZ93UWu/uooeKwszADkLODBBqAc7+v
o9i+L6hilhbwPo1eRlYWxSZvOuUXMx+hoLO3fHU0iozXGqhUb4jvt3nJLhUVPrpfZb0Ie1iHnY2L
MdnRpTRvJC24pO+ED/lKsNWl4BvUN40NQWb5PRqkm9smajyUvu2NPrlfsRy+MlYa66I0vvVEbLOX
5TPXhNhl/fSGcKNaiWwTIgXedUOGsydonmwzpYAw2SxsjDuwwSQGD3WzpV6TrmK80zrFur3tlGS2
dMmPqXDphbSX2G5/OSmFUEjgKzJm8AhbYvBjD4dhSiNC41dcG2O4KiLj+1y5/DyeiyTYI4+6fgiU
8T7AuSZnjZpr2eLS7YpsZXJluSuOHUKT0vZd4gcn9eGLHXOSQlzhdCy/NI5+5039sEXfOuBHJUKs
/sImy/MNevd+mJkouwbyiD0S3tuULWWeW0901NEShxR/vcFh52YIqo31BvIImuK2Z+kcx+v6m6Zm
FEzwEzhO+Enc5mQ55VdNWLfIkbI1ZYQkmr+2fX2Q5nDX6eE27mxeGYgUCkCFhNzS970dPSURtlfX
bpZlKs07VyBbDSfWxqJm4ESGDpFtRHS7m1qbwohUbN/3VLNfRIQ1LgD5M6GeI0eosb/XLMFaqzCY
S9N1ULkPtWfj6KZzw2FTGOqnLOdLVd87EmWUSRlwDDgWlzsSbGO0WIOX5YBvonmDynAjzPBgmAK9
UElxQpmXNHXWYkpe2x6ssF1ueWvzWtnU4ogNv58CKjEsFuTamsbnqKwI8EjFQ55m56r/gQGkWbl9
d0CzAyQZv7a9MNlMneah5aLDUiTvqXCDVidb1Y63xli9TxFNUqe6kOFwb2TdpVBL6i0e6sy4u77u
BJUdH0BKFk+XbRunfIha4NASVYI+s+Q2tZij08aQwAKJFRHRYsrMnp1o9Oi6hi1qgumn8Lpd6Up8
odRUVqNFkc2SNfDuhxat4KrXMGe5DezvIniw9XRtTAMIdvPVo467si3rrWLcQoV0bJv6OamTXQur
wSrEreH1R0BOL7iM7hG5UeynUBSS+OnThX1tswlquvMdavQvN/uhlUGKfNx+KtA+tAnBFIWjQwai
695oewbXgaIwFdaR2JuhAWXMyDK4EBHcblcw0Iqifk3C/AExxV3jWaQIm3DC+yBb97kzb1iDnCMt
PIJbfbI082tV8p0hmV2xtjzEE6ZiEvS+T3CcV4vsqkJKUdGGIVoGgpaBqE30x8SyN7QDX8Hd5RuV
Vc9JPx77+IH01zctZI0j0VQPizWiPzPRkhzf32lMBkTKbBtzOlQlZWJ9pi6JGS33a51ueyPYxk/0
xLDa7BoN+f5Uyhs3jjeTZr7Us7Z0r4ITMYzrAnWCwpfGLpFeimb5Tl19S1T/tU07RHxxfGdEsKe6
JL4MXfHuEnyzSk314mb1pu3aH/UE8KsuvhQZywIVw0zvv5lOmq6I87yw1ii27B8dJgDkmdmQvkad
sfXoTqwol65U0fyw+D0Dd5ScDJjS8da6mZ4i5n4MgZFdklI7V+NaakAw6PUZCxM885lpigViM/sW
pxLI+4UcsKrUOG6KIeZIsJqaPmX1QkEf03Gs0fDq6Evq6WtXowgImChoi+Ft6eobLadfbPLFICdI
MBGiRh1k+K0V9lab6lPRsfIxXWZKJCQnKq/3lkBX50SHZDRfhz7FkTI9uZP+StEMG8rQ7wTqW+bL
4m05v4MSH1Tb2UACctLTZQcE07SfTM059FHP6LNABwZjOlsOnTa3wWluS2diKFX70Omsu1albECl
eCtr/hVLfCkYNbW2Vis7Z91iNeZXpAEAAmy4MoR3HSJKxtflvtO9S5v6FNb9ZkVU5TI13xV9wEKl
ZsgkOlRPuzdh8i5aoeMOCf1ZDOvZA+KeFBsbIY8vGwJTnFA/pDxvL461Hj+nslDbsEwtNlb3WprE
J0WnxMiXttlMRwakA66jJy+2X7SIvkAYjDcTNKBO6092S5qcXrenQGGYTYrq51SDrpVyvhTJvHPi
NF+1eDFKtkNUFWiFdC4qWCJ518p5hcE7Q5Gx1s6YYBNokw2Am32BbNekw+/rZWj7EWWQFd2DYVcK
62s9x8OhbnOqdDr9SSf+Wsv5TrGI3AE10sDhpBeWQGgUJucF4c2+mRso5kmEHwNr4qo06HGrxQ8M
OyFTtxPF1V7BCBw1+/tIuWIzl4wr/LjmthDRQ410egM1LSA+EOtUeFdG7YucE3AmozGvBcKklowB
SeL4ToeIwLevjh7eiCPdGwyi8zvNoFPVsqsoW+tWD3oH6fv4zKEAML++l9YAKy4rL8JJngctK6hb
M9XGBRMZsuJNQuDrGnkY8Ukj4TakOqGy0EiaQDsUTNR92jbjVOFcWU11yiIP1hRKBE9th6So91V4
mIGSrEI2hFpt0J6H8sV60SR6LbXvPXIBtqUV32TUrXb0nDWscumDVRk/CHJNzpp18FLs4Wl1Ufp8
GqPQONAy67SZn6TLWdkwYeVJT/JI6M4Hs5pxjWgWKI0ErRTVvGpxd9QRFBhvfO4oCw2yeOjK4Vz3
JNXRw//StWW+NqwXr3qzO6ddixaqoybjhzyeHwqDMl1Dz3Jqw+EhSC9uCdKZmogjKIuVVO9tlQ3b
bBa/mnmmpRQPNsPy6Pml7A+WpX5JD5wI9u6dmWjPpviepfZPDSrRUMjiZBQoZ4w+Ps/oXTdeKC2W
78YmJkARDtQX0+KwLnDfCYptCQlEuZsVW2FH9lZhdhja7rbXR21tTpLiYEfSdASOj3o0mVIpEJXZ
AFWlpgK/N3MIvxprm+TQkrVJUTTypyyASeHt7NF092Xh7NzxC+UZaoS2cBCz9z8KSVsmr4LHYXRe
dDl+oRzxrArJBFd7zY4g+VsSvqhFT+8Aj77amWJJg4ad/ZUd+7kKAJCJAzQ6tUtdNazIZrbWzKEc
pll7n9gkMEVlU6ydtN92QGhrj1p96CavM9Y/qfKXIUP+FKjvAP22IK/oy1dBzYJquKEhfjPhq1hr
dWhf6M06RvHTLnDupwFdD6UgnwxsP1Hz7smJuXNjJPj53Ov+xJS9t2d5h3+dhRalTotwJYwO/SBT
CDP6j2HC4ZRm+joPkz1zX7gr9WflmblPmxjxSZYXW0NE5DDl94lFYnRh9BevkI+9894mOUwYl+zr
gBJ2p17AXgZVk0OAA4PQ8f8ZydLKc7KMMLD5bGiKba5sW+hc5pF29z6N7U1HAFyLoR6rrY5d1d0M
bMSacQMN7jmO1SrKDbToZmOsIRCjfsdOo4pfNWkSG0+FsG5i+wfOq2qV5gkRMLH+gFG5O4xDwdA8
2S/qh4u1cE/2OM1sqFeODr9jyij3dGy5SASJAra06fDsWvVNJO1457potOdiWlv1cxzglfLy+dHG
236MOX9Z8GUYtSUGSkVSwrbJlNygktkBOaOzVux1oxt8+luPcxhITtY7q6Gyrgfxq+3K+NAT39IK
QjGaUfXrbMSsGMXjtJ5xqXlF7zwIC9yYrZ0TYQyAezhy27LwFQhDjOQmcsVsTzMn2JTTQAaw2Etc
xJc05J3hkkSht8SHhNXG0Mb3q/r4/wu1/0mobUELun5Vv1Mp/j1r4RU6Atl85V/DFn4/7Q+Vtq7b
/0JbZBFt5XqGRVnif8IW0OD9yzFs9lq6hG3/3wJt718afhUX5bS0dS7Riv8h0Datf1mmpRNjv/DJ
SYTS/18E2lf59Z9pypZnu+SZIByHzCH1z/lSVF9qJVplX8gcj9dFkxK+3KE6oCMAVyGnHmBYPp5L
qiieDvh/AGKtaWy3Bj0/0mQheK3x9oR+azciS3/96Zv8m9gD+ZlLzrsjU9IDLI2GnS/oE+s5tEYz
c6LOvNgUhWoWSDeZRwOnA1h3iDP9UprBg6WDGyrKBEcl2AifHBd9r8IWxit+qU0aUkGHabuKXCs5
BzN1Cw0hDeWTIbpTQQxXsGD5ZdMmLIMf//D2F7j3py+XvAZNo0XGrpDfn/vfXh84XNr/87/0/w0a
Mh0adG8Xgnirbw0rHlxLyORShwZjhVwDgF7k3TNt06j7hnizu+909Ae2E53pysVnGaLC7FyayuXi
X0o3bLD0Zw9RR0yQ+brIg3wby7o50A56kI5kHg31Fcx2cFiV5pxzkV3+4TP9FYpsupbnSHjXS8IH
n03//JmkEYeFBzj4woGOFqvVHL9vnHCrDZBwWeCywtetc8rxsa1Sd6Hi1WD79Gg6Q3wedhBkn12s
1icnZ0OzIKEpxbJdUr5MSBaylwIhsgugaGH3D+TwKzj+rz8Hb51zx+SM4qwyPh1NRVUEKqw8edER
W2q2SB6wMKJPRLORxygIwj6C0I6KLZ5S5ObZ+L3CsYyy30J8uU9i3duUSzoDKYnj1lAlq6x0QOKG
cJgE2vhEsMKN6FFsTw5QPtkU0Z0r0Bajb8Mp67VrtHKTn8Q464ISPRXHBpsRM6KY50qKjHo7QqGV
3qaOaSamQxShiy/jnRiqcu8YTOSlBsiqDBddTnSpgmDN0pUuvPD0Qz2Ft3FkezfXixQQcG8DQbUj
5Tepxhqijg9WLEjio7aKXIRuXlhO370SNa87xF97UaqbRJjZshkady2xBzTgwQgxofZ312tD2t8j
TAN7YIj2wZBL37YOqOR7O7fGKAy4YzXY6ZM9o+pvxlTfCN3sgA019WFsNXqronqf7NFDDMfivghR
oIyuCWi42qON/yc4vfy7Q9W+ArzxpWjG5zAH2j+GGp1IXoRU595RdDTdZklpJ8MAze/BdeTtYND/
LKf2mTK2sUlzd8ZAUbKhk3hzqRvtFGYRHe3cOVP6ZRDrMG3wDqO8pvbv3VB28b7+wxn2OWtmOcNs
j6HPoYQv+e9fRw1baE4CvUC/zKTYM3BHD2Fq3xkOZE9pw8GrC8nGKYAI5zpucQNA6RiL9LH1XqHV
y5Otxb+u8PSBVL3DsoMTZgSjsUbcNEXqH+Nh/uZbxn9kuA7cJYaFz2N073lFyo5Iv4CPr1F7AbuY
0u/xkJ0jRRCt62KvTAr36C6Z4AjxznqYPMep2x3+8/e2ZA99Gm0dA3ClY7oa78b6nBsRTJgmNY1f
SRU9zjjdPDdfCWqzzyWG8EgT6kvef0tpNz3Gc3oTSnYv3SDl3fWrpGy+jachu22KBcA5KT/0hbbU
7Om4rZqWNNE4EWd+HKQjRbHvx9w5SHjaFDLK2wLj8hDoBJgGeuvTl9bOQhSU1JLsJUkj8Q9Rm9e8
n08jmWFoJkuKJavk30YyaYrSA/KqXdoxfjPVAFyaSMEVkgRnnSXWw9SmvwAIXYQg57sKRkDmtkG5
HYeRjI0ZLi7o0MllJxctoogux88yi3EHR1esa0GP+D//Nva/T+T4v8xlzuB/zr8FjOhVosXC6OWl
aXFmyjzukdvrCAnVG0FvbFssekE11hPW6CB2lQPqI28Sk/KIXKvUutcB+2wg771ZiAbOepSma8st
v5Oti2N1iZxAzJAesE/eDUuZnPqNQQfyqw25ZK9FRkMgUUR5mVfYqxattWcjS0Ueu6XdVa963cnP
CmzWGWGhgSHhhOPxAQeMe+4IRty4CVQ9MeJhZwdXzG5/W7vse0Xv3iXj3FEelfd0Rq1fNOP8Iq70
Cxbto5EouFKJ/qh7ofGcj1STdFnCdliA7UU+3gS2IY551GzM5UPJBtjdf/7ezWWs+HSgOGSuLhHD
luExoPx1LEkI1VHu5OkXz6sIUHHm/gHQXXmanabZ28IeH8AP0gJhfXGeppkdF0Iuu5xwvAl2yLlm
BlvVmmCI9J1JFVkpo6N4CKco0cL+kCAfCF0c2VX4rPrWDwgx3Va1gspuKAgPHWvDYjIfQ+rI2z5J
7lJBUdl1hZ8V8jTTlLtxSyh69RQs4kgTsGvKXrDMHgH8G77Xmds8UsBRmAcpDDnVJrdS7yDZD/3D
EfopzOO6rnEM03RNjRKiaWmfvikxStXbgalfSAb4ata0dV0VvYArABJZ6wTN2wIR3dDQTo7z/GRN
9PiIRqaoO1YnxP7tyqimm8IAEfWff0P78yrS1izGNDYOmm4RkPT5neV02xONvh67f8IYEiBc955l
FdjOngEfuGfI0edRAJ4Q5KCsdRKZdySCWogSyX++Hr4VwYB7a2roBUpySCCckemkeu0MYe5mlouA
JrCznYkGifBGOBZpO6frTkUTMJk9iE3tYTC+DpTlUBjOOmUn29yDSXgVRTYcdILmxUxOR2aB9zAx
QY7ow6HpUEGr0XmZuNqtdjn4Dbvwtb4yfGrMONZJee9iL9rqML78wgRyG4UemLpcQ6SEpd7Q9ek2
TV+TdFJnWDRVxtDM2oNk0VJ+SXNd3/auQTBmVeWL2J8WKUmlPiL0lratOW8MNENr4MDZP42/nvk5
14ftksYJRcSXKU3nmsf356U9kfQetfkpvIh0KG9zATvUFBnwpSJy/FKcLat+j4Oxw489uQfaAEfP
KKKnbhbNgbiEzI8wJ41NemtNiiafdOZ5jYucZaOuHbAEUlmBP9xtKd60QLZ+YNxnb5P0wWaiv3Vb
tvFWdWmKhPpbR23+IQ2o+/W2dqPK+8RL77QeZh9fmLaLkuYtVvYup/SKG9+yooeBouBj3oljauCA
kAkOxcLcjERbwP1h/UuahLopJj4SFHXWqkSLKC/U1sw4yUkBaFyP2YMTZ/QWISojvvD28Ih8ND3V
sYooQNnYkHZaQwM/H03pt4WDBo+SMwDB5ZpUF+q+R2chxIVxEJwhsW20dEzvrHrY5JhuEZ03yBjp
x1YhII/Wwt9buaO+D1P54M1DcJnonKpzYQ/Ajurkqz44zT5ZgAKNV27mFEBbg6nGzzP4LdA2wRg7
8V0Yud6qTqp+5ySts+OfJU8Tgsi6GwI2Y0DCoHFTUdNKqkUji97bOnuZGl0/KCSn/txq4YbE5WNf
CwK76Rtt8FAi5Cv2QH/p27iw3vVEJbeTS5tyDDx7Y4z5G12maV80EZ/TMm9HWPnC4t1klA7D5s5A
A+Rraauve2MgD9bBiZBrXbkhfnpRj/0kwjk7aUN7m/eZtrNdQlMaipv2LNTFHDh6+HmzXZU773oi
gt9A83moIZZo6BV6z7iHvfm9NebXwi2ibbIAlSZUBcwZOikI9r3ZBC8NPeL7uBy2oF6wC+scEEhz
t2j2yj2ez2xrle27mUl5GB1MAVAHtSccW4cScuCJny32hYvYy5v0vWEZAHdbKMNipPdcLfKCNENR
Mtn3FafKfqwI9KoQWMEX8wqYl6X6iewDfHPTJjeZPs1M4EZLda5tbwPonrdZ460Jgka+r7ukztB8
o5yBnTpgvvUWScrcDvlNgK1PxcQPaaY7XpzWJpFGCr8v+Fj2Ynd2M6TnxEMh8oujgop8ib9yyFFc
TMpe9wG7sHCGN66nt0P2qyRw537MAG/qWn3r8Z4Dllxl2NKWMYJwrSxIkZQR6e3WrMAZkBvQJYZ9
6mwajigBqX+mDZ7XOWzBUSKpmMnWpBmvZacmq8INfq4Kqx3uW1cbv+Df4cDQtILSgHC/joLP38/7
atFf4VPBbtd1dLbnabhPgNfkaAA6viTSZvFB5PQcANghACHn7xZB2bFbIIx5ZL+qII03ljPv4260
73Ck1LtskS8ElrCoQs+VbztgwWTjvSHy9Alg+U4vXuz6pA0GwFhIQByOfCiZ6Xw05pCxNup+opMa
b73lwqnoi2JeLrfs7ZZAl4DE2DF7n8jmwnowdAchg/uSarWoZ/OJ4NKbpglCfPkGnG6v6fd61HyB
NyQfbQwKEXz521jbOdQeiLSgVi04bH/EM6TUQDjgivOUzopHW7fSVyzGMLrqzXiqrOeoYi+UzhGi
SxNCnjc799e1DAL2uxaZ+m2AfS+MgmgfgnfdhSnRR5QyWN/1uFsYCOxN1OLMQGyBjDdw7lU5fq9h
cGT1GD2aqbkJLLtFBzO/WBGkjxxtwEpXdbque6d8Gsy7KnFWDF/6HeNUtFZVsm+lhd+GAIgt1f+1
YeckmRDaRZ732GA5Fj+jTjcOqgnu0U1HqIKV+azr8llEM9kVLoyyKbawYKqwbI5/usrundu7UdJx
Yjdb0/tGQ8m2qPp9U7YjPKTrPUDC7hiV5625RD8Rgzlrm3lkrP59W0MQFxDx6IOzKo/1opC8XkSj
uJFO62xHwdeqaqv500XjQZKtrINTmBwfI6PsxnHlOzQZ/I8G6yJ0Dgvf25mO8XLhhPN0DGDLgQ9F
e6TH/hWaEg19v5MyPyShmEAc9K+//xzF5whl3w6JjTpik1cwvILuqOIcaalpQRJe5KY5Wk+HLf0+
HlH70ppW7fF6EekoImkxtccui95swFvkaKIkCDyIn7LUpu1QZM+kgj43YLV3bo+VCKoxUH7XKI4I
35iASF1fG70en5yCk2VuetJv5ulRRgzUucwzlkIE24zWob9ybSzUlNDrSqyXC+bmf27O9AfXs6it
lePRdx1MAsb7tvgCpg267IJuuV4gWKp+X7vebCZh7ntkGt7Cl7kyZJiLq+P15vVaOBioj663kxEQ
LjQl33CKu2bUHxMMzQeoCHSBEcTv6PPALYWG0ZDtgEYmnXfoCp90kzpoH6p23afTvRYD+xJud2pq
YBOO/lOrIPsO6E/IhLTZ09JSSl10ZV09EwGEb4YINxu+Pfr/dUY/yx1AuWbeU9c18TZ0gnQjZPY6
eO2OxigtbxOPjOpTex0M1daxUYdHFQ2syJpo1ZSgiDNcJmjW+KKoVxyHRvuF5/qVRvM6Fg6nJ6Fg
K1g/hwZOabPgNNvUXIfIqRyWOGdszMWBeKgDiksTkq1e77GtA9PaDi6u0A5YM8uIUJHZ05/lmF33
6ugOwHXaVpyuo6CjnBlW1hq+cu8jqT1RGtoXmcsBkSNioipI5z9dLpi+Dl6Ihvb6p0TUxfH6uOu1
698+Hvv7uf/Xuz/+BSuiONj1IvI/v2beMqSuPl6mWpKQvGmEHr28r+vD0+tjZN1nMHucYzXBRv/9
jq/Pq5ZVEaGpPwG4ynlzfdWS4WkGp97xi+CY+P0qH+/+4/V+f5gQhXQKKITocbG2GmI0s2LcJhAP
T8S5GZx9bJDcsntPkmAnRgONwDzgpwPli2UjiNXxegF/ufEVieSIBToGfBDrcuo7v9Bdgp48XeJs
AgOfkI560uwU+rLXs+MwcW74lXyLIOoeYi2yjgUWrWM6WAnkBwvSmOggFLsuZ/L17uuFYh90BIKT
In2pTN8rjJgm2vJsZkGLeL3kROTMvLs+7vqn68X1Js5Dcy8Wu/3yj1z/bmXuH9cq8FaIsRJv/fEE
VvLICtgtY+6e3D35AqjcBc5flGlHq2HyDASWM58uuu/muDmSF+IwHq0cyRnlpxKInoXK5Xq1yEU7
4yxzY4a15b7rxWBrqMITHMHHsmIRBuULbdoiQr9eEJfwx7XrzShBfe5ghE/RYf73Y+Cx/PkxH8+7
Pvrj5vXaGLZEp7YuQ9CggYlVjqSIIJdTIjUNd17W7E9hN8RbSQ+ABVA+5sePi6K2ged93CaN9c93
f7p5fVy3yOY/nhFOkTv5H7f/7iksB3r8EykJx4pax+9H51c9/vWJszHyLj6e2cZpt7OYcjDTM8rL
YB9cFfvXB3887ONFxaLi/7j5d4+7dsM+nvunD36959NTBq8Wm9m48YzqHuorBcffX9KoKHBW/vXf
qYK57R5Jlc2P2D7yfH/9ZshPLPL9rDlofRxrf/3NPn7R602vk4sCAGExX/31+vXPHw+9Xrv+vDHw
i5kiy/KEvtfF5ONAmXdGAhNMk6z7Me9XmyUipmYjrpZhrpkGiwSH5QgYZ5m0L+MyHnrXwcfGoY9E
aWDjQ5vfKiCppS2LJ+K4/rhoWhfh48ftwAqhcbeRhW/dRtoAf8y8/tPLPxotU6gl0eXBojjhnUJo
j0kXP9rgX7/V6+/SsPDdyrp8qv6LvfNYklvJtuyvtPUcZXAADmHW3YOQCJWROpOcwJgkE1oLh+Pr
e0XeKnu3br2u+oGe0KhDAHA/fs7ea3OqO0S3Csa6XeBleCmwMXx9gX/5+r9+70+XqPm6Tf/41v/r
p3jbuG3Scfzuj/FP8oaZYsm0Pul6mVfLiFY1aL3qgSCt0xyh/iqQOzzWOWlGq4YTF7hY3yCQJs2w
17sR1PL5NsN0cqjRnjcm22YY+v0EInRdU0qiDl+6CyOIy9xa7ZsECBjZZ796iISMD3mgD7EZe8hY
oH+PifiA6u3gmDefgXinB2vAw2p2J0DrD63fWSGNlg9gjr3Ud4gKi63DEsyex5SoJ3ajtlr3ko7J
89IZHiWC85wplKJu63/ULFbwUDIst2pKtgYAjPWcBt/brhJ39aiADzp2dCNHE7je0Bpzze9B4ru7
ycpQePrim8yR+GikUKNVGus6HpprviC5HCuFMiyad5XiQG84+ke6zFixJvJFMzpQJkiJDRMmi9og
cLH155zwc89azXY9HwIx/1wYAO9UaQT7KO7jexO3lbfpK6d7yGINPrj2DmheflVRqXdmPwZgnxV+
DjN4bKs4ffT6pd03U/YylcQcMRzG/aGbGAVt7W+zkmh7a6JhZosl3vdxelA8DFfQNCRAJMW0a9Oa
CFvzTd6IwoIY93VazvGGr/2u0j7yjK76SRxhdZkazCsgz0L6oPcsSO0JhHlyKNLiLsvc6VC4+QNk
zPJ5JE6Xssj5mC1tviJFNGHYnGrD84gIwEPuW3o/uhBeBsCnhwhitNI5W2HWgpcky2HN9fi5eLAz
A7ASKWqjKppzrEbZZ1nTp8xJeAL6WmFBb7H2HEvmQOdy9KtXn8wPw36e+87/UcQE+sXWaIWoAAkv
xqSCB+2cuywKWDpRzvVoRGUvUNKK4NzWPgQBY6bOjpZtW0/XSY9t6IlZP6agSeVoItOV44M1zLRQ
bM2MsvTzE063nlst46DHRmf43t3iRMjrMoaYYG8EQRr7cXgYSMDbjJPjn4upwaLsiYNTp4cW6fBu
1PQQTdn4my7KIWVMWp5mZXwH3pBDhZjz4Fwk5bgyy2Q6peLDMBD3GxPjBFRtSFWXgWQZt8WK6qK2
uUfguVhEyllpcxfQxN5GNTBobK/pXRaIV+Y3VLCc0HdCEEy1yJrwT24srQCllF11Ep33lDTAb8of
CyPn1yH4sBr9qNMqehCp891unfk+niMJdl5fGOGVd9LD90mtMh26eoZzVfev3dzJJ5gGl8LqsnNv
zj+rjh5VTGgA3INSbTB1AMPGWLUwXH+GYbpVJqmGVZl3YdXXr8r2mwPn01sUPVZvmxS9W9I4xKxD
w9zEravuNIkl2FpWxrvjCwYY7RhhoZeXrCm653xeZZE13+c2mIK4f/BL5Em1ezRSWdAqZioqCo8S
qbDWGZy3fZc65p6hDeycCeUh2SDm2U/cel8XzA/aSscnFKzrSkK6sSgK4KKCs0J6QuBG8DaT3Xd2
yDUHGjIuGxPRHGC+pdjYkWOfKLxm/JRWFooWVyu440hU45owpHeteOec9uGqdMM7nHgPZkIRXQyv
+q2H6h028o6/gmKNwHVGd2NzaucR5odInqwOtD20H9hsS2MzbTEGZvEfAbG+d1Xj340JgG+4At8g
dTd3QwN2ioyldWO76TEvlvLM2PWnZdbP5Ho+D7H2d3HjhfhmLlnZvNdGd+dKkl5MQkGMYP5mDjlc
dqQ02yzoInh2Nq3v32Z2UBgUf4h3K6pIMEkMYicOjTeK55Q0Qo8oj3pyvisyIiAWTI+DzD5lnpH1
WDA3kTXdXLL6Js6yzz0T6hWThu5Q6kc/xRI1zS4GErdantREh9GuuABEA4L+MleFmxkvwP1Dzztb
RWY9J2CdZsYBZ4mTcMXkwVuXBtJ37QNZ0rF5qJNuN0n9tjhtv21i9JdyqrJtXbcBcQZP5i2WJCaJ
Yj0nM1q6yd8bESdAbSDOzehHgfzCRENkcQVF/CLHjTOMzZPV+7S07Oaa4GhDuifGc7l81Ep3D8jj
H2ASPFHKoepnejAXSr/bfY7nrDj3dpY8BTHxBSLJoK32XYOMUCUvAO2mBw/0FowO5D+LOz5gGcK4
130YOFSwnC3YjnJuWrqRBFRmysJAM+t1N8WKHhByWz2wp2EXxq99G/TxQHThuDxMgzMev34nsuMO
VmD1O8+CIsTyBk6sdvckehOsiQJv6amhLCzxGzI+i0tTZ/u04XXAOTaXOJsRCEvFcwEqgdZwnr3o
wV11MY4H7ZfZFVsg+uQFmLi6pS+qubrOpSyOXVp0aD3tde9ap7FnY8AP12+aQf9y5XCnQSOtYp3+
gHvrHeLqtmzfeH66goDSUVRSenXBDjgCrXuN6GEcwoUa6t6DTXi0zVoeZqxgW6BNA1uvQ9h17q58
x/ms9KheG5kdc9MlbTwq0se+iIGApDFMh2y5T4L8h53o+tJPlQnbxsZHjaqaIaDbOrvsZmlm7MJR
3vH2rQb6MTs4Pge6opZ7mGpXvdBa4fY1SPfpEJDXdkw4Gqmu1ErqB815E3QnR3i/VcHFyQLEQ6ig
gzmf7zr1EDffeMnlACh/2GmxvCdu56y0iY8lNyYMmZoIl8ihZRrxzaybynsZaojXuKEgRnQRNMs8
fwNmGTHRs8g8UxYyTlfTmjOZ7TYRmTZmn5DAYhXvDvacSTlUsLRYg6gdNjfhM/XA/JzLykJcRgaW
UjFEEbqfmcubQLjprVO/CLEm+HvawjRXcBub7g+Gd+LO9MY9X6RdluqbXRGJ4pJNEndM5mrmTA/z
TPJqSwqUF9zP8QSQrSqeEOe3myn1p00vWP4pYbgr9HIVi53B/SWYFz33dRGy35Lm8op9nQCwZUmf
I3e8xDEwrlbqZQ/3Y+1HTkgW+6+0nYu9OfG4DgiItpnX3xn50JGBQeRxj6vSdD6p6oowsJS3qSSa
5XlsfjPMeZSjZf4iZ4FGMg5odq9mm2tvA/vVemgK7yVZyuVHErsR5CXSg3qQabD+4KehgydaxWqN
feCRrmBI0sv6GPMz3H6zrT68ptmSZaGOUSqWFeE2Bm22aDwvcRKcG7e8Ctejrkc9sk0Los37nJNG
Ry195ihOHLL3YPS3yisqwjEaYbQI/+ErLnq4tUvMJWXKBtZhR/Y0dkFo60nsjLSFsVklpUIAkeG+
icjI/BbExXc/IdlFFm57VoRsKTXHJ3PA14BY2AwHXLBrFdv3flX697JSe3z9tG1UemIkGNLKpq/i
LN/agIjBlsWgZxyzEZCiQCgiQUbbFh3b0X7M0MysCwmKsjV6qmU3Lw4Mq/jXMwO7gmIf+vq8NsEz
IkqgX+zMhAy+NN4X8BwTxeCZCJEC/76ZA33MLfPbXBaw9AQbyg0wX83TmVJh4B00dth4869Wiuus
d41yWauBAp3aPLhHBXq1BM0WkkwPOdhaoKn9JgVAcd9m9bdG5Kd0bDBnY6MkFg8LW8b0bd8r3g5l
VYYmYpgOiSgfM7xZh8BHID8b/icFj30yuh6WYOAsh1mog8vedkX/dOiI09iPRJ/Qwp1/uD0DGMfA
CSXN/Fo6/XGeI8omt192adfm23zw6C7ZkofeGcgRce9wad5y6b7LRnu/q56Q8/pbivL50c3MazHa
30imC65e0LxVQS6Og+WUOPp6Tb1JCmmbgcswxHiqc1T1SYrULyH56OK2nIDZWJBbTuUdWizSifg/
SwII1gSctoF4noomtI2oZNK2+MchIbLDN/3HnPW30FAhixqfe6bRziEuLPdmM1l74YBcRW37SW/8
kQxfvqza4/KR2e42IKmWWHyrVXShPOqPMJX3HQ53fNOoDTqSRfIzSSvfWkeJeyxKJGm3bbORdb1c
Z67EqrG7aOsb9PGhy9RisPdA/e71AO4/l9Gxdp7ctnAuYhjIP4pFTeT59FBkUDZqN70EUUFOH6qp
XSFgVQaCDFDfT/Zf8sw4BWLpkO28Y31d0y/pGXJILFGzxDqcTM2muxXjuTHffUw285sxA5HnsY2W
5Nf6gKbvlO5/Cr9eOwyoz4SDh6bfL4fRrWtMR6R+xelS8T+nNxIoSeVLvcnjEuN4qj6RIe4T0fJv
YeyiICmYj1qMq9OZmtJ0Tu1Y/G5jnJ/IcEyKozo/kl9Fu7HECrCKXxPfODOlqe/i+bvRINT0aULe
I4jOYBmz33/9kCN2vbSlflO5N4ZUfuV5KWVY+i3nsyoBT5KhRCr8YZ04ZOVwvHnufUzq+XvfOUgl
A4K3IreJdg66ka1SnEG+xk54Y44EkYGtitrXv7cGCsM+QCs51fzmnJ/5e1CukZsusiEvnfMI6fLk
j+VsNmEe+L+Y+IcsBuOp7fOHNs/FKcZPsosyfdK2xwU3pXFxAkXsa2u5GzEbj47CRoqrPTS0/LBu
8TqZUSWhSmqx4kx0KqR8Z8DnH/w8CRDkmr/qpVFogyoD5DRenHEEc8ZzEzZTDYqmN/rbaIX4X4xg
VuaMBOI69IVqevBOV8C9IxZ9VQRlS9aFBlsy8MukmR10BDC3DQ/cB2GR9bav6mmdMfjYcyLGz8TD
taZtU5yq2szIbF7u3aKEOU0feeyY3ZA5VK8ErLMt+gTUV1u4eyGDCPtN1r9wZ24J9lPngdPYgTr8
jXumJ9b0caCrgT04uDMaujSDaZa7MTHne42fhyx6d81tinUndpwHGRgn+gtgL7LqUmCxrOLSDl2T
zCaOhCThNAElQkR0tEXn9WhlBmEhRU89j6xrF0N+2fRO+tbTU7zIropg6w4Y5y0SpYrEC/YJsLA1
OkxFFCR1ZoPq98R/ph34YZ5udQjuDbVbB2wVEIVaF0P/Cx5UdJmb+N6Kp2uSRsHrPAgkyhUJm+y7
xJs0Pm5sTosmwsBj5QhK0sIpwwCh4Nb2CnRyctwy9W0Jeanb/ZDbpD3qptwa9g0FCcbTGKxHAsR+
14oZa9xXM95OOZ4DoqpDyaCMEFrxacC/uXh9CRu9a6/knRGGm6bHhbsUrJM/hpXL+Dy/DbeTqBB3
BqGTfQ0IjpEXQkizhEhpzsfaC9R9smRHl/6Mkair6t2XpjEuhO2lO8cTw2YMwIXMQl+GLHCAP8Tj
xYuLq9F25tq9HUjiVmZ35TK+LWOy8ybygRUpFyVJFvhhR+tFsSQGcCOfp25g8AsCqO2t9ntQTrvO
KX5aVkDUT2s9tdJIwzxCRWEFEAlKeywfRpeKBCTMDvYPxppg6anMSe9BfHKP/NI+RB1PQwH4imIM
6+XgZluP3sMatU62QUt5OzKoMSWm0Oux4ypvulgz5ld41FsvInaFTEeHXhaDc9UBxyCVhtP6rSjJ
hMiOMekbO8aXTNqbDioD4ksCRG+hsurZlphcI8b8DAwiaztneDGG/BjdvEdW5G8cLPj7bBQjEwws
DP3gpMzvzB8BFZQEV3Vxc8y8eW4cR2llj8JmGALe04EP/GVJgFu4rE3QvzyvMRHZcfxBaMjEmPEx
Zrm4S4zqk8S5tbQ5kvtAnmAAgVfTE4LLHo/k2l8Kc91x1FszRzF2E+TjOOuBDFcqO/saEkUCmL/W
0YpIxGXv9y9AjoNt7qfGgRG8jZpp8VYDCFzykZnZ96XjHfNBU6blo7UbahLOROzseKJJzIW94NwA
xZFxtaqZ0RW8vzgzx5OZ+ytJwLR/SyWfoXDellmlHWcNka3Z11P7REayjwj8YjPCD9F5wwmonN0f
/TWzf8wCKuquCfRVLxwXOqPIdksVvemma4BP+OBVwWFdbXXPbpSejd57/2rBkBvlrGViQZD/ZteF
YIaLIKheDzxuizMzRJzMTR/n497ofqedLGinKgB20/RLlu4pIPsKg72JUr9QmMhn+ST7yli3tUQ2
0cJecOuAfE3syTkQ4RB8MGCivPnkYz/YbfpSAp7a9LRMwdx1nCQbsp+GiS6Kukk4ksj8Pgh8tn6c
m8hugfKX9sy9k1Tu1RrNY6qd3bx0UKgQcW/cpVqA7EVtaHk17T+Pytq2m+KRIKoXH3N9MJOFG8fp
vMX8jMjTnMqdGdTOri7l3dx7I0kL6wqYdE1Uomzs3yMSi7Mo5WYW2YBhEPUEZlRut4Ccl6w0ZlCP
7HAplcpmSUGUtqPI13h1KDAmNI59Iy9JPpWnLI+uqjJ3vlfLH6q5WEsCjq+kj1RmuE+AV/7KDYzY
pYkdfugg944pyXdirH9/ieGj2f8gLbB/W9GrgiAh/WgPS4HtjQf+6ioMfxZZdLOCsVpDlpVU07Yz
hZP4oOBKr8MCk9/u5uJi+/X95KY0GyE/7LIaeWrO07ym27wu1dhdgDCfZSyqR/q21lpAfNhQTb0M
GZwXxs2oB1LpnxEcfXOapju1MR6JkeSgbUeS6Srri2Gr2x7Fgw8j1iLbzY3ctTZLNElZfYqm0WSy
TaS5d6M8akYSSHXRh1TwaLPWlRtUxWPYm+KMu9SBapYfbn5gRz/pImkOMuniHW0luf5qPWYxBlpj
uLfymS69QTytM5AbwGH4nLnG6xQxf/HRfJ7ivLn26U28GBgYpZmeVkrERxU8Nl7mnb5+KAzAJklf
PhZeZKPcdH4nnFERDqOeWykDinx2R5Vcn6vcnd/y1EN3mmwrkWBvqPLguXGCJ6jB6hSTEI7f+/ZU
5zTj5oIWV54MV5Rw/dVqiN+LTBKgEA36tF0NTDZeUHy2wWRuvWZhI+ubiw0S/cSQZTgA/qcgIRjr
KNH8i9w4t8VYvEBmzh+6D+sWiJfW+Qu7szhXGltv1+4dw8qeTJT1N3YeIxvh6EtAxLqx5P1+7gsf
EUdHyPyttyA6EglIbQY6nO6XFIVhwvzD9Ls0NH/NiZGc2onVPreNpwoYz8kaJXwuEVx0mR9g23pI
7rv2iAHue9qOOIHLjifKh0WsfLq8KZAHRVHrOdUc4nGgh5VY9jqHAkjDJg11RhavTEQUohBBLqQJ
89Kl768nl+QwDiPuxojaJ7O3570SyY4QSO+x8vTehhZHJJi4K6v8+7DcFDRT0z9WN2aeUuC/OKud
GkINDllFo1Ck9XAiaW1fz5Z5JUrvla+g2ToLJbi2xT2QpHRfMaFcI24vd62fwbmqCAa0qYj3aHS7
o0+HJZlrJHuuddaF8WEouLdAiJadh0F616SvQ1zOIQldejVUwN/RZlyiCqZKXEzDufBjsrTnkVys
/COoq03qW+WPjNV0ZSNfwfETX5p8UFvSM7OdFBmrkZvWG0ImoQgpYb/LieZwPrzldREdi954tslQ
uetj1i3PEdG+7QThDcHy0MGUvo/mz4qh/HZKOF3Q8tH3bhJl1/lGkoBi35lNf6yxjCHNM5HRkJKI
RrYaLmNF2uEkOT9YgGPVJMm8KOSFnMefJRFxB9gjxpVh/1NQMPqgXdfdzYqkrGi10Ax6Ys8JwAyU
3gkKWNTDzDNwaYZT8EjfO38yjM9CD/WemSEIwttRRzX5eaYzAp6wQIkTp9xtWZqc3dy+Zk5dXwPh
lXdF//LHL6yJ+wJJ9tpIEey5TuWdDBvBKigtZ5s6Dl8yh7Pn1FLcJCKezvYgyS8cQTEBxfPCL8OF
paigrJ4TJaOiek94CaMpsgzbiZGVFRv1Wensbbxlw5rCvK8ZWPXJ6G7/SPRuREcnygq/Top8BFS/
mRF6/XDLSme99+WAwNb19la6wHcw8TwnKc27OZvvSbKCUBQ9dImYr7wDKnTwCoWyim0e1fMWze+e
2A3OtDgJN6hDvYu7tD8WAAo78Iry2MbC3Tld/i2+rSeeF1XrdjAe4n7K0KfrOUTHaGwoI70Q2/iW
Q/VDUdnqwtzA2LeKJJ32NnZserZ9FaDZcxqQHLeKtaIsRhKTrZqRzYFml78y8F+sqoEUQZCdJxM8
iprZh1vRo8kiVzKLetIUSFLoG2Rz04TfjM+EJnGY9v5IQy6exetUcyxr1U8amHmoHZ3sIlVCtWo6
AGYpcn7bGmwQzOLUmEt25ZyMCdxLiatPJLOIqgGpVYLM6wYpnmnow38u6LGG0lP6GVx49hCzZMXk
JUAY0k+ql/wNM/XRlQkIvrfyLBXbaLHONBcwGmUGI5Ka/IGoG9HlYKHRIrGewWmik84uJc1MKg3a
vMpvfrt27gCZ8qa7isBnGnGb3Ejd7zYeRc+FpDjaAwvT6J/EbfEEzDmGJtfNaEktabRL8QfoCGB3
F1q1R/+uJAWYMwqBhRKN9M0+mdIiZIh1hBmT3U/0M9ZkQSGSGLLh2CC3YKbp3jXkFm4WDlznzrXe
IjAksTu8crFeUuUr5hUQBiUB5bThZs6dJljcxLFeJrv+cKxWQRXdWyWAv0JyAGqigPrDLR+XW4jF
3O0rOcLf9gygROlTaalqa4zucL/U5cG5YUpJvFt/Tebygke9EcoPB6G5elYas+FY4s5yspOnn0cH
Abqui4AFstBwUGYEWq76Jn2bDxlEG6u2Q4OT0rlwPgzkuPt4jDcMJVq2zdHbMMGMYV64yWmoTVYO
AUGmTIatn+AeqcTAmLhd1DbtUrohYG1RLjjxpteASaqSFuygTiOksvvnGLHSScKuKLNXSqd2g5gZ
GlXemdvRJSkrshmV3II0rap8QSo9nwJnVifNpGjupQ23MG8vHYKVPSGKH54dVyfTssvT189q2VQn
lYvXuO2aXWTXyzF2+OHrZ/Ni4ww1NL2koodBQmMb8tZ+kOgEOhGBI7WQjflpjHJ6rB8V9iEmyVzm
aiJHes4CCGwgKDdmvohnDfh03UL8J/jLd1ZzlcyXjvH9l72sYrz6tGQ/EWJdiQd2v/WcV5JAfGtm
b3wkQL45eYrs7wE2beMa3snOb6aClGZgTyaVNQ3qwc6+I0uUTwC1IEgSXZSao7kuT3XTjxtRW/DD
h886Ld8TKv894we6uqjX2ZQXb0dte2RkRv1VpoQjzu+OWbLMJT7psr7NIbLMSDjjc8+xpj2t0vay
OAQhoJRGXa7Iwmp9v9n7yfScBJl1NhJWStpQP0beSIZWb4Wa4lMMsoXayGPcme5NrzKcJsd5LcX8
iDyPjLKs/pmlBAKKyNhoS4qjXOTFifx60w+4dwOHOPFUczD0p1PHuOgUROW5GYGUqwYbr1NTddvD
iF0jIJlQ2i8xvvcjZZK7GZhy0z1ldxi8ZfWHRLazoHpqe5fehMsVYaSMA4vhxgbtYZLHcou+m2yC
ku5JqmwDlgmJjF7zPBZ+u419VonKjDCeM51aZ5WGYjLCXupnGuZdIGgrKtDTU5eDiC1J8h3zWj6k
qQsQOJCH7IIGMnqxewKmSZqe14GLIiX1Cnqjlf6BNLwNTXmMDcO90Mqi7LeMbdoD9SVQl3h6dFHs
m/uSyQv8UoJiXJ8MtYye7iIl+4CuQ4RVKlRIEKqExnM7hbYyzdAoPzC61Hvwr9eEhuwKZwl8/N7d
knq5z8fM+6nCvu62alHjY211Vz9R3aaTBgnZI/1PwBIuANPJBqAaCCptS1zbabhkDrblsn4vaakR
IO94rC9AA63GG3Yq4pTnIZrQASSmMCgGfC+uNwPdD2YUfWVxgW3zc86IZMij/GBr76UVjEhaD37W
7GS4xUl52A6NpKHKuJJK2tq4fiAuHFAeukjA3JXdt9g276y6L+8HaZHoq+JL74t7YqMWGrVFtGEh
1MckxlBvVibzMOZPnP9umkd1ZzieSWpJ//jlJxgc8YxEsz4MA3WR42RPWVdP4VK5r4PjFRytPY1L
xfglFTtFmeSk3esgwG6jsOkxdVq7hbDP1TD8iLt2OKUT0dg3wsqXL+//E1H+IxHFvDnt/9/Rla+/
u7Kuhn8KrZRf/+YfoZXibw6j6+CWQWnhdLcBrKjf/fC//6fh2X9zbK625zrCxe/o8kr/YKLIv5mC
32aq7pnAT6Cl/AOJYhGCySyHP5H4I294lf/zv/7AtfwdMtL/5df/oxrLe1CjAxyOf7bMSiuQUgSB
xxt0bM/BDvrPlllfTOOSomgOYzf46d/WtfRhEQqVTEw9/6cv5u+v/efX+otnXTq+K2w+qcNaHsDr
vWWC/tlGGI1Ta9l1HIUsBfnO8gECe9Nsr5G/pFsiVzvzV9+bBxIqWpMDaOW/t8Z8KEo29nQqv5de
CYy2lqtO9WqjYLrns443Tn6DA1TpC839ZyDqlOiufUoLkHQNlcxm7DCpOzlt3JnAhEym5xqbtGKJ
2xqTrvH+dvf//oN6/xIDygeVrukzquSsweX95w+aULDNYGeDUMdOOA90sAliQ+qVStYX5p2Cgk6m
1k/HLD6LlFHl3GFJoMM4RFWzTZuBjnIZJmb5WTrluShID0TFRp3XyW1e0ZvRLuHyFpYXFiHolKV4
y8mlP1qsq6AeLN8+TC5WyiUGpA4MmwYzmqusIYwZgdNY20fyi+pd4GWvKSKPY0F/iRzhqiR5gwEg
/ONkU3S0VRln8E4Zk4A0J1Rawa7B5QWak4j3d926xDPFbZj44qVKtQnLhPmRH2Rh5sPIDGzKEOWl
n5xMw6pRNJK4AElv5xuyevTyuy3a+9yMP92cQeuSp08NkYuWmqc1H4s13Mm/1S3inyiYfqBgz9al
W6j/YDj2/tlw/MdN6ZH9KpCiSZ7Qv9yUZuc0dolYK0wSzi+ijZ4zO/8eAA8HTnnLnafq6KoRRIKT
yc3UmowRO/iHrgx7hCDgcAcaXZiscttfe3liMrRxCVu1rI2VKhyiFTHxrf8+9y4zVcdyVxy6yM/I
yJdjKt01EDa6Yoh3vn4Qb5NZSM6T6afMAqqDlBQeqrlkldXc9+2EikoRgr44wUfBePxod+17kVRn
Tr2cvVKsQv4NJCbzU2k1r5R792XNjefN+SrXpAqI/HsvOen3ut8h1ZvUQTNHo+F5l9FmHq0BwOQa
UheimZ5UygnqKX8BKwtX0alg8GEpfTAFdOhIgxpKMLkHgd54ToG+Mv/0uxy3qHwsA+6Y//BM8cj8
l7f/j8sEdSOADuWz8X9BIv5EF+odexy1p4IwtcmsBVcKBjOWeic4Dg7WrRx9//cv+K9ZvjzEvo8M
Fbs8IKC/EjbkJPqSk0sQ2jOsRde9X/yU6ejtYXCr8Q1O+51NjihZVuN7rrmD05or7NUEWowVuWRp
/InkJW7jcBq//fv39t/ds7A/fO4WlCbBX9k+lujRmxtFEHpIJZhC7UmzL9fsSv0KFYMEocZ8BJ3V
f7gG/83L3tgKtvQgoFj/gpgJOsvyC2X4IZqtz1n6z4wJTXQK2Seg0egWJ7TPe//5339WYf4zIubr
0qN8Z3aOM9P+1z0qi4UVKB7c0BzgX6TxNVaknCeqOEeNOa09soloN+TD2nmJeo80OTLR29ma1rVn
fpKKciKQeFrjemf1T9A80FduMxaZCM4AYXAFuRPBXgceKr6MtiBvpFg3CJc3hVveO32argudvlUE
u1aOixOHr1ozsdvkbr1teV2aPJgKgVrvsoaYl868d+2aXGUXsjJYwQNQsh5IPCgx2F3191hjC/CY
vaICmFsm0Zxq6ptryO9+DuZL3uREoI3qigQLeDI4k9XSwipG/4PBkDU493KimJBSRAGhyDAePmdk
GCLCOpalw4Q0bt76+Y3fuRrdL0cNt2UxL2fC9ba1eeP8ay5bQwMcHzuxjS6M9EI/21P9MgJUgMA7
AFTX+tEb2HNaA1UlUOpnGmW8sYAvl1bfu4ttGWEQuwP8J5xsbYX5aWf6SR52NOjrEWn07CClK7ry
PwAJhAX27S+rAVIKwR7rWZ7vBoG8bcB/Wg0iIrGotbs5jANrWikmE9V0HfWyoM3s6zVJRniMNSdP
OuM21qRk8C74swyM8fFBz06wmbYFOAVIORWced8MhY9usSgJOSozNiJqlTWC+rVCyQi+c4zPtQUu
MuvF2rqdhRBos6BDjcDvmDioqyt6lsi8fnKyAkKMqEn3JaNEX9GtoF/KEV1uI+GtMabDRq7jZJeU
+pOu75HUXWifMvioORYk6jGoFem7k0Bw0g97OCEMWRaHgU8v16T9Ps8NbkLWLCaN7qrHL9gsT7aZ
nAtZPfqtD7V57mwCZiDvNsJ6D24sU6gOO1lWxOmgHdsOGZ42fwEUOlJixaIkd0/gThR6Z1RQezHq
vrmupNGT6L1f2i/9Un8jMImmQi/fOo3CieDkJ2ag4GTJYMbeuMki7+wX5Ka4vQH3bWQME6WbafAe
eF1YKV4AWqM7DCUgaiYGT3bWhNaUbn0TA76bq0ungdr5fEO4OOXWeQV/T6xNOz1WrfzUGBL2Jb2T
qgGGIoikIeqS9x1lCUAtHJuexFfk5mKXBxnBSIvFv03IKIksdidgmnxXm0KTyIg0km+PNiuNzuBg
xBRfDTMjhGRrYCvZ2nL1D0ozf7UEONoGmNdUp2JHt3yj6dWuFroVm5tHbIzd6dr3TbqbFiI7GDJt
2swmDNwLYIcit1mRB5Nw+zuYMjObEtAG7ZznCIaxS5+6Cho7WG6g5inCruLWs3KaZJOL8l1LdG9z
m7wSvPeUyRbPSHNAcEmSWq6hLoP1KbEhFK3NdBh5nyf3icPNgB52w5hvpMidc267sDXJtaKvAW9O
Bw+IimFLG9NT3KPooyf9AhwAM5SwH5jjG1h785PoLcAJuBdz/hu2EnfPOP9VtvLONdGl/V/2zmxH
UiXtsk9EyZjh1mfHY54jblBkZiQYYIAxw9P3wk/9Xd2/1Gr1fUslV2RmnZgcDLP97b12a6YGy5B9
LAVPFz1pVkErsY4iRYinPdit5GuJNpaZ8HHGSthg6evXyQLuvYTFWuVX2RvVm0dfWc0JCAp7iJzg
RmhwRk9pg0tyUDTlzIoypzSpwXitUKWW1L6fB5gohvGtqoluA2fD08bfSBthqJkUFXt0idDG8ZQI
3n/VCHHBpB61HLWtgR0q4Y4NKpw6ALJ/tuOVeV+yxDpJeWplui0y+ZgFJfdTMD61Bh1mfQ8LlrnY
zdLQ4ueZ3NXMlk9zLpctEuinzW2zmeBQ1zGuBWPMbvOM+HCujlpXn41dtZiIadry1GzAKKxj5nr2
d9hFgGD+aFabczNyH+OxB8wR3xVaP5eBe348jGF6i1pEeZxR3mLRP3jMkms/BQEz/GgwLIjW8YmV
7a6dQGrrz073L2FrfeVOBB840vO1Tp6CcpyqtBk0ZbZd/PEdI9Su72I23QQCccssE/HLpfQbGiyo
b577alOn6rUp8JpQr/6dByiB1C0/F+GSoFPbW89W3savBpxzLPUIWdZ91xRw1mjc3iOnJHR4mkfD
wiYsPPh/RXEzlDHVM2o7TtVyN7QJowKr+MxKfjup81aLUd2oRlbk5GucFeP4HpLB3xgQgB5rIyxP
ftVCGzb1o5N4xqHidJBnKWwqRgowQWLOjZvMn5mwW17NE7jj84vxNRjbltPH8KRTRswON3NdWQwq
ne7VD8tHOqrvc7vLdiUu42wEktkFwV5j3t22i/+KEoS4VSoHbDCgxGW59lOAeWgxGAZdSl9gCH8I
fPt3LF8agBVbgBqHNLUfy0QIDl044uxjNzlXC/+LTxp+yhovyjHtsCjEFPfQn0StDnnyQTOv850V
F27bbCVhH4zjK84Md9NaxOXCBWe+eZZjxeN2No5y4r0iIffLkF/c5e0+zsZs54bhW9+Gj5PJszoB
ldTWzdHBhbAawpLNo2hUcvZadcy19Pern31HfXezrYf+IJS4EQEnP/aRJNV6woyL/VGHzif6sVVj
7wsqnpty6C+uRxrcTn5DKSMM81s5hF6UBkPKbuoVD4jEqVpnu9odIytu34UR/o6VPHk1bQbQLN5y
D5K3T2E8Z/0BetKUn3rhfAzN/KJYXqg/gDDmT+Wm8zFjD+EuHzlG5kXUh/7fLAPE7gYN3+hQvY/h
Wg/iAUwv07vKTj/i5AMBvygx8wkgddvMDo9mPU2bLrUYUvHfjrNM4Pz3h5Z80DwVLuwztgajCYUY
V+sC1g8q5vhO75e1aYwg2wwZmIEGXNWp6ZdXoy8Oa07wVIawgODlIMuy5nb5XxeHBKapfDyZs/lO
KzRdsMLdW9ox9wJzL4wOhRYhGt7g4AKz5++0frElqLjVkoI2cbDtuiaTopPX1OK4hofNzMbPjhI3
Hp0fVmJSdUL0T4onRXx9b/gd2DdjwZhNpemmbJQC9megaMsdg0jijUMw7d2ajg5wmT9pJpqon7/L
znsYR1p1fVSEs1FPH52f3HRpHA34YcHhpYxujNcZ1/F5EjgzxnrAgqqA8TskonkMFIiozkNeg9Er
z05jgGvg5Nri0fRccRQrO4MDYPPPC7J6h1quBgIRVDeHQDkqG4d3kM9q2y8Gus4E2EVYoT7z4/bR
BF00un70n5dkFShUlvc70Q+0YvnxEg1BcpwhARxBENObVog6Io7hHbqluiMat0SpJoWeKQlSgtjT
+rvso6CzfIJd01G7WDmD8JIECkhm0d1dq9Ry+ika4mCHsum6iJ5ynhwjJsoUrPomz8xjb1u3tStu
xVrfM1qw1zvrNrMY++XqlUucx66TUy9MdAd+CbsRd+g21Fvlq5X0AkbvoFsz3yRG/tM38mFclE1k
vvxxzYI+y8dacvZY5uQhpgiBbRJKvZ8+jFX7WrY5hEd5Udh7mnG6EPnZgVL+Dnrvy4mC9fg5EAHp
VfUDHf/BopLDtAjuVb4fMhXBjxqshFeP5zodzHiI2UNdBr1uU2g3ysTCow8xLIAG2MwAZvDFsJh2
fJUFUzz9f+qLcx8WJ9EDfrT7cj/4LZ/VM9fUAL6lziqd82AUQ1QTZlrjzNf4tEcZzN7tq7f/tM/l
vNF5614SxS1qyEoyigvi6PpSjoUBZgVI2DjG+BO5ZPFiHh2sYkdEGs00J8egKhWOKt1ULxm1FO0K
S7m+u9ePrteKXBgCyzlmnw3wKz1e09//yYEHTo+jVXuK5s1wS27oxbMI47qks6xKgf0gviob8Uma
iTVjKN8gzx/LVdAQWf4Xh/ILB6aTU9BfEZbujdUlryH4v+PshXy/wsXBwtOtXPuuTIiIwYy+k3Qj
B9eBriluAuy7bOIkDp2tZuu2dYAMGqJ09661/KGUDT8fGmaXBbhuMI8kOBeCihxFLd3D0vS0UHGc
HIUh9t5y64HMyfgHqi+m/ehxPIn59TRd9pfxK+ula/xMQxaSkuIHgIe3cWHhg32ihsNhixn5HC+b
tVNkmmdrT5tnvj7WV+nvekik7Xpbe/hsHNWdrp7F65F7GfjceL3mjaJXqLaIPE3rl5OxDc5n3tNk
zvWBhHeVuQwVvmhRfOllYV+bq3ojiux3G+d/HYhZa5mnN/HzZc1dKgyCkElBlpJG2r3sxFNmYT6P
R/5PPgbLYag2YcXTFYMlpHjWQ6y/KwrQ3NaAig9YUbZDZy476qOpl7Ye4m6gxXRmC5fJ+jvoIFA0
5SmbHX9LAcXJL/pv5WE8lIN1LpDIbywJ+7YI1rbnDXENa5t61njy0VO7b+j0jNm5YqYl9XZ61TGp
HNjTIgtSk2Fcx0TZdacdjlNJyWaAa3Z9K4OYdz8jHXieXO7xfpUVxyoN+bGmx85v/sTeCgoYAUua
zPTiAaHCy9p3AGtHf0bhcEX1ZvZYdR0do2Hk46WBErArmFRtR1yhlc2mCc29JPPlM4A1+KZwPT9M
A8CyS29yc1/fnpSVRqay23px9tXxRuyHBTaP4FGWoQyObnWfhRBGcrGMDGzHp4URNzxx5mlubt8Z
dvAoXIQTiZ1jA/r0yZBkmyhbZ0zFb4X4S0H+Un7KXj4aMVrv9arLpxRbmaBZZGJ3Qohmy5/+Lgv7
hxSWxSqE0HtGtIaZ+SZGcWT+IDa4XF6KjPqfbP03Tm2aC+ocuMSL+FJ2uh6pVyXGV+5j0zi/ixpt
KIwJiwjxIw1xB/k2HbD5zLRMXH+lMgO3Z8vtKlTOCfeoW0o8uHy2Kv9mb0tX3zIQRlOrjovzbeO1
uLq5wPdjlz+rabrLsJbsh4qznJJOsOlFYeEngHSWKPO2qPNTidiwcXlQ7Bcu+M3U8b5exe0SMQ5l
ezyDD4F+h8JjUAG1r7D9ntSi2C/gvbMmhOGqxuRmdut8eM6RjZR77rtRE6vOvhIHFcY0bgb6yDdN
VoHqcZ7gEOcH5Hsex6lP/srEY2iAmCSoeghBT+PZL7tTGD+nGPfxyC7ctBQjcfwqgXrv3KzKcRNx
UsAjfTblfG4M9yNh9MCpoN7rErZakv8aca6e8x6XXhEsf5UgZ8gF7KYIa0a4ApBjgEsxx+OSL0L6
+8FsxCOR5qOyUedEhqy00JyELoRkwYWHfuFuy/xynckURvYXeYW3eQxeSODcEUB/bGMuWzZQbaEA
GNSQG42ehvD1GlucElRbZh/MmN4ZOTTWXvT6sW2By6VV/lcsrLR4U22Wyo2AorWLZ/I7PbR5C5rw
DsFeKA2JS4ak9YqdEi26mlGf55zSGQGxjkWm/R3H8e2q4sb5Tafnp3RI3oXipp48i1pvGlzCgfa7
WrMLTmi19mI3xenIgYpKux9d5xRqyfTimsQpa2Z8p8xBIA2z8WSwpmxTGL/oD4zaVDK0TPLx44/y
Ca/od6OHiEfsLqa5iwP/TThW5DS5UfDhsUucOOa0zhzTw2HcJ+FJwQyo9KkRlt4Bx8oJYCR1XZ2Z
FLxLp3sU7XiqUKRMaw0rBYQqfI4dYB1S3o83r1NsxhKAl6P32ZgFg45iptHXP5nK/x4C4zfgQ0Ly
puFsLXZw2j57JttCmUmkKCKtDeeb2sre6wIUnZynL98djU075OeBODPgUs41JQVPYTFA4PJgHIbW
ye2sFzAbWOolWPXijnTEY18JkiSK4pyQsFZcNKcQyMpFV94vsy8+8EreKMKme4yv2T4ruB59QcOX
WAaeRe6HGS/JYWz1nRE6QP9mmV0Ubee7tYjL6fqBnXBeXcgeDJHXPf5j/JMkoBYFJc21f/B7aUj5
0GT36Mwp6bL/cugkgkDz//LnJkTW1NUYGW0VEEEwm6NtJE+YdZbIVMTLfHhB22H19LSgaVlL9I4k
JILoIkRUpfZMsxgAGagy/DlM43vTtqpN3gdEb5Rd3sQMZBdIXszqSC0jFtCwaSXUlgHEHEmFzYaN
0yLPiQTyxDSxJCRWdP3o+kIEgokpz+590VGbfH2J+yLljAswqktz+5+/u/7DAn0OzX8iW4BO2MCl
zBL7OelteVMTGxu14s7LK2vrIIucypj5JJIpR+P23PM4ci8i5AtVPLU3cZmJ6D8vbljLje300z6t
dHkxnCa6jgb+vynh/2ZKsIWFIeD/bEp4+SnLn7b9+fnfbAn//Ff/tiUE5r8818d7AItiLWnxYP7+
25YQin9RdUGejpoWn0FPgPr+b1uC7f2LBhXhMXkSjrlaFv6nL8F2/sVcHzHeD5mX2fgT/l98CRaH
vP+u8VskJJBShGl7gnal/zaYBfhAHdPoruFR39heEY7m1NTRyIb53Im3fj1nVraFcrSsmCRDV/jU
/ndwowFkkYImc+T4u/7Lf4M7Xv/h+nclsL4tZ6MYZEJHxx9V3nRtEmW/9nlf//zPhyCYz8hjND8S
VDgVDqa1kXIYxGiweOtH15deru3XfZ+hqGtcySto0WxbsKnXD8eY5NX++qFev0ruZOv6bNcWIiXY
J08DkEtH48yhNtlaU5LzwMzf3IKmJ61gKrqcMbvlMlIPOamGIxAzKx6+8bjWRpfmHqruhVgV+NdW
zzsZglxikHjI0+TbnDBF0iL12pgUW3a5/9u4Z9T3ScFsekfnWOSmwFgJdCMyGg5aau+0h7ou7jsx
PIxOmhP7xS4/0+DFOtTsJEiHok8obB4SduNNdhTMr08udzsOP3npOgg/4xqoLNOPurEv85TQsxGA
Q8UCuUbfJH5sGMkFhEGn4zx0nDgpHKzxNU+H9KDWJ/dIvpLAwcFSzjtuqhfKhpe9B4FEsl3Y0qDt
bzmMPs5EE7fkgyjqMmr3EITPQUKldbZY6L1m8FHCViCFgjISZzYkFlynA8uyqQLyDDOSqUTQhzQU
mocRyQwjOv1X3ZF+SeQfSNJd9llM5b4Ez0pCqqVLD+tuDjfzgE7HxC90toCFNT5gA9gr8GcrcZ8V
cYqTIDFnBfI+pyj64BOM2SSyI7le4IsOQsCsaXDrtPV0chyyiKXh7UpphZEu6gc7b/SjlUcu1Lk9
MYIO9wczBLjuB2S7Bh8zJ/XSJBhZG8sT3M3mkLYYcmciUbJA5uhIsE8NU4benj4BACXbnKTZAeCy
3pWx92tcP4s3I2BPH+UaxSWUScQgWL5QQeTBDBakb+6g5bkt2DHO4HME9TK4G+lCx+Zpb53U+Z10
HAcHijt2hc9lEzOyKGVJe65qjm3PILGzvMjENcp4MOTAy6BLcDQmO9geRk12tUxgolK3OaVdyEQo
yE/JYGMM95pIDPLgNuN5IUdVN950I41A7eJHcJlnFxEXIXdYzTHPlhx+FT0C17xUjwCEy60JwMyg
t8xhWTvUjUXzJQ2LJtqrGdOWbhuWpO+RHEgzAlWZ5BZVkp5vxHLEP27EjuAn1ZNZT9J0qtxtXmvz
wpjipRF2uZeGSQX6STvOHwqCsUjmRKk96kjNjsNM67D1mHDkcTirfnF1lKCORrkXwIA3HEFSmp85
expw0O3VNj/5Oymbj4E23otTHI2V72ZyXI7z0rmYpBD7bh4PZtebm6pa6eYL/QsWnmWYdvvWSI6Q
YU4Fmjh1083RE2A/uYAeq4ZG2Xn+aEdGWo3D6WRevzFdImH0Ng33CJbtWTkvyvS+cp+JknmQLvtB
rb7IJZnQKhnNhPGAoHIYGaj6P73rdycv8BbejrgkmelUJONbOkaloryH4U8ykv1coOWCCbvEYUrw
D6ZdHd6ajuDtIZA4dHh6aVXKBMUzaUhjkGFN2TFsRsbjo/lHg4FTzUeeMHc0a0rlWUCOhcOtkabM
ntLy3lu/SAV0YBlGoli+h3ccfc5k4GDD6nhAXP6Df52Om/7Qy4nzsOzu5sKZccs2ybkNn2Oal95a
3435BcnptJjlueEaQ+jyDktBAiS1mHEiHM8Aov3N0pQQrfJwNw7it5XzJyWSb7B+YKLgA+WShAB7
WlUMuzh9mpPYOFopK+cgvG0NBH0HxCLBj7t32AOyekhcCd6bPQnuA4mrCksvkUlUh13CICBISE8b
JYE/v/TBvI/67HW48elfkBupx/jCeGMoYUO5I+3gwxj8OBPLy+DNxWkOuc/rM+b2/KvwyjP9SZsy
aNSH6/w1FBwc03Bx+BTyHFcy2Vb136AqrSiPh5PRmP0pGbH0KKLhFHng9885JmVF6j24OLyyklNl
bsTnxWTd7P/UOllO8WK/ET4ZdlQhMSNsx5IkRmjtuaoH9pUU9XGY42gB7/8pQ2VsDDCBgUmDDA0B
FJQGxnjG3FxtlKmgXWe/lhqJnzmNe4lX55f1NQz6y26ytboajC9EkZmjNPNIJItfUzh+r6APhSTQ
G9O9GuoeK24YZSk1snZ4L5g7MCAFOeJb8WdTifEcpD1PmdQ8xyo94hd3iBuX2J/spTgZBeerBlvX
6DoCEW5RD0aNPww/JhQCK94rHzkinYGup10ThdOlNbkl7cmLd02aAWjLSCi/NYqotcEeZFfDDMGo
AMM6nKYodtlWty7eIuJsXMLbfLGb+zJF+Kjy9EWTD9ov1hgfC4FJPKeveD8yZ0gGKupGu8BcMPtb
ssDWuX0nB8ewZL6t+5qFZp6P3lK8B7ANyGz3u8LxMWzI8m8ZesY2JDa7L1NNmxoPlaQlAJwvL41H
H1DuZfPNAGqFbYOme9F2nhKKRzNjcS95ulxYp++kV5M+tfUbp1XvOAvvzsgOQ4umTnz+HqZyimeM
8xMmT4MeBKQAz/GeDMM9hS6YBDLih3X7gpgR77yEnKsp7vzSfebO+RCrxKzrGuZankZoSvjv1xf8
D1HeZsHet55qF+S8w2nKTcc1+U7npk6rdpdpePB6rM5qCTlgrS+wO76IidBuEAS3E8m8vZuzqC95
8ZhSbEtUKPwaUqX2dV6dpoSRdpyIibXO0cEG2ftFDGWJCjV/imBYSdYcJIkX0c8tFNPOoPyuZcZs
joh2NOQGqgTn6Cd6jiFcQLKGW5GcZe2edEAWwK/oNw3/xHOr964ZYxULYYJPAHw37Cdw2Bu/WPNb
SIj6PukG95BQARN5hsPQlXkwmrTDMyss0Fj0ihaZMy7Tedtbcj5mbvtYgnSOMYSdOxrLXRqvxbp+
ZyPEgmYlnFvgg5k+NE/2ykQfc4vGUjUwnoilb+9Gm111bkOScRN0Kd/mIYHcLtIVWcjXbFcPu+qq
UZGv6VuGLuO9JAHo2wVB8HVrK8ryxc5Mb8v6fzuGcoqANQwkRwn8e6l7IER2P+GJimYHHrI5d3qb
ZoV1qnS97VJfR2DV9cEqgqey7ZazLZ/n9C1pMrnOfCrcu3w7HnNWrpP07KNqHYqBGlpTT8QX4zzK
GovoowUfgkArFge4ytASigOT3hf6Qfhp53U81E/G7RLm7lmBX2PdczbVumNPatpeBfHUvZmZP1AT
uj2ehPSsKXBh4I7VRNP6UsQhjTJy0DshWx+Cdl/zYOg1xBxLRyr+ctr4NVvYLLcOgh43ibCDJ9WR
GxpT8WZbXnvokg2zcpD7LRmBfkZUyH2nO2Vmv1+GjrBq430ESSuitTlkR7/LgDU0WaJKCG/vB1ig
ZQNhvCijZaW/M94xOsUllZRfenhWWfAzStaLVFDSlZnGsbKKKNT260TGMdf5i9SGRcDNHqIeFy6m
ZO87lAadwi4jQKqs8AfPsd5J8j9Oxe1kMpwENmfyjYMkV+EH+8D0EFrZTUXS9JBXAivA8DPkMYhf
SMtJDhdPpH+7qbhcbcY1jmychOeks+fIWQ8RRBkOqYeVqQhq0NgQYdiNgkYpw0pTOPsCpxihQ7AH
E3UNjWvKH8HJ66Orhr0bCH0yVuh+TKcDTMyBYsmync8qfGpmzwcEzsuY/IZ+MJ+pDVSEEss32zZX
oWTB5ZfmyYlqLmZPCd3dgXbbIxXskTOm9sEv6k92FKiaisWGJG/XOetYlpLZRi3BLpnKV81ie/BI
pNQz1E2pn4cxLY7kgYaLwcRuXgLzPPcnH/pc1Mrum93DG0qR5LZqL27ITK/PaHnCIDGmc0RcADdx
WOsdYHiHAa17lLqYTq2LZlL6ICBrVVgR6ot/9qt3SYPVvmAt/+emdkb1aGkLj8AUFiCquAqthoGs
51Q5SEGfAqekMgGIfPko39CCFVkuYTTbpMfyOHUsHZ4RsqwgPRFD5u4OMkqxO35FcWetDkDJ4DvE
v9YreVyhL5JEVjQ/4P7swbDx6Qi3vVRzwuA161JYL4uHk2zd8q06kJet3Rn+W+LbAE/9hQVvHQ1i
Z4LcmEW6hCEm+dp9DQWln7NzQtxzU7Xhm5Ym+4W11eB6mc+Y9DYsPPk+9D59aX2leY3Hb65vMsu8
eLYNo6dZLkUCd390TSwWS7PLaGRmYsiW2ndxi9aUg+dIhqnzpcqQKvl1Kq2DvwqfT3R9YeDEDix2
7cdRLVyj69kV/+K/X4q6X2Op02Gk0Pifv9ce4wEbJhSGCl5iD+W3LBIIbcK6btL3i20+8iBtIxNq
U2TnPR2Rnf527SXchCS0tpMxDVyYbrdTOMYibE3/5cXHW3oakSQ88L2HFOLptjA0fdrvksUoihfh
RJL2gH8+ysH0JTnOxpLnEOMbt232SSnkpjRw9dhTiuSdjGAStLPvaGqJtKMfQmrKj8LT/mnR3s7X
YRgN67/95+X6d0VGk0RiTGQl1/+LrlQceVn2VAKoA+QCgorECLAxwFZlPP92kFm28xo7Zq7AA7Ty
wju9lm2n3ip9hv5aYGQpHAsM2Z0G3w2spI/RzDueDSEMgAoR2ZTiBx5TbH8Susu4XQI4hQUB6AOk
rkeOYprUHYP/60u8PiVNiC7wINah//oiMqpkyt7a2S1zXqrz2MauvoHri7E8aiYD5+tj7T9/De6p
drmHZuWS2Fpflr5+AVe+Alx6DQzR+Y7bPGHoYI1UynFRZQuL78I1ekpUdV4WBnOk+FXFGDKjwQmQ
A0f1Al/FcCZft41xTbEGAHegqIYrRzlQBHghx/ZL9NWzCyBtS/Hwq2agzIMzJrZKMp5s+6VqXLUZ
rK4+Nq2FTcJ1jm0Gv5iOmduUK2/rmBBt7JwaSAHfcFNkb0Q3k8+pfDLwqfQddO+SerDUN+W3A1SD
AgrYV/ESP6Zl4z/XNVsDQdA3hWrQlrH7EIeMglRa/Oka40gAI4hkTam5dgCWeVM27708B/zCLuKl
T+2L6ycx7XAcDCarSi6N9bUIBXMr7D/LFttkxf/qzH5v6wxaqBWjhdNXdsmF5peVgI3K2nHbY9oF
VO/+dH3xQvolXAHL82Gy/SOMiekUp9X0tEiJO6v8jpUyf5e6ihAF3mdL2U9N4SXMszBBYklMozEY
Nhyeprta6j+CVO5OLhwtK2J1aIXZcBmr8Mwcwr8dREcYRs2MYoIxvJH1LxOV/VLfT+uAjROItWsq
NR4aGe6clBWxmhcMmZBtdwm1WKvja9gnCfuJ2SutQzPCveR0u2t0qQEwNc3NGE/xDQGSJ3f8nqc0
/7IcnEmi8/bZZL8QWv0O3oEjhHc8FZPdNbee4lNVXUgDVY3lixjJfNNRPHNYjNBlLNyGN4y6HAgq
HUwFRWd8ovzjkE54MPA/DDXedt/+26TlcvbcbDwubEc4gATGvmjjl2ph3J9gBsc/50y3uqUqxqbJ
aZcG46/CkO29W7bvaRU4UOvWB+5qx6AWzd+hWrIPXB/CBjtKSnpydSI8Taq5x3wQmiO2CJZ/2LZL
FDR9d6iM7OX6V+yF5uhBF2GPrsXLPPcrMo44fWFBnOhXjelqHupWqdaogl3YkncKwvZgwynaViYX
YGGu8FG6bPJ15W6GcMUEpQd6TiDzry+z1Txwqh//+SvrKrrWlvcKoTs5WGvxzPVFrB8Fnj5UnS62
cn3i6PShldV8vv67zZMe8HiGl71M2StQ04e32WrZXHtrj02x9lJcX6ypxRrM5SsEc7zeSxtcMatV
5rrpiVt+6OtHhZmBFSzNt+tJp+JY46vUPE6TWZ4mLhTPNP+YGhJhLdVZDdTM4YoMLxYp0qoaEAwZ
N0KItpBb5hW4nvDm0TwFMaAL+xM/HqIIaCwx4wCPU9YP42Eyc5vccGfi5NEElyfvhwiweZmd4BIE
mYn8t9Q4Dvt9UT2lSRal4DsiPjtepjin2thmLOyjHksLn5YdQyaoK32fab7WgLuNF/chsZJ4P8Qe
NYQzTEeuVpCcQLk59Vi7dG/Qx9UES3ofdPt6LIdjZZPdDwpwiYjsyEfjLqzXpSZ56G3/IRsc8jN5
QucR7WvAdp7yJPuLqJUfeb/zaTrUqWhAlOPanevhNc/UiTNbsgdLT1OWi2bQ8BZg4ANkI2e4tUGL
r73JaEiA0DSXlDLKnH7NJP3mHH/fJ+Dgwhylp427Q7M6wBEXWR6hZ2ge0X47xRvepdy0T4DqqSEx
smFvk8vYMNkaIzpcWMtpANzVkl+2v2i189scT6kt+4PtbpwxuMkpNt71i/8L7s+5CwsojfPISIMf
P1ze3dGPMjKPFpWAJCrQ6DwKeOsW3xlg/BqRd8dXZnOTAxLt+nUNWxawBTTU+/3yPJmU37B5ZSYq
Ua9bO2E4adc3a8geI0Nm3lczGCaq4YQIJFXriL0AOrHtW+OBcQZ29FDfemilzOF/JoGmC0TiZmIe
sLUbxWw/dE+WYsAv1g7EbrkzWwMeI+kJ3RnPCP3Pex0zf6nND0qcmKKzjS3Hb8HpmqYH0T6pReIo
ENZTW/NjtzpDPe8UgjPbQVkkzxwEMvu2m9WIKp4+Q2+lCjrmiUfEfFvW6sWzklufPfHQdunttL7R
enb0jZ9tJ3jBkPes374OwOp0b5gzyeIo/5XRz5vrkMBKyYgfcRndjj5SSOjFFJgF9Z1OAqi9mJN5
ZADITGP/3KamxYQTL0fG06w0KA7ogXA10ztOI/9smPNLEBQH05uJlrJm8VRrIMDA+wIjfcpt2BUM
0+pDD1M0NbL4BOz2ybIYCEgwHXuRjPvF9PBsxRtyrmsRe91EigAnZVzxYx7fAv3vN4vVYBtlaiLw
De1mgDW72dAIAaO7N+DVbYVJ1Clh1KNCaAaW/WOE3R/bSu8o56u3sGgKNsafSfqQ9kl8npMB4xdB
H8H2AMcGiJrYhS7revOWrw2vzIbb1Y57XwFFYSOt+WWtBUNxFBjNl9uQL/pdMiXcFEl5a8yCnr0k
fS+z35xU6e10qUjvyLYuXbETnsWRrX6YJWbmJUS1olRxUm390jpcIP4Ck1AEnJfsnZM45aWXX1Xf
caeNHkZr7yMzidyYoBI6CB0YnZJm1xdeVNOjJepqPgwjkoCD9YtHl23uYmSWRvOjqGzXWB9VluHn
zu1Xp7N+SRuvjh6xctAA/AZluN+avaTjxEwvTd9Uh27CaJyjJpaz+bIghzczqVvuubp3XmIZNqfY
H25grL7kTo/XD77zzhvY/ChgDWk2pywU5XdiTpuhdj0UqWbZ2kxOyIs8gaU8jex62s6mi7EsKKDl
geUwHpI10f5q2AW+8SRE3D0DXXmngfizzOsJ1Q1GKbTfQ5t6d1YsAd852XYGvrwJamo9A+B2hVny
NIJ1R0S7LQgsKExUuBHpFUthUDBT2Fu5ce5HdONwzoBuU3BKD5hL76OJV5gHGyYeafyCdHp0KaSo
zTY54I6jkmYynX1AYGXjD0f2H7+52XdpgysDGJeHrGBxuKbf27fuIZsMJneazl4157ON19R0IgiG
FW1ivvlFR0PuEpyXoIad754dCRDYt/Jq51TNDTZOGDjFgT3NfWsFoOAaujvslGBlc4tZuuYXgeW1
tv9azXJissb374+fow8VOU7D/qx0cZu+QLBmNbx4bskESHv8GkI+xYCz/ZaOmk1rFF9YrdisyO6d
IQJkcNu6zxAHzyBGoBDBWnOWIdjaFKFiA76f0hQ46rDgR1Ogd5Z9TQXOpnZw+3DXN03qAVgs7f1U
2kwGdQUAMvzdxRW/maX2wN8vRGi4oVo0othogHQ2G18D4e7Bhnc5z4nWQ+oteV5uXCzdIDw4g859
yxlI+PvAoxKmjPs9x3KuQuyNhf+Fuvlb02pxcGS9mcazTyf8i6x8xkEFYf11k5jYv+XcXfKZ/Bhr
zW6Z1NkTzIhINO6DPz5GHyWooPapI8xWyQgPpRqhAgrA0VaGKZJdkOy6eYN67+4cI3tuKvj4rp8/
DTOXmJgY2JXc0nSzzOW+gJ64yUsM2V47vTh+FSnoModAT9QjpEwg07UJF5IKd1fKouoH1YHaO6iH
5M1cP0oasEZ+3GycmX2lYLuuJ3Vi9/uhC5dL04JYqAfzVjLgHIvy2/mduYV9Z9XDp4FxetPQdnx2
NdT6kaA1lgRMX3SD7N0p8DZ90P5ljaHRUvjBFiD4/2DvvJYb17Yr+iv+AZxCDq8kwSBSVGqlfkGp
pdPIaSPj6z2w1eeyLfe1y++uUrEAEgwiEfZea84xj6jXaKxwzthpPZXXCOeXm2O2o0Tl4CD0kwG0
ruOe6eXaW20pHRJMQaDUru0xcATLGPdy4yzD4ERP/tt9l02UGfXeiukYxjiY92vJgClaI0SSI3MS
1XJBnFlxjfw3IAArz3mIKxt5sksc1G/bi0Cn/51nj5V8utzmt8XPl1tes1yKCbbO4aEtL+EaHbx8
DZa4fMPlRj73shrLD3F5v99eWm502fzz/TACqH6okfs8YjjBLsq7DEs1J1xefLASlA3yrTWEuSga
1Q5Vm/6ozka8c0K12Jph+05RbNp3bZXuyNUp9wWja79K7Hd7Svd9/wz/mKshAs1oisozQHeCSIvX
ZB6m7xGaJ6KmcRhCE9wr+kzFapmVeIPHaOjrYlGTllm7THBaAq1kSCfjJ7aWP55rowiRi6gOPM2X
ixEWBNo8ywaN6iRXuUW9tzcPZX78+rh8vc8gUPmQzOaUS/LG1pN/XunzTnNmbGmXjJy5Bl+2u3ys
z9e6rP9pmz/dZ5J5eXCaXb0U0K1mIraOUiPgxMnYyNVo2U+bfz0ql+R98lG5Km/kC1xW//TcP70U
dgSopga/hViaIzTaqCtRqA/5b9nBl/U/3mlUgjnH5fFyeVJ8eZJclw/bNbOfzj0MS+tAdOzS9KtZ
DEpn+rUoH5I3FlgipVYOl6d/eQu5aqjDL6zJ/6vQ/hcVmq45Lpqtf69Cu4aL81a8/a5B+/WcXxo0
TTX/AoJmO2i8NB2CPTbuXxo0TbP/Ui1Nc1TDZAqlqbzTP2gc7y9VVT3mCzYiYdNehGH/sHHMvwwC
cT26S6pl2Ta+8S8snP+JjaMbXxkQKhAXKBD8GRYjXLz0/9VnXs1lSsDSFN3YU0M6Hb5qNS2LPUw5
akWKSiGKgQL8Qbw5LmrLPv7uNi6lXuLvlkYuWWSUxVW8VeSsJZuu+OlWXOGq1nrV3fberESydnpA
LVMPR4q8k7XT4nrsauepscq7fLBuvEjHYARmTP2WTu2Pec780klmX4ujaZUK4zVKGZ7rBZ3WvL3J
0km9i2DWFo25ShWQslnQwZWFYKdlJhOo1jRWQ6VRKrxFZPWkWPmzMSnxrvwZDqVPOtFOuAR/aJ1Z
bCNSPHf0I1AEB9ku5Gmg2rCFJ3H4ApOGFDhn+sDlSGXActeMG8M9wyniyBkzTAR0hP0bAtf0jtah
33kCZNkMxx1L/1HpI5PgISwWWQfBZx6AeMRe/FF37rHoM4pxFrX1fkMAB6Yyl5Hl6BFB53V+bsLb
Zotxp2OprZkS06dksBkBNUcXgEcNMxqFjq47kT5WhZa9tZUs9uGcuRsYfSh9kd0k+nRLxkORjdZN
XaDMJzxs05qhu44N70GJabHMYBzanp5UpxTtek4ZGtrVQ8M+4CuaRWS7mb1oohmZtmdvWmeTrhlH
4Tb2LMS6FcIYMge2RtK8ejQ6V1RSSr/ogOrj7j9VdbSF/OQni2skz5iMxLbodiHfAMqObvBH5zvJ
5ff2bJpbPWH0Vpiw7VwKwLSYZkx6wMbrIRJH5NA/k1QBXZa7JnWhA9opc49VmplmKp6cZdIANsnb
RJn+FpbWSFx9D1k9IpkvjYqNmpXLLJVWamSPGDxqjCp4P/C90h2E97ItRlfbxU6+5Ui5prv+A+5q
t7NT5zshKEuaI02XfmKsp56jOkzWg1G95a2ZbJQWCZraJGfU0enGrmabOu6JLiiGwYrmErnGuN5r
2Br6T49Ao0OUdy9qnM2+oFDHnI5xdslszxB6u2rtkJh5aHHvKQ3PKwC9uDOistghbZ3otzgRMUX6
nUfLgflKX5A58sREITuaWO7WbWzht2gjrlE5sryGKVs9YrCP78dmrdpR4tfmOy1GvKOYDMWNs4RV
h1rlriitRjnHt6Nh0sUlk+IxiWBJHSa3fPYMTFSVhdE+toK18IoUbYLzRuzSB65bdU3DEWHQpG9j
WmIN0jIGvNbfTjFeG2rBaycDyaV11yH9YZ6vkcq97htcTYuuYKvhnOy9qtqjal34mKCV8AhoBhU6
gNWWOx6cyphvBZ1axA1AR3pKYERP+dSoNSZJcPWwMHdMnxmNIfuC8EiiVS3w7bjq9xjtIcxIMtBo
e6oGFlPrg2+cJktLRy0dbtu2PAjN5bdtUe8QegeUEEso+6wI9wZ+JQxupX5M4+Ets/Vt2XQjtXr8
HTMu47WtkjJBenm6zvpyoFCO8NOLzmrpCurL5E33JbtcnDJPMImu2bjFvIGrvtjwS39qmY6qTDh3
GA/XJHEMyCLo2JXZC+1M9rBiNHbgZm5qTEJKguKUBjCeNiMDgI/NqAV2obxRpL5Ps+gNj89NkRvW
jeKAxR6Cpt3U4UQPabqOHmPsBpk2baC1oy1Qc3Q+7a4emhL/egz/NNJW7dQRaYBibKjGjdIdOisT
N1GCHLO1WyR7XY/EDfYVY8pspn4dM8++ypiHMigW2c4L1ePlLrlFs+iH4EDK53w+tjzxt3WdejMC
RmS+CbE8V+nMkEcuaYNxOyv2h5GSgxAZ2k5fnK9SFG0t/TC5Km9SsfS9QvMndHzSUmqqmDtaBjeI
7xCq0HBn7kmntANPctPMzcHWiRXug8Fb15F5mjlRb+wIK5kL4/UcLZ7qGR9ajCx67S1KZ7y0JGbK
RXnTVCKFdUszn5JdfiVvpBAazxFihX/dp7UjRecIMK4yzs7dIs6kTtFskHjDtZgRqMTUhPOg34b6
/K0EZmKkpXuerXkfNTGqNrO7kRYHeSNtD2YYHbomB6wNVO6qJhsUgg55uvatHYbPbZDfQcpsNxRq
4DCE127regfDUZk3iCrM9yJlmrB0HmJLI7i1DR9GUiTVT8WrVJNnxAAfhvYxz0bsnAUktmai4Rfv
bb0It+PovrVQdtqEsjZW1Z/kX1Knc+1kRyPuxlp6BeMyuUuXhoHqnIuimg+moRTlXmcZ/Mu715Ob
QbzLEkk5b0hEsz7nNKGc4yyTko5K3a9Zi9ZyeiRSr/Vr6JWI9TK/bm115YyEng8pPNUKAQDyKoVf
qFu+/nbJMjYI670y72iGPwBd7a8IJo0AY65iGwFDoKmnMCWulYPzO/zqcpu3BI8jAN2qlLLyArR/
PjRUkc1lrhqkGrrcZQ8wVFoyrYnHUs7+5Dtdbr7cx1hebBoiHyk/tLnqx8s3kjcJTniCBPHl8S2J
pQ6Vx/Xf8ru53MyycbN8X5f7uDKKrWOp970UYS03czvRjIkFba25JOKZxgARMkLjOxnssdrlHtDp
5X0uU2EjiC3fAZQDtySTu8O8uNhDE6h0reo/9QmS1BR2VCqC3eBi6foRZdG7Mi5h3fXy/Y7L7u0u
udmXVbIdya6Wj4y0igmPXbbMa5tG7IyQm4r9lJa/tpCPCcXcAs2OknUzmfvLK+HMzze2jslMvpqx
HH5y6fNlPt9i+QRy6be3ketd3oHDoPP1ZTv5Mp8f5/JWl23kfWUAh2dS8NqTOvH9y4P/dlU+8OU1
Pz/q59vJxz/vkN/Zb//Gb4tyq8DtZkYghCGeMqEg01v+zctL/7b5H/+TPz/+x02/vLJcdXIi0x23
25oZA/PaaKIjgNjoSDdlDLe1qu0CMYu9fAAaXmV/bpOHS3sJkyhBCMuNlT9ykHDIR9aD0yBzCyGv
XLnZEg7+58WmYohHhxpNmxbgIveAHtJbQGLolHYLujFz1LV8qlyXN1pU9HvwtJtR64HNV+R30UEa
u5VZH4th+SeWOkTV6HCiuYz6Zt/T1gNwtpXm/KkYKUqZXIg2YVzdODmytoQdWurj3GWXk6ujtLVc
1uWdMplcLn15Sjlk7b6nNyCbs/KGKNKSzi5tWh23wQaiIniXHN6gfJEyh4sCFoA37gOkl2v59p/p
9nLxt3sH13gpLAYk9lL5gIiLVaCsX22o6pT8wYZ0yaKH7CsIuYnrKf6Y6o9xH72F8AxpJHE0yhuZ
NJ8wGAa15uHBnbIfBZ45LzE4983jMTUx5TQ0WGVCuzbqV20PPMmt2k1UhiC9+G6M9iOnkUT1l1dl
YsrHX5aCZtO6pnOw4+FjHrzbmvzDT8VhkNoPQT0QXy1PCPJ/k18D517nwPMun49kabr5UwkjZ/na
5E1FkiEl2EV5SbQPGSgWnTYp9GSk9NJrQD6r2aMkJzehcsx51cheqlGzfFVkzQIn4xyoKmO9m1yC
qgLjfsS4w5Bg3LSUEvMEFZpUa2FqKGAuaAvIDSvZRn5KL23PuOeNrXx9+ZECOybmSb+ZjaJl9Gbc
fW74r59WrsKfeE9weq7GksCdqUxIjrzgIvqlnqg0Ef9at1yx0nliUcuh5aQTBcBmwLORo8mcrLYY
rjsMMHus+r+0QMMixWRf+Fktot7LL9EsL3VZlUuxa/yd4cqAXy5o3NCsNYFsoqdeKrMuylKkl6Vf
8ZXJX0bu1qHaG2uL6cUiG5X/jXxM3kzLT35ZlY9+7tCLvPRPq3Jjucn//FJt0Y+MPa7lIXcBWcjV
nCI1SS/LYXo5Ij/vnOOUbm3oZJ+/Vwicf4/M7HNj+bbMNbkGycVRHmqfi/L4lh+Okd8/ByDpIbzR
5SOHVQFMl3Gi4nXfzKUUnCxV4EgJlNmXhwllk3Jeh5P5nZyTaudFfbovmyhSfbn552KwfGtEPqJ8
Zvi0nBjkniqXLjeX+zDqmuRh6n6FdvryH1/OPG2vccmX654cncjFz09fzeONlVyPZZvBaxtvGiQ8
W3v0sN3VWVMebPOHKz8Isgzdhf0iv2wpKJFLl+/+cp9TQr4nMUVZXTaWb3lZvTxXLl1+xssDl9f7
8ty4eOyA/nEO46uRJ87OiYBXyHV55PGNp+1Rrn9++LnC5BArg7qRryV/09/2yxmrCmwrubvGOtEX
HEr8BlHXMZSRO+KfF+VLfJ6qxpKoRbfKNlL6kiwjOHkukatySd53WZX3ScXM/2k7ufEQvA+aKA7y
/eXn6+UOejlmAnfZjT93ZnmvR278jBv5n+NOLn1uJRe/rv/2qr9t9fUNvj5L0QSsK/ubNqtkqCzf
obyMyCX53D/dd9lEPqrLUaBcvNzI3+OyKpfk8/7tq1aayzdweYrc8Mtb/em+L6/65Z3C5YSPUlF0
EXnmyyGOJG9v4O3Ab8CxfrmZXaOa18NyPbncKZcu982yxSXXa9nJ+txSnm7li182/e0RuRiYyBdw
x3NKXk50ZLZ5v8558gj6bf1z8eu9cl0+VR5nvw4xMuDHOCMpYdYo6TE4rt9VYjfwPN9mM2IDO2y3
VlHRi68pvnk4Uen5rtWmA89aQqfxxsq5oy5Mt2Xu6scqbQ5mbYAwQRryWpjF3kZh+qhrgXfb62W9
0YP+AfBjvC0F+Z5whEAMIYdWbeu+GBFEagYRmWWTVad5gs0BXDvBj0cwqxNTbqROQk+sCRG8Q60Y
HKp1/bjIvpYZ2Nd/+PN0Mhekii6TqiVrHQERX5q8vMoL6+XGu1xtf7vkysU/bf7lPnnplvd9vsOf
nvf5DkPqnexmh8SaqR+Hprxx5bF7WfeWcd9I6ZyymDx+l/VhObg+7/zj41+eTk46vE/bIf+qXU5q
8um56xTJjdyyB5y71cf6Tj4wyUPwz4txmIVrKyvftRhxglbGIzU8MkuHtuOyidsvGaJ34v46peKH
Lp+GxHRIqntJSSfdxo3YU7DDi6Bi1mIeddW7rfkELBQuin1yR+9sFP1b7CbVd5c8N73JrVers+6D
UX0nrsNaL6dnP2bovx80HD9wCYFYoKoCsDI3SCUjdaOECi64pmvWtZUDMUnwU9bUGXet0h3FdzvE
eKOHjAzJZWp5i9swU5H2A7PBwV3CopvbdkNOLm3irAEQ04ANAxwOmB1BZ8V/QmL8BqmBtVGU4Mnu
OiRFowIdBJ6KBQJwpM5GlW9h31IIX2F0ogIfTALdgc2BMY4GlYLp3EchVQpSkRYmVrkNUmyJAUWL
qWIJVs4KKdO8CxuAxjhoMr8wyw9F825MBZoLrpidXSk/yU7EHIxX16+Qr8H2f8psc1p6nWsEFs5t
D4wxmvoQ54WxpkLgN2XwDBzzzkUa5Cb02jPwLDQO4rX+A1BSe+4m8Jc0fbdWYm0dERDVlRcfZKEe
LKUHvRuhNGSS3PlTWtzWpeotKrp3FCYwykrHhUxZrgGGUPgYIO6DNqkA11LnLcgSMSmvzXZCaClI
f6SOwCiJsmfaRuUcEhV6DsgBwqQ92tvbfFTFdoBMm6g0ETw3y7caMuwNts4C+souDSlbaKbYGC0V
T6UwHoaydo/WVJsbh8g7UTeP3hwYG8cJPWzO3kOCt2Odqk18l1jdSxQluzQflW+lV9fgX7RvCr5M
NDyEz3KCSuBDBdcFztYtRFsK2gYWnihWj4WwZr/oNWjig7lzvfoNZTxyxDnVN8Qdu2id8+bkoBzb
2Urx2rlnsK2EFZHqi3KL9Gxqeo/5pL0x+2RWaWbatmj6/RiIgH+X1IegoMzUKSU4qP4HWBMXMyxC
hUyxTzWyKcOpUmRu/SoylrMe9abNiESx6KjJZsVJdHgKMIJCVGqrlXGgu6j4gMBezTEctykF1roT
+/zGxPnAPJdehaeJ19loPhY4vZ9p9jczoM3TFB9OpUU/JkP9kVRj8SD6NLkqrLLd2KWGJTnWzu1E
rZx+y9oUw9GbY/dhyLSTMzA9CfADwT45jaJo9gPw/LGkw9ahgd9N3d+hExe36ZB+uNqwjxu38gl3
oTlHPteEV1K3hwe9U3/MqMavOVOkVBC6AfaZ+UqyBcSjitO/qOuXLLGIqvMEwnUBVLlJDoDEMoAx
0dvcAgPwDHxeZZb4IjBfyq1eDphG7ea7PdBKSKaXcMANNLf6CbTld8Ulfq1U0MJ5vY86c6qQ0VvR
XaLm+GSqYtyGjaDYhNCrN4Q4Oa7ALUwmlw5VYttRI57ieJEyOO9aENnbHsThjY0zElc7UppSq9aG
6nwj+iLfgBMu/RKGOVBBfe01nDF0mD0iUdEOL73ErMrJK6u8j5xSGyYkcMPTfCLS4M6p0yPl2BFx
ziG1mWtq2bMXczXsAQQLdj9FKOAdeA+keqVO3bOwrJ1ppHe6izBNxGcufzYBXis8LoeQ39Gf6odS
Ffo71nzCvp9BhwYb041UZEbBusn4IhUtOyLcG9eCt9uE05Nu9c/ekCvbbJr8UefkzwATB1R+HEZO
pIaC/MGs8mjvmq2NIZGjtjMNEjod66m3SvWqDp7nmfZRBnc1b55Mxjsr3XMWrJp+dIWSUgQJ7tD6
+aUIUFF1bbMZ5uoosqVIrip8CaV27Xbx3hTVeDZHJdjEJv65eOK6RL4i3JBRTCfGM6imxE+zNO19
Db6oxQk5B5W76w1SnWKNdGBzLg6tQEJFcmtxwMphrWydhHNF4ygPS81DfDUNO1LDt1M9DNdB1aKu
pMm8rWjaxF5FPGdHHmCy5E9x5ucIJDOUJ+GvF2XC2cWBh1KPZrtxvdeqpWeqQ0KGVRH+VBAAhTPq
+da46wfDORhlT5qC0LejmRKCS2prYUXhtTGTTKtWeAGnND12inFlTG91UynnRXBLMDU6XoVgcjNP
+gNNOYApPUaqxNxlNSdLTg0rJyf2su/BDbSiObqhY6066v3PnB+PtpeHoPnYUYvJBIjByUrXlCU+
ML2nurxpgWntUMoSSm94yc5Io++JVp4TCIyLpx3FoVhIvKF+rSv97dwmRw816aYDo8GMedfUFGu9
+JqmOPD3ZCFi4ILylSC81m29Wne1ew5UJUZYjeS06zW6VfZ4Z8UWsv/M5N8q571RFN7xSqvoBeP9
GElRfMQ7UK9CyvRgGGziteNnoF6un70FAV19ZQZNOyZMo+Ow28fTE7wBOIjKXZ2l8ZVu2XfjZOxo
zMF/MbYUj5CT6hNYMQ7x2iWLcVq6NyNaKU1wgAa8UGnmyp6c87WVa4/pFLV3IT4WbHP6jpiuQ5fx
DWETQDA/JmgRa2+lBL6oTsPYePdhHIK3xl0b57Ov29hXHHxuQ16W5AcM+0QlbpiOcka4axJat4TZ
9JzGwSlyhbrS8wWonDEe762UaNO4XFctkQZBrHHqm+OHTp9AMuT4T8sax95UeNNKU5rQ1/FHrpq6
fgy0WxyY53Qg4dL5bnh4Ryajp7Sl13j15tFXQeRT+MEPDgOtwh5PZHc9KkvTEspxr6vrKj2aystE
2MIuNEgG0DOMk33cvM5Y9GthzN/GSbmNG9T+RZEO8BMxO3Dt2hV6BVPYtV4nlBpjXh0HBXJINioA
4IHM7+N+eHKbaK85RX1oEzGubSeducgdAqdW6OxHHYERkNQBf+7UOHIAMCDkBtvFuKnCe2Ro1XwP
+47KcAaghwxVPPRKMJ4DYgO8lOaTjuV5JaY3Km3Bqreij6qYT5ioAp9+Ld8E7JfoUDoEZJZxfzPn
6qYyHlBJ4HqILYVkdi6omb34AgQDzAqkuNHRCe5qDsEYV2nevPSoLzahVb26Vn/wOkdbqdA+PS/6
mU/pK0oTWH7UJU6iaO/1yfC2kdVb2OzdH1GefrPyIPURxKiAnt12Cz+AYZJmPUTOc878h3Y0UXwi
q2xfq+JTbhGK+N0Jo3oXd8wdJuWokBl3ImLzuzqRMNqUjFvClqEYZ9OS+Nz7uG+OTjnjmg1Cuvaw
9eOJk3Ktw6ufNIeuL0ROrQMtnd/qhpGAyuue3Mn9KWobkmhuG7D9aq5Q03WPDAAAT0TuK45ZgqSH
aEa+kHbVIVZuPd2WHj/KhjpcKAdPeJR0aHJH+6A3nnVicsGcAYm2FUB7C9V9BkV1q7wAEGagXnrl
UY9ppufugauh+RBzdnDcA2f0x8VybFOmOqriNh1Vb5vlw/vcmT+DAs5ijAQI3gJgDPO6zaJkM1f9
PlF6iC8JGvUOAFxpedNhCIIzUT76KqwPztIrjOl3znE37IqkFhs8rzaeCxTe5JdyBuLkZzTDbQei
wmMcxKgq283N1G74ItnvvYFBeKrulBGcntGq+zHJzbt83iB6oREa4ZCJXotJnBsrFOe2mJCSREK5
Qdy7FVWxtUEvnFsm0JqrFuc0Hrdmu0xNhnqdTO73PNdpEBokuVS2W7P3u48RSZwTI4AxqO4hve9K
zdyZPVaDzhgrirENgnh7OGXF7Ie0JTeJrT9NtfbhEJ0AiDxhsgDddgunMF+T7rFj2vBSlyi/OzQH
mYppSUkHZ+0OXD61ud57hdjBUEHv76DzngCZz93jgGjhqkjgyRjLCB1fjFvkb0XunJyYApDl1ena
m1BZdJrVHwEu2Ks+PGQde+Gg45fB0/Mwdu47MUPDS+l6zzWK91VjZB9xAs4mIAV+xXB3PxrsX5lJ
3LOlP2XCeW5Q9tAg1Xyg0tnVDBcmKowC038zbNURXVJAupBWJE9Va+YPTTtYpD7k63FG7JTEyiN5
NvG2Ias4KKec+PBFRqvNz/ijah9VN9hQfkvcgew5UDRCMc0+edPRFv8RypWSoEqEabjPrsi73fSK
cR4MbCe1kVU7DPDYKyGmIydfD3qm7ULHm/b2jEMKpgUeJugGsclARydnfh3i+9g4IlH8PrzTud5s
UfTTh8m45KZovjRrpVLeRKxCeuGsh9vSgi8WE8G4GuvGXZFWzJAjclJ/oBqacfW/EsO0H9IK+moL
Z3BqKT5nWK3UmkimrrWec6ZLCTbodYkqbQ34JFsHSNjmvkYEo7b53gCSsRK0xUaB8wXibr/JQ9Rj
jINvSAewR5BqEWeyLG2uLGeySGzJAqaJwEvE4iSdo9le2Saz5N5tdjkC/SzPp/3UJHe5DbAnAqjK
QV0SehzzUVrnpgjyYOuOZHzatrp2KtHfLfwXK0C8FUGC2KoCdZrqkePF7JwDjj1wq8Wc/TFRaFeR
h9MxmLInNTE4zXPRGiJb2cEJpzvignAQ5f04NE9ufB+ZhP22JSaCEJtu6m77IrEP/BoibGBrJlBb
Q348ojQ3aYMV1e5qDmgAEAYxugscBSh9E/n0ve80PbR3KMqKnYNRwtISzD4C6BRyXO1G03PkdAGD
GU2QeDbgw3OinxnfJcFBk4eXMf07Huwf9O/JT4gCYky67xZVrlVgZ49iHKiGTS040HDn5QkOl6AQ
xH++kB+w7R28uN4WNktH4BEcoJ91raRXQYDli0vEvc4UBMR3UqEuzxkd4ZKxZn7SyiKhgqtwiD/p
3JXksAItJu2hm9HgiY7LQPcIEe4l10L9jCU9umlncVbHeOkIlJDksL76BOkVW08YD4m79GBtJ9xo
7VKDmG46hOrbRjPUTVyPcMsIDfeBNWRHV2s/E7f+X1v8v2iLDc3UiAH799riB3xh0X+s30SZ4bL6
XWL866n/pG+6f1m8lGNzQC0Bm2AzfymMXeMv8qNc2zQAViLu1fR/KYwN6y/0wxqSXwM5sc5W/1IY
G/pfqumqJN9YnATJQPu/US6N/0a59BCoWCifeVHbYJ9Zws9+S7LqYj0tAN2Ue1FyDJBi45ziuvuW
m4C+nPFZDH1z3zOoXYuxx51tatYpmY6YlDAvWra7o1fvleAUg/zs1HcBI8GNN3tEwivaFRgmeuxR
EPjU4SbB9K1XvfcEPePCpF3OcMtMBE0DGEVyVlDIlJvwDL4sefAA5KmiMB6BjQFD55SFhBmI42i3
vjWlxq5FRrCxQteF+eOG5MsDiW+0fvZVh8mhVeBQJp/S21ajB74stI4eIDabE0iqaxrsPQefLhNE
32NccCiD+Mod8Q8JlaGAIUJvV1QxATYm7O4Wu1Q42OfG7LfgGbMH8IkCfJHBPDedwblgyoMYUh1V
JhlGPbiHPMaCqkfjoxe5hBxkiTgp1q4b3fhYjbq9nryheVUMwkEaYezCJPG2aITNc9ByBgrYX67s
ofgQKU7qoqSg3AOn3jUpg2BFGwlLty0IbnHzwnAJgKQSPbUZTHlimdAA18YOUMZBZ686cu7RrrLB
+CEauJRuUxcQdQ5OrFnfvLqB2x7Xh0IX5rbIo/wUjsG+C/TwSjP7cA1hrBynt7lvTgRwWZ7lHQ0F
4UYClt1Qk2I/Z5yDbTVzr50e/jRwOc/O7wPErgDgG/NmmMz80HjM5dIoMNdB6BCJ1CnHFDrcVZS2
8TnpPaZCXvXY21G7NboJ71gcWacMq+UqinwGMMEpaKAHDgFiXSOCgFCY4m4utWdEbPVJFc4TJ8x2
bVi4wSaGrvdDCtWyp6gX1N10sEtgel4HP2saliF0S800DqwnMjPxpAbGQRfhvYlbFE5hAo6nAlGc
F7dqYAdHAwjqetQhW02RPR/hlHGhbq074RjpPV/oRvFsIMnN8I2kIMCvHnklShZRI+gTm+HwwLg9
xaGipMx5Q/Gh8e+uKGE5t2ZKIEIJXCTXqrdpbSQnvD7EAoEDW5kMltdC7+3nKLbwcE4WyaVUrEon
u3HsbPLTEUCDRfbXyq2n6zxylNum/2aHanWkhnEPu89n9PEAbXW+osZHEH0YwfW3yWkMjCt6syDB
HIPuUdXsCU4ID1oR7juzFqeYcRLXYNM4LGTwJKs7n1widdHF4SO0uubIEOeuLumlA7Gqj/MHo7b5
iiFoww6UP9hje9azeLojYfcDPwKydkdV+V0RGzdhh56/9oJVwsQZXDbu2ppBj2vqyFqrAiY5tN+j
Hhw1ploTeQ2xqIGV0lWorR0/VDR0BLImLj1/rMIlDvCVS+LQVSrSRzU31woRRCeKLzegwOAqGN3N
qI/ZTbELcXLZxxJkyHEEPkF8o4oKINGvOo3Kg6c0PfKAathajDKDsep2aZ9EfjOSBz7M8JJaJrVG
EX0T+lOxFLxcd9wUqhafw9DR1omnr0dNcW5xYX7jFOTcMpP7GTVGRbBA0KxjJEU+EVz2CXw654zK
8L2uw2KmmvaOCRCwRvwcVDfr8xjGzqlsPZh7oAipcZKd07Wdcm263X1e1Whw0Upu3GEq1gN4bF9J
yF+bKi/m+9G/aw6ThqxOPbLQuo/GTrc0kPSdEmbpnvQ35u+m+NvpJooCA/OUlqgcf0jc/Jb4rNQ9
DoIiTxIgFl+mP3kFMqqwl+iWiXJTFCq3M5Zjfx6j3o8M96fpBU/CAMVYaZhRAUOZu/IZ83h8nlwi
JJIadL3pjrhHqnUUT/l9XfxNDGH3KPCFlqO5AQds7VUz6bD25iuNCuEIQrkNKaoJxnRUrJDYD5Y6
bvqe+RrVeZTbTLuc6e8AwgOFLrSjQotmrNr1c2JpoN97gU2bbbyieBHMmVeuE5YQY8bHwgFkMI34
E8k6O0VUhdeDWrzPLjF6pdZulGJ4ZzQG/TxtDyCEe9+ZEEKWWebj2SFugemFhpOIgh1SPEZdtD1h
qbXhtNWnmIMSwFo1oeYvDcrDMW4NXLF6jUEXGZMHyc1NnZNpKuOtuwTYDfNhFLZ61TlEXhUzJw4m
XsIfwyHnND+a69mEZ9Qozya27akZY5KUPOMwLYm80/DDGnOqNoY77jzU7gdjrl/1cP7hRpj4hSDM
xOzvG8r3U2rduaoZ34axhnKqhQ5iwthDzs8/0ZjxnYiWLvDEoQnAJcRCr/hFal4bwUi5pXC8rUbz
Zy3AZylG6l1lGhmHnuk1/kwmwkZVr93emm9aJynWNOzUvVtAzZyB+A0aopTZpFieeLiy4cc7NX4c
on/PuWmSZJfnM1OKJPfhaupXToGI3SoSy5+iqaXJXvsBrbW9l5rUBQ3xbLR2tNdb4jI0mL5YZos3
SoLrsfWSBXsEF8+eiS3GgbuJ2MFAd3CCdRrvUFa3tp2EjyPVxHwElhRBCm1Is2ROH13PiNhXmYGj
U2t/TjmtKZooapm/aM5Q3YPOfC7r+b0wgtCfW/YZikMkDFrNDfboTDEOSbzzAkW50jrx6tppva+z
cKGJYKcIrITaHyhoZkdz/qDp7QFIHeBFzt/b2gpIhuEfMISr3Xk2FJ5CiV8monnGJti7OhG+ugMv
2CzG4MpCDfCc9uaDG493DSxcql9wIi2Yk1XSWd/cQHnktARBNmqfHS38iExALeCRmrMDHNv3GMGs
w7ZU9ylUx02KkuLBjIcSU7nAjaByzlNryhMJBJKX0Z6+61PbnrUYY7SXnOxQN996NcQbTsMJF4x2
dmvac9HCCm3s1nmzIveFfMG3iNSWg2rC8S06UiLKMHNOQAnMb70jgISSA9dqYb913Tq8t2yE0AKO
7n6eKE+2MeEOlTOmV5013ptAna6NXhASMivV/j/ZO5PlxrHtiv7KizdHBYALXACOeBP2pESREtXm
BKEu0bcX/dd7gelylsuOcHjuQbEopghSJHCbc/ZeWwa7YPLD70oDIWPLOr4QRQ7gCHbr3m+xVsQ9
nwf7XMl+yQx3ogr3ZNhaP4sgZmhMb3tz/KbScOuETrmvBhALtm5sJgLPtn2Y0KqMDFiro4H6zyAP
aGybW5k/JFlNqSEsD1RW6kev4SS2yfT7pLpCeah6iFwa1pi21b4c2ZUXxYWPCp+KiqDeNqLdSPh/
tyKtgxu3it+jwJHLuHJbvhR7VdQGENEhCh9lfJ7XWV0GcTz1JUnKuY0Wqnpi7t3IOkj2RC7io9Ht
h7ZU5ys3snZ/uD5tPmVM3mVylCDgYMqPEctVxmr6yukESzbyvwkHo2nY0PIrc6jT2nziJDVOQQJg
SYt1aFrZufgZKwo3YUPjJsv1sxuySlIvFgaSLxzKbz5twFdgnCRKjCUTXGytksmmQRqOSxkUzyTR
qVUelOaSlJxorTIKgIM9hW/+ORfR0afO8h2UxU1ohdPbqMRFc+wP5eXFQy66PY6KI+MRI4grUvDK
FT1COOUGpyXOop72e/9qo0FYZDarUuwf5bqYjPrbb/geHRXJk9tZBHRm2lrXfgq/Rfbs5i2xYjGU
RckGn5xctTacBPGeZtGLNfuGbGo/OkuLekukPbutBRGzD1e9W+qnwtfCvUHPtHSTBLuAMe5oIL5U
hVpXJfo+b5y8t6Srj6Q/dvuYiIOdPXPEI4ukLrdZOjQS+wwtBOse6pat3kKoS/IN24QvkQ8LZA3t
DZ1oE8BkRLaFGT1fRaFsPSZ4O/Rv7Pk51yf2s6cgtODSFICFqer6l7JHdYG+0Vuwx4rT6Ubp4TNm
KBBs3YCJKoLfYMJdTTFl0AdAOKFrOoiQmbkZBP2vG8bnfaiXJFGixy5SaIhhhPeCM86M5V1hdN2W
BdhxMGFh+iUltStq6HrTz3RVmghvRkGhy0KZS7fVBlrpgTUb63UncQslgfTwXpkzmoxqdT5iK9Ed
QFdc85jF/Z7U4qQsAfiU8QuCj2TTNuSmKCfaGjZddjCZoErMGQ2l2pvAQWNih2QxtTaoQDwfIxpJ
aL39nAUnsn5eNsuPhg7KOmtB05K5R0qp3zxWwxivlIv8QpDNEpiAULIZEd2M4X1lO3JjB9i7WZ5M
lfNQEPDqhB+SDJ7b5ivsPCIrC3Q76GKw8NF29g11A7Yh2Puabd0OM6gq0rdJAxUJuHR4NDQ/3ORJ
vJtsNz65hMOA1Y/XAe4FXG+Od+ym9LkI8XQOiRU9JH26JQdu2bXkbakwiR8MCGqlXX3jR9Qv8Hug
RAE2WKc5/YXEjwlSmGBQoPRe2lOub5KARAEzqkDKoZCADtsC9VyqWIU4FGnA9qK5EEADcSNw3+Kh
2I016ZF6nr5C9nizYrltyllGgKHE9kgQJttAq48hZLiqoZjsV7gNTSj0fJTTqW3GtybxNpNOEF2f
4pCsNLEKJJSeeWQL9XHh6XAGZXeT5PHBSu/SyKZXQ9Y5KVWWrY/bnl1xHXbdLoeWvWs1c3vN3fOZ
sxbZBHqjZQ+4qJNY7lrAvNC+tU0w6CdLDg7E6tsu662DaKv3Loam00b2g6Zo/3o6bAjbz5KbiJDa
3n2Xgzhz7Z7zNnnxRSkPHp5NY9DvLOm0Kxb21wMV02DsSEnaVX59IPqAiaMUxtqHi2Q70wvKJfPG
L7iOw9plW9g1PoHCSELs+fRrk6xnF0T5YHZ5+h6YPL+GnU39lcABQTQy2KC699ItWTinrsekZGNg
9EaAjU4GJSEw+ZtUR23QgGBLQoarVvrYXhh47qMWsn+csYgkBI6eY812ZC16ctr77BRZSX0TxLDE
T+UQG/tSCY1skQDmoQ1tSWu+EFv32EGdlugMkGVjXd+5w+huosQZVmM2YOycP0goxS27HveRnZV9
sEQFMpPFG3FArdjaHK8sLRcBjJ0CfNIIDJrHNK/tL9aUvSFoOZktSW5t34+rQmMdxVrm0QDPuctR
F2z0gMK4HwafrIZq1vUB7tPQJprDfuoHxEJepz3k/hLy8IPhGsk6aehtd062ntz0Tof7sw4msv+Y
Xp91iSFck+ERPflX5qYGEvmcHhatA521sjlHzfe0oFBjJXCk22FrdaVcQDd6cvooRKw2fvf5m4Ly
cjHNbzl5z9kQweLDnd5jW0XGMrOIR9fcpuEpG/txYUrwx/Rj6TOTghVCrIud5sOojB0eXdJj6bQj
fjzHgfGjNVYqbyEMtfobNjjjUADctsfJWQD/iHcFijlfAb6MKSIL492jIrGwq2YLYcomtJi9TT1C
Vw3M71KrvCO6MM/7QTgaJf0lqU/tpqcyFrjBjVQuDjw1dovKBGpok0oXonFZBWgk2kT0pwZ+0JJ+
kLmhnr8doiy+NVnqLxEhBGs9bRm1VXkorLWNMoH4LiQstvHVDym+13reA1AZ4byUN74WkGwdu926
EEZ1Amn7FdvFk142QOERqcB9nVZqIIyiT5CqpAa9Kg0b5Mkhcp46TZ+sutZsV35CCmNSFAJLDYna
AF/BNWXJrk4H/CHpOZk70EPxXbHXhZADGdmhUaKlw6l8Ch0ITQOBFmH97JHcRK85Pas5wltFP8yQ
Vrlupwg1p2RrA1sLGwa0glLIZBIsbaA5Kg94P77LhtPBxBlpkdRGD6Y/hloHOgEG20AyOzmSuI7K
/F2voeVU8lLpcboM02aV+MhpTYtgBIDQ79iTdp1glvOEujOZSxYZ2zhHYrRspiNaG+aFgjWLoKXN
/iOyvtw4/KJuSEjzZQhQ8SVC8AXViBqTt17OJWLSa/nmjIruAbo827fvQf5SZu3S9yI0jh1tcPpb
GQCFfkXKwN5p/B0kmy+3rvZDQQpM2oDfJdpej8N8bbFSJgxC4m1u9L1FLPstm6obPdbOZeETa6hO
8Mwfo668uDBW5xF+E7O+YXH0wDXSBCUQ9+5bzpxFZciXoBvuCsmHQ4mijssHCkyHyNQ+SNiEd4fE
tESlprutzhKAs6ZB2KmTzo5hk0FNI3VLnOuG7qY3MOICMoJ2/jJ59Seohe94Uk+ZJenAQz9y+2dF
kJGXD5+Y/quVUY9HLRIfeIMuEyGyXRx9dbrx4IAF0L1uPyX5W5cakP0K6kckN6zaNn0ftBJpSj98
GQQ4+Ca2L5fvgY3KnWVSNmWbsPciVKF2YDwJae8Rf+4D4FqewrhUNm9FZT/27AL6It6kDOZpkexU
h9CFns4Uatssg7hOS40/dhcuCiSziQg5uUsM4ZouvmhY4TIjtbRxIhRYTfpsy4L36KsHh12IjnB9
0bhatUpN/KFu+UEZ+BzureyrqIB51WQF1j0TK3SPBcAhLiprPEIG/WhM68a3RywINmWVIX8ebJTx
jYEhPWFd1ujUPYv0e7RgL+OXsdN5d+NmGJW3g+F+Qbd8I6YAPLfB+rHI3bUs81OFvksT5xQaM3xw
xHckUDZnj3MKAkVWkSJSkRw89XyxCYwM26fBhfipEdRxza5d2CoSa+k4SPStFD1prWADtKytwYFd
8pBdkB9bz4DwksQ9eDb1j4KnYwpaNrlmUAwdfpZWwjYq8Z6wnRII6U5voXtVKQjw+7G+jBOqLQiE
fqpc3DU2VpGKqnbrtms0cPFKhLl+rIrvkTqYBLQXiVBs85YYJdk+VBh19vA7Qmoc6IeScW318zfS
PigPJWCKwwoIZnj0ExWyK0836eSjkYoiUjtA6s7FnLyKyk2kMfQatgFfM++3daeLvRF2Naq24SNA
mJVXxBuQsOiEhH6wC0+XBoGoBO4eNIqnNwhKye8ALtRtO90H5e8Hqzgjk0LDPb20Sq46goGWpg7t
dPKY8UC3zJtikNnR2FKqoml+q3FZmSl5GVFWUZOlL66c0tpbWBJgbrQsPDPy6vP4XYZongYdJUDm
RUuNU5+uY6IvXceOFmZky9sh2YrBBe8ICloggVlnzoE8Q9ZALXKEzn4KDD7l/k7axnueflZ+J57c
kA5BrdAf+Xp8o0bDWE6ODVKhCPJNGtCq1dJ6Y7RdTZSDyRrDoC4prHUIPX6Vd8iElBk9THFbUC63
mn1QUfysIrK+60Bbhz7BB7Vd7uqubu/s09R+6qWwlv1UuMxyI8tGmNumRlx8D+d5NHVkXtoDwSwV
HwMlCR099DqMkdjk3tzY6VHUFGQbl8mwZV60dubQaiurSdTKsx10oX7+PFKFq4PgsfRIYA/j6CVp
yLqxe+vUMWh5RmVuI+md9cp6NMIxIRgmjI6yJuoGSb5YNp39UKq43o+hxbYl6T7qMHhsIN4iHw8Y
dwLqqoVZo2xVFzdtiGltPCDw8GRzAIjjvhkhs7lUgBZxyQxRUqjf1ARdE2jrXSObWIuI0DvDst7g
h2wWY1Bxpvj6LaxWMM+NuUtQtvC+3J95DKIiZ6ySJAetu0ruwqoYEea81KNWni0a1UbNadjkwbpN
I7UmFXpNKi1aSv2ZBW6NBsBJDiY1EVYg6WdbaKQVmU9B4lT7xGMTZnuZOOnB9EPZGeiUVBQI6utN
llZPme8ARrZJ1kIMzCavL1da5r+X7ZRSACS5vBNeR1UqBRPBYQEyQ9rrnqn2t3TYv2M1YqzIvvqm
W6HSxZauyTdL5qcpCNayKLdVh3Qz7qZX8seRR3j5ZUCJ6+n3Ltp3eOqSFS9BINYP0+kvbk4JA/iz
DjSRgkKQcA3kU4W6flGlxNCVg1xZbc9HHYD3I9KXEOgIjnOe7oxB7Qyn5cJH7WI1o7EYUePWF5+S
TkQU3MKJ2cDpZoNtxJ9zhS9K+CeWBZT+Jw/sfIz/iTg3h2vcUyZ0uglujJdQUKAP8TDCa1l5cM/J
MUnfQ345sQJkal/2WB8d3TdXRknbT0TlA/YCA9En3IxtNsZ3ZVb/qPuGMzZ9s1nuyoHgsRDTAnK1
UiNsx5YOGlPRnZN5byCmNcsZottf5EDnMESAzd6o+p7Sjm1Kxi6FcpfYJnp7bw79C93FdabEqjad
A0bKnxMfSWdb3+6QossqOUof7ND3riLxLnwF1DP7yvB3B959McphaSAndTwi5sAWWrXfrEFG39dg
jCYISR6JgY4MjlWkfihEM3Whnlnl4UxBp98OzlGTMXofdq0L3Ugfu7Z5LVGozceq7eRIMtgNK9Zt
I14rryaoZm45DQeDuTWy+q0f5SS4nyonf/UgKfW6fPBIZGp8ooe6V9N0bvkmIfOtzDHf2rG/UrbD
OoXRR6zHHGwJQyR6sRaqur1OGaTQebMk1qcasjFbnXI8ipKhMsqMiztOj5HKXwcKHY2IV8MMZZXl
jeiLp9R65FNbcZXuI5jQLf0Q/FUnu29P8/fVanPWenziJe/0ZKkX8t5v1I++pKo1xciXZMtee+gX
WWFN6FfxxvQ7RJMxak/onXXGzGhRWy9FXVGmr+5l2r5ULizOWjEDmA8AyvAZAcSS01nGSPVFMcvc
3mJbwKuJq3vl3ZOTcAchdQ9WC/lbus1ZFi/6yn6OWnMjSRnw2/xY1fhgykR7HMhF4JO7j2MqVZoD
yqcIMWan8PwHbfiiq4iKTaGPa4KzaJMH3c0ltXBsFU1NZBx9A6UhJUp8C4W7daoQUsVt+FWkNFzD
CinjED1Tew4ZCWFkOGZjAusxT/LOt35Q2LpJx85c5QNF6y7e6V6wRae4mxU0aPx6hkerPQfY5xvO
EWjIx8gCDhXDX4nDRzNm4a2JDQiObaLKne9rG9T3S1/SdSlxw5cIlQEU+K4PoNpuL2QnbhqNPa2X
bweLgAAGxVuzQIoY5Zf5xG+0+L1IqXowpxXdXT8S+iGqVS2cV/z6N7UGLj+x16pxn2i0v/bQZWN7
uGGHzXBV6S8GMlwCbX7mAvIiFOL7kUt+YciAL6frtWVv5DcsPSA4W3tTr7eZQodn+Y8m1YeS9UuR
mXdDFBGlU77Tvn5Tg7sDFURv3My2Tv+J0W+V0/a0tGk1p+BpjKhuo31MhvpqM+tpNN0nFVJ3pxjx
hefjcUzkWtNMUtyqZ/qYPybWiq3/Q7f9e2tSP5MqfEJMvEns5J6e854ckmUy0mhFXwFA/6R3W62o
HmWIHGrgUvbSD1OnDyzFJQ+idWS3n5RhdlOzGtvkvdZ0EhHU2+xH0/Lytg3jV7OEottozjKwxKpL
nF2SZeeJFqwo6H0HZr2pEiagDDZ75h1CJ14xx+xdGTyZwjgXfCfCdb94r1c3TEjIYAHdgk6aZP6s
jOwcA4S1qm9/hKeKuEqlhM+VNOOceJeGwW00DXeuRHOi5cdJWDe1KL8jUk7qpLuxtfZVcFFJEBdy
NLJVRM800e9TFb3lGSnGtUk9jw0uDNkFF9iLrdm3dkREFMXG0qmISC7vQodItY5mit70JzGVp96s
D80k7rTMoPzMfOkGB0Wgd2v0jxSXLjVzymKiI1IQUx6gf2wKTm1GTxut/ehyeWbmuS3ZPz3kdk86
zjLATbmUbXMjsX+zP4NFf9An52SPJophG/GLRwrVcj5ZfDM7+8HZ8EnkLF1YO9SvGGdI5HDUrEbM
KVrlxCZnYkQ9gZGoJlEwOFlduvOa/NGw3HVHyJ1T2GLRFNW60csTmc3r1rmIuMcDJBAnUOEPzFd7
zMU2GygBOePFgWm2cHqCWe36NHXWMR7NM9liH0TB7IKatMVsuvXpoqppussS9SNro4cie/TC0EeI
6rygxfURDw/28FloBB6ROnDXqOTBJ697eOqN6r1vN12tbnulXkNrfHOItskSRIMul1xuLVJLNZ+j
iRGCKjhtkW2pF3QxTZZToi72A2auSAt2ieOg/G7obKCLiRBK9B61OPLIh6Q4kqS69RPWSIwYQKz5
mnpEfc4gnQWaG3PdGvmmYpkFHO+C8T9YdY7xRHfr6OErQB1wYI+zi6z02eq47Psp4OjTjU75oRRq
h2eR04/Ck22dWfN+j/y7b7hrzyNwxDjJKnss0hrx//0wRS+qry/StjfEtuElIU2ywa+LF4U15EbT
QgrUtreGqv9zft1klPe68G7CKjwSnmGD5kCqM79gZhkXJ4NUGoXe7RC0D14IS0txpoTRk5mZG4iD
zw5Z69PRNsJg4Q8W+5Cw26a2e6OF9J/nXxqy6qV1gjkU/NtUIXHumXwszPIe5S4kPNGv0iK/uEhK
rBZ5J7BjU/nIO4X9oE/wtD1vNbGBQxQcUxkeFG3E6VlMLdZukn6hgqvIXUqLoghRxAld+bKBd0iB
mczHI85ckspHpoOh39VOd8KQQpnQ2vu9Oo2acxwDsQ9CQnMnsbdeu5Yi9viIbwOo4Lhz3fZkRW/B
XMrsi++4dz+otu5lTg80hCIeOB+V90SLZgdy8tu33CNwCgjostq7unqffPngZ6TxteHezangtGLJ
C5gLTSHsnxgiy4yciNFbtiOEQrppK5sOeZqSo4rMmz+gtVC/W8aSRE1t5dBWXcYN7qgO2QAdqHyJ
f4y1bWa+zUNmoIZXmRFURfdHLjV1wgOAMyDWqwOhgcSgrXxUE0d7DHcN64kD6VlXTeP/yz//F/mn
hxDy+kl9Dv8WfBer9+b9H995EzXj3Xv2/a9/riI0T9Fn84/i5z9QgbTZR/RfNKC/nv+nBFT+4eme
JJDclWLWef7WgDrOH8ZMsXV0hJ4e8DvizP9MOnf/8NBSeK4nDBdKj/xL0rn7h6t7SDmR+tuOafJP
/xfKLC9fFinxvvn+61//tC1ItghABWpSyxaklf1NAUrfO2GjO+g7zZvTqQFn/7SJ9wigIFIdo6Sx
QKdD7I678o1vG/+w6i4tTnp9+jLxPymdnKghWNDm2vX9uS93enRqqlcDrWUTnf/yMZ9/vat/5G12
LqK8Uf/6p+n+T+8WpDpEXD4e0zP+lspeQN0tWZDwbgf9YIQuo0dWnomZn/DCvpI6e6u6hOYBGTjY
vjP9wQFSUE7okrpdpTUfJvWSzjJ32I7WQU+ueeofo8Ld9ELSi7YWPd3ECFlOSwfNOzniW7HRSlgz
h/6Jw4BUpxVH8AMpE/PhMCEzj/IYv5HU/caqis/5d9BULZoyXs0vhxFm13s+QE6NQ7uEGbZMAbcu
BNv5oflX5kNWpbGd34GLGm0+VG8TAETBSy8/LY7+55uqWPXN72l+g9c3XPWbQrepxzGO8MYJYMRs
g02qx9lR8rsFfBgP61xkLuf7bKgYavylj5jHJAlQsdiIXP00/06YyXVtb6uQp/LPszQrKHnK/KsB
j2EqHCsIhM3JSoa9STwwfsMlu4f1/Gwr8nY6QZRSVTABOUZU5KtZQUFDgcq/iRSLiuK4rXhXfeYd
58OZ+L87tbNEh3HIRIrR3xPXRkdzxIzMy/aN/tN0Zy9Yi1L4RGaYVVBiVjsqPozNkqgt3hcvXhkO
Rqxff+r8eoqVPfsXdMK4GDrQreztRXj9P6hQ/UPF7dJE4nj9AziOhd7AB0Q8fzzz3z6/+Pw3WCA+
KxbF8/35I/Tn+/yborzrseBPHnXe2ijy57lZYNYkQJgps6YZ6FtEVYvW4tIwh4XkflecY/PRlxkR
npwOzSFCEAkyYj3/OP/yjIYtmI5HmpA6FqoKM40Vd5s2JlW4zW/mx312qV3nEzD4Ay3jdj6uSjq6
e9grOdx8CLbqCBcxJFNsm9+VRPbx51NdGL5VDJy5J20+IouF+/O/VfNh16XFX8bR6E83RJU0F50c
ooynz+9gfhqpGdJ7M4S2TmBGdhWZKB7rrbgr3jM2YB7ONbqsFJEJICqJnw+WughX7x0li5r9Iu7h
Ry/QsA6K8keistkHT9CjOPtZ+tyXFAUi1pq5awNkcKg3OmxNKTkG7bKJk6UTmsd2QA2Tz9X9EVd+
Q9QBhbDHJH81FYJJiENkGccuWRL6vEEiPDLMY+Z1LhjNCM8p9UmcPJxnZDb2zT38UsQ8at3OFIpE
nBjEguX/z6HXqfB/mUNN3A7iL6P7f5tEz9852ahp957/18nzP5745+xp/SFxMVpMn0zKLjKS3w4K
/Q/b8AwCQqUpPZvN2X/Onpb5Bw9JF0i7MDxWluDb/4PRLrw/HOY66dBXFp603P+Tg8KAe/K3+dNF
WUvmPPpPywEbz/H+8VcHRZoJNWWlPu6GtLz0cY+HLYsv1ki5AKpOqSQWIs045amOxEun/euahPRm
KKtVnto7r3LSBxh/+OzAQVyVHFNTryWMF9SRTBXOQJKmTLvhtnDUfe+ZChdQU+JsxETshgTk3VJ6
cxc1iYSLrOU/QQU1EMPD0A+gzBHL40Jd+RFzTYHYnWMl4cYVGmrtkBDMO2JP/HPxEdddtK8TCiE2
JjSAgeGOaqNkhsRwmOSsAVSVlCsrad3t6Fj5kjBKINT041PNbg+th1+87iUDumqeYkywMTu90SPJ
h8XpLjCdNzKL663RgJtXwc9eya0Shr8OR+go6JhvLfDKVPEHlGlpekgnxCyO7KNt1qUo7aQg2RiP
1AIOKh3xKKcUFVs6vT0IyoT2kOCjDajlzPqDGtpP9GrVqoCCJJ0O3Wesd4t2jLxFl+LPAP++iqR5
xJpJjzZ24z1Ig2MijkAVnLk+u89DmLIi93rqR9Owai1csRAcQ0qebbWfTL1f116C3DnEBYfG5lDI
7hgFVnNjyA8VquRWsO8VmnCO0pktkbFq8aeTPQJYgVqgrLBrD06yEQovh/S7pTNW0NXLlD5mg2+8
wwbEBGxrW0GPwjJpPofD2CwRNYKuLkO1Kia6Taj/iMkrb7q6n3Ze6e7CDuqiTUVaaz59o3ivB/o/
wyRPredkVK3nqq0cnZWmt92yUc1xSlONfmdwQgHv7Bw45ncevTc4Im+OAdLfD8rbofToGM5oAQrZ
JCALKvyTS9VGGx9R3BG6NMS07HrvZpyojvRJvU8D11n6rf+E1gcid+E4a2WF2XomKW7yJgclk4SY
M6nYLt2gUisyxrtd5prDrkVMSd+qnxciX3WKFTvyWZZm1ImMmQSfa99VYkEYGSYTP+G8Yg3EQ0Mq
Vq85+3jqqGnH7W2uKLT5PXpbXYJL4SkVsyLniY+TeekAaFpJKzi3XTCte6RueyzM5PZ2zo8mDJMd
eYsjvAcZrFWFgBY75OvgRWANTJxR1lAddaf6Ii+Jpwzq4kniIgPl/8i0/jbT88sUGpxxORUIN2Da
RGmZJ5TfdFPXYa2LV69OCZojxdyk6rNqVb2vfe3qOldb6uvH4j2aZnzDnBI2mpcx0qEi5f29p7kb
3ah2LcLplRqzYJtG/mPQa99uRIE0GXp22jSMjdjcgjC5kKJXrbNGRzpu5D8zIOSTwjETQuzhfPHx
yTsb1wjqW9tt8oVbG2KZK8atMVc3vFlxz6f8EcX9ocgjVMcMSOvUZJfsEIqQedWJZfpjbdS3qqak
Jx2coyAugAImT14y547qW6ucEMPIKbtPfhhD95X0dNWgPVAmlC7uAB1BPKAPkEktxPGWcL5pmuJX
5GdAQQh2KJZkiBJql1PB6kx/kUla4u4cIgWaFCld0q9gEX0ImU4EHaPAG7qZUtZx+vnQFm3Te8zx
KS0MhLfI81gnoolHFgptIYFIFFUG2Z+AK5Y0SjZ6Yd/XIujuygFxMopybWFYzrafItKLKSSOW5ZX
Xv5EHx91OWCg0rtJ2mobIgHVdMYH29taCLh39Qyv8meFu1u92m4PVSUV1bZgb1Dp4qVIsQIDd482
bcf2neYNlSDDrnftkDx3Eeu7XkUsDvO4X3dqz6obtE9jq+fJYqDrm8dmzs+jfoH/emK4mLLwpiMm
filFdhpNQNudCeaoH5dlUDo0A8anMhU9bvTGfXidUoE7yYdUSEbaCCJ3kTk2PLhkhQY7YjVLu4La
o4hT/ZbOqm2JQ98n8d004odu26A4JjKSq8b+rObh2oOhj7SNNlfmfBIPC1g887eamXH+1rpJhXzG
siRaTojgQZP+ih7yl5UZD/gcES/5uLJrIg6knEbgVNHH1BAF0Eb5S4MynOJK7JAUERCSKIyaLo90
9+DKW/1D7yKKkoADNGLvV2Vp7AICY0GUtHst9Kk+kiWxMJsVKo6flcyfE5sBY6zpagj4ieRkxcRg
+GDobUSNCPmO/pQ8mMXIqdCY6D1rcRHUEG3LR/5WVe1Ow3NP7degoS+tRZQHMI7pCU3tSMLYUh9F
tioq6BVUgXCtj2IdN3dN599XMKeszESG6nESlXJbeMZbFaZ4PkjN2wQhUeuaCYRE78dDaBp4HEkV
w/RyoWyJHYfd7caeexUDEssJN+lGlA5T8Uxs8Vcu95fI9bEpymJbEcS2lH5wTxVvn5vh2grL+yGd
9kXMKTeiClqGfvSj0237GGj6Om5J8aV2j84nddhysNUMPHGXkQOjKQC5wjDmLEVEPVcNvNf3n25X
xcuagILYfw9G5wmFvIvzkdBvOxsoRlOgq0aiMtxgBW4RwcPUbw2PQPsg+ew9Z9/KDFi1/RKNMAlC
mopt/axAjWHeOxtWj/hoGldxpU5afMug4C8Nx8N5EJ983mCTx6RztkfNQhUG1+1YQY7fRymTrNM1
YHUqa9nSjWduG9eNj0aD1cY2Lf09lBe7ZmMSaL1cuKP6GBZuhmlSS2RIdL17a5QVyxEr2LRmHNxm
jTgVXUeQNcIU8gOPFIpJihfiWCBs3CLGsdBemfugKF7qFghmzehGsdzZRgZINK+mlj0mX9D+3M2g
iVOZd08T/C20OImx9Gzgd4Nj3gT0qzi5Z6MeO+0S5SJxuFMMKaRM04c8oidTVV8apLYky4cV5c5t
4FFaT91HPFTIXxEN+zp52CFaWBFy9qEQ3YALLFlb0TrEqoobdtHKmEp/3CHayp8ClxiqHTN7sL6i
Ra83fWNDkEgxrCUJ+rFFD5qj9at07wf9cKCv+Neb62Ny8MnFmv+BE4Alp+wSBnCIyFcs8m82cq1z
yWrBZvxPSmfk2BSvrz9zcab7jpZZNsemXXOep06ma5oeIaIS8pDj8pJROAV/U2uLnBr+QaEu/XWT
KNo11x+v/2CXVD2uf8hf6JS/yZtjk++VZSgCB+YQifnmeu96c2Vzqrb6tGOW2L8fut67HuPXMX8f
zigp/dyUY0IYd/UxxVIciu4CzsTbS8Imt6WW3IWQE8Qy8yPrcP0FZxr1beT6e4fKHN2YGartXqmi
v15i/tlvKU4MzFmAE2BsX9m79ZW5fb17ffD3zd8eux7xb4/5kSIRUdQIbaBX/E9PdempL2OUeYxb
DORhqE1kFhCMVs83qJ2qQyl7Z1pef7Yc+zktR299Baf+/lp/sXevXNUrPTUdalJJr/+OE+M5S+BX
0N3lMR1r3k6R2/b7ydd7fztgnaCykwis1kCpysPvG93pyoM531wfi5CnrGonHSFu/IkETq7n2PWA
v+4Gvnwxk0Kur+DQdgZzX+/9An2nDdpsfDtfVzeGl4aEVvc9V6vM/wQVkyu3DwwV20hCBObV69cW
BBUcvl/3r599LBnNC7vxV/qVan/lI5dQWQ7Xe1fe/fWmb45Jmc2hmVYyp1zW/EXXuwE+rUNK7oEN
b4I/q3lx53iV641DJPW0LOcrKrfxhrsRmxqj9OwlwaI1nwYX0Yhj6XD98XpPn3+0ujkX8PozvfWE
nWiz9nNHonov3jTPbW+AMdGm5pExUfWZh5dKK+tHuB8km/jo7sYfqvJBnE3Dg6FuSc9MHtzI3tq1
/1pD1Dw4GoG7FUvpTdJU9aZ0fEpMzaHPrfIxL4T97+ydyXLj1rZtf+XF68OxUQON12Fdi2LKTGV2
EJIyhbqu8fVvbKR9Zad97Dj9eyLMQ1EpkhKBjbXXmnPMTeykj5leoGBBNLMNYMKscrTXcr1kM2dh
pMzJ6yL0BXS8YQIYDFoKtNJJIjx71hvG/WjXtThAZKqqOtn6wYzEpWwT3I2h7iDawQ+oDlQRPgm0
Tk37C+9PfOxbHT5IB6JA03KukNZE7WLPXVgLnoc9Qhv0iwdhDisUEdqxHbovnZaFG6NAChz4Vb0m
REuXyT3xAWv+O2f4k8GFfl/hi0eSFga7Vohkg+B+XJGWENDcvjY4c6CMWP5+VEbj7Dre0uWqgEOr
CxERUxGqkoUHQgXRfKwhBp4itpqFRPenjLl+sGf/wIj9ePCnf9NLSK37P7ja+d/ltfWlqhxp33TP
8/eSmfU/3wVI027yARNizpE2OSEpPvJm/vLHDdsSfDQx1/mWIPqI7Yy0lZUWviGIqIOEXrfuqrQ4
A6E+XQcxdZv5iRhVFj+esopJB4qrCQrNcP34npdl5aoDe7SYHyvlFl+M1nH+wVb+9MdTfHyZ1Saa
tzFMV3WocSmLvYA4Hh9QiqRDF4kMMZ3vftwkGNO2iK2llx1KIk631SBPBQ52zpEkK+UWFEWTfOzj
Gx9fWpVM96ywtm3bzP7xT+bv+vH4otWRYCH5/UeLuiD9iTpPxjcXh/nvEhV2uI0841jM1HDDMk6J
ojobW35S8+dgfSCI/VRmT8wfnSavS0I3PzMEgQQpFO0w34xtrh8IZ/KXXTUxs3Ztb9VKMwnOD+3Q
R4W2cyicTJm3QF2eH+Z7bsFH/NNjhqY6S63X3GSVG4DUVH6NObX0R6Ap5uljaVthtPamR2aP4V6B
NFQQjrbvx/OPAJyO33K+10nPS6L0O+l4PhhWMW4h2O3YuPrrilNjwSYHff/8DqZ5Qczle5vfYNUb
yD0yQWi0vPhjPjU3eaFf9EopD1GioP3ovo5R3x76dtwWhdC2nrxAalaICspxHlHN5QcaugDqSetu
jvPXQzJA/69lnEaEqz7BPJbix/enEVtSNeyd+Du6599yiSIC69JdK7MfRKrAa/SjMd+6IjnM+bLz
Td3EaAZt/twfiULzN1pTBs8mc1BENN+2cTWugpRja36JH/9KPvnHK86vNX/jPz4GoI9rysczzPfm
n/t47OPLj6f5eHsfj0UlJ6vn0zOr7ejufTzz/I8JXacK+fHeP34mSGCpTUQdfDz0458oIOZYI7Em
tNJROI1tdyg639qQv/UwJ3/lox0iEDEDtvicyoo8+mheBfnOoHtymB/EevUrrftgY0R4vabeX9oy
pir3oQ4Yla6C4pKHzHzkzsfJx81AUnKF1BjJbITtq3+MdEJmHTvpDiGWQGQWdr4ieQ5ZS5YjdGnk
dbiIJBoZqF1xmN+EqLpPPVxIvMjj2g/1dGcpdo0NvbBXjoPIw0nV8MCvkFcNYZoo4veBUWEsVHoP
MLqsQMNRvapJg9SaSzZ6/BjRkHwOruKk7fWT2WwrNWFdQjwRNuk7rJnyf4fzP2bs/zZYYBZOj/0/
s5luQf7t+//Z18lL9u2PZCbtxw/+PlhQf6GZr6kWk3dLc1w5e5e+m//3fxVb/cVxDUO47CstBPJ/
HCvwE+ieLEe1mNbLUf5vYwWDp8PFiJyGOYT53wzkLVtO3P84kXf4H7xonffA+9Jt5hp/nCiUFUFl
qevmO46ojEli8JWugCWeRiDUW+Hl1wqm3nrUK9w+WYOc0x2sTZ5FlCOqusHceYngrqVXp+yenHw6
hpr57Ei4th6enJpBmkn2exy/YIM62zn4YTCeTnQO0nxf5xfdDB9pN136yC2WZj9sOxWmutthCckd
Z2t70y0cLOegFo9MKzYpvXcMydj3VA+nforxkxDEVePkzULT2ZUDScJ13Yp7i1WqgjQXDi39fMU4
xHpC3FKEy0LoxK2q5ntTAv5WvhJdO+D4EncFOzK09InxJG6oJlMJfyUKpqNJlWnRezSinnVq+4IE
FaX+oF7jJNk1hv2to8VduXLjTuDb0qqNHXGZZ81vlrFmrHSl3zK1fmoMXhv3Oq3x7/043hR6GCAi
vo/mytZph3rEQ5kt9IpQQdRG78vTunPs5Ue/5q9pD6C0s+6xF8k5bBLiiAmVzbD3mrRmSrFX+vEa
VvZFAZcQiumYu+LqeuIeKCaM3fEKomjRs5Kl6r1CGohYdV3XI+6D5Fw14bsK0cpVws9ePd5Cp33S
AvO5jRkKISCs1zaxhLY+oLmLz1YcvZAJexx7fs04O/dqdwuEt9f8PVFJGyMkfkuLz1wxrgbwrsjq
t24VH7Byc9lUFt0UnVEAcFSE50JdGkm8sbt204BRBr+/05J+azbxQU3dS4+3J7et53KsN7YyXsVk
nZvxsyC1AjJI8I4Zm8rQyo/gu/eepR49TBg97oMxQpioGKAgdUfdtbxyXnuwkgiXCpllqSi9Y5xv
uE1Pfr92HfVaBOYOhDNW5noBAvAgqvgsP2HV6+9tjZ9gil/ZN72bfvBeNsNN/hkLZbrDWjnbxvSk
llsK0LdRtNT+uH4ECZSIlSFurJIs3pdM7SHr3gBuAovMe2SsBPr62BZq3T0Man9laEJdEBIJT+6q
eckn86IF/AWL4agSH+z7I4bj5N3xuRoKQorDQaezHJ91c7rLY3IqIdwIsTTMEPfy8OYU2tlx1qTJ
IaEdb31hPAd6fJh6dakX8bkCEjG/BuLZBbzka42zm74+MSGl/+7VjrVICCX1h+TFFsPRMuo1xhZE
shgXOjSIHH/NeO1kj1eEz2YbvVdxzSLRAFzGqoczQDHig855DsZk5xHRmFfjfZjwWHbOaoimK9ya
c9w3mzLiWFWqT3G+7qJhW5XdjZjUp0pJzziZAW+8DsF0d6f21utgPoabxkdSWclL3X1x4bc0/XS3
y+kuP8FWjEcliQFSpy/yDyOPR9Xvb3ZIJG4+3eHUrDqVPnEv6Wy0XbDJDmaFCtTYmRofjVJO174W
10brtzmm3SHd+3rF81Url98nxnvK/A7ZjvlcD/XanUw0l86ri2qA1Cc0Qe2nVgnQ6IfnOB6O8r0l
PmtZ3zVPoToQN6xtUbufI0mga4PpaJntavJknxvzbVon74MB+z587jsoEuHwRHd2Iw8mCGqbMtTu
0FVQ+dwb/lJ6Zz8PBYa+WEx3JIm14n7yixpLQ0TWQrXJoYLk2XS1q+EamMNTKrBLZOsiHa5KO97t
qN+CrmCVycMXx1c+gyB4PBGUejEq8RZUNHmxkHWaz2RSWBfdHt5c0/sVXfCCRuA7pqCj1qrLkoNZ
QY/djFRU1kUle1q5en1+gni+snp0yPgjyymmw2BdDLN7mkpxLVC7DPKuuTP16ai/WlH8KPLo0FT6
jojpM0nBcseI5ijgkOAvbTGUrb7SVHpo2+noFs1TXU+bCbZf5A1H+hhn+R+uOjDZB4WsYC4aNsAF
9VgiFK+94TpwbFZG+1RqnGKRUWy9gPRl29zJxSqsOa0mdQZPJwfV7p7kgm0w8vaBMrhc2ZpouqtR
+tKU5a+ad2/T4Un3VARQxvCmBd/rECzDYF3kKSnXBOHalyDis+MkqjXOMVWFftTBUGhbcO9qxpXG
Bc7bmmRrsHPvRHOzDM55FirMS1em2C9wwJ+SjNXNbc8BrRJMNxanWvoSuT3nR3Cqgot8rVSzL/MZ
pw4XFcbc0lOMr42iXFQIrGvQWw/0MpGlROwvg1GHBsqQFoJKdBiURmebC0Fg8JEImbR+IpIvGAnv
zEh9i3zaCSWSXtzAxUkHQsw2zjpELLGnOADuFY6jWFsDsbW2deBy92sSTuMu6uj/BWW9TNr4OR2G
K0nV43HM02Oj1l91cBYL3SOkBVgBF70MxBjX2UYBMjS4CzaL0z4RT0MfdAdVbsZCxLk/7s2PjQTv
bkGe7FvbegwDDOhzp/Oj5zl/iYn7txYoagreNnN8tnzzXvzH5tv2P3fGCPBLb052C01WAFdCW0A2
AtuJEOFrNamH+aYfS/WQRgBrvYltskPrhJzkg+dkmyFPQOfRwAXd2x8ct/AZ98fLNunKzSjCu2qr
AcSPnn47IcNuK3aAUhgDKeRVd/DdQb4T5NG39YJrAE7fZ6d+tyqa7wORMaB5ImDUADJsiYXmETIt
lCIAS13TYy9bLCzFmDc/blo2CkfeHJJnGxYTI8INRRF7kszjUw83iRJccTqRmqsYd2eBH/FlQioI
y8dEPue8VBl68LLtnEOYtV+ZQCwzBTad6rqES+L8aq2Bq3Fi3OFjkLZZ9NkyVQC/VTBoVTY+ELY4
sKdIe0vA1naZeXEMqAxBJyQEaJcX4zO7ODZqnOZRxeLBKZCN7S11p5tfEV6LD2f0KHQM0/mSYB18
ENEabpOrwsJxWP4GrfSgjNnPtmJdzLR/0qrxKTbyC2E3ixIIwWSGL6GxU3rMQXTa/lDU/40WVP1r
mexqsFMt5qkMlm2VAv6PZXIYcRgSYp7vGL68l/G+x0mW2f2T5wwX0k0mZTyW1FGDXa7/5ZXVvxTo
ruaye9BNQxiqY/0kmXUN8isQUWSMUNTrqBeM6BNrn6yslPWFQieM6uWAtAREJOarevMvLy8VRX/e
H0hJk2PzDgRZHT8zW3vbHvTIK3KQaBTxrDVQKTZKSdChuMVqf7P08IVMwWZ4DAkKqQxWNQpbAH7b
f3kjUmz7lzdCroRF0ebK///zJ+AjkEGB62U7+eGbQ3cD2HdMlCPsm4exoDBImptNdo1TkuKjknmR
tDcGdOuMpOwEdtHoGmRWGevC/vzP70zu0f76zly6tTZiL9iHP8mEyXbqJ5Du2Q5jYMZSc8Qg/qjU
GLWHvqcINdE1xe3rfHgXNfV5MsImUJ/8+pqb0Ytwhzc9YAGYy0PHnK7+VrOUz0Uy3RsuXXoE+wr/
pqztwDuitBi2sgQBa7aNIxgBnACyShcNZ0oy3NIgOjipuE7A5io+ix7zcpKXyyDobhGMNtV4Thyx
Kbn4ETqMkx3Uv1PfyrHfgXlYxsx2VeRVQedtMquCrgKMigyRIfXvis+odRKYPo0LSsqlrVdXB6yK
V6Tvpdvy9BEUY8zHVIko2GbXHT0rgW83Yf8H5ZW80757Cqo8+9Gh+CGK/5sz9O8OD+DHGhZ5VZia
9tNpAgzUTXONOLpAqzdGLq5oxA5p8jpX1sNdbar9P3/sqv53nztCQblrdwzOkZ8+d7dXHfamnJm+
NR5RhH6KSBiO9HuU97eaC9/GMeKXcWBRmxSPPlP3xHb3UBrpAcfnMenMvTp9Cupsn+XnKe1urssk
Tsse0P9xMEAkBu86XnVMW5WjPdTaMWycaWERFoOaZJ312WliPWwpxeTzAhTb6MrC7KydQQEqdwWA
akDswCPShqPbM5Gxp3vHrioFAOlG6G5S9NNYldp+y/5+a0TJGTAHiW6v5J5QpgC6dS1m/4MarzS7
IG1FY6CF03AfAV1ExqwsoJP4WrFuKxy0leOd8S8Ree7FbyrxQQzOnrSyAJTlP5A4fu9t7ykMWxxQ
FB6WoT9rCdVxla8TU/9SsR0FgP0ii9am6DHoJJd0rBl3j2+dRjmWhWzZg1tZ7UG9mK2/p+179Qk6
jUV6DhzjWcuh2JL2boynQYneFa3Yab65ckjsQev2oiYeAfSoBK5Doe+C0dwxKzl2jfNsdepVbveo
WI7jWuF0Jdxq3ifl1k5rJ5bd4FBmj4PGRYvfg5n+xbV8EgJy5ALtyla7Y++IN9D2F1ulTfDPRxr6
0b+sL2j+kLsJx9ZM56dDe7JxQhqKDgaZ7Zvc0g187Ord9orP8lfOrGKX/ctq+3ervikoOWGF2dCq
5ff/QOquGH7YYEFYbGM2ZDUb0/zfL6l/c8ralqoZGE5UzdV+FrOGQRk3iRDZzgCyBIC1pomTTE8V
8IjSJ7WNVtBjLMrbNFEbOPV6UMURdtm7rLLhExyjxgLGAVjXhDSo0Y5QtEvMtqfTjGebhdDOkkMU
8DN5BaksenUsXqbs4rNDRWfQpZULMXFx99bX7l3EUl1Vsb/QpnUxpme0tEwo25vO59968Yvmjsem
aY55xttkX2br0z1wjUtcGIRZUJLX2dm0b1OP5J+NjnyTJnUIg7DLqONZo2mBvq9zil8LOgwOTL1w
uMZ6dHb7Fiej+eynw9GxonNW6edA89dYbOF6WBfCrc6YLlexST6ZZh4n/8HxaH3U9As0IJRYZpBQ
kvGltiicPAA97UDpJbTw3eRyoYzsScIYyA/wBY3YKz5JwjF2sq8gX05II2YXmc+Z1T6ldbWOS/tZ
ECUhNyWSYaLwXjyvf5IruMF+7Z8PbtDKfz28OcRcoPCUF4Zh/tSBJEQIMNOYZjs14fKZpd0yLyOy
TBr2TZVtWEzOxDFPFILZAj4jZQi3fV3syWf8hHAqWRlTd6nY5nVsDVvDurSGc6ibu8lcpmSHLrdu
XXet0+EWKP6pdrRT6URfXCmdyhiEMtVlwI4NNH6JNJ4fExSW8azdA7Xc5DT+MrNdtBprXkkLoOPM
pxqVRUVbDbfWMy9yVS2n7i33oKOI+hh6/Rt4sJeUxczW87OBz6kYnYNimBQfw1aluUD3zlOGm+t0
N7WFuGkOmzT/KjepNqyjShm25tRsyHM/1nq7BUd5k10xZqH3MhBXNnhDDzCIZpmsxry4W/ls5ha+
ecmaja+2B1z7MGX7txEklSyCzFq2LFCCRtIdwn+evW3z/m6Z/MbEZpwd3XssaNE1zmtsKjdq92b1
zx/036xiFG7yf0jh6Wz/9DH3Ptrzpu+yXe9gFILWYRTkfNp9D4OaBkMzXA0L47z/L8eXZmIE+Hn5
dCifuUKrKh6vn5fP0tBHXTNawqQD855WyVle5/BydUm77gUfRpKevV4yhtmrRN3K041dRcEDZHkr
O5waJ4peQzycwAW0tKwosmPampXAWkkthgjbopFi5NVC1ksOjVKbGTTdjSx2nju33vRldJBLRh+e
W0XZ1p21RYNk9+yHEhSMXjq+oRe5BIz9DZp70YhFpkjOZiruct2NOOiijBYikahVaq5b9KtReh5d
oBJxf/MpeqgnJD5YTszsjE8zMkCbwuho4Fvo7Mej6TYk4zG1WTfkOezr8Yv8nfVJ3CdV3KMJxBFY
kjp+VezkLOGuLT8bhyBc7IpcM1ZfVBey0MEicGw47Gt2rpOxasvk0uANML1n+oGcsZ3zLDsUfkfi
VQB3SDcuxZS+y3aI0w0PGZX5t7x0t106nCFordT+vUqiTdOnZ8ug6hin6Q2/nO6xEsWExxABFA4X
RJLsDSnrJjN7mQQzhX588AMP9p7RAyApCbshgaFmuxvFyWEUxgIM77lI6MRGNhiQ+AWb7EV2rbF5
wMeIDmPpbxBLrGUTjr3Xm/ylge4+abGK3S48CJAzVdTe5BU+5NzoO/Pie+NVfl1o41HIzJ7kULXh
OaOd3A3WGS0+GosJ93uMuMnDVNAkxk6uvrKzlrNfNJruQe3X8yZ2bJ+csX9T8wj6GDPDVnxSDnLV
bWmSCy8idg8t4xS9GGF0VrOWzWbwYuDnqBSTFZrua9oRa+4R6hr7R9M0n2WnLYXlU3H2ZsJ85hJ+
jBIuH1SXRfApKq2TLJjUZLyj53yO4AflnrZW4+mtC7jUUU10WYrIAkirSx/RrYjsI9zeZuAJXYNe
GyYo2ovlGkUV1e2hKMbjfMAz9JBlZMhleOj5e7J6GXQFDAIB5W48KWySoRrISB627h62lbHLjIYd
pHnpyCLK/DdBTMdCHnCy+xpxUS0GtMJ1iYZiSBlB0F6o7e6eTEx4gokracniP8G7Kuk6sxzLPuFU
eN//edVS9b9Ybhy52zRNV5gWi4j4qcpPRj0qNcNMd7U9vsHSvRWgp3XvV/pcNDxa3O5yM+q06Yk2
JjMauFCcSLL3LA+sOnDRf4IUXzQuLeK8T25wPOZle34CW3stIwrcKnxHk/EWwW3j+S5cvIklcVdI
rwCI4HE40Q/q1/VjjHR3IXJQ6iFSDaPjmpOBNYO5CEtlaEeI1EW61Nv2mtps0qFEAy8sKJmdCdJN
+KzKLhLx4URNWSk0La18KSo3WJEsJBaEjTxVOb3QJqe3KfSiX1wy9uhLMByLQcu3fRTQCW8/AQa5
u1Aouu5dwLUgdSp9l+tLgA8+B0beFwL0mXWxjOa41lic5JrzCQXwRZRwb6rgRThUIcQD6gLrUGTs
GmgRgXroctA2XMOTsGEdrje5BQKzp9ST1902OaNp2sjzr7bdT6r+qWOukUTiKp9NlkmYH9kah4f4
Qansdc5MQB4VsY3viCdx6fdXtJdlZ0BhnID95yB3GgahFmps7cx8fBtT3gB9+xTeLs2nzQ5i383N
25sgqsbGTjH22w6lsgUIDifJOzkDTzqSI3lCN/bvpf//muL/be6uORYFxH+eu1++v1YvdfwnJzxm
GPlDv83cXfMX4pGoJ1EmW8I05Ld+m7mrwvgFuT/ns+2otk4g0sfUXf9FCJzzBBTNfj2db/0+dRf/
zaRdpV3450JEOMzsTZVROxZ8y+St/XlTleitIkYv6E5ZZzQD3BRowOdMqu88qdKa733c/PeP+ZHU
es0yr39+GhLNlA0KGKLNVqqeRpv5tfJZszf/ZGfoEYTc0BiLFK9Q8uglfX5MGMMtbVZnuFCLuOmr
p6C/506u7bOpt9eEFKFNVdUvKdgfnqtYsIVvD1lWfU4Phm1vogLUo/ECKDhDfIkOMoR2aLUdOIxh
MendtO3dQl7knos2opJIuXwq+q9NGyzTumyvZuHodAscf9lX+QiPtDsnUXcnIXmfJJV1dqMKn4sb
mYeit/cawq5N4IEqLXKxVnE8LcToi5Wf3lFivPQ9szPDG5C1UWIUo2UfTEGPJNaUL6mFTiltXHXf
cpGF+/hNBe2S9oQA8jqLVtfiDeHE2ZJcqDMmKULncgMEsWO3DyL3uk0TTgA+Jnj4I0ytSK3NFTPs
yKG2wxmGWzm7o/rf1Vwh9obSvfcGJkG/zz7FIsLJ1VLZeeR14sOgisGUVejJ3eeDWtvOgf6chtmw
d3ZD1sUrLHIggUwFu1GfXShEKGKGYZ2FA/yt8ZsX9O6mc1w0iZGRbAjMONHNurt+6i5zgifXXYVj
yfrW+C7TYyGaM+6vAfp0cq1gumypd6c0w4Cou5+7SP00Wbm5MZif1Xb6OBXOly5n1GMoLImZT+Ov
amHOuBWVvYKVaACi4kQElpMVs9Bd/Q0TzbiGtSsN38bXyIUK6/WwlxPrjksgZ2IpQL4KwGAtPOUF
GNQlPcWVYhNjDdkM7vWJBFUCHwFDQ0R1EXxLDzZa4iJbl8J96SyVX74INLIDESsWKLJU8Ya1IoOX
9aLYQc1ANS1wZLq4c+ISMkKSrgxOSNpdbIQJ++XTy4uHInUtvN9IFohRKdeMoR6mIbMOqdkebV26
Xxt934Y9ILveyfEj5Pcsp0fWakWJz6rrN8R27K0UD3iZro0SF4s2mbdhJF7AJ/UAPyyDMHPkFBiq
Q1FWGBftvuZoy/1lm2MtTy1GINi8LilqQlqyyk610OrzVoOVWtqvSZW+BmWLqrLsFp1h36Im+S4E
sQGBuW8zEmUtEzSxYrxkJASDYQrNdaeNJ7c39/VIolI3eGu9eTQ6XUMZQ5ACctZH2DGogJKvcRCv
hTq8YlT7EgxlRScIr03RZC9OMUZLbFYLRQfaWXi027nm4ikqTTxIR8V9HdTik1xfMb4YLh+agVsm
O7slrZGmtcCXUsMovSG2RI4UbCbCdytOabQwF3Mh2OaYvtYSgq9YFvHIgQabfm20+pOWFU9VnHm4
QulTS7vCjxsbBgNA+TBlwB+F2jWqrMe4UVzCGoFNmvWUUVzjMbMYv8NduNpxt+3hy8FHE8cppO1a
+cZhwGO4tKMBFTxQAIAG50iPn5q0fYs4uwCfbVgA2GTelLxd6PAoYBUYx1JZ60CTKHg7HNX1RB5R
n2BDSI5JCtwwPPjEL25MHcCtiPrxhE1sy+/ybfKlZzcdoK4B/dE0XJaYiYAFXQl2YXMIk2Bnp3q4
tONfAT8VcMUKHXY7RirbebVL0Z8qUoYdIgCEVzMIt5xbjiyRKCZNQvfstdkCCzMhajLNA5pggTmP
0SAqJpsmsGbjI8kK2YPHuEQw0ROgfywt+mK4dFALqGK+Mo7Eg9YLij1zGRgUg6njbWpH5l9O34vU
3FkkZW7rwc7WNPm+Ft6wrNtzNa4Jm9JXBYT0FXElWMBS82owQlQrexki72eM3IIgis0U8W14U612
WY6OvnRakI7VpLzSwQkXU6GC7KD3CJUa8hks4HBVOO4181Zep/iHJIci0egpPQRjWADFstaEkk3L
rrUZdIuNNoFP11tDX46Rt5Gn1jC1pOfiZVzH0TcNM4RnGodqwkipWlnHSYfXt++eWZB4FBKG26on
IhS+FTnAc1c9VT5U9AilB9GEySOy3YZt0MlFw7uq+vdQ09CBptX3wArSBQNhLpUk/Xhje6jj4Clq
4AR2LT5x1SdIymreo6EZgOc6qwbX/yk0i2dyTylWw4TLXoj01cKUGkcAzBXPeZ8ahAtZYGJ4Jm+3
ZkYfpeYiVWDvohPkr5uYD0JWoToC/eU4BDnpCuorDolbNY6nxu/bfdCN2YmxDoh8cJ1awlTEwHER
6922yVyW2nC8Ekr6aymgO3mRy7mDAdycLG0zeqQoWchVx947N+jAa+T+tCHxR5jDGrqcDYnguxtm
mKtLZF62xiZ7Mo5uzLmMm/YLzH2xxeX44pUeljqe27fb9wJHGejzkDAyazpNdfg4pndH80HbJ1eU
VSURJ4lPOKL1biYD7mEEu0VHiIEXAJWD1XzjKbdlS7IOGUHRNRSQalBwneK+VE4dAS2iwKlcpoG7
AyMD7EXb8o8lM7Fk59qgjKLKyOtq1RUuKJGEdD1g/vhmWyS5ISRGAFvYPVX1e9nRaZaW9t4qntPS
RM8RZe9upy7rXpRbFGzDcjKxXLoAyjvEdauaDtxxRPghKhqzBuBhqgsQuaqSEkSrJivm2t3SYmHz
0/AY+rkCF0TygcO1xhte6ihBqCNrNoQBkNcsGBe6BKzWYb9rnOEF4RCuwry2N3RevvskCqGgqzO2
jZBFv2iENG6H2m6P1ArWgkZEwcUeHlqh6myqoFAuk7h8VUmPBdjZ0I+04pMi0iNQmAd2ifj99dRd
tb5Y25aCbzLFQWWQtjn6abMj3307NqJZ1nxYEIjqauEYxUqMEXEwOAPxuRJqFjnldxQ7iEF1LOvg
ygkEkzDZlIzlS2kyrupK0HyGrkTbxk7zc4O/X1UzsOYW3TUxENfZ6el3e9TjEzAW1qKd6MNvGZ8k
yQjIBlBX7O0R0WGfuM3CGbzx1NuVvnEw2SxMhWQAS9HWY0kcCKRnYuV9NFwAvxcJr+vSwFpmY11u
mELgcO+zZEW4NIaqQTDAJVjPKOmvVpZabUnqu2Uoz0+mUmibvKZgMKz2zDFADZLsS8xE69LH4Iv1
8ptdx9/AQLzWlf3JC+ihF+gb6Au0X8tgctajTMGoIgYJI9f3tWmOvypFGO0sgKnnytOfXPB/K0y9
5LOrING7b8bggv8PZF4PQMou4aYagy3XsB56R37M9PZNa3zzwUURn7o6UUaF8pSmTvFoRki5zD0z
D6JrECBufNcBZx7CE1K5kE9+0a10h37/pPvtqbYHZpiiXJa1XcGRDhU4qRMxBcSBmBndUtOGaTz2
Ej87UdP7k9I9KYP5AM/xEsO93Km6ke9EQjMt47qGgngTBNBGGtI6L1FuETiXayZIBHb7lkKzXxSg
wAmqaZdk1wcr3Qr0ZZQVLotyWJxERIxXF5ffhYyBrCPiFeZ7rQbzEon0XlPgjtBZYwRi40DvAxyQ
ft5/VsZUmnzHk2G2pmRlgo4Om90Yje2+57K5iJwk24LqUNYU6ZchjfW97ciy3XYVeuSUcloeCPJs
vPOotgOwhsKEkxWhHhu9HReKU1XbzTHxUDgiL30co87bDbEHkkJg4LEZccYQnQ9NZ9+SDgyVS5zK
3otKmrqOfo1UgzTHER0Umuu1FtnrUYWpOQr92BK2ckbSck5ZSFo1P9VY1a4DoaK6OganVre+NCGI
fmF43i4e8qeynpwjsY2fTLdYTSJDR5veauFM1wlg6BpGfbkhxd0D+Jhn9Ogs0sGEZ296hzSm1lI+
ibQPlx47i03WQXBPhPq50dYdlRv93LRHipvlD1l/8r2+Xk4OxWmeldQJ8maSUq355qfHnDh5C30q
DrJScW44HZdFv/WIr1ZoWx/mRwUuiDRnPSuks3f2+AoUs2CR/+frTnqCLAZXuqtBVuhSqenI/PeI
CDgOWgV/1XyTpz4BG3qHy7nUX0LclTRpDML+lLKmh+im8q7AfPTj66Z88Qsw1lY9lgATFfKimAsM
u9AMVnNw1PyN+SYExKt0frtrjSHojizkCBclImpIe4xq0gSaGh4+sflul/oOvM76c2DGOWNGHGMf
N710Jc9fjoryWBpmtWlrT6CgB9RuSWPK/BzzjWBhZwNibz8e+vECqHdxGAYKbjLMPvOzYWWWPkb5
Yh8Puka4yzXCkGaXKR58lABMKoAHyLuV6084TE9pnnA2zIZkt9F+vzsbkcs4HDZjoDzMZlI2HsTO
N/VgbQf6B7Mb2m09vLCzgVfvVIErzW/Y8Qv2G6WPbzr3GJ4hsGtXgfR9zTeK/INZp7g0AZvGExWj
J9xNrOGtYbRWHeZ7Q6pP6jok3YOr9qGSLi5denrme4UwuwnJGOIHVvC1DlnrYEnXag4Qnugph5a1
54od14XyEEirWJyRkrSYv9ak34v6ZNpBzFkOfl4dmtLElSfvGVXc7kwajK3aV4da3sz3SC8kwEIb
vnTyn3pi1TRpcAhV/beDb74XOiG/dzdk41KNkpiwDn5ln1pHXc+/+Ow3d10YwRG5vmushby0zChr
XXModn2abP8/e2e2JCmSZdtf6R+ghBnl1cBm83kID39BYmQGZVTg6++CrKrIW9Jype97P6SJWaR7
hLsZqB49Z++1k8zAcr86oLcHZ3W+bdZo1UUXpccgxtc/Wlbnkc8xlDCCN0cbsfRu1mSxXkHGv93L
mGHR7WAzZijWH5BLPzUwEqhh1ysz+2Od3l7P5BOEuV+CqFgNa5DTuBa69en2envYXiJmWWG7lV/d
hpJjeLoexPRluHGIiw7bhaNxZCBxofxIMJxia/zj616fMTatadg3VlbymVQJk/jNXc0yIS8ZRr+j
O7iXplmwSa0+pxb6c8u4gVDYyHx2bLR38JVwQWX0qjkH8JBzo0BYhwpXrZbW7YF7+p/PZrfnd/nz
evvf+vaHNOWxAMyckf/9fa6OpHq/ve4Hs2zJBOCv/PPdS2cRNq3/miT6z11jc9399dRufFSaxkBt
sv5hNkIYLtuUdf7PV44dyIJpfdiebV84khwX0L2Zg1jnkjAJqpWOC4JnfaWvTuvtmW+1KIZ7b7+9
anNabXudlB4cYNIJpValYVbDh7UoZ//6Dmd99h8vXaM6+i6rioJKgRP833+9ZXVamNv04bf3dntb
fcHbv73cHoDp9H97+R9fsmpJGR+xojvrvUibCcN8bRAqosWte/JoeHLMtsuHmmAC9r5G0T+LQTNs
nkpCn7kyt6fNbN6lXkbE5vRYz854FhuoYFuc/A2msD2ljUuId8Oe0NdP2vZpDusn9beny7rQiXZD
TZG9vC2SbOEslTUkwVNuZ0G+MiQsdxR7qelf2Prk5c+Pv71M16/Ynm0PiWy+Lri89+a6Hm2ew5El
i2v4368jBXdBDOukF7dosz5szyrWz2k00xNt4jY0HSaI259vD04H1kfSgwpVPHPCm+n9resLN1DS
nrankD3qgJ52HxQrimIzB2brs+3lFDPc2JVpNlx6wh8w5pxHm0zH7cFi12dtWl8rAxpbsvvPi3C9
JiEuNQjU+OAc+m8HQ9mPf7u+t6d9Sis0V9CUtpdoevNjYSC0/3MfbFe23hv3iMSsw98u/u1r/vwb
jcGYqCplQrQn/y4AOO6naqKCxVXxzx9w+5bOlUwhkfTLnSC5MiR1EMtqtu5+6XqTJ+uz/3i5/Q8A
x97/Ihb/Z05IyzVQ7vw/JjIYVJP/CtB3Fmn1f89l/vrWf3khnX+g8XGRyf4FFHb+eCGF/Q8LkyRt
ZsNGaW2vw5d/IYrdf6BFM6xVv2GZG4f4X3MZy/oHX0qCumn5f5ki/3/mNDgoVyXK35XGvmGbFlMa
oJLCwBK5Ckr+Jn7zKNuRiXTZKWWsdHQn+eaIOTrSmqezbA7YgL3kKQZTVpVGcdT72AgtqVvPsIbl
Li+X4YIHPMhV5T6vOXv7pTOrA0TE6qZmNn9KFudxjHaCk9ejO5AVGlfZCyYosStSVd66Qcov2I58
csZzvHyfpGas4QuquTf7Sl7zpcL3lnXzrk8N76nxFz+YCUN48dBrkoYaB7MRWc+QLeZDjw7n6tSp
f3XHfjgYDUAsM2mcg5wIX6vJ+/7R+xrqSUPjJ3eLq125xWmZohIn5qw+EIeFUZdOX1MhKaR7FExt
Ae+8dIlgn0HNNok3ni2Y48iDh7dpduNdos3ybuiX/q0rxbCrZc/uJGANcaQHMBQXYemQvkvpcCXY
737m6BQl9nkUzTff8+nT5/nRaCYIF6kjbuSNJMd20A5K7WXNomIh1qKGmuhKJMQjluPNL2+jwGPS
MRiJeLPedQQp0PSsc+Yvr/Xag9cccHuua//SlNjXNf+c3i20qpYGBGPB2LZBg5CQy8kk65mgJX/v
mS/KMwMwi+Wh0o3uoNldTSbFLesG/12/Zk+671SP8TDRMCzVoZzozMxlpoK5HQCmH3PFybVTSNp8
ozpNExpTG6FA1Y7GPcmxaLDKIjmCtVhM96YJAqJkDhSmZqzUtwD45l6YF1JqUeLgB3+PBhHa6VI9
aqJFCdMY9UnaP7mPmlOelTbbq6s/wPgtwqi2XqHXo5/xUO2IpHsQkPTxtUTy7MvRB+HAmFya/UQk
p+wPvU8jQZ9HYLs6k7Sp0YI4y6EflXMRovUYTn0O61mTTnI1lPa77vTv7JUzRIzGetK1SzxG1tkw
K//mDL4kMFCyQUXEtvW6G18sk8gvYnELzDapdtDoKx57VzAWG30L9EuFG2Usu4D07M8WGNxNrg/e
0l/RtaWnhIDvq54XXPdJoPuddUFdXF88/xn7FybHdDLvMDCA6ijIPkptErvXODWurIsgmiNUGUEl
nM4eUwsxUSPcp8misW0kFS+7Jg3asqWdL6ti74NGXof6ChrRPD1mcVmGpeZ56GF0Pv5yCLQ6JZuP
42bY1/N7NZtaOPKWB166NIwW1s9U0aSKsoXcHxKlrNkdD94g98QuDbtXNVXDdWqT7xawwHPbMFBx
mHBQu8LG0OkMikY7Ll7bnublWaX9tWkIwfb0ErONsf76M/t2ZdXtacKqSKtKkO25XqyS5kpYV4Re
dYbM9zNE8Guq8i86KAH8V+aLG+cX4hQtXMkCTzCu4oLIKEx0BKG6cf1R1sbRQ8EakB/j3HHvfHGI
KWLlgmBoFMvTMpnzWYfbN7dpdq0imaA1t8hDQx5CTwpOGHIxGWZZQutOHwGnzgUM9yLnRrNZJtpa
wsoqJvPeStOGwUpyzNrq02YuFjJBxjNKytr0plFA91iI79Bdwo9rW3H2h2wPBLS/JCKFN+Iv79VU
yQeP9qVn1HBtFeHI+uJ/CL9Pj0vlkYTolF+NKAppNkWHRmj11zSzaLV5h6Gx5B3ty+reZUj6LFOj
DApPJjdvBjrSiKQPbBQDNA4cl6FmOTz0Xms+2bn+YDZ99SCU97QsqNLamlxObO7jfQMHG+yi912N
yb6pHVLysvdYwfkUpRT7KqzHLDvPHXmng5Gn59HzOjrDnr8v2jQ9pgnQqdTUslMmte8O1oGXLDIf
6oKJU2INd65OunVWoJFnH6pvbms9YZv6os+s/MYvHUr1g+Tq3yd6qt93WDMBWoPPi6dxAN22mAH2
/ipMRzu6tICP7Mb7FqeR/25Fc4TV07i0ORkak4zUaciQkKqsnG4uE3wMbI5/cJcMS6+OnDER9We2
Jtd5cG7XLlXZusNb7e07M0J/TPJAaBoMTfR++J0xUiMz1xx2eVcnN2cNL9ToRJ3KHEEapsWPIjVg
l024d6KEcJ4if23nH3KMHoaEIKFM0z5KGtdSksqz5BDzcpP5jZmsEYYOby0Rmey0S9NSyJaXmJxa
fP/zJ62vz9nlK+HEJIcB/t45dio/wD6NHC/t05PPFQ/V0W9hm55Re/2M68R/b2LEmosePzI/k8GQ
C6Ryc24Gak6fAVU2x6rlP1iAd2ViheVkMVSWPp2gzoRb3FQfUeI0BNSW9UXmCaAEsZTHaaGpPUZy
OLgtfFQ3MQFLOfXrUBDkUSFHPrpG7T8IazzpBp1UrwWV6oyOfvMb5Nu11oujWFy0gky1zjG91xXA
bND3reJ7RcLhHXixTxOgqDG6JkE1NVnpmfFIvF8MOc11nm2uoVipg0vI+qWPGLwNjukc2allaBaM
R1Vj/jbn+Vs55Mb7bJAXU/nv5Os9Uxh9WyoiQtC6+piXurd49GnN9/rQ3RZGnjIX3xJ7htSqqQ/Z
MXqw/NBtVo6Xj7/ctI3rXxuJN2fnRAh2xcwzGIO3+okET+bsA3iJouyNMG9xiBC4Xj76qDiIjPxm
NrrzlCuau4XeWDczt0jPa9ipE5sEZburxKntB33XGkn9WqfZgoefbX0wW4t4s7k9FVZXX1vTyqCm
Mp1g4HPBgiRO3O67CnW2iwgvWqJrM0XMHQws3W2TG895EYdeP/pXq6mPo2r9S+fQAPJAtQ+2/tz3
91OHPhl3zaWd6/osc3q8TA2vDNKXg5G4TGo62T11fnT1WYBuNQ7zIMmJaenazr2NVXIhq6sPMsnU
C0zMr2ZpqAq0KmGE/tQw599LclieY3146TvNeW0N6PW9yynJaPSD6OOj5tX9rcw+C4vQLNHPP1vd
YcDmk4mX9AaEW5HdEeIz7Pqulfw8OS2jWWdgPYoiYvS1zmri8lPZrjiYOnA33GGBm5v6PVRLhHyy
xUFFQMeBT9rai/ir8OFPQOMYOrQCWnzG6obdXfjhWJNvMzICSUSmbtFMYHWkiDvrWscObdEACR/N
5OY69S+U8kjpiUp2Exj6nW1DRlSifbQ07YuqEwybzUuPy+UlO25lRE58XbAYz1lZGQe9afJQoan8
gK0NtRel+/JoOPkPL6PssMm4bVCSI2C3mA/Hsj0mC0M4z/9aOc9aYqsHO7K/OXaCjH456YzcAt3I
uifDdHdT33tXURSHhhPMjfCy3i6ISRvn35ZjJbc+Ipu6ihc2BW+1BKc9sbgV2e+9IaH4RjPeQg6v
fZv1jyWl1mQrwJTZ8EjNWt5K3kUkHdOys+24OIFfAMWtMcMbrdg4FJ77XpodjgH8dKeydpbA9HIH
H4feX3Ny0AmkJFABVjbtzPnNhi93tMzo1dPa9NQ3enp0MvWQULuh/4S9KocIkCz3fL8ep03tlS6A
GYn2AxUof0MoQfI9SLvaW7F68s2UyE04bEPGqIa2f+gbs35xzEu9VthN5hohhQxJby1208gdMRXa
8j1hppMPjgSUVbJ3ygX5Ln7HNCE+OG13U4wfi6zWYLBS49xNtnXWGFtBvWHApFGEt6ruAAzn+iEp
qp9VxZYbaWBi8orGfTqDIEl6pJq9GAd2O3c5cuqCj6RZcPkSjcgNsTCjXncUYiO+lG1GEPFaDPHz
ovGaCBDr5UuXDnI9BZhke8ogUot/83KlmI/L9Nia8sWbojhIjTQjZqN4yksbA5lSl8IF1uHmNX6X
3CTdxMF0ZKiRmbuNxGgrypSnpltGl4K3xGzQwmT+VVflJ21Ikp21qrg1Q9acx0qvQk9LGRWqCgQl
wgTfm+VeuGif8PpacJeJkXWJjskaEqdQajkvrQVC3q3BXOrslntnBoIYGBgJLX827lvs/9v/TEeB
KVvJHSkA87GKtP3kO+Vz7BMNVrMcJ67en+uYWf48EjLSUGwfBqdaKDEaEHaLf8ZHpgVDSk2ttUgu
0rI+TSVXJYyc9Eiv/OT14q7yWxXwN4MN1Me9wNu6r4fP0aTCYvzpkCMCy9eefntCCrwc7KlFn/+w
cWGcbUti+5SSW4UkcVghBHPHnUWG1tKmR2KG2pDtfoTJU14KMrZh/zGg7HrzvpYGPO66SSI68yaX
QEJ/r4izjywH+AqUpGCLZRngo9t3xXvmNstDB82AFFDRnnvSiMHpZJyglDq5rWGHphnf+6oiXE4S
3gmEhnm+f4opGENzYq2PUElc7Wl6KXV3PNa9Lo5FZGFMoVzpJw4sOrL1E3lxr8SMzgGz+frA+BN0
h48EzXuRbkeui1xYRfOhZAN3iTVxo/boaRoxZtn8xc8aRGu9h/21QysBLNp8aJEzGQqgWZnnd3KW
X8hHc7n8qmEnKiu9ymr+inIAIYs919esjtyDAHlP2wBnJVaCj4H4it3ou3TrGQYfRuHeOYQjXRwF
DqiJau9QuFl8saf8Wpl2czYa56ch2nE/RVUE099FSpeiJgP6oNhXiWWdxzrnQwq3A3cqiMOJ+vJl
nnPe8dH4XVO/QGdJsj04yR+zI/m4kRk69OZu0OrKIOlsfrmyEZDiU/+mK261tKS7qWZIvO2qm5Y5
0Sh5Dv2F9EULLIjoggQwQNdJ/H8GCvTU08lolCaFneHe5UZaA5GxLq5HtYIVSz8Y9hBDzHF+pCAd
Ir2p96aKzeMc9e3JPfoG5OUkZ7vvWbcPkd18Q/72o1vOPefO09JN/p1cWU51RZpPE2lnwJId+nDS
dAfgRs+YZF0+wxnJhuw4lvcswpIOeWUu0d0UjZ+cXPmCYowgToLK8Eb3LE2nf2zrxypVR3ZxAgzY
j442rZxwleEnNK2O8MpRbfi3RUGJ713uRccBFQ9iyAA0Pvnkfy2/RLYAh2wmMl8lhzDc5LfC1IxX
N3atG9r94ph6EqUjZ1N2j+oZ4vjZcsyeuDdR78Y+To6ugIkuyu7cVvcTTuibqbzinFZRh4imIuDH
8DqBaXABLUPKya7uyvRYRohENMJUqdQJ35qdNT62J+fPn0ImXNF7AsB40GV+iDNEqYZFtQNW3gl8
1Dp+eUxzmYOG0vojdmsSvYjp3jMFk0E/ixY+PGZjY90Cp9bUb0AS39y2n26IGqZxJmd3bh/nsp+v
ZYHahAD7VxdtSGf1pO8gdOPcccz6Sjz2k/6MmnLt57znE0WX7gr3PMRoC0RfsqgmiGn8LG++1DAx
jWhEh5Yux4bh477uFOtLa46QVjIm1okCMCmeDAJQH2vxOZI3PuiqfpRGeTC63keZXDqhxnZwBom5
Ekmv9lJpp7maFYo/dzogO2V9tzVQuCo9z8bdwHH4Ls3VR9Fr3XsjFhoG1XcQLOmLXaQfgLDLaxwl
n9uOlRXlLuoqb28YTXVAqPM20ohZDLd9SXLWFwv3Z26iQ0iGfjyyyJlnlhVK9icr7ov3hLxuaCCh
snx+t3bGxRiXxzIdzQeFEwopUxQfay5y3GY6Y0S37k4CUtvrgmucg4iOS5aLmr363lx/W0YKOqdm
Aot9DLBHi3HkGcKKN1HvxUSIn1RE6K8dU841GSLF3Ih/u4s3PxaFe9ItrXueKAHN+RldrPyakSoh
ejSzlZXHBzEV9Kbs+upU4NPsVr9zEmfvAIeB82KamMhJc/InkyYG+Np7bNf+IM7NRPiii8I0ao5l
orRzByvqmk5WFcS5j71xajysLLV2asTwUuNrPy7At85jiUbVtKrjmPgkVuUIWu0ZT0ihHPMoC0ak
8TzBmQWx9H2APtzYZ+mo7sPowM4YdDVJblse7JLY0CKLKPE7AI215t/p9U8x9cdpauag7XoRJrr/
NdF4twT9mYBij9QtdjcspqQMLOSHWwOnGSob9dh8CnupD8pq1yxfhvVRVN/KUnOeE7xxWad/Scbe
+oy1DyKEh2tqORffcCP0Dl58RaFy4ZdRD25nn2nktjj0hX4qUtZ5dnEt1DSNZkyJVilDrSZTj+Bg
YwRBq+jmWiJ/qUiL8JcKtZ5DIvEYcc3Wa7PWUt2zk7Y0M5E/U9MmHhR4k+xHu1oVd9V7lz8BSEXM
6oBCthJ1GTWverDtmm6kek3JbH+w1Tmmh37z2ZdNQ0UnpyN4qwNVQvFtEy+EuoeD+JSRSiEi+o1Q
/8vK4x/JcAVMkaaCWOUoIONYO6UatTUkipjQjEgEcgR6YPZdfHDkaBDAQ8diXOAzlcorj1pa2zsa
+v1+jLXy0ODaPsi09o8et/pCDhxNoOSx1ubn2uI0Xrg2/r9hfAegu5zZn++VLX6MTu2/5Jnhv0ib
DsFEb0LYj8pFPm0Ymr+2nLNDV7pnbdBjZJpR85Igx9co7u5UnH/pCo69LJdpUNJneKI/EtRTneOJ
hBo2UevR1kduSDADNlD4YwwILrMxA6ZbJatpUx6FMr+adM132eDuh6JPvzDgOom8fW+cH+OIzY0O
hwhHXUce7SP5WNsfIqZyTib/7Ll5g96huXdXpjGtu+Ipm+oXd+k94LXxdC5m+55SJz7Hep6cfERY
+LXq7hYVmhYUtUnHtTHd86hhoh4G4+Kgf6AXjOQnGrP2pI27VngV9RF7RWYyi+iq7vsoCQdVUmPP
AUqKSKM8CA1JuGbiyctjtEX1hR1nphxmSTZXPQrS0PlEoHGQE/lwdjFbNLGHwy/27j296S6oImE0
Wrsuo22cF8/aYiH6WBPY1wf955TSGizz+bRpBBA+vei0UA59FH1qzYR6q2aZRCVF8qzEl9XScdX4
Iq3K9IsYktO8pl+1DYEF3ag/UIFYB7WOQb2OjB6GtLABOq0+Obhq3X4VO3ZA/BgVm5B1UKku7vCA
BrI/T4k4OBlJwZadIqqo1YXYSnVZA7gFbxu9W/JuvDZ55FgRto1DmFJp3+ux7xx0yJLd4OZIEJsn
7BsceAtGnVqJNnb7ObGVkyeTO5yxix4FKvR8za/fvIFkYDsG+tC4YTGK6URJzeK6CuiM1KnDWLeS
4MemIdmUSsxA1bGcIQ6u4ontIaZcZwqqE+tCc1ApOH0l5kmMEQdnzL/UbYG+GRZu1pFCsc6Sq3WA
bDnFb68ms2WIoVPRaAY/0Fbwyfu8IREX9cDU/JjQH3cMjmotv2Wt/3WJPjYZkbkA1IP1jP4S+cAm
4YBiXWN7mM1w06noGv5rWmADsSL/0kfR8sXCyPwl1Px5vNhOnR+jYbxtcqB5QuhYJ+p7n+AAjM38
xaMOCij3cEzM61zCrs+2LvBIl0QCxyMnQrJEDqrKgQBBynbTCg9OirwPaQndwfrAVB5wfVneZjFZ
R0pdCwXQpUIcziELtyO6kBQ5DXni/ve4KX7W9nLspfe6ZIT16hrpPWPM8IZBBrsk/Gof9HrSXQwr
Tg4mONFN32baZHDM4/zpJDQpJWHEaiyQzGuPZGYb5xlR/SKgwKKR1zAtT+RCxlNH240PoqnedGt1
WOskxuA/GS4Cj3yLIyeuHYzkDL5dG+SM3UXXWmGSMjK5HOlPcPHE8ftoj+ZbvfTGLsk9Uijz5Ow1
3nCIZR0dFjm/+YVlhduMZOnq9mpV6791fzPSWb/XxJB/BSAWZhrVh+N12kUazmuiAdzXNWD4ejW/
m2oiZAp2224SDkJaQgRyTbFmD7H9MbsmNhX9EhsRDNQ1WoGO1awHkvEJZxn0A3aCYpdA1XhvODh8
8b1YOzxZm0hLrcqtuZMtJlr9+a/rEsIZK6gFA9923+x0xGngvZb+T6d/b9PkWZuR2yxD840kTkXn
wh92VeU+iBKvyDLkvyd9Rr5MioGrYRfRYPQiPBdn2sLarut61BF5BEq2tq2TrDzzovHNiVmtDUc+
Y7fqvXUzDixSQk5qE3zY9BAPLpJ+9wdlCnGUe7/rYIxq9k0V9jMdRxh4qCo02/8mTPmppyM3b3Ud
cwpg92XqHpd4+rR95EyaJzngqPGDKOYv3Q+B6QepHsL/m97hbhqH9VBtvrV69wJN5aJheY/m8VmK
IUQFQgZAwpGIXpALTEI3SGxpSv8tb5N9pIm3hC+9eImxV1aWn5xVpoLvRp3UogUYUOKmsc5MN4ZL
mZi8xagmadIh0ToOVLwLHbKGzKmKjjZD5sDt024nbqrnONgYM/aAuX4S+WQEJpMkBMomonEOrPqO
vFd82jG9u4SEojR+zs2GbkRlDNj58nubNNqFLXxOX2LaT5QvsR34bDuQUpcwsUZGx+RKrC0NHTER
JrjZLffdMP3c5GowD/B3CPI9WH8qfvuEgKQZZVa72KekJRor5kBkuL06WTNc0yS2T5sy7i9tZWZf
hkaC2chM7eQhBIxN0kYzgohGxb4tm4ZjkuX/LBOt25vxQs1cmopDPq0v+gNYkzIOlb5/l7reBwVx
HE5R87Dp7wYpAIpPDglRLaGpmzQQlfBXJhMcMTKRBs4cc29EenZlhhITRqaj/C2VffFlUx6WWcek
YSPQKQ16eIN+jC2CExwohWVDWT15xLy60/SlNPzxYIn5Xa7fFsUdG17Dp9NpT1QI6C6L6EFn/dm2
u+0BkflwgSZQ7TNHPDZ6coWyye8X1ejJV2leZxUvjYMqNY4sCuKayIKRbEjWuoazism5EPh5zYR6
/WmbiPc9iXEZWVX5gGoBz1pE0Yd/617X+Sv8GPHi8ECken50c270vJ6/CYVzOmWO1lcth+Z1l15/
8u2ZKr6NaWTiVZvMYAKIyACzDoA3vk9PVlUELm+slOj1ZwpfSTlDe5aoC7PqjkXTorIfd1npPbNf
4VjsG4zbmY0PL17wdg4MAcBw0jnz7vwJGuuYjV9Mr/w2xO4UpDNSXo2cBs54ps0J2frur9WJs/cJ
pSKdkaGawAChUZ4SiG4IojzG6tziUrNNwzqiEn13HPYMlvN6t0Q5/XhC6XZtgZ8Aaba9L4TIAqfI
4rDwI7auYh6DhDiLS2GYv1ECn22HPua0YGdZN28aWCSLdd8sXXu10+khWa8UKC3XOHZPjWE/d+hw
jl7nRYHsc3TMrAGBN84PAwbJY5QdJrCtDVj7o2017/OYxVzeSPT76WrREbraerJSve1nqy0bJhIw
5Ep3uvFJAi7Y+B3qgcr2idOagO7RttgKXMKw0uq3Y7BAcFYOfd1Gyb8UXwR3UjNg7IjG+U7Z8tR/
yfXBPC+k6qJstPjk4hEShP6rUw3VU512AStddExHmnkqil5ajoC7XHQtsbgB0H2OLGQTRyap0H4h
p4sCZFMUGB29tTFneeB589cm04agSpIn1omItiJtDIfJNvI1QxqsjEbcnYdWRfuO2LGs9wR5KDV5
4CWkF83Vjq1FxoyTd8UpNlKPiM/ZDkxNOwylo591AeYn7mgXlOJrikb6rBsUMd78ACq3u7apoJuA
4gYP6EMfIwKgMCna4VuUVd91PuKdK+YZzvXQheg3rJ0am8/KNT813K5W72BMwv6iZ98rAwlLPfeo
BYSmzpOTr4oRowsqTtZBVSSBNj7Xpjpz4jHYJUkA1Uc425a5Z39cSROk4kWzN4ZUzu++sueTMfzU
De3UGWZ0tuRq4yiCyjecx2yN+uq9nGRUQM27uMlePQa2J8jIp3yMjItyfkU1TmmCyc4OZ8kA1HIf
+PXvto6KDx9shOzKs9kl+ad/RO4aBxkV5EnZlX1YLOeXLzt3n3X4EXtikaMyAlud4bZaAIqOqTxb
nVHv+QXig46ZLLAJD6W5bIYMQPOg98E32hMh0pHtvnMRBPZCQyjppMn5CGEAybLOOpmP/PIhVUV8
MvtnfUS6o7VVMOcpBZ4dc1MFlR5/s1Y7L+OUH5i5AWnwQmUe0C1iFYtesOBGA61GHdyqFitu8PIM
R0AxITKAIs8qptP00rZZfEaCNWOVsrv7IRsfY6gwEv9Q6Rs/ad87j2IgDD1q7vrF6MMxlrhOUtp1
A1ZQRmoPBgdsp3TdsIvjIwtUdhK1dAKO0h/lcCaC9WfUAn+JrSk7pj5eM4Zf0Imd6hjRGGK1okrR
s7BY7vAhE67ujXtvma8TOJ6dTZqQ1rbwP21UW5aNbMy067Buoyp0BJJJDHL9ybS8X+MdytOU/l9b
RuMa5W7g/s4Yli/htNcZoB2izP4021fLs9rzoNAopGA51vkVyh/UH3u9c8lBoslVr/iovHpCXEG8
TF60DJSRMJQCOa3GdpTvaT5ygnKABTCV4Rg/MHTsZ8W8UTHuquzrpK+nNRQ6NZk1XhFfXb3+8CY3
LN3Bx8m685qRAUkKbSRnjEvPgkVDsxk2dXn53VctxtT1B3OwD+4a3I1mFQH37JomIFL2p6Af3OhX
zZmqfZzkr4VsDADETmA1ZBB6mNV2jUaRzDbnIZlBDtbuiC4lkqwl7jtunjnlsUnrRRPIdNkbNjlL
6TCf7QIdUNsZe0cDQVOCwE0JGi1pFIRWOn73Wudl6clJoM0fSpmdowdXkNJoWIyN6DsGhT+c9ZY4
ZMxgl7oz9+6s5ziiKx+ljAleRzE9dPDP2ZBPppz3LgawqrWw8BKuDpk7FwajBdgIecxszSBZrjpj
VSNl1zTzMPZMwqg64wejXytwpWeFXVbSiDGnRz3LyhDSynrmcdIlQGNC4pRYPpt0HHe4zXuaXtOH
W9/FPlY+T9rfC4XtRShPPwwp93lZj18R/5TrjA7GUuFfGQRrR0zoe8G3HAoBFr+CXlWnEzKk9W9R
rm4fmlrSakPl1NeFRyvonFmafHLL6jEj0uTC/Ibc+2j+DQZ7OlmVe2cJDJscIQgxzbvQMhM2XvAK
B2xSD7g6dwStEn2APK8sxltcCQI27bHBbGYHspEq1LWaQTNzizDGINzSSNlJVe5jLf7amk/kOixv
sjwuXFG2orRWpmkc0qyWQeexF8HcotfrKZ34S/+GbswKmYlP+5I0z7FyP6qCxE7SvhC6TC8kuHO4
dzAQT13KdLdcr4bOYwpfmIETobRT/bLX9ex1cI0vgvFRaeObj5CJCqNOuOfeCnSIByQaHNO5PhCR
Wd2TlYjkypjqTiE83DWElR1804ANGH1J/DoK8QAcsnhK4fLjlimd5LR28fsOhzekTdxz1P+L1oaL
wcSonFXN+oCbH13WI1gxgi2n7mAYXDbCbiPEfY12aEoQj61K7ls5f8UNN9g/cNUwEJDVm+zhOuij
/5liNzwkcH/KpCB4aMGvxrJ5JTzb2Fdjzz2BGmzc9RzeLrGV7WVzBdjJ6JF92WcURj2fvkeOm1F4
mDHGKfqcutNfVLXeiRM1NGsffoB0NQg18FJhW7tvACr7s756Wrbgnu3hr5fginbubLvhlvekzWCZ
Z1w+qlzzuay1sbA9bNlDf17+D/6sBKSy6zl4Ln5hh4mgcbtFQY2Z7mFK5Zw5u4NxEC2ZqRwJ8zqa
URv12JvxtWVZj7ltfQby7J/Ptpf/3Z9tX/LnO/67L7ExnYV0e4Ae/R/2zmw5biTbsr9SVu8ogzsG
d5h19UPMEyOCg0hRLzApJWGeZ3z9XWDe7s5Sdmf+QD8oTCGSYgQCcBw/Z++1bTisVlRJYkTq8Aah
S28DMY/QzOD2TpM/bwyYVEk4x9s8rD/Zg/096IL6FsVkEPtuolZ2pc+5DumOuGa+A++CWIDvsntk
pi0xg9RKaIjKk5Y9DcGJsWsHmj0d+vjCmbdniZW7caIm6bxwvA3AqjCl2pvcmcwVilImlbQ5HEa1
K7uLzgFfn0J0x+hY1t18oNnmf/lCIqn3YKc/WTPHdWGyzHUNdiG3aveODfJbiq9BDKpp8ptgA07L
MYjiazsLYyV7QprvmMN9+a5ZOoj92OSj9aWU/n0KYBoqtvDLEBsW2TdZumSCAJISLUNQV9EXmoaJ
w3Mjus+iZ2ghfuxRFElXY0CionR947XLfpqNlz0P4r0V0w+aqyGWSv9TALqdpvq0t5oWo1lCSlc3
oquZa2kv+bRJ2dk7f2BnP4zF93mKH6hduA2azSt6aPrSM0vBpNMr5cJWsyPC3aEwgQkY6P5a98YT
KiJrw5v6NNTunl06+BNh1qAhot8aGhT4HXDjjV5PVHStX3IjtLjUhmkjuoiMbau/WXP2rrvhecwo
HEwnouLJsL0WpU2zJQjOOuysfTTPzsmyKufULy5ku9AvBMV11Lzs6MZsxHWSqHGjxokkWTy9Kbie
U+Upwn87l4T69nvlcOG2Ff9h0VjGqRhjGlmPAR3YSrX1uRhvkln1ikUT2HTKjWYTZQlZDlhuFkLD
I/j859DTDeN1jPx1r+aVIUYF2xqsgJ5Ixmyc3Aa3OSF/p506eOk+YRXk1dFLXxLgvJrges+TR02Q
8nnyim2bZMPBXvZ4fVEmzA9afx3UaCU80AQrEWTybKv5jY0ikA78eIE3hIfSB7xSJmi+R2Jilvcv
6pvl4v4zR/PKtJyIzMll5529qSS5OyOu3QHdW/hKSHNy1iahYD7jRXT4zhNZ4ogBaD99/Eeec4EK
hnJ4oOUcusaupWfQh9ig0G0Q9T7Ti4X3G6Dm0z55bZJsHW84VBDVDj1edazNZNClkql6cU4ih+UM
BGR8KrKO39vT059AhCh3Dc3jpCqDE4d6GI0ru//E21Hkvdche0FbNahTh349lZRvaULoOWhoR7y1
o5OvLc//2pTiYsUAKVP1Pufp57Hu0TSOxUEN/rvlhz5T7Lh77mFVmrMZnroQYAJBlLZt2UieU6h8
nf9ZVJ0JERfYURVN70lZTkz86Uf1eK22fuzzwZqh+Vw4GLnJEK7DJH4Cc6RXZoUXeUhxatvRU44N
HMxm+qq08h6MlHqd7cNWMZFiNK3jW7bQTgw/3BmFHT7A//WOYx6Zey87deVgX4rRMw5dVDNxrMnU
xuiAxju8iU6wnfnqyjS55PPXHH3RVKmnkVZOwMSxRNSxIxv7MV12UYMqCjpT6BY0kwfmjvGGgdqL
TulzpGQhrJtl6lCU3rcY9wFqri7fCp1OJ7mcfq1Dq95rOOxBTsAt4+VzKEvq+4TulklFugbWEu3J
8iWtl/wE6sS3uCwtWARxvsFNUZ1m1XIXy6ZgZvWTrH/CzdaEcTCmcZk6TOM2xbyynieyGYbYCVj+
ucuG/fDee9F4srpx+P3BK2c6/pK+QRkBGhN9vxdMIrSFKCitjnmK+9tvJUgss3zshXOECzKcPh7I
auAGYBomukH/dUxGKLy6JtjQibqt1Y/fMxNnlfaQOldgdymZCghPrZW0G1sGL3lGoYhzYvjdceZ2
Jm2n5WEuelqELZPFD6uekNHrXPK9WYNxMXZlRzDEsumpv8soyWmu8jMoANhYLWuaa8qfnsb+NkT2
q41dLuLUOHiVxcyzrx80+qb3smSCVyI0y/3xrV4m2IWGMmUOyXfkUuGx16V56xvU76qzcVtHxit6
xWz2ozsi43Y9GvbA7iKxd0MD9dR3R+YAZlysS513G9px4Xk2fk7069lJ2Ge3idybtwTu5bOof+hy
m69Tpw/WuFS5q1ifh45BsWkixnIGHd0Su7rQP4fNRbOJuqx7yHj1tZcXT75yvo2N9RzY4fxuFMXZ
U8P4I7OiB+8+OHP4XmfMtGcDPAhyANTJmjQxpnavEs5oPDvDro/p4E9YBuaQIaony+iz7Lx32EP1
96l5U2Cn0ty8B63tslsanI2dWz99hRg1LgJjFdeaFM5esjfMEWxZeFE2IgzADkT+j2SGThS0oCAW
TmpQzPnDpJCIkvzuPatFAu4Vtf4ihmNbNvfWdJ7cCoiNUwfJsdF6p7PqEz0qBlfp4hbI5h3KuK9O
fLfHKHwh9Zc2euRsIob6XBmsbIqMKpnWgE191JRtC9ibKrs8kj8Kpa0ongs0cqVvNuiLG7JJ3Opp
QDZqg3D9TbearDbmvS9liBGXynbl5E/u1LUXX8zbahL4BSPhoxVA2DVVZYADRmCK4nN0Q1UeA00P
Vk4/PCu95AuSKhnsn7IKj7pG8s3m3d1FAwfK6yzn1uHEPbIUdnsbhcUzni/2uXiafjjBQcxGCbed
4ROZoN05CB0cM5241yTs3MeasSJBghfZFfupGKqHPiS8qHO7cJ9I+GAj7bYH7ZqPLXJp5MsgxoMq
Yboa00zta1OzpnfivZFzBDpGqpNaxhQfDxl7wlPyNoRt+ZAncfmQ1ZG71SXd1d+f0sjfQ/Ga1ha1
ymTPw1234edwwuOVaSY8XSmfYu07G8vr0VNVUblNjWqxiXjGguogZ8hRrHdjsnXGFrSN77bHVjWf
lZoTMLPLMS/p3NiJsC9VYnxyOukRFIUmsg1/CuUut8jplXEQVPYZuBDQwQ4BfL3ufMZNlKzlqikT
RK7pfGpCxwcUG+xgXmMUnZK7fh7cBAkRefNrXXQIJDw4K8TYbJsBOSbmDUpiadNLKjHNECrQHIws
11vtk3L2B5/j/yV6wvk1HAbDoIOfUWIblArz4C+I2C7006hsF4CLbDDxzI186FvzFMnWe+Rw7TBP
wyS1LYAv9G22rj013MWZ/M85phRKKcTs6RSlKFri177RFLhZKk9REhkH5CtZttZuBlm4tP7bCmWl
oVwXZJBvgrI5uGMEzZgSHsVA6r60qdfg/ejE2UrQ4Rcku9BIwNJOPyk8yNJ/T2EHPzReFR9lZ91K
fw4e/s+DBiB8SIPuJRAVcy2bOqlHAWdOyp2ZrzXltjTFU6c8/28Oo/1rngaHUVuCeZettMWh/IWP
STi1YMYAPakd1PeyD8R7V8f9OrFivcJ049Lh6KPP8+dyatD8qJSIZTFaT6gdHeQgaXHs7NR6Yv7a
3EBH7dAsYGCxM+wvNLufuXAx43TqxZwa45h4wMNoyd3HJHY3HPtmW7jub6moG7AOUfgosSEiuQi/
pDWcmH6cs1cS2fKNXdg0Tu1QrZF/+sQ9dEc9TtUZSei9lfj0iHk8tsydqc8a8apt5ud/fbpZvwLz
OUCepSkBpYtNVqlfSOqwfnws9HZw6KS/GQHmb12/2ZdDwduN5UQpCfMHxVF77k2krGG/izkH9oPV
RUfaw1c/98xLyIRCTXAVPgxssdNWBydwPMKl4mD93Smz4Ka31ThPn7Ixuo5mNoKkRMto+Nm7Ecf9
szHYZzQ8f/3e+L1/Nt/y5tzlD3JhYf8SdpFPuFjzfkb27qbpEXkp7dPdUFjRl7BssEAGJLwlNh8E
0yt7Z1UNpnkjMr7BN+LeVVAE12l5sEGPgh1j2Mr8FGzn1JmfyE8fNqrOaHVzWq2auUC8wsT2Flgq
/cPfEie8Kmm116mDW2TIpP2tZ4l0zSl/c1sfwvse8c94wpUrrnPR5JsgMNW7D0crs5nG5aP5arbx
eyT76BPVTbdPccAcbNXJpxQh+AotEkLMYXKRqBtvdH3cZ6wScBfiyN7W7DnWRQGjvGJucliynlxr
w5UjzjK8EwRDPmkg9DM3PVAvTAiGKg0vpeeGVzazLAg+Xso6Hv1zU+VvfeP2P3qGXb7dfim6aULj
jhRUOk9tj44hUQ4xL05rP5f08vdlNuYnzYZ6YwiMpFmFnE91vfu5GoubqGfnB0vrge6nf3Zd0vHc
yPdXbaeDF5LHU6A3jnvFZofjwsjgddDATzAZxuGO+3a9mw0sKsOumcvmHdsbwvHmyLWLf3fw2ouM
cbnY8MytoYaEp+BzeogU0GLZhHiA326tmrTvFilmH0uFsqq1tillRugX4v2vz8I/JfswC1FkOakF
KWQq8esVxoAnMiw8uQePhunBRLps0dp8UP1b2st7pKAP2EHtbmkmynMqkoKWXxIckNCz49dDu62X
mWNkym+ZQ58XUFiwVyZzcnNymPRO02b2sHfIBqdAt6jq51avVNvAlJzoQTa13loFcNPWD98RtiHa
oDu6trP5wWz5zlQPzgH40t9cfIu9/hfjO2oKXG9wzpUlTPHLwmI4lTF3UhHHrYpblEzyRg4MXKLU
iK4B3NMsl9khD/KXQi75Db3ZvbCjuRlDxwazbrp7Y+OxhK3D9McJHgw/dZdmpYVMBs9y2aP+DrIe
5eAihJzHrwL338oiMbMP4vgTF1G5gb1lJnVzdUncWcJtaEcnu3SEyAdDz9nAtnR2lbNvmH9tZsZZ
f3MIhPvnm5DruLbjufg96D7+GvSmerPEEVyFh16W/W1KA/3QgRgUmfzsqrZ9nMk2PlVBRMQH2g07
Kt+GyN/UKoCbpkwacplXvqcJyCTxnE4JKuZMWi+ZCgi9JChccxM5O1Xdv3nRu49M4d4P/bdqNM2D
rMjpi8mtfbVitUGRwpXWxPhVpuLWWj7yfcbYYZG+5gzebnNUvxlBGwF3IzGkMeru2VMn3weR2tER
2lQZSKGuK+5paQ63mhHyZQymL9psemSm2a4podZFjvvaTLFzawF43lgvP6d2ZG5cKThNIX08oR+y
LrAGrhIgIlvDDHvIYDwQNFNCjrMdMK1zeWsY1WzaST58aEtYs8nLZsvfm4BHnaman0pHQMgvi3NX
1U+W1erLiCCKhJJsA8MXxTF6yT2z1rNRlHhO2jwCn0Iyaz/rfTd759asGBUMZsSSpx8d0SV7KC/m
OmwDm0RDBKnYFIPSRoGuSn2RTkMQFlq87Yi+bEf/47uaPHOLmzpZYQHL10OX+vc0Ezc6Duk+7lPi
PjRK4iYP6m3E9h32bVZtRq0Q3wkj2UUyye9m1B2QnCLfi9iX+7AY2ZwHyWoOh/iMprtZuQZNcyfU
/lZUQu4JzWUpeKW4ov5L6egZIcbn5psjgO7V84SUa+7fTWU1+zlEhIIzktqvw+BY5pAUgAsuQFQy
h1N5R7dJcINl3YaM5ij8471GmLOq2HbdSd/ytq5yrO040XCJJpEwWs/RAirUFlNkvuAzLx7TcIzA
V/KTBGdQq8+aRLdgBVEm3qIwdS9ZNzHgKX3j018vqEL+wj6nqHOVVLYrtC1s1/s1Iy8UgEqnXhl7
pqngpZkd3VLl+2sU3ZLID/t7zyb6KS9jfzOJJt2Wys5PQyi+9LkKoCfQuDNiuBKFBxSoMWR4BKs1
rsFkvjggzw81yIJdrwZxsCz3rQVnOC4hTk7hNLd2MpDuVX2zssK0vZL0ufYcXbDBu49hEt6Xcd8j
BSneCqju2yhH9esznNemjPe6Jw8ha3t+LqCdAuw25S5kEYRdIH7oHcIuoP04D46dMTYvhGAyXHxl
bE6nWhcPXRiWqPs5HyNHqKtM22ptuVGzCwdCWSeBdTub2rdskOo+JNHWwm22+PR24MUy2Ha/qak5
Rh7qW2HcpfxG+6I/GAXT8iLezRQRV0WFy51kGA7AQ9CfuPFmYEHeDj2/JZAueN/MB3bmBvc2j5Hc
sAVjNDcd4V44mw8fvKPOlktbL/XL+ZDZdbdK3cF7xUb7kExkhhj2Yz4DXaDwtk6h42EHbFV1wD4f
4kzwrK2NDXs1V7l1S3JKc4RJF3SYa2GUFBsYveoUZcyANens5oG5Q8a+iNoWJQTiavQuzkuM84bO
l842PeTzdZwU88HTSXWN0IPMYCu2doAZD5VkHMTZb16CMMCLITjXvjwTezP/nlb0/4MX/i54wSI/
8Q8X9+Zr+/UfvwOCrl+zH//+5/XH8I/3ok7IWci5A0zH7//+p/z9h/4X4Ef8iw6y1IpLHZI+6Yj/
O3hBef9SDH1N1/ZYBkxX8qX/BvzYzr9M4WjHNF0F5ofV4g/BC/+yPc9yPEH6iuNZ/If/83/8RzBk
88vzf4DauRdR3jb//udCLfqPKkc7S33jAAWBYKDdXwNVcctXaOqD4jiZQXrrwTg/+Wi2YmTfA32p
ZWwK0tWzgTL6Px2Xum5OB/03aVhi2cyi0AmKfDlijr28Cow3JoeJYyF+DY/sG/JuKs0AP2cDsCsd
/7n3soe5x+3pzNyfCSJ5qF3F0ICw8kAY28CBJj2W4T50WIdsWdd/s6+Uf0q6ofCBxiGVqWxsqPqX
rVdt0N0oNb5yOSE3TUhc25jdLNZpqr5nbWze07E7VEWDTcgKvtESKQAKoGwRmp4SoWF+rtS2y4eO
8YVDjnUKYkhhDkWOsxBfTdKMSqsiNKtokbIBjt8UChnG0BxopfknIxj/7razZML+cpAdEw0HTWGX
qI9f7zrIPeDANHV+NL3ZPFtqFFsdEjFTRv7aKgmElT6m1CYZ5UGU9j7JALIhnSja8qLH/CUqlLzl
Ur/50vS2f7hq7r+/iP84DTnV//TaONEt24WEzxD7l2K7bdq4HrTK6LoPT/4AHsUy02NhutM+MGHn
Nx7t2smq3h2vg/CGrnYlh4odEzsBy0/mW2bcGAP97ev604npCi5CXhW3aZMP6pec3dg0xlI2tQcv
e1EFE4Rpoi13jKlGUp9fWkwwzHShWok83stgeC2zAc1RDk95dmbxkPXh35yYzq/7EpYQElO0dDwy
Wf4cFDk1dK8Cf+wPViwGTBi+cXbRnZhSGw9eGtXPqY9nzgoeQe/HL7lwtxPI7PVso5zIagIpTL8c
r7ldsG3sgff0Y2qfJisgeHU2GRIEKwXr9mG20pm9laHWTmJjRRzFxe1NBhc2eX9x/SDGW6wd5zga
hbOaSzlvIJgw0x0trFXTN+q2fq1xTu6aorjYDfG3IBiOjlW8hy1VDr19ELExFYrRXNnlEsGCge+K
hA+h4M+IlKmtGbrdZlQUh5Q/I1trkjxcr47YLmIHGvKh3+CcffnrMxH4xp+uE7Vk47Fc25zIJrU+
5+ofiGd55mnuqggBJfgiV2bF1QrAY+Sed5YxgjCEbrh3K93fR5/Egtyez3OSI+EJ4VF1KLHc1iD7
ShjB2evrH3Wmpt1UcYCm7vsQFrz3qfLPycLcCH31W1mhV4miyeP4yg2r0rBxlVG++21CSrEm12vE
RsuQX50Gad8TLV+8KeyPYaOwJtQ8fPwt8YLg1LrdHTM0VVWI0b4xRHj7eEhD7yp8XRwHEJRbJmdn
1eRPfIzdNW3H8dC0jnjp7Xx6DP3bCKP2nreZ2JvJjFcSXzdE8/DmxaSOUd4ZBLUXMxI+tkYQApw2
Q45lOvVaiDJYg9msdihL82OZx0fbnpOH9oOC4nybOplvxlEED+R9mLt57tIjN7iN6XbxjosbNrys
E4gbzRLYF2ziSyIAfLgMtq9MAaMHgVI2k0HwmMVvk9F0qPzYZoQCCeAHSYyUKjhv05W9512zf4dj
j/n4g6IxhFWNqLhQp9Qc1Urgrz9yY2enZmY9onDc5UJ3EwOPqLl0EZihdp5OIDNGMlZKssU765A0
PuPS/pMuC40Vm8/IhUa5rkJLbNTQtDvLMt+dEEkGFhlE74PjXOK2OFqZcYX/m2+VkaoFE3v0KhU9
whY4ZwQZXEJQSI++0UePZsyYGAE8URBFtTeYMDx3ufJZmRfXxWgTUeYGF4ep+bXS+QT5hrNFwueC
6IDwT8XKph1bPeKHB/di1ea+K9svoDrySzOKfENKYrPuFNYCggpOkwJFY03c5WMjQIfR25JfksYX
e3lo4BoBMQmvyaz8nSfaEDC5YJlF2xYDEjgZjohuoxkGu7i32QF3ZrRkPqbHj7lNwSj67pN7FCG4
OVZT93Wsq+neZcZ479vslbSb89y11mFe2ta2WRmoWG3qDZ5ZtvmCDoGDvECBpilfubjQT04643P2
FBY0Hpygxqer03D18XT2cv37FxKH99H2QHA+/g3J7YDUFVF2Jov58vHNZHJGiEIJQPeySC9Qpx4Y
fhM81ssDND595CIJVx9Pp4rFtLbC8cFGi/LxTzbJCgQvCSwCVPamp8M9osPgOcE8CrHYxugtbQMX
PQ8mEUxIxGZi7PgOchi7Q6pbH8raAyND9/7x0AL6PU329NvHs6zW85W3txkpHHH+9OTqRGH6/PEw
9j5yH5XvJhZt9AbtSNx9jDZOQWWu0yw7zWNVwg8izNQZvfY5wF/NDXa+GCWDvs7y6N2bCvdoMzxb
Rb8RRfBa5pk6hA7mxM7BeVa4TbdtuzIGidsY165JMIbPEu2cX5XvuurXkft9YCTzCWv7OTN7Uo9S
51U4jcf8KVNHYeNxIsNFbSo5/pYWnUe3dgWj7otmxHunX+Z302vntmfagXsVAnV1aW6DMu9h/ZF1
7HvOJsZGD1I+Po5cFyQA2yghh/TopA6qmIHRXJQ5l65GWhiput4ndoqWRc3glVAXrrxqQNycJfMu
GFBR93EijmYZ/ZQsbTsPgQQrFxjBlGwMgvC0uxb7uWAcFlr5JoPR8xim2RcGrSEB6r48ZLS/87rT
V1hUIY3/YdWYfbY3S6SWxiQ/ob9AnT011Z3B7mNkDi/+SHj2QMDAmv6Oj5UZMy6oCGxIOnhIQ6K/
P45mas/Gcc5rWs/SAqPExD2K3xyYUHezdTcx89jf16c51dbLxLlcN5+1iW6UO9UVMvhw9iIP450e
n9Vif+2cM60aZw9nASG4Z7vkVY3laRho0TWMguwI8Ta0CDBLLBIumSs23p11gzB0bcfzgf58dRB4
KYnPyt+DdAaYF5DJsrSVchgz+4T+gzkO0Fm8CDlUhSimqddeKLIzn99dB9FwbgNYfSXhnwlsfWbM
YOJ0iPMuJRjWEBrJHDaY3M/RuGsieHhrE9laYF9Goj/oDGGmwTX7zTTymnq125ZodtcEEQMB6RGh
jFEbXkZLnNtQDxdMOZbI56vo+nNexMbbPB8mDynegBrggAEpOVhReZ07ne/YkKV7VeUofo2QNtq0
C5P+DR8b5crov5gW8I/EdJ6TAIdcF5orTkfjFeUgVvex2Ht0dDf0c+e7rh6XufXJb6Jgp8qx5Ncz
jzBbzY21n896rJMj9KjlRiDSm5lp9+ShXI+IhASAMByTKiOcTZOxCKkJbWBZeJdwqQMyYze2Tg2A
2HZOcwMpA9Z5XPxGC2XRbpTxwerKB9pgxdX0foQLPsX3rc8UNc4xceofCHiNdWWC/DRaD72PpU7O
BMEnd8nLDdJ4QDEM48O1Z3HO8U89SE308ywTtTfbkQYaHPtF32t/LQi2eY9U+AoYHKEcrfg1hpZo
06UZwEiQEEcwJPWpg6fn1uVeN4A7ddTjDqnw2yDOx8cGhLxAmd/QLE/cu4gzwKHkrpRlccSRA7dV
LWkoMRAgrQB5fLx4DPDNY9l5DwUWAnCIS8b9BN+w7SLzwQMhNgeZQH37wpSHFmXWR0cyk7n7aya0
ThS/V+FkPLRo223e2WTU7c2OQ+RgdpSdxxBgjRd3ULioUauutw6eVd1SImkOiIExQJfHoqez1I8/
aicvHoZCD5vZr3+Ws8a6EnADR5mOGxAlZYxeWC9zkbSwrBM3NYw9fHhrCCw4PYKcXNBE0cBmGLDp
EOHIvrRQjfAWkgiiZmIUxlHGnE3L/4GNG94JeDOkSYBkkVOsvBm3DCqilgzgHLJC4mzHoOXeE3ge
MS90KfOKQPLSuKR9m27m2kk2qK63nCZy07brKHZ/0Mae72G7lSiEjozh9R5aFMJ6Yri7ssOsDicN
pIqLvok4E9Ko05du2OCppYFf1tV5YFJYhNZLjXdBB/A3xq548+eh3LWR9yI7CPiYgzfdUBVADXCt
sm4wGHR1/KmbzJ+1E8C2mlT8VHcZL26yvva9McM0y8qdMFrmRUY/YEnqy3Ma8XtSh0uXwHNuTW18
dRtFbUre38EIiSP7eNp1/XjhzsIh7vU5BA937R0sKl2WHRPDIw53cB80NgM0006PnMAlpymL5UbJ
JPssQv9uDHH/w1LNkd7DA2KukXQtGot1lrtnqT3n7DVdtzV7eRrZxn38SzQM7lnLFDzUTGIBUcJl
zRnH95YfPwWate49e2VnKkRaFA2XugPX05lJucZINpxdBfEgCtkm2bXkqeF/9wROy2HA7xo52Zea
Ddm5D6Lg8vG3jwcV9uFmMJGcom4y8LKatnH2YqwesrdPH9+C3P5EiqABZdH7qVo0pr05XQ0ntk6u
4crfH8h5RT7fVz78S0SmqK5WE+hBTERmkeLVjN5Nsnd3pNIKtnSPdnUfU9e9G0SrDIVfPqFPdQ4V
HZyV0U8l6iL+rXPGGmVpzwwY/xaltCG28xTWTwV8Vt221f3jmS+kOAE+i1cfT4ODkwftjtOYubWb
RVtXO+WWU8Z6TFxpPaIPIUMSIOg6RB2LSaeNj5UFMH90BWHAQ3uhT1o9kwmx5rbxpIQOTsVUZSiR
eDk14qmL9pJPwh/URbT6qO1BbWyzxGYVhOKpTYT5hLpibTe8QL/17F3BsCOKJN5rgVRKdsvlA+VL
LsArSaoZ8pQcmacDodYwbqLBiDvNGHEJUUL0+PEckwiRwXaJS6QAEcEG6WxMWq9lRmJwQxPtZBvB
k9Xpej9bo8aviTCxp7DrhnE+fTwUqe6yPzwP8fJzvY3zVnKcuWVO7g9UT9PWFQdXVRAoK+cxLTvs
zFxEZ+pyQvfQFmcZ1np+Ij6rMMCQ1IDKRtWyk5HzGfAolwMSUjBM2Oty7Ad5pJlWBxm6q/RzXbjf
yJUMzgZiCNPDfZRl0aUvTPC3U/BoDvHVm6NrjcXMbeULFd4hFh2xfbzUSeA4ZYzEEolQrOUuoB3Y
K/E0fmEqn6wrGb8ZRJGL2cSWEUcvJDzRFSAQkxqt9wlDIg9mQRB7vzmz/VXN6jDo/hMoKXIe53e4
ZPPGzSPC+F6YykTM5OKC0ESDHaBmcDM0wEqa4RDb7SPFyVu43GFSe0BLtmtM6GlldZAiPgbpUdbh
Pcldf9/6VLiyCVYiJ4nHH4qctSKgxT8dF9dXQ6KP2Zhfi+6JOt/f+hBAV/NIVSNqhcrN8nG29OOh
t224/70hDqnLNVUJAszMol6buvthG2AGXCf5OiZziZZSv0lynGEUrkYy5/l80TTQagNRl25iekq4
u1kuPx5AL7l16B5E7P1oZt5n3DV76IxHoVtza9vOoxuNCE3rZC0LAVU2LxFc2eZu6NHCJQAlN2Us
D7FrPBkWWZ9F1Svspuk3/NAU8Ut7JyO5INGvpvQM1J06WiEhgV2KdpRQk6BcFXDeVtw611HPdqjI
xE9/MYQPeOpmg/u2ISgEMM18Td4tQJ730sQ/G1Rjtls6yHk5t99ZOG4sQ4y8LQnh1QhIkxwYmFhZ
8XNwRntNZLvcCQB7r/C9rl7lLBgCjw6oSxwfwaDsr0Lrk+uVn0mXT09RyRbY9nDfQwOKL7JqEHeU
6jEhxWZl5vWXKC/KNz4SNNP+a12R4RTV8M+6NmaSU817tJ7R2u1TH39cYq4c1hA27QmaeEGCXGrR
MFNWeDVSb9NGsr62sFp2TWu8Ih255hG79nhaEjJKbl/ax1GK5ble+7UfHlpAsvvZfPLmaweEZ9/A
/nuMIjqG6HMBy7or21WKTbkr9/1i8y98cO1pKdksfTJFa4KLsyBH2y1J5nnFQVzwKBVGgrK2YUun
dcUcCcm757RfchpHqwHlSyHHcMe6t7AjzJuVCnUPaVDnhnvXMbEXk/mVsTf0lkDZZ8xq0yGGDVxR
S+2TXj+as/sw40xYJ45w9hgrxSrtAbUkQ99u05eBpjKxunG/oUtd3YoqelbAxY3Z1xc+tX4NFqk4
k1qktjqhpRwXGTqZ2T3bCVf/UY1JtRO9akmN4r4RGPKTNznWkULhUiTBsEkaXn1qx4/aHfxPRQwH
rJxelQeJOQ+YLJsTMBod1sV6xqu/EUPyCJKIdQv/3kkAkBOQbhhBpwyMmaF2nNNg4aobeJ9rYpA9
EMZ8PVnomZHp+2yLqsPQVHINAJAoUFRgLU4Ao4C1EpSjBQe04L6ZqWLnq/kTEQzkf9C6ntcff21E
hIC98a1V1JZfNJPz1Wi+FLm3M1DFkjW6CBbLRbAYluwpmdxiOP4Gs+4bOAV9mqkB81UvHX36eJ4T
/kqeYXgk3o2R4mIDrZeHj6cfD7aY8fn/P7/sl+4fv3tQXrMjkO6/2DuPLbeRLA2/y+zRBwj4xWzo
TRql0kipDY5cwXuPp58vgupiVpa6e2Y/mzgRcCRBmLj3/ubRE8XeqMZ1PTivboqfXGtlAhNczdrl
c5EeBjQxDo3cQDpTLSWyv7UNltZv4ERL4L1qhmQ2dvOPiBjcpIjMZA3FJIBzmQbL1bnvK6o1fTw8
oIF+Q83cwwQCejsmil/nHFdCzYRkm0vOzCLu2xzNPGJdbwvlWlsZTjSiCpUsH4MaXqYLrhnNj/AB
PkSLfUPsDs9Aes03dl1T6COd14jzbIDH3lf+6D72wMBRzPc+6VNePvnYHD8tboUQAnD4AbZ66aSn
EVWIu2iO643talCK4WCGfgakbMgwr4r0Q9jhiz22PZmMuTguALbIaHe5WGkT5VrQmSuSq9YjCj8F
DJmTXy4/+LNdHtkaQgVj4a08kXSbuJo/A5r378YI3YLMdyoCRWxEF97GTVsSAc6WFAomrZuRWemz
sLy3k/bWK8viXPc4EXElbzQdBuxQxiSIpgjXRwQpvCX97OR5cw4krzOIAdm11Mtu0qy4M41Se6mA
WcEZRCA+68IBNW8fcComvN+nNNpjHrAfFlBtLpB3EAdBcQiiqHgpi+AsZby/9gHZOyB1wx3ap9kd
r2gCJX/YVkzGv4YVOZ4eoUh3sl6HMHpwgtj9iRTdZgDmLHjG3EuZUIkLr1eNPh9qq3W+5SjnE3qh
U+JKRn3WRx/9iYLO0JPkJaB2N2XYpkehjebGzS3IcAFemmiz5ZvZBMq6aF1Lam6Bbjome72e9qQ4
2hOiW/CLot5BpiXMyAeWxkZzeu3GbbRwgzq3tSHY/wMc5IGAEqwgrlpYBRf3qTEYTyTbcILSeMXn
/ny2ieBmswQK2wX9Vo7cmnJcTzH/rqPGu0JoXDs0Vt9hiVg8RcQIcEmJgsMmj9dIxZWg5Lu1E8wJ
tqCl9jCFt4CH3Nukwc5d15zvDfy/o/2lmNDKxvXBmCaJe9DFGeQyJwZg63FMJm3XVIN7OzY55uBF
fGNI11XEHtGkQMWJZ+btAOXoQeTOV1hBWA/j0F0qRwa91dYi4iVlgCyqnf5j3/IybkPdA6qz/Gjr
fDgg95ygNo8JLXUrKCQ6BdwG1nXSoB7qQoKHYYwgWzL2RAnoLI4piuF9P79GUccUfWykbxFpKd82
95SNnI+G/rWGW79Dc5BXWOd9diqsDqIqMk9ZvNhkMapdLwTX2ITQVBouL/FcFwcxj4/8W/PRKXxi
oHSA8SB6a+V64C/g04l9GurIhnOB8YhAISPx1wuK4oe2ZPvIbD75Ujh2oIxUz3p/HrLuhjSnfTMZ
r26f3xfABB+iBdlYoELdrYZTc27xSmvGFlmb+XX2xztfIn1DkL42p/c0x+C7Fm88D45zTgRUIDQt
P4WFVn7o6+DGjXruQFD1UFwp2eC5e++juolnLcTHJWzvF1LbQLDFxhr7eLfAOjp3cf9xwfdt69k/
ahPndVsAPwk1JtvYZG5bs5CROrpetYZW7IDK02i6e8ex0csZu+/6iHaXZLRs2gHK2XAoG8CQeTmh
Kl4PQlKE3a223I61ByduxlVar6poqzIHbZ47m0ASjP2wODTuWByHdOjXMUjgw5xyOizLukOXwH1t
nmceynbQ3c9iaIDKp4/hJOI7AEXinKJB79SWvp1mH6m0qCpvAQgZPlGkL4QjQZ07xLusU0RCb+yR
41lawn9SxdUnnvbMwnWQOFDfvnTLEbffU29a8Z2jUWtmkoR2uo6/4T2SiUxxqTx9iFoeh2bTaWim
aRxUhLB7SAZMDRIPVgATse3TnUEQsg2pSuAKyfljYuucIxTXz33pP48TTPFaNMHaaArz2UWggAcP
O1VY7URBDziz1BNxRt7+52BmDhI4iXYq+o84gfef8Rj93He8Yd1iKfZIp6LqklnGvgJpdgx7yETA
6rCyoTQGXczcl9jyrUddH+7A/CK/w8Qv6awb5LXdoz+VL5aR4PHQino9FzA8sirAcjtHjdcGi/bg
cYhN7KEBix4/JkoRgL5wPUzuISb+P7eSOmX7s3MumTMilYzQ3CC6PRFufWtr0L+AaO0LuzRu48h5
0XOrP/CseqFUAbSoKGuUEuTUwmgo+CIqTH4JLeSN8FAX8ecRCg109C1vB7wt+jAlcRIY+4FXLzJI
YjlhUj7srXi+MZhuwEehiQVP5Cbsz8HIjLACLrjqKUudYodiM5CnJ3waoXonWrzR6jOZVMRdzUK6
QGt/ZAGIPPiQ1ZNpecO9hpOR7b3q9mw/gdB0nhaS/t2Yvsb60N26kA1wzAlgWho6IWISnDgjC3m6
+KmbK/sOHSDqeV6XbgISZ4jkWvk5ClEVKxrIhDX6sedJEwSIuAYDyYeapVvmBoNz3GpFGP90UHvZ
9REm546eeUe/e0FwkMqBkQRrx03bfOXwYifdKuheEMswN7cBKYuV0/LA4AtOeClSFVj5rbFDTJKk
n3tRyQmlziizp7EOmkPVtzWu7Pa0KsFSYGDN+2URQSh4I1bjXWR7xi7JKMQPRfcsEEY9FGOQzFS0
KTEpNgqW94vPIzlt3fumbgDtyUY9djLuYHAo6cGd7ilaMlevO68Aok+Z2pqM9taGcRyiggCoDGtN
DKaonxnpfSR7bqz9TEuC7qIbncOYGdRG/WEzNBnLggIU39DeYPyKGmfrIcc12dtqSbNjlOREClFE
ldUlAvXN56LJeE3iXYYSCbYRSxE6t2M3JYcx129RJT75LWIIPmpnRzwJhwPPvWVrgoskGZujT1Uu
XyNEC4mQc/+xN+Lbomv018Bcik00OsVWX4wPfUvgn+d9BQYFadQWb5E9CoKI7+nZl9FAUS8dfRTC
bfRdYIa8+CCKme+fXN0Mn5rOwPRnms9AtcUmStx+Bcjn+xxZDSLZ5bjVInGOqBu9Tnq4WRz47A1T
0jujwuLYmkDk1TYwOxIop4GpnuGWxjcEN3YYilA9YBJaeGT/kDtpqG0KMjv7wRRIQNat/5QU/t6H
EzYObXyDtvqNNuTiZBhNfV/r5T0p+m2aiuorejyw4vrvdlmUh8Bv5yfYn2dSC09xhUo3chkw2iQ7
SV0ZgV7tLaYc26rLyo3I8+CYAb9ec3Fzxbfps9XU+tojnQFw12oe8OfezJEIVro5d+uaVBl1qC9D
hDGGwXtjRTG+Ac1sPFEA1zdZQT1nIHbbkdki7KPcue7j9uOAJ8CxLslUJJP0R2rK6aXw7Z9au7Ao
y/Q980zxjBytvwH/v+zVQxiDc4/nHHM62HDf4azHMO7gKc1DXW7mgsomKuravtdc+3Zp3ZcIAsNT
ofvWbWSKl7R+cKj/PzqpHT/5jUGGuogN7GB9YAK+3pysscIsUbl1qrEprT1VDx7wL5NPmJnArGKk
HHIbnUMIaT5ipb67XEwuldNlUYyfjCbNNhMQDEtKAfZuReVel8aXly6WvPpxnG9JNiPDIRulr4GU
2K+e3se8PcqOBDi3PIbYUiADBUgfW81cciMu/SJ24lXYmLCzhJYdgzjIT8Vo/GoA7QLGduoz6gz6
scWkNu2g/ifLzAHGGUPHTipcqh4EC4dnuPMpcW30QQZponzpTrJ70QtxeRpFLUZg1JURAJNesots
1PDa2G6EI7bUo4ylC646gDrg5VB/LmsQe0PWrzzkBGC4PKdZAM9xfFGbpWqZOsAbyZJ3B0wrwFmA
GV9qcqSn0hn5I7QETe7LWC4MpXPyCChjUwxmu8aRvFgrM1Bqd788Q6/DIEK0qA875kqkAa7L1el/
t+w6vG5nUuZJV9cjZyEK99QHe6b2/IFK5uTyz6mxplX8E3Ebnrj4dQqXsXUKrAbONEQ9c93ZOYAM
H03b0fNJHT6qDTTrmy9aPODcqWrPvpH/Oq67FFwdVyUVtUZpqhgQmbZ60n2/LlLLPeX5KpsWrYj9
7JbH6+HUFpdj4vsB27MCP6fsUMng4QssdWxVTzVqBaoAGgIIvbWOq0ef4ic85YgM7uBg/KZxh2V1
3p6YF61EaGZH9TdH6nK7/q0ZEHN5U6k7aZISpaoZZM9yEFivlzjC7XacTrX0Lxek50nqMbw2alke
LUSGGlnztAswm8jycqt+SIjyzEk1s9tgJpM2E3ARr3j2EyycJF4gg/CKIBboT4lriia0kqWMVVUh
nEq6z9fnrYfCAlaZILa8J4RcmxXl5j1KUDD4BmeX1/WPPI6eEcP8aKakYMdpO1PKX5E611ZLaAA7
mCE8uuLs2YT4yLVg3gS6gNLhcxaL+1wkeAfN6Q/PJ96hEP7slHwgGHkqi9zTWlF+8mbzOBQtorDo
cu5b00TwhSwoKLDbNETFjyzoi6gl7yQJb0IrRClUJpvj4CZInejk8gVX4wrs+zdycdTKKYzCYzym
VcA/wwHBZEjR1nkLQwqphBqlMjJ3OEnngFpS4PuOeRtYVrPCQm2SteEeTjCq8ve665+h32KW45yH
rqZG2s8bu+0/WVnzgYzZvg+eDR1Hz2j2vlf2p87JnXXZ+cc2TL/ztN5QBOT3hAiXaR54rXr+vmDj
p6EbfxIUZiGdeyvEnJ7F6H7V9L3e5sl6crsLJX32XVRPDeoFQZsukL2o4ESCYIHXeIyoYmQjkh73
qBVq2Cb3um3fhkGMSBcCflBWjJUhpmMJ2CKhcgOPDDXzANMy6onhzFS+QHPZhQGz9jdmZklvEhhV
lGQEXgDD0eq0SeJRFkI39HiGzHtExH9lmJy5lkjsFIjhqIU9mhGIYeyqCFIMqoGvpbMXPmGWmTPF
r5pg1w7BQ9zdFWibb8s8hXKPkp7HvGbTmeuBmDZrceNm+kUh0KE4aKJUBthmNdV4SVpop6yEQNSg
MR/nDvFxeOM9fhIpLjbZLb+9Rek1BlGM6sIOSa711PgGQvQIcFVO8cLd+QdCe91CnjRpKXAzwT+i
bmOvDEMcgsWihoG74DLE6Hn3+jcCiJZbVmC4zLWNlkcRlhvy8qtpF3TVp7kzUZYt429xhTYQmOgN
CMlgu9gu4la58XF27R8Bpqn2iLUb1pxNxznuG11gRZ5jI1nkwb6ZrAPsD3SYQO4gj1ynuy7qpmeR
9agladq8ZZYs9vip6QiDl8MB8S5kQ6POepqgg+ajXpwXH312L8/tp6Uw2geq6rtFhg1qEb4Hq6Yf
cRcoZo23EDTdtl5eRSDs23zp3KObpEiEWKQLllC4x9Ce3Cetj2oq6BinUFcE0GkHTxPoYixAMXQo
4Woc8UXB38qxDeA+Ftap/ILWqooHC5OSR3grCAmie4GSATMencvGB+MHrgW8kkkZjcxEOzxNeJff
DVXyzItieFJNN52mqdUfk/ImDjhSUps/as/0ibGC8cm1GrL9UlI/WX5CicKmKh5j6c7pIVe0MxEo
4FmV+QdkBORtosUfw8g9RZZ5U1KY9QZ7ONeLTY2g67VV7n40OxMpFyPezdkyfEB19LEumu+Rnvus
mslVz2Zx71gdenS6MR49IzV5ajSAbUpj2hh5U6Fs2uxLqzXvDCK7Ae+MM8Dvr8x30l1CGpG83xQz
XbTGGzd5yavEY/Y/Nmj/TFwF4xNAj24lBkym8Hth6lQxLcz029rxLJx5Zuu2EMAVJ3ANO+wF0M/v
E3tNFjsj7e/iMBsZN5ZhPdQD/EjNCact6ap2VWqfzGlAD0+y5cBdHRY06zZIl08bmBLVpok7iVbP
0Tjqu59zJh5BVkSPHen5KOjyZwcjm6X1H+3I4bmSohY8Y9Pmw6FKNOOjQt3UDVnJuESke4EH7vDx
/x5ZbLwnc3seqCvXtGFzQKYU76kWyyASP3bN6pAaXnoYB4reHRLBKzCDzx6gRaSq2kYS4Xa2BHdM
Djam//4riL+xPfgOPFB1wzZ0CoHmOzi7H0QdLmdddcg14E7SgMkNeQJoYxRveJG9ZoL5OYCAaueX
Q3Rn+SHCKbmx1qoSG5ka/cacxOFZgk31wcjvB9jOHcXlI+GqfidRoCob9R++tQRc/4W4IM+crsOe
AIdvgXr/KyAbNkNmJiUMTvhxzjazDe+Iy+6dgcQXYsyZtbcHr9xMg3EcUBnbEzalr4t5MKz0WzzO
N0GL5Pi0rQwv+uYI/aUkmUPyx/4JQMW2eH4xBSYb86Et7RjH+Hg5/Yfv/zdyA98f7rTleD7y3H9j
0c5tAmfGcEoedQVTdwsiedy1/AiU/lIA1UdQGahIh+2ww8b38+DEPB4sFJ38DvnQ0tqC7b8ZvW92
mjQHxOI/+zIDUicVGlXjh2Sqqv1UleO6zSN73yXWndVl/YUL/P8UsKe5gsj1lVke0hdt18Tfu3ds
LhMyyr9xeocCdvtzir+Xv9ntFwnM0M1/SBaJbfqm7jhwvf4kgRm6/w/dNl3L54a0XOGw6p8u767c
SYd9Dgge0o5UUmnLvov++79MA294siUohPiuLiSX5x3p69+RwDz/HSFV9xGnNuCbWTZXp2+/15mo
EytbRjCGNy31mbB24CubVb9gBIHHn0etXHqANKeIqQ82jvhOryK4wJqW83hFBnFbR/Z3C3X4rWnf
lCN5sjZyxktD/ndiMuVZWy2fv+SGqE9mRQbRL2pk5FW38PzB2KpuHxTE73K9alI3qLEgRD9aRW4U
uimSmvWHOu9xa5OBmmoMFcypboVs8jHOf6iIScVIqnFl8HUd9rlJUtfQ0BCWgfhi278CcbTMmbSr
wLxbLAqJkDc2KvbuZRSudLquQ9XzjXGNqcByUKFRKGPmd/qadm+R6LXscyq1PFUwdYmv5XDUbI2s
UnujFsEDm9ZziCx+PcxkInBJpXU0XIFXQ1l+zEDa7oIB+XcUB6zqdOlSPwFOOn20q4bitNnOv8Jq
FVurYSJl7o1Y+6MhBhrPIWzBFYkXGDS2lkxnl+dnhkzWysYpeqmGH10+w2WhBO8sRFhIQN5Sdrtv
mKrsgKPv0RJB/gz5YmZicbfPpuEpiJK9AXToYHj5Ux9Bhq0izIXwcSFcrbfgpMMP6GtKLMNSpL9Q
DT05WIAQxtcgTbeuqcVMDi1k/NNUk16g+bYclwxxbzJNbXlUoaD6b3ACe86Wrg4WphPWi/r/wgXd
p7S1vKb7YJWEwNgdeGRP+gQJawsxc+Z7Pzv82hCIYaLF9UzNS/bIKP3qXZeZ4MMJQ/5co7a5Dq/7
qWVMkoHT1XjeN3NfHa7b/YfDvF+tDhuKyOYvl9/ssj49N0sCGvjP72qrL3cdXz/v/76sqXx7nRZI
VKp9VZM3VBquw+uyIcPLXcMJG1tFtfR6Wi6n4Dp+t1oNpyIBztGjla+G0WhUsth/wravOMXy/lJN
8ecwbSOyLtexWt0UCdGi2ketuWx03ROw637ugGBGAuzv7w77btn14+HVyCzPb77JdZvrtym6Ggss
MZEWkHuoFb/b7no84kl/16T+zXXRddfrsutvuy5LW3HfOM7MFS7PiXDc57IpSBXIRCQwB56LbdkQ
Jhs8Ihuh9cv6fVd4JDi1ObxPesPYCadudYQdMA5y0D1Yq2Ncj/ZuqI6VulKASK3xudmI0OWHz4il
g1wmeyY/+nf7qWWXndU26otcjnAdX/d+t6zMJ3FMGx3y2hgNpyr4gspFTlazc0hoxn426ZdxnDnT
slar3nQxjy25wuRj9P2qqj8gKLjv2pgrDzYW8vtkwddxjBNfK/Ot5O8LvCfkK+HNRqHaVK0jJ5Ej
N/LPTdWwdywwM6l9l0i7G+V5o5BDqrnAhwwESnA2aR/UMrWd6tkQdHGgk/upsdr5OlTLVKMcgVQv
gtaNURSU4kWeHVBVA6QGeqrB1o08lLdIs7k/V3QtyoLSgqo3UvSm/9r8blmX8o5sQip//NBJvQdl
T8j7VC1LVZ5arQmN6VBZg7GfutRHvdrBqYmki7czivju/caX/dRSTV3W3eLtEsiBhyRn/qCafmBu
jC/SsFaIJOXspZpYyIeifNepFUaqIRRalZ/0ZhqOeEu3J9UIV8dRoEiEt7X98PMkT5XZLtG6knq9
oV6P28kDq28ZJiqysPg2ttTZvNrEqJ5aFpX2N72glK2qpZOsm6riaWHze4uhJS1GvjWV+VbVS2B5
DVZZHececeFRNsbUzXsH1y1C8lFfB4PAXcZaPjZBaa1mmZtT/7n6f2eZScWanVe6WkiZjC6EX7yC
zwtinexvCrQGCwdv527EA0GdCXViAguRLaNw98GiWye/98lXy15kk7RWPeSyym3al8Q8BETL2pT1
D7FY0huy5r7Wp4ZxVAIKkZ4L3gyqRkyIbE7IIz5yoiiAmCClmsqFI2w3Js7zOETAxgBik0YUkSYN
g452iXF1oVC2jXH0WE+eTPrh++pNGrY0MnlvqdlbKmdzatxdF6qxWqOaYvFJ2lcCQXmzhPZ2GV/X
v9lIHUSNs0xzdkJ0t5fPWZgZ4j2cAOTVzEfPIM0yaR22xbqsjyhDNtVM6N3iC0UYmR8cI7SPQtVP
1EZy5qWGrUl2ZmXKsdrpuk2n6axRY7X60pPFGNVrnNpCV1en9iyLG6pZVCVJdbnKKO0oOOBv189O
qCP6RWLx3TZq6//FMrXJ5VPULkE8/gh95H6uH6d61+8+TCPWp3Pur9UPUGdL9X43VCcj1agNPoBO
Kk/XxpAvoeswlG+QQL6+DDz4zGZyuGDlq6VUb7Prhqo3uRnvtes+19WXw8aZWRzeLXRbWZ9797Fq
m3+5DLR2uQaGtnMQxliJhitdNR2UTP5TOX7TVeNCM35t9H51a8sq3b9e/+ZI7zd9M7503xx7EhN3
ndY7l0P/bb3adInL8tgaP958xu+7v/+k65dOZ+Np9qtk9+YbqO51kzeHUGvej9XCN7tf1r/5OsgA
Wy0FUUSyxZsm+3OYl8nWqjXQy3LRdfl1B9fSUcFdsi/XRUj9iZOws9yUqn+/DtxngHTVNiXInhPW
z6p4rBqATzghyiZNrD6DskJXLVSrs64iGr5uqXpRhjXYjF8WJKY/Vzu9DJbV+jeHw8OpPQlVv1Zd
tf7ySWqcNMvTgv7gDvoR0uzX3VXvzTGvX0kdXa3m7/6oGbgdGzkko6ERL+peud4RamgBrC8Ol/vC
GRJ0269b6XnlArBhFsLrlILz0DD3idQMCDZ7fro2XgEh3C96fY0JFYTnAIb4idzir0YbFsFURo7z
JbV1rJHo+j+b3ka3zJfxLEr7PPzl9GyS07nrMJ92SXKyPa/Yz6g+nVov+sJkhwzCbGpbr+1/zr31
g3z/OoMljzdMuLEN/Eewcyn74bNLEewctyCXO8P6IhWatyq2TjlM6Z/9zsy3jfx1Kny/NirCR0ku
Ql2J14zWF8mZDPqmQa380EUpqHCTl7nTueu0TqCx6v1+tJxnquG4mE/n1up2us7UiwvGaPJs6zn9
GjzfJmnS+2vsqlIRKopFmnTc1g4Gdv44GJes4/8n7P5Twk6q9fy7hN19mn2NyvzrX9J1l51+pet8
6x+U4QwXYKvho4zkk3Aef7bdf/+XdsnkOajHuULl3Vj1Nl2HXJOLVqLnYTxJJu+f6TrzH+jI2DYq
rhaRme3+n9J1ghzhXzPiLCAjKHypzAm55G96Sc2QIkzqGLhpxu45K2cBSATgk4u3VxZELyMYjWrC
0LICgAaR8zH1DHNdElhtojRfKTIiDwxnXeB2v55mwoCakrCeWNYRQTgYtwj1nizrBLauMbd410Vj
EZ97U+p8gNfEkHE9Nt23qdZD0kjlSNqcCaS3bKzZOPiQaXbo6cB2MHOfuzccNkmEBybEJ/dUOfZL
ZVMobVpAEA1AacIszCFU79po1hpQKjBdKdTgYmSgVgksbsk5yZ3qES2PNA+hNWnpi5/NAkW28FcT
tpXAdiYAAElFZqWGaZ5DTQDft75urFaoJpZ7qJ46iurNRdti3UXibMJsLW/+iFrpi+jl4XrRs/ys
GgxGcxI0AQKVicDESoCURZLvdOl15SZPyUXMSzqsQwPznoAZTLIs2RnkG85fvq89AIp3d2VwgwUV
DpOt46w8MyzO1yYxBhhLTurh6xYkENXiwd4MQMxWwhbVGWjRTR0My7a9yx0bSkcrkn2RMrNPmvyD
GL3vgLTJH9bLuAX8COw5zzZRDH1FcjL92X0IxqTZoLfjofzlFee2LIDDhVi+e9pr74EMMYdsN9Ra
ChR4Wg6lk9+YHtWSsemhVk61uA07YdxOIxIWK1AcnLbQ0UGZ41CBPvlRgzftwrNDnrg3ohtt/gOQ
aHE7+FmKmVt+O7YFnHTr3CRmfxPM/TbpxDds5NGZmKAkF7oubpFjHYD4dsHGtEvztmpsrFJQ+cBY
bnicy2ozpf5840yIPzY2EoOhZke3IJy5OrsFki1C4IfRAlGO1sUddrsNrmXNsDfHcICTmA6oZTQo
RjDD2E8W0v54dOCGk483CLBYoGFRxRinFlp/ad/oWezsXW95UesQk+Ds4aaWAxogsGEDJ3E8aIba
3uCn384gQG4N+a27Fi69JuZdE0dwn1kHIca8deIcNLbtbiJ9eXbCpNl3kgI2k5i7wVVzvhmdmPNh
Z3tfaN9hdISkD2ocCgHKgizub51e4rJai+RzkpjQ1Zz2L8vG5hWbkTuUYCR6K8rPGJ3rB4jxO0x9
gQf5JTErH57BAKKrFl4bKpRk78lKolfXQYRlCm9YfHLSwaNQYaOMFVMK8lh2ut7GESGM/zjY1s3D
YofPU7yADJ8tcS4RjYTpfgIpJ6i6OR8y0CVoas3Q+jJtl4bDnbI7723Ikn7XWBtRY5m1wobXQFr8
Q0pS70TNWWwHL/+iDLZHMQOV95014pmkcMqROeSlK8lXDXC5A4pX2bL+nnn4tVo9xFshG/xVLZt/
zvNxdy3I452UtXIzACqj8HFQi/ymxmweZisiGkaz5ZFQkAcZnVVcSV42keFKLxHPaeq0o0pSA0RM
ZWICLefv6TQMWwCN9SmRjYrnVU8tmzys2tMM+V4Dm9g28GzEb7DE6ZwYkXl/2VoV/lVu4H81Gzkf
lLkF9ZWWPPxqxI2BEIA8kz247pJoek3Y3JywK97E5jQeQNfUG4EGGRAbq4FejZ/QxIUNEhS5fB0D
urUZlmLtqtrCNfhFXRbiTIBKCIhwJJn1U5eYOfoZ407HwiEu6j36qtEu10hGDkn3bEpboNrzpp0o
iycn4KTHA5nRXBvbtR5QHdFmvcDXl8m005n+Zoxx0Raz6a/dlryz1CYa6mhnx9qPwhx8dHjXRl/Y
WBJqoBvJwDn5yKtCdVWuSCXcVA8qBDCVWAOPpQGm9/MpP6kLYJaTVdVDfuxjp/d4OsoSUCyzDI5N
kRcfT+B0QS9fXujzXlICuQtUNE668aQ1eJZh5NljNtRMm7Az55MYxHeBycoWnDpq60v74GZDwJuo
NQ99D53+1W5/hobZnuo8nAkd5OTVXQubO7XwUSmdjAjxB8/5A8GFBrcytsyw2N5MlY9Nrtw6dTCT
C6QDcZD0WzdPqoM3ivhgm92umY91MXtUt0aXaoO2gK+aNYiY1ieRfRxr0l7vfrsaDoj9pJKzcju3
kXc5DcjAr4WOEKo6KarR5OmwJ+cmE/O3scCXeoGscLKoNW3tSiQr5T8tclAySQ3zXufqSOUFmtr4
sMwLsjQCnZagRo9ROfkud5NrlgdHM3at9NP2gBuP0sc+E9TdeoSmtr2fGJsANdxLnpAUoxtDPUwk
0h7P5GoiVpiljY8+RI865FqMufD68JMR6sXk9gfdHjbKIFg1C6wRMgcFHHPXzoCCSBpRdYwGREZk
TilPFjCGcQBLm3cBtbJ/nT1pl/5BD5tupx5vqlH5setQpcfyWOtXYeg2m6gMebdS/FF3fwiXlxBK
PghUg0iEjx20a69sq7tBtNVb4RuBrBUc8JNqOqxx94JiiHoG5QuP9KiDQV348aoVsCcqDA0B3H+5
pOXk81Z9l3fDJdC1PTovO0fyVl1/bQQoIARp5XAD1bO1WrzsU2tbcFC7UT+pptXw9Wtzzkipo/Nj
wIPbi87+I2f+tZ0iLTojY7VZimo6iOJJC5wUcXp5ZUbo7pTo+i84O3Gb+iqFi+sLDh2IpWLwJAPG
oNbwlFolQ0TNYQxfsxrpDHaEmYT8vSt4MNdmCpOnTfcqg6zSyrnKKKsuotW/ss7X1eTkiI9Rn/lz
ndpUbYD6fnV0hy9YNnIG8IQ6jBQn1EhlzFU+/Tq89EwnPZr4yPc18qJbtQxyMmGwOo8VDOfhnNRQ
/gqElUx+cSGAtEKV0G8S5DRgrvjHodK8fejm8zZuip+I0hgnQzMN0K8lzDbff5hlzlQ5rqteIsu/
RSxzSqqrFl63+d0yt53GdamF6fq6serlBeKhBua/1+Xv9lcrnIVoW/X6qdYo4JvW5daDzI5zs8rW
140DgcebMEoRpcJr4qM0lbs60LPDZGK6dX2FXoeqNywW0sdqtRqr1+x1mOOhmg/I6iEyhFScoU/b
a9a0UfVuNR7lfWRb3mbIW3L3kUFArRpPB0rHxdV78JfHNVT5/kY1k+vCK+CNvMYftN1URoXVjXA9
3sg8ok/zjEhGsJRBe0CcKNjPYbvt64PKPTgVChvrSxriXVrizao33bhPRvhxMmWh9iqAppIWWODf
LlsV17fyblA91fQ5tqaXNVXqLM1ZLSVqqZFEkrMVVb42IqcE1ibvmdmcuF2vRxGtTbnCnYbsHJZR
uilrYoGVoXIzl4O/XXI95Dtsw9QK79i7EIipILzbKpojb76suXTVp1++iNpUjeMaviYW5nznyyde
D6UnODAI3+mKs+vOPCD+/GHvvsXla19XX4/+v1hW5ufErfVmoMAWHJdgnlvi0RgCmHA2iMJV5nIA
vPuEKOeEXMAoMMWp76xEXza40PDQW4qXJPaGTelXLym2bkxmF3tXNLoFeMH9gPht9ZlQ+A+m6F+p
IdfbJYLDCfUMVQLB5kaJp3Yu7Hwdt9EztoH6pk/S4OTAuLYi9CPzwMZpuHXmbRb73a6D12KWMW8a
0lbgyZsOxaLhaRlRlOpr/RO66cuqM5ABHtwzAJyzFsXNKhEFRqryZ1oTUcDYt7tM48Xn4I80zum2
Zn66npDM5V7o2k3S4nY/AP3YV0X3M0DCktt3xKtQH14FaM2t43z2ks4FDp2kiFsMa6tpdii6fjE1
LAuH3QDHlIk2qJPF0cyjS30KlfQSwcv0FGmct6y1zlB00DKO49fI64q7KPoxzt9wdsekFyN0rA2H
XVhEn7oBe0LkM45WTUBalBPmt+be7Kp7mFXIUYVQkduw/+FgqVLpvr0XARmJxCl2YUPkhnHsJ811
ftho8jkygZHPvFvZddWn88d0okaQ7uyG4mVbQXa2Mgecu/ktDbIHn9TEy5B/wyp32zPlup/77Gve
MNetoZSYsf6hnt0ZRRPgJPQajFwLIg4LflnofFl80M5W4bfHMsXJQM/wfE/MqUXWrttL5cpV7mg5
pkvYamUW/C6v+6ovbbSZmvAFzZTknAKHWZM46TYV4eMWh8G9ZsFznRBdm1Dv2MVVhEqf6X1NuNJP
CW/qtWVBhNb/h73zWI6cybL0u8x6UAbtwGI2gUDooBZJbmAkMwmt4XAATz8fWFVdwma6rfdt9v+0
TKoMAbhfv/ec7yTpE6Gbz5EgwagxNbJSKUAZyp2Id18HqdEJUTQuaOgUBxUbj57q7L1FxFNStvZD
anuPXlPcKACDbCQENQ1GfCv7bD+0E9wyUwt92hlbhNsksbv+XlNtE8alvFRpFv3WsPzxfxt0ObLp
XsHZSFIWOPJ1+2BJWCbTdiEjvN5mNeoPx8Z3v+i3ftrpxzweupMuMsSg83zr43A9llpx0zDbmnqu
V8OI6sBu3P3YtmAmiZWyFWHinlwsjKqCGFxf3ZkwDezYbk/9MHya62nSI88c4fCrZnssqyM5fRZe
tozgVqeMbWqiwbl6C67sYsQva/p5drbN0dqDt3kgxzOb9Z1WkGdXOfmv1nI+nd55sD1d/4VE4rVh
iYLcAPjFa2leQ1/q9uaixquuX9OeBDgxcYq0TfA988gIr0B3jUD6BngjqEpMfblx79ayv5urb31J
H+u5d8+srBARE9a+J3FpdT9/6Fa8XTxB79S134thvFRptCuS5OA3PobSzINkG7sDCjtMNnPepwED
5N9RUjjbyEanLJi2tmeZ9TamPzI4W+Qam1SCy4FRqTbkzXO7QQekq0WZ55H7AVKiHCNoteDbVST/
UORCRp/QcMFWwIs29uFQwHmTQg9KaKqll0y72slu2sgYQjfO3+tcZw/wpy0m144JKyufaClCwRnj
ngDplifRK2mqWdC5WR44xSFR+mMjNCQ8Q75LBFL8obXPuS7ae22yrU0GrWWHufY3WIx+H7FGBfpc
yjAdOOPaE6foob9BFXQXj5a7k+4e1N6TksQJ+241bD1T/5265tmZLTMwVfqxQHmxvYRpAwHom57r
a1f54zUyuxerc0joJpZqN4+80ObLOBbfTcpkH2eOONSYXh0GknbzQZuC5zTqvDpG/uZHE5ra+slI
BEK3Ov8taxEH9ZKQhALJb5PYVvlYut6OjN0t4mp5B8MXpbm77+viAUI9iVcEkwH6HIpwAPqz82dr
22QNDhxjacJ0+pCxep+8FluHeh7gVtC/AgrZFzivwFvNnM5KM2dGkZxnbQKx7n6O1Y4I2iJIRXby
R9cKWyLUagF4f9K/VdLoW2WM3wDzD3kyApv1xbjDv34WaUNKbN+AwlxfIMKtyQuCbJXAgSU43o5C
gE1Ep+ZNhe2jIlGX+mg7yfSzUaHHNCXM5Ej8rMQfjuV4E3P09NiqCnAm8lpYRPpYxEFtmtRuA70y
fs8VkKgs/WXbLS7c2tYY3I6fSLwgl/gN9wU8shRX1GrT25rvo1i5O00uDvShfjTlrrRv4j4NI0at
XBugCWYRuEOH8LwEvrBoyZuNR7SMbqbGo32tapyakXyzrfxUcxredco5S5TjN0aVXFEJAUn0kRDm
hXdDvxk5yZqVGsc+2VK0hxF3NfdtAUANcmToD/YuE6kVQmB8JUUOolqGwnx04VRDX5MbNQKLSVUO
aAvKeU+PHV/sh23aOtaZtUQrXroEHFihmX/M+i4mSSmw61kB7p1ZCl/c3Dz3H02SPUO1+Bj8FJNc
JCFlL9DROK7ezFFlUhYkt9ZoXO3EqPZOc1tWxp23dMO28rN2N2pTuPirq2mIyZa2WYyTCOzOaD3D
e0DFk7Av00B4sDXoBxELZJ42+n0TV3KPVs6izaM92DVJn6X0yfiG0Y3/C5JIDa5tyqYNDBEwDkN/
h78OxUK6XhDLJdXLOywyNKt5y0rAkXM8szoARwgNIc5aFSfHum6cg90VuygL/IicJyq/IYiFeG5Q
eMoquRMpeK56tD/tKtkYDQM6OyWliXgkEpzoBSaktruSOMfI0KtDOkRfRjI9yYXXUcsgyxYRXjv2
MVDMPjgDv6WCHc0Hw7FOTpzdLJAMTc0aYMULGLGk9W3hL2ztsfosalXvnLZDnEu+Hc3fcWM53keU
jSlNVEpAy+9v9bkrNxNEzhEQB0wXciXq+A9nDrr4pCH7r51WPfiIjzYGXARawg2xRydV1XtVieJk
Zinlk04cAsD9XSPVA6dcNmruus7QWOEcbDwz4//JjvXANOYnDnuPtdnnF5UaoSrQ3mig7eH8X5P1
GLKUD1Aei22uw7708uU6W809tGbjrA3jpqm0c48rAPpcI9GrkJKHDaa598eOXrMHezG2FKYnYJY4
q860xJM2yqluBWc+7RcgOshVnL2CHHJAUOfejm5TdRen0LRJ25qG2n9nOcLrRTG/awYDfoWcjJux
Q4Kq6yffZwdPjXhip60INC9SJjAqFCvOqzbnh2bF0ghLx5Wh4TCjB57iIW9shgHATW03y3YGVH1U
JnFFkvfc59/CIUhasidtdVl91Zn9O9WotQohtV1MabVR4NpvFbHDuSIX1132Zt2AsSrksVF6Qjav
QZoPSwMLoq/fgyAgy7E1bxfPObo2vd0CWztlkganLwfVHrH3OXDBbNgTFb92U480KH3R4FrU+xSi
TboleLA7KqPL9pbbFcFQNOmeEHi3sOwAuKa7q5ncsHd8ShcC3E8cSmqSxuj00SWDkkehlXxD1skq
Y1eyv1JGRgenbB4s9xHqj/EUdQZYGNXvfA97opVvnbZ9A/PrkQ9nvtgmxb0vrPsydl4bq9/SwLs3
yDzl3FchqjIWcDG9H231enmoTYw8U0k+k84rPifaQMcHbVCGtrGYzqME3A3uhmby9EBivY7MU4Fn
m05CJllgl+bdwKAzGPTpy6m8GcCGSpGg8Skt0kAHdMsLmS2cCyIzVBZ8fTvCLK60/l3GTOYAVg1b
0QB+n5mL4VMsyT8IqpndRg3FE7EtEx788rdVCQO3lnA5j5F1jxAd+VJrntr2D2FJw651omk75BIB
sA/2xiXoS9DyzZO6ORgRfs9MwOIooL5xyrFRSK6QmfJauPzLRe3g8ezxWCrrVidglKorD5t0ybb5
msmUpfIdolEckPi57JPcfeuGTLLgeSGiO6IAOvnhTsNTLn2op3TV24Ueg9EBYFnCDsHmxpqnj7mC
B1aa/utYQt3ThQ5RvnWBokOByOD5cmXDlChspPSEwzNioqVPA6jEDg7tbH2W5iZ2stuo2YuR+NG+
HE/1eUzTTwfyLlwFS2wc80Vl6rtb2JXwNe7cePxjA44v8/UNdJsj7xnHNptQ7bKbd8qvn4lvIzGs
9F/zBWaNGP/IEqtlEh/r2N5T1iOsT+Zj7FMsV777oJOZnGjTU44m3iXS5jQ4cl/VzoxJb+fkegkN
kRuyJmp5O1oT+GV1qiM8GJP4MBe8qg3c4XBpTBhOMKxf4hKyEH0yAySrCafDbafzYN8wGiIcglCM
TbKUz3qOSXQBn85bZiGTmUEU1nSCHO0M5WtgFfZp1+iDfFmgi99wSjHzaI0k5SVr5kiBXbd3c4Ip
vpi/EwnAtF9oPMYml7ZrP7NK/AbBAZ2mJJlwjFtuDGKCBp9VO3Kgdi9TfBm1kU009rYZk/VNPDBa
8OF7+Fr7gpRu3K0JCN4Dd49ympxTCkyj2WOgV6S/9SUBl1s6bzUgV8LZgirvxdZPP0Xn0PTjmuwF
XuKJcTXMOUF/ZAGGY9BM7Lv6O1naNcZjPuAx/ESaY2LsyI5RtD4AfawORtKBuK1QlGi/ZDzJDZvr
DTXCK07Ox84c76xKuycnkfQN3qUyw9qblerLAq3RDuxPHORbaU2IlpPnWEQGClh/Z8W5d0pmHPCu
lnBCTuI736whaJSk/nIKpQKABhySsVRRgdt0mFnVZsMMpsqjU+pj5TWp3uVU8YJEbJFgR7aqdgiE
j5ndJKSZbPS5lpvUs41LTochdVDMFEJ9wF5786QGHNsFwdf0yaZQ2ctsfCSm8RaXUL6RH+Ormdmd
B/ADo9HfkA0vCoJmzMm9mjAizmBQ2DIBcCGnWBj3n+k+Ic4m6fFQ9Hp7Mxbkf0r5nM5OdO3UqfBc
9mEC4WqJyz2Xo9xpHOP5k3qYG7EDrKmHY55/+x3zaa3VT5FAO481Og4TUVBrWmrmGeGqKQeDTuIs
tgWh8zvpPEy19izVtw8qFOL5s3JgKRae9645z0K47HLWCDa/Foeo4LTInIj0FFYAEfPvd0UG7o4M
qaQRN06jg+CsY+NSzSPfRKWK74rKIU+DqW7SFV4bajrqotLr7xLMVZs2t1kesjsf+3GMfduII+g1
PISgMVj5eMyJ5dVhy8zcoBztfP26nlEJY4w2RmS03JA8pUmfXqUE+OCS6p5ppkl0vUP5DR1v03h3
6QDcV1PFVvpxExJg/0zay/ew0lmpd50yvR2r2thwUol4jzGIvSTK97Zm6gV5WlCda7+sNPE3snfm
q0i/ANTdQW5yjuSc2puSunNckFabrXWFWPeMLospsVtVZNsBenopI3IQOAqwGAP/MYbkS4OAvWvz
w8TpPhjK5olN82o1y72IuTzL0FrfJyOHEKdGi+dY8AKOAMCoo1cCbKJvNJGaYQwgedTxPSvjrYZ6
SoTJtAWe22RuRsiDeExoQG9wJecOEoMiYjgYJ3f048isVPmdcBifIrNoe/XkztlTOi4P05Tex+l8
BP15M/QlzNUbJzffap5CNMYABL/AOgNp1+56Z+Hy0i5T2qC3WcRuPZguyKG5cSloY+PWyuMPM7Ke
F1MaG2uRe5m131kiwO1yShjLwds52rMHrLVx9OuIGHDTpSMss4in67Tuu72M9ybvlhXZ4UQ5mNiP
3rI8tcCLDsYbQwWroEDkVBqIbCx3Q8kV09lVDce0gxjgh6nevS9CvLtlSwvBuOpG+S17/92S8rOq
PlUfYYhnwFHqUCCi4b7V2qB0q2+TB1sszXec5I+FUz9Ba1kCOpaQsCsB8SRfQ8TkW0WBvVlSliS4
EKBWhvqjyLpj10FHAeLs2QWNguloz6RimM2j42RnEEGvwugflSh3ycSouPaie2hpdJbH7jv38ns/
flG2vDV77ZKABZd68dXoTJU6oZ0LTe6QjKxpCYRhdxBOA6f3G/C87auW3jVL+pYP/Z8yvrF6QmxJ
IDB4ebwrrsJNLZPbCIRIq1kEGzvfjkFwdGyvzSrTIkua6BNmaHSRqLQTfNsiPUXDq2X3hyT+1U2x
diyH+V6LVqaEjgItfVjS/Y9K7X8Eff+VoM9CivefCfrWEMbTn67/M/+LpO+vP/b3GEbrLz6We+Hb
9iroW1MT/y7pE85fHCR+tsdmgpCVL/xN0GdjsnXZbj3T8U0hLBut398Ffd5ffH4bZu7V1004tPvf
8d8apuBX/YvFnea0LgC/rTZfYRvev6UNAkuBnCud7tBPHN7W8AoO5Gsrg3I66zjE9nFK57PjqNuW
yRP4vGir4QI/QVvYyjxqn2J/eJBxS2NiyPJL1asmSBVprXlXgAXxCObJClJS+4mr3pMsHyWp6FGq
30D0cnbGvFinyAEtrsNlbWHX7q1fmYI56/ekd9QloI+6JEnZgFu5s6Vfbi1zpk2XWvNj+xEZ2Wfn
1dl9z+kltHtxU5WLusByejFrUiGU5rfnAlQKoxG/CQAwartEafZeFs0dSuLhxiN0wms48DpjD0Mk
7uG0A+DV9RffoYOd5D4di4lkuKrbstTKViLOaibyuDX7NNgIEVoZ9ft4AkqQ+tGTrOwvMh7eW8uv
97VOWFub5SDgieMaChLnNWOzyDk/ibyyNroJWeXalchITCuD4ArOsNe7fuv1sFzzaaWi1dzjLJ9P
2WKIXWtD+XQsYorsFkZhDB+vi9XzDI6YY+Xei1S1NxW/Ga6F2sSr93wm8Zcoe2buWvwrbkC7ESv4
1LkmdDPxVJO9APskvZQJGgC4iVDv071LUHwpbRG0qeHTL1uGMBujJ8cg9eyni19JAMOGyd86/DbJ
bASj7zeAR8d+243gYou4QiHRm+92Sm67blWBnDOoi5whZEt9SM9dQtrqgxpr5iDgtoPM6dkN83Nh
uW+DD5bYQjqqhvqBEABet3IkmRmNVDjGtMlLfSabi59Q5KGFZBGiXcxA0fsZnyunuofF2d8Nw3zQ
TV6Oju530E8aG7YNda97IV+RNyU5zgOP0wIbt50IolwkyrpkNTstqKgzFJwLA5vHYVUcptHVWIR7
8fLhopRR7+zZVNiYI6KbjZGxGbodM59CjXBieHO8vGP5bIrpwe86dwfkFHJ3jiXNX307NL4Xxa3R
cNGlhnVBx5CCiTnkS8th3DnVyfJiTlxqzG9IrWnROBVmFHAwxql2IlFkCGNSYKxEBdlErkoMs3jH
djVXBgZtYUDVIEIHHHoXuMrS6LLkv6rltrY9ZLttyuF4KIDREALt9GKj4Dduch/BWatSrvlRfTK5
a1B/Pkrt1UHrt76pwDqlxpvqanv0leBQUDeG+ZL8YuSjnSy1UDHPsXu0LfwSRJ7BzTPrl1bQiI97
dz+lqjpQ1CIobStQ+0b3GHMpXDz4gsjCMOpFWXdvro2SjhGWWw73dQefNzI5k002AGZRDsu1KHJv
k7gwfDqt2UdUlz6nECMF8llHtbX3W9AuDRdPGdrjOAWaSaOmK5uLxtEqGROPoQ7cHzoEaThId8ux
5WAtxZbgy3djcMhbYyFJu+JxVkt84aGIIL6bCYEOGq/qH9HGbsTcoW8RYxGSJVbvYHAUWx1zgFtH
/jbz1gLZ4dsGU8Gy1xh8RXRblkk9FTGhcSnivE1UJEz4Up9lEaZBbYzVvrGb+0koxHKrF5QJ0Gc6
Ji50qux3Hef0TOL2iSDAgrNlMaAD5u3NOqWvGlO5FX2OIY5Mip1DT1Gj22V/x16d7iLF++z5xFJN
xmkRnQEW1C8u80DCaiPoF3piBEBF85BZFxVzt7JLa+9FcxWXqGcs9wQLKQW+U8+f42Um1VAbCRZE
tZr0+Hgx+sVt/cerq0MTVc7ZJKXRS9JPDZ3Cxk2Kw5A35tHtGRGadf7Z9djxVExQRApFGAkgF7TB
MBzdYdCZ+W09wIGwk4j7FK46jkhvl6fTuehEGbrrN00xoLmpqujjlxaTtMLfkx6w9SoXgJjiWJMd
RiIM3k3LpI5KpLWGXpI5FJdPnqTXoKz54ltcClUdascq8tElMsjcdKKV19zwb7yypfkHF3WLgTLa
kYJIWyJVhGTXfY+EMP6TaQ2qu3VRTX/HyXiNG2LpNMIROHzXYe/NQ1iBnECjmYIGmuz9MNpamMeS
ZUuroqCq45tctxa0pQ69ltT7ToVmXlwUTRCN3Le+0d1La/Qm4Y8MOSYr0sk5afeWXfZhV1ocSN3C
uEQpXlK56qNL/OZ3JiVjXxXaIe4aIins5laMWnqpinif9KWFpgaHqb+I+0lCIVN88QLc91QaXX7f
9UxvSBjFYq21e0wo0f04zDe+lbVnR6R0clPv96RZJ0IUous8JDRipfm9mJlziUqeRGUW2cak5X5t
ezgaS87SBNt+DyOh4oJj0NF6EnX39KbHPlbyxVkvg0OZDMD9aQmVYwXAbN231qQ0P+tv6OgOoUa3
Ipxb1jpx0rSE+752bxJCOzfWpOubKPlktycHYv11Uzk+Tt3HqNM1GBEdwqhC+b/oYMBkN61xxynp
GEN+iuWVply3pzTjCdO96Fu45ORhygBIOyqn9WZcCBEZmwEPDkC8qV5pT14ckpG3HOxxylcmaeBO
Btyi2N+7hX8jomne+d0LBwQRKF9HPUFket2x1Oj8Wq5ieubpdCMrfTmA4PrybHJ7mCOlgaU8HKU0
5uj1i4PP67kpRaYfrDF9GDREzZZ8FJPY2y72UzjKQ2D7zsdCAi3b0LitBov5I+3TrVyDar2fyNp8
HLd0duS2rZSJc8n4ZmMmAHvGHD5DfnflTUkG7tyDj0gHYnEhcL1Z1sCFwWqbk6rQG/m849gxBsts
fJZR/loTCnyJKAvXrcxKKtTaKfkVDQWSo1qxndjNhVEUW8Ax+8pyo5OR2IyESVuK8PCRz6bt0uyt
T/U2rLIJl5RMnny7v7FmNOmIzXlivLhBTpjCZqm1eVs09mujYRVQa9Zv6q2pv95ttwzdtTYcWnPm
SU+SoGeRozZBjMvCECa+KcOiORowme1OY56mn9kLQee7sQCc7dbYAFzeUKlgxdGLCG3PV0c2xY6W
blrfdj3s2gJz28PsQQxc7Ee3icY7w8l2XZ95D2X1WA8zXQ0z7c+5kaqzgmrrSwg07M0le+NDtVi8
RPlA0oVeWHtCp8Do+ZhVBMdBu5WnOF9YUWMOo4hBzZXI1nmw2XIgbdlKa8vry7zS2+QERhOk288H
BeBtXklvRASNT/ZKf2PDhXG8EuHclQ0XI8OEIA4vLqVz46wEuWFlyWlA5RiSmtt65cyplTjXrOw5
oPDgIGt4dDZgOrZEWM4rqy6mAxImK79OX0l2+cq081a6XbVy7kgfcq4D6Ds4zX5orDS8XsLFo1be
+Cs87we1DVllx6QWit7Pp1ayXrUy9mZge04y2E/5yt/rVxIfLEV92690vnnl9FkrsY/p4vSMQhee
+srzc1ayXzLZX86MEC1BYOWag8az+OoBiWzNyayuld6g6m7c9MYvzVO3aj9RSOb9KV1Uzu1K/0Lp
pNTFDu2/Fr6HfvREvYREsHibS+slBCgadGFsd3wuiFtfAZ8zCeUwt037nnH5rZCom7QFErTqsqCK
jfjQO+4cLAq1FTwTZPj9izulAlHL0UUhECoCJij4m2gbVelLEZNyYJuKwbvWJge2uJQQNoiSaW28
Kp0WTKKQuZucABCI/3KRF4WaxVaSjCbA9T2MtoTcs4lBRLvHUliVqw3R8I+GXz0rYkP2uRvzEpBF
iKahdHmFDMqFQ9WZ8oYDx30Vy12JGyhofdjLks0O7OlGB5MeMrkROxL5mAEAvEenIJ7KqcK/knYi
WAYMj4hgsI/4Mzhi47NgodiW9mBsSquvCTiyz5L7Zqg8GlHVQlBDgIyGV8RwMCEt2S/kixSItQQ/
3gxtCEVAox2Hs2hCuZShLkPIMv7O3nt3Ke+pRcSGPt3ey6GzW0+u4/fo+xxik9cKZdSaS2eKJ4JI
29sWfr6TOJ8U50RmLD7t0gmEua8+e5R2JKK2566FV52bilR5NGQb34g75Ma7CVwedY9pHbDGDPSY
OFeK/JuQkT6YXG4Bt80fQfjvTWc+etQmSDqIFokt74/jcm/onCbLHqcbOVAHT/N2WqnuJwbYh8nk
1iVwh1TBeWP/ih37Cq2034+uW2+Hvjsa8byA3NPBGlQZdEDjl9fwjpR5jgygFJgLmKfT27sSR0y5
OBaP0HYvWhe9ey6HlXTqH8cq6rb9PPyO2XcXJTx6llUDENL85bUcUOkbxeEykXTZMxhGgCreUapy
ip1MeUSXvoSOHd+52iC3fkGasDfkLvG6nCL0wtMvjEsbnl2MBMvM5CVdxi0NRnHsPZQdsfVAfs+6
DTIFIgoqQJzx3cT1zuyXcd+m4HRbYOFN8lsIBRuuqBFTeeZEJpg9HgSPGEoSWzdTImwQQ6VvggnB
U4eMNyQrW4TKJxTWBwObx54IGKEeJ2ignKAgr3cTU39Jl9Vkk3gaF28f6VaBnUYYh2gst6pBAUJP
+eIa5XCravuNXhpJRol5g6JJHPDt3sK40o6wa68Rsj3a1TTebZtJ0uCL8lYt7m2LB4ALpf6gPPjK
15G3wfnBdw9iqpeDWJqzLvqnOE8VJAWv2yqbLB/IxsgQHINb3tZenFX4o7i5YK6yXKQmHWLmc2xz
nUvVwsiPaGAWSZRTW41YmqBq0nxvEMoWukYCSlQM4rqY5hWURX5xuk9XyOGM2vNqtd4pJUgU9xDo
eAJNVEh12B594vA4X68p0kpOW1pLKoBkRjOx1Q41IFo8cldXa68J+9GRKzJaRTIkbQjicAz3KMlq
Rx+tRmj5Dfeo9J8NG/E0BdafKms+F23KjyzAbmByx26RAAHpGFIzkBnmdKbTT0775XV2xiRAVgcg
x0zjnJIigQenV9W+7t1uP0pJfA3nVNStm3jR38zK8PFmozZzlGWi9mIrjyVVIyky1rmy+ztmbuQm
dcUbKpxmduGhdkxJXKQ93sMse/dg66IOi86T0L+mTaIn+UbWhGWNSz9sBps6Gw3saSJcqGUSM/fn
ImcppwozdNqESJbMDveQGrYtrmhR9KSp+QxpKkC1KIuMa4525/6mn6c9B9cXdq7vceYp+Ll/j5sM
Ib0uAeFyc0cxWaOWok81edWaIgPnlGyCgHSjx7KLaNbDYN4vemIwdnoljp6o9GHaGwYdtG4gQkVf
/thmpXEnpu8RBXilQfWnHPkYh7oPHIuN/T6ro3d0BUir1vhAiBGkkfUeq8Zif42cw2Umu9ByG3xQ
yadtlHixMGphyKVE82oMMFZPdMxAacjRD3pwXO5GeesI+Th09dkt1k4+pRDSx34IS8O5W6aBuz1H
g5y02UtKNsqGLExzIys0yE6OjqYW9PT17i2/rWwdsGrdJduCmdBu0b4SNND7Pn43LH6BT52/J+2G
QLXVUmMtd6KCeQoGd7OMnF5d0+VwQD7XjhkzxxLaWdDNSICeHHvHibJHxETRZCHIV2B911zhz4XJ
0OoriilmsnPlDphe1ixh+mu00ZroaSbYMZjT8vXnFJe15G9r1k3EZkai7yy3zrAtEOHuf44SXh/x
W6kYk/aZdIhpN9XCR2c3nZLlXpm0bbSaSWNfoBlTKGl6zD9x1lYB1US3t4F4N2vd32QLV1EbnTme
OWCOuX0ZfFlrD01fOosJFbeMqJpDjatzE7P1h32rjA2s6/HYD/Yn0maO97hl0GeNGD/qEjbxURSP
muH86uYE3ZrgSFy1MPddcwufmKHfiH6AZIn4sJTuoz/kGmEVIxKAgjwexK5Psydi5J3lXTRjzCsS
2EV1XzaEiEW3BQen61gDsY6j+EuRnkXIdPFoy7k4m1l2P7jqIsfEvHQoqUlfdOBErG2faqLp4jPw
fwBr9Sohi9Mjn2+KHiEeYTfn2pU4kWt8N9KQREY3hJ2XKCTsZnpMFzSkXCPgoasL/OwNeiLn/D8T
jAon0/xfTTCIXfxPGaIIi/v1v6ZJ/2WE8def+9sIw/P+YjBrMDyLxiGTDBcowN+oBL7xF9e2HYuA
7/+YXlgO9FDdYgbt8K8DC2CG8vfphf4XQ7AL+z6ZxowxnP8ejoApyb9PLxigIFzyLNeyfJYVnmzz
9fGQVnH/f/6X8b85TrVO3jA4KAiuO/hqeJe2S/XP/c8xODp5HAJ9iCD7csq9Q5ZWxxjoQOAMiX7o
TIoCu0EYIGYUiNZw9v3l1o9o1Lta81FMNYHshvwzlVTwdbzUmP5xDKCf+h5rE+/o3NwSw1MHTNyZ
uVaZjnwNhOYMdrKTIVbEGyv7hVphl5smTsWJhp3eiWKviFLbDNZ3hwVtNznx2SbL6OzcSUrCUG/6
dzpQBFHJVuzmTJJJpzaJ/IoTKwkGj8NoNY1Bl5KEaTEIhYRPib46KmnJ7SfZ5HtYiCSmctoGH1X7
t1nOmZqdttpl1BS+FhWkUzr53QRvP2CWSwOaYfEGVvZ8Msr4S+vYjO1ysJ6GgTAYWJdviZVxplrB
zMg80+2ABgApVzRfMoGzvxtZpsq0PNolzNWwAmgQdgxaQiYuFgV1rB/yqZegsgUPru0TBhjJAQj0
SjwshivJ2FeEW+xt+YhVlPzfOm/2ZZSquyJZHj0a/Bszy/NHT/+cxvo4JtX4pyPMngSwN4ayNIx9
GtmaEcn9TFW1bdWW4HZ6fTW9bdYfYAyu+ULoJqZupJBGU817nxp8TGqmNwgPgzpiQpTBNPeUmu4W
wRvaWMm8r2G8HJd2Dhyy4S6+0W7qjl9seZoVpnX3YbEG/3w3PbEbB6PqeUofygjGAvOZk4Yvb6Pz
C7OyddBw+vlWEaK4nf1sxdxq/mHu8lPkm93es3iSOp69uXATpFwxLdIh/RoThtPD+kFP1N8+9Ema
/9Nff776830/3/L/+uvPF8jj0/dsoZefv2mu6wQlaW9Bl0nUAf/2b/z8vubnKz9/XErb37UxOq5/
fRh2RuoBx9vX1urL0z8exT8eisNVvYmGlm7v+qP/34f387M/X7VzywhpoicoKviJf3zh569xFo/1
X7/yT4/vr9+pLS+OW1BSxvnMhvwf3/hPf/zHg1j6Zu0vNtA+SpwnXq1ffj70hkktsHgkLELIvqg4
HyHelkRjztBKyOLOUTlNnDwvbj7m//RBm+38gq2Uz2lMHuMCFai/fm5ScBmtaC9a9fbzMz+fld6y
Jh2Y9Nxj++So/pVWEZIak3MXsX24MObxklCqp1O9NrW4lAy91C7w9rTLz5+spPRCGj6k4MEQOBeI
Kzk1LUcSjhR2CM4aRG4hzzy45WJdGABbF2394DupeUFNFpsk/vayeEWnydxk/ZI5ELVHc+kSCW2m
8iR4XIepsBsBv17i2LUvP38aCpxX/Tw/EHHn95xwI40L66cdTI4hpzqd1/AfnyPSMLSkTvm9Nozn
Lvrq/MTbFrl1SNdo+2ZNsU8UYzcjyZmrra/7MiUW9WfjdZfEQkKYIfUm56RB3xIs6/H057t+Puhr
N/znT5YHC7hR+S8TYBKLZ/GBC7hkFOSj8/bnigEIMmDO8PgD+H/WW1rQdECM+P+ydx7NkXNpdv4r
E7NHCx4XCo0WCSTSk1n05AZBFlnAhffu1+sBa0b1dUfHdGivTRVdJkGYa973nOcYQWgWP9MQwqlR
J3lQqFp1yZ30qag6e9fUwPra2i1YXub6Vu3VkaV2OZ0d25nOcxILCADlAzTD6Yw3YDpPCa3RSmvc
LXWC6aw31xEt0ilnpD+OVnwTXyUAJ18JKZ+oQ0lZU2Kqmov4nKz/DFNiYHKPPXViiZWRcC9ao95g
tXW3g2wIbJJpeTGKN9tQs/NCnt/IrqVpwbpjLVuob2rLWQ2b5dwmOXr/KmTlype+v76MUb1WfJLg
+9NkvfO/P/qozaPhCiqP2WFURBzgmWOcqrkEhTui7qKTsy7uh0PVEceiiibQaFF5w9BkRBpwJNGi
0H5B8Wl198MqiGPcoI654B7Ix71ZdiTTWi7JD0WFhMwgkXtXGdbT943VGMq0Lu/JwBNhdqnNMieh
i14O1iikhuunptKSMWzSvBkw81w6tyn90UENqDStZ7es/mUS/aDVc236DIK9I0K/pBKOULTtsGdV
2QEzH6UdpUU1hiDu1rHyXWkY2bNUimxvhMkt+2lt/9vTbQFq25DZACZsRY9+W75hzo4U4EaA+SP8
srozIvZ+6898cym/P/r9xT+ff78wQRv6nz/5Dz/+/anO5QlcA4HRaix3dDyTlZS29/3NPy/4y1v/
/rDIs8c21OOg/HMk37/v+9cvec7h0cJYnYZgJf9yEH/5+aZo2YtGiDN/0wOUlSXy/Y8A8Pz7o+9P
fxMF/v5r39/oBzjjpgnqVux0BTknWZt2UETOjUGEtjJn07YMEx44+6Muoo+OgrVPXvuHvThv2tQM
lz4hxjgdJNan5cVaU0A5r4dssnmAUDysDQ8ctQmWNF0b9k2YOj6ZsLwCeZTSmdl2WmQVtFmG+aXS
nhW3Odg6rdYWMNSCylPHHeFZTnU32MU+JoWh00aM2iOCjkiJYRxstT41YTYZkoawBntjoGgR2SP2
NFIoTDqpjBJLcsgz60yuYreH6ts60Ds07Ui7CrfjKGrSqaWvmoPttx1vT619w5av2lqR/jIWCXEX
xAEGubPNm1y9OHrtenXXPmgYZ4rwOR4ojTIvd3u7XEu+Zj3RXRc3SYn/jTIZWyblLa8ITOwlUIdo
Evua3FK/RTLml5SIfEEE1hnCvK8yEK7IHEwpdLO47AdlrYxg9HMP5EdRrXMWmjZleEg7umoqufTw
M6ZDLElG1GWc4cm1Q/w7ic5C0jjEFiQLU8U2r9UAjsqFTaPA0LGp3akm3GB8zjRWYGEGQz41nB8K
16GRbbJH7cr+mIRdnpEWJHocr5kf2Tuyh0M6W7s+ImIlNT6lVdKCU+9tbUpwtVWXWTHUnZ63L3bU
hlC7weBIKsTp7LpH9K7NoVrT86SisBcf0ocKnYU3LUkVdIv9Fi1DdIqR0QQjtydrMfs6W31+hv7+
Vjw5fWb7S1btaCrhhVT7l9YOU9+dnI+RAsZWnyo/Ja5hVyEkRkoIMXYsRl8fFRYVU7Rz1JQ6cFu9
6SqOH/fiiPFaORW5Wb2bHbRZpxtAzPmYrnIjy6Ss+rws4VfcE6ZTEtDpEMyqyp4IIKJCOGPGpVlT
w9UT3qzs0nE7dtLFZ4fKnsMkzLyEBZpZmP5LtXmM2yB2c8QF5S/HbGjbh716mgECjcU7wdqrfKjc
N9bgYQ3ozm5in9Wqj2mNQHBqOIOGPXldgYsfCyA1l8Y9GZJQKt1eNrVmvE3LPP+wjXYDtKm5SFKy
VWGHe1Sa1OY6blBRqbeNMtzn/dEZpIaY3Wb5TBIQBH+sIXTcGJPdRzdW+i2KUFRCtHcFlPqdpEWM
RK7ZqBa0L5I9Fb9g0PFpA50JNceziVIitvjfRQuiR49a7TyZCZGN1HX2Q6Ma+37U93Fvy6MDr9gq
nAv1gtp3VbjjeCBLrcQHxjFaw74tSCnS6LEGeZT0ewIF9lq67Y2QVXYG4MFQ90MSzmi8ukfbkO/T
Gv41ZWnk57ZOhnp/UxumvVE6hhVLpqxARIyzAOsCGm3LwWfkPqLceEpSuupDlbnbCBDTrtqkGFQ3
7lI0HquwnVWgYQpz9oBtFJmnJL21NZzZdYwMRaoFWmgKfZM5lGyOkrWI/hL2GdlF7fQy1pgixdjd
kBUqzv1UvdK5uLVUzAFd1sVUzzp9b0+u8j7FGOEKuaqvE90n651AOxjTaHUJL87d0cuTWCXaJ32y
MrRSkJUlrtqYDG/EiUE/z9vZSJSdS0BVoKqUF6WI9G0R0lRgiZNFFLitLNvhO4NE1rU2Gbz4n6II
EoBKE6Ov0AwC9g4Z9lPM+FpXKkAPorsQEt8JLiZ57jj/Y4VezzBbqo/0sdwUkbgqrOSLacUTvYsI
s7+tCHcP0BIHni5ZSLk491SW8oVeQV9v3INQf+mhE+6lk+M5iqJiY1KXDYo+udWGDlQVynbk/rui
zRDOOXhNFa5GYo14cGT1GVnnpPsQBiZYLMCkPcrpbU0J2TgkndPaZKwSMYpzlnbhHhYqSpSw5A42
hkvjJJS889ZXiOXylVY1LlpPw96lVNe53/nl4128OK/F0NBdNMWadM2Ih/sUZm+dvGhFQ7hpmOEx
Hw5LhDejoOJHJk+XM7BnuJ+FsbUa4WC7ND8jqEVLGN63nPRNdEX8jGSSdA5EBeYv1Ihw+Mn83htJ
742xDdpwGulAvxoNMme83jeOYr7pSpMcZ5jhPXa1MKtfG3xnJAF3mJOp3iEzYAY0yRGP1+1orI8Y
dOKBIUc+NA4eJRYPV2MYkw39rJ8h5WCEVujmG6LOaytP9mOBAkaIrZNYPyJXORip4ZvZiE9g6MFc
YF/qZ/wleUs3QCvUG+4C2H35LWK+u2JML5F6F439RUU3UBcbBeYdkIpTkTGcqOZrpGdPo8VlsDWa
cgR/JVn0ZC2DDWRoHHZDcVex88S+Bc/Fqug0SeQ+GAsTkGkeIoYEYtqqNaUfUw7uPtGgYLjxTz0p
S783x47GpDyFDkVbtXXxHJVenRpkgtnXth28XsFJgcbN2cCVrIJrJUpjK2r7vhAqgigePyWORz8t
2s+siPajJAuqm6yf9hKr2GG/RD7s+zZy76aaLtLCbohW+c6gBFtZw0uTsLAQ83UkL/kwAVUrem4v
sCzDJo8jlsgLWYd0tyoz4LTTi9GbnHAU+TXW5qvdUTdhEJm8hGTQLdI8iztlZXGmiC51LqKCiETg
oWNiLHyb6IxNZZXvXS4mj0KsRHEZvzrSesdVFyKkobClG8VDTJU9iR6rfPmMF6xIWDV7jPHihbx5
jQ69sg91BIQl1zUmugFxmepJa3rrCor/uUDcuTZa4ulO1lgBo+In4gPCdneirnhXZY8b5a0D5Eip
XWFMHAiMTZqbQSTy0MbDQucTSxy9meVmCIH0qGn5VlCjKdT0bh4LXC9Vgk2XIMVhBlI4090fo+hR
JPkM+4Ill56uCaQIeHdawu40W/e+i+XWgYQH6tTRDvFzUIzWxaDzvctqBb+8NQQQbWoi9WTgpkQq
FmoDni0lDabFl00XezPYbIEmtfXgL7u38BQ3bWYZp8GhoWrQBzNHMoLqBlfUNKD+a5vw6mbT7Tz+
soyuCSZstt7YpWYglhpVZB7jiIlM32zMexDGT3OMIUDEbOGT/qJlpUGK+dEy1PHwlqaYaVy74TQ3
JAqb4qRPI1njMGA2s1m/4NTMdrnlfCld+RXpDJuhrbubKpaaF7dIMHH+lUEW3pR0XG7nnFKH4oJ9
L012n7GQByAXZiXEXkQpywhBd54Fb3dufiTtovpSgkjLRLlc+8W86eqx3Tg1Rs2yWuxTXcWPe0Mt
37DERktmHFA8X6UJwYrAvwkB57pldywkCpC/crTWHvNkyPo63OuOGd2OhuGnFclueWPfy978pecq
Ik+JyUzv5mnDUDx4bqK2Z9Z1Zap9xCya+nDCXon5LUjAARFQ7Y7BRprTcukjY1Ov1jNJ7mSo8KfP
ybQbe+c5DV1W13o++P1CTmBqnDXInzlKomO5NNO2QPpMGCEOISV6JMfeQPkrGuTCWew7dv6qWPN9
hziXmbYGv+c2rxTDbfSMXtIFZqr/7KnM+Ja+yENHgPQ4ozVAOeRrjQE0RL3NNFPbgGpg1u1PbtIz
KSrRpYuqm6EdQH4oDQtrlDlbo6rPurD2fUIEVrS4/jyh5BhLWACkr3Ef1tdBj+/IPs19kehMVzhH
1YgWdwFaEmqc104Y7XWNs68rBFC7vepHucvmZRKcE3ciTaF/bsN2q3XjeinY4aC7v3FaKoEoi27t
XHWoArdeGllXYqRPVt5dtJjDYVF14TwBtwtv9djUA/KNnpEnWT4666fKHe/SynyqjZ4Vb0ese6Gk
5EX1FeCY2dpmxD+NxHW9kVgMVhUslp8mqFdsAj7RRs3TeAcORuwrJb6oonZOS5/Y/qYy8wSE725O
9UA12uLQO/oYgCTuN3aDx0sbkpu+L2gyIXpbR4sKfq4XGSGgVar8CMoG/cWN6sQLR9IZK0O/mQp8
V8PK0zbLSODB1D8rW3FObIKwF1P8rxpWyYtVEvtxaCbezomrk5LSOsgJisRG6z7RoYyfIeRVxwns
MC5zMPhF8Wlk932dzpTkI7Ej0OVO6pXczo0jtjmTg19FX3nVj+c66rGV9vTLqwn9K4QeUQk2X00m
tyNZwFzFIg/KQqINYlK0sfxSTaSE1e0FdfItux7bS1kTm7lpbWqboD4QafsQcMrGZugI6yH16NBB
WgpvIwePGXABgolz6xAiQNaT4dqIVnjhrKBodRUsblHr22rJZhoCEc1kd+lZHSEETICCxfNJlNB+
B+JimVr185LZzkZpzR4OHFricNQtlvmUSCOxODu2lQezi36F6pAB7ATo3khczAVhAZhQWHws7rHu
F2RONmPwwFxIamY6IUbq6FlDrEraVgcHy6YnT3TtlMMXoNdAm0JV2Bc6irHp+qCekwfNxlHg1t3d
5EgCmtfUz7a3qcVpebXhWPG0Fz75xLgNnOPQtwUZttB5sJojdOaG0kjDdHS4+ZFrzVtHmjmdzIop
sEoQ0VshdoYFVQOzZU3U/IaW5BeqRnnChvwqkz1SGZfJzkyCuLfeULcwfmQDW4xw2UjHeZ8jWpwC
XXY3OuO+b9DSUm/2ojahC10mzFiZ63HG2NoY9mZexv0w2Q9NWCi+1qO1qzpVhzalepWav0bRxFKl
EE+YMHvOMZA8Hf8wtnI2z2qhH9O+qndRG/+oNAIxM0nzSF0tn/UbEsSj1j41GcYOyNrlZZHKzCV6
SeeY3WyjfGB5Z5E9Geg9a2SZi+dUUSDy2rlTMgt0Y2wdu2KqKAPOIWUI88tdoidAfgRyxlNKOwnz
sW6M72WFLTFWk6elvomSLro0cVFeZZbWwcLafFs0TwVaU+YTCjmOkuHBrQMrU5k/pkLbpHkioJ2p
4W4Y8wcjCvstmDE042rx3BrUgJdJ3y7p8slWcLF0dOc0jao5+xFzxahxgyuRV2NkCQ1RwEsnuB29
a2OrT36lk3k75MNDo4zO1rFpeWhdtfg8laiIomFrvLfhlO8UfA3UVdmQLtAXPBx4Dxk7s4Nmunf9
oh8LZ9pJoUN6CZMd/b+VFsVeVT5RNMoDmpNPVEXLjWl2d936kFKP9NFpK16Rmcexi+RpRH3zsQzN
eqthfdYAdKAwDN1AZnAGeowRfWzuJmXZCwOLeac4KIo77kxYOdpOdcYAffvTaCNfnK2WXVm8/FpG
Ayc7TqSwFqpX/wwjwNLxeC+GcYOr+9Na+mmHq+vYiPolnKIeMhpOmNjAhdKG7q+8d6agqq23xYBN
w7SJeTxrZ4/myS23BeKPmUwq2LXQaPIIqe06O4pZuWJQQ+xZf2RtdG5E9WAMqgwkWbybHp9X06Y/
VNV8GLOJ26ttc2r2znOtpzQhTWDNubZ11Ig98PKhmeWKPmhOcYPTFI0XuPLG1Dch6N4MdMd5jvuN
o2E0HcfytuIW4bl2HSBqUUz1OHtpDKPaxhWceSbbFgM5VVtqLIpXF667z/tK3ah5eIyc+WA0Dktr
nGqRCejNeWiy/haCDkHM6fReiKrYaLNA9WfgXO3gWPOAosvK9kp+P7Qf0GfHU20Yb+jVttVE71WT
yMQNtVUP9vTJGjO5h9GfoyweTosoAcag1OR0sykft0OcbFPLYtMmkTJFVMFQXq5uKel8LQNGf9u0
bnSHFTkaUiovxVV3aTzHJjrouMHUrzFiV2IQyPJLbW8l/PmZanziKygCrck+O7jr+xgzmu9YNk3G
HiE3tBFs4QyeGyKRgNEwoPlKR3aSHRWoD7GXrXhe1Z6bQwkiC3iA2FUi2vEAbbRkJKKQbOiDEheB
kKbcYy/l1qjnR+wjoafrWhbMjTh0sk7g9Sa+m5v0oEpR7+KeIy6txSJIUpNnU7lA/qWr0uRkvbfn
uaB4SMJHuXMoHR+NgepLazyX4QiyrrDoP9jNjWT5amW0x3uY/J0yXhWpwdMyWJEUHY7cPmHOHJtm
249IGNtcCWqwXxvTcDtEWu61y9RX21JhJ8ZlMAylC0v9ETgilJd23R4lKFULtfcZn3a5Wryzs7os
6kEHjH471u4NqeAhZUHlrQMqdBmoFOxmQZyLkbUXxY4jD/hevZ0tewjKWMVYU9wMxSecJ4mM7aC3
zJutAWt66HWmE/OnhDcErvfeyK5jD6mywda+rcKo21YKikeF3HivtmZ0s1QZFOVOAN1rTfahGnml
aKx8ikDUzdWroFqKgsotuKGAXLuZcZGm/eA4mBpglO6aOWv8alhW+16m7vuY2sB0Jlu19YYeaDKK
5h8wV05WgnAInPFwkNl00ZFbQRCk9GhJlEUqaAxlYIkOZMGQxY8l1WGRwLdwDno5T0HeoO3XUkkV
egTQLtWPJnajO8bmX06M95rKabxNEh0mGhulbaMdpHCyq8zLc6np6BDBbxd9dGxDJT9oS9rsdWO4
0vmHNpcUkBkTjVVDCFF4zihUo9fmWSzcCyLh57jmpOHl4ASnvdgO3WRTSY+fWIkYvs5Nrasq4q1M
HpaWkuqsvIVOGxDHTEbLbO+w6oxXkHsg3VBIB7MKYGPC+++FjdPvShEvx1GJKCMMUb9jFqf82U7v
DncCDYl9R9IK90eL3gElH3I19MmotqK5fPwOcvnOdfnOa7XyFR/+5/Pvj5r/GwDz/TPfLxGRAvrv
z+ffH/153ffPoIgj/cGSMHPWdyi+8cf5kmSBIhAbrx2q32/z+7f+07cUxFRBm2h1//cPff8eZkOa
0H9++e9XOklx6soxYZU2sqcMwz3RH7DTvn/Rn+P7/T5Fp51VV3VR6a9/8fe3m6Y/sWeSu3985+/P
f//g91/SCus9HkPYmevfEFN64h3WD3+/cEXa/jlx31+Lc7CjThHO3venf86oasExk4Z2ko3yGA4W
xQaXWqVMqjc09VhBVASaiGsaincDBp9MYecyMGNOuDVR1DDp6hq8oIFNMWvmHze2gdFQTLoLkjPZ
2aqpAWSnEjYv/SMUT1KXdFw1EYAYlqxxmdQbpthxm9gzwzxUjtGlfa8T1hn2iT/NMAHhTzy6sC1n
Az2Lldxlw8eQFSoCE3TBVp/eqOraMlnZfLPiFBsRnTFYnIY6+bm2MJpZWdcK1aUylvcUvxe4POs8
6ubORUuyYYnhWIFSKDdGjmw8WxDZGUk0QsHrEo8CxWbMw6tqMKAm4GwBk0nu+hGz1FI5Hg8swXa3
NhYtekVw2EuLsG/32NSosqUBwp/wiZ5ePHSG+EK2wiqchsNT5fpp7PKPpeH0lrS4jMrZRiryd9do
H7sCQgZ0UHxB3LSIVSeiXty9UokdhTQNL+f8blDLm0flBZ2O4kX6dEaa4xnUbDeDUDPPks2uSqGU
xLERWO38iiyHnUMXhKKNEHglK642xFGG9lE1q6c8sz/L0Zj8oZ4/YTqAaUtNBm6jHACVrmZyQHTQ
QV7iSH8oM5a3FSOZPwwVjONn/HGotRZgmdpW11Xp4cq29rAJQ9iquHhEQwM9kUuF7kjsarXi/dJT
GErNb2YqAyYhyZDuGE2HjO1G72jaAeMzmnClf6lH8NaOmT7ABt8rdoUs3FVfFyznFNIgsKjNxwxy
JfuYmdS2ChKPoCtwcUikl06j+9K07mtKnDX0oUBHD77Jl+KGYWzrTogXrE5RvCS3OPjaPapL+KNq
Q4se2VLCebSfRqP00CWvATxZHXRzwHdpM7nNgoGpvO0W96ldgK+k3Xs+yetCMqSP4PxVnXp7a2kg
sMLOcYJvzZO92q//wk+4ltkclcW/FX1+LWXRIdHTV8He7y8fPv/j36kqWLZuGYYpTIOlErq+vxf0
xaE5Z7KnODXPNF3yQXGPTkpnQWrZNVNRd0gTG3qFaUvJAVApXRwGxPzgdelLcsGNQ9vgGO4zzeuj
qD9puQJba4L7EiPrT7kRSqe9ZyiI/sWBaysn4R8PHIuVTmvVAt7g/sOBL+AB7Jka7YFGcHpQbAu5
BuW8zeTQOeth5/lYx+jpZ/GtlcSkC4AH+FfH8E9OHvUP29BWKaRglff3J0/WMrGnOJcHxBrzbZWR
XguU8MDKT/NwfuIAyEZyGNgdKDBxZK8e7dslLqrX//4iGmg///FcIBU1XVPTVaHZ9qra/IsqMy3n
2WxSJzpge5qDGD/Aoe9oz6sMgmObvAwL4dtlZj9oOFAvIiW5VVJsGSrzUIWtchncrj6zoMfQLMZL
hGCG+SpjRteQSJsRwzSKUFwLCJlD0zqKbmwvlUK+UuXQD28UetIFyRrbUmrvthgGXOf1LnVL5/z9
j1w/6rLl5b//s//JveuQAGYC7tCEKhxnvTx/+bN7POxxN4BAszU998a2KreJm85bLXKCytK92Fya
8wA+3pyHZW/p1QF/Ff39bGHZPp2LHCtfro7mXrPy4RCa8O6GCL5Rg/sQA0Cs73t9vO8xuQffR/7/
AS//Qh6twV7m3vwf//t//Zz+Z/RV+u/d+799fQurb97zr//490OWyaKU7V+10f/5ov/SRjt/M13E
x44gtWwVQf8RRluqbdl8WdiuZqo8i/9Fd9H/xrf4uomYmiMw/6KPtv/m2o4jeImNDI13/H+hu0Bx
IX/u755E9M0OvkNAoKZjGUiv//6WxEJCUoTWxpAbHrGiuIc5HBCxtUvivfCMsh/IMYXacqb14jTm
tlHtlj6XKqhty097qn4tdafsrbipCdOR8DPBM4zSvc7tkB/Bd7i7HtTLOkzPFGzPQm/XSDbMEezb
Ki2xnvB3C+0neFDnnl7YGQOR8CbLWe5GSgkb8C5rTJAaXq1+9txJj3d5nXWBXSPLbpp53GdLNwRG
i0UyexnLqj6MjObVoJ9p1lMFomCrjcmzO7PJZn2KZThjDncsE/OSmr0raKwRFcpop1SWhRouexJz
tJxUWPNFoQcTvbtOT7bQA6KX0T4qJKKRxV00Vz0H1m1hyXWoaeaILjfOmOF9NrDfR98ZTr1+7tTW
uOJ4DG8qRIoLTS3PmnGPR5TgUjdpnglJISNpYn9UGLG6MwCVbnpERihtrO3iJDizw/rm+5/O1g+i
ruct+H2OgbORUe+eew0afg6VdlASY5snhrIjz4aqvoSt6wL5tPh9bVMBSNfGU9U0eA5nwh21Jdy6
tlVuqee1G9OlgDP1ay8e+vRcLNqe/t5XM84HEv/GLRvigNCKcmeX0y3V39nLdLIpnHS6NtmACWdE
pjCU2EYHmndUMXdLSjEWmaJ7XKjHUINtdNPZVlX7QEgQGZ5TcTLXfrNs2KHEWGE3xliGR5aXJKDq
TQF/DGTGNi8pfJuWvU/ghG9q4CZcQYXeeZI/yzi6FRkt6TKqTpPivJDpdErZEv9QRlyYMa3zzYDH
62qvhJDCEW+hFY9BQelHp+V0gi4rt3WZr+L0pEfaiN/btivETbPSXlISwToD20yBxJ6sAja2LArP
pBtmv//hT8NrnN2jSjuvu9IMqiJ1/Oo20ovXMGx9gqABfek1aXBibkCfV/ucKIM9yntja8TozzDm
lddywGPttCqcVvrAraQWk6Y17W/tzqHQqMdLdyuA52uGLi9paiAVQQCtw1Zk6zg+1M4c3eR1fqAP
YWFWLcUHDWjfLpJzXtnt3dxWFIiQBG2l4xu1zk5ZS75sgeYn1D7MuLS2IZQkuD7DcFs32lWpsSeW
xTT7i0r5qlOpB6KpAes63USj7R6LXP7Q2igB7mZDN+y0nwQP5qvowVPp4F3wj+0V1218R+npeLgw
1RbUv9FpguZDNQ9yY4ZGNF9d6MNCi7rrDQ8hT5DOtnUWxL4TfIUAprbQ6EIrRP/gje5A5qvcLov+
02rSh7JnY+6qBa9u1HozV+I5GUTL5QyhWtK5FAlwTBhIz2VCnJFZIJqeq/KqjkngFjgWp1K6dA5Z
OZc0SqLZgVOS07Qh/A1KtibzIJwg0QCiJUhKuY3thfSWeXwcSlbb+MsyD5EokEVJ1AWYH0RBFQ7J
8UM3yic9o8SZ193eqrFwhSYKVFuhBBFPdXsTKQ2brx9TnR1jFKImkUeg++2RIAMDqYegTPLqmPYU
fNk5RMRR/wQWgkiFPiC4ouKW3chIt7R+mcWSbDM0fWRHooqWJnSjEBLFZmgLk75DsrWKeLmqRfaL
Le09TFiojbaf19go6yX0RTgdpdFPpxTz6aE34g/q2R0nDwpLVh+ANQ80W6G+AnzyaaD9hDfceRXS
TUbe6dgzagJGskDEUlYh06TY9Zij1wCma1TCm0tihItReI/E9NcwIA1pzBkZkGbHwBuaa7EsO1BR
18x9ILeD3bG1PLsm9KsqozDe6Pua+21u+xtcio8yq98K9httFuKfpUW6txUKCdWCUDcU/VsezpL0
PWsjLB1HPjtmGvMOUxVMJAk1X06FAzaGtjXd0G6ZiTioN31TfRZf8RhhI8mmoz6r7JMsHuTJOCW5
uKAZJMhCj1mPGbskRmFKTF+ONEpdRX54dW1hPOth9pZl8GicaP6spAr9eX4FgFEF9WC8REiioYTL
50nVSCbprZ32UqkjQSlNhDLTxI2bS7XbkLOpwoxtnyX2xLAPiRCKiCtb944bo13ul2L41SNeCtvE
M8Lwh4Uha6OwF471XyQClF4H+XJf0RG5ddvIAUO9HLUxhlAgXnQS/85EB6wFCMsNpphdhxuPwG1v
CGkRFKgkKV5zsR2q5nMR5NMUCSFwZGUyAJKIoKeDN0jxLqW8DFqOWCecGp+x5RFZ9b0+MrOGSfdl
Ws1JYOu5wakSTG50G1k0Heg5gxxmVy2t8BTTuhiLBlOuLsicGNTTstLDE56PKmVJmyLZ2kgI1da7
2VN8jaX5WGM58NKyRag26IeWjp/nviSqeTdHtXnpKQdthpnoKEXeM/SIlndvceX7IMzRwU2nwl0e
Z4c4QXeatwiMb91RvFvK8ERPcxsa5pdgBgKelW5HK/JMbO5Sn19rmFh+lc6NDx7qkNkYOFtDe2MZ
QdU+eXZI4kPUwaxWgK/yZ0d/JX2iuuHwKlw6s+86TByOhd/DgCQpNVFtKFtRf+nnR5MHwx8BiEb5
J4/qQvkchoxr9oHNJZ5p0W+yml4pNf391JY+qyWyLAlXFUPxNRrZwa1p+vckrQL0Vl/YoN+pkCua
qDJ/1tOPELuxv6x41T63CNFiFRUR03SizACI1HbOVQ/8xgL1H98CDcZAGqnIYQyGrkT76nOm0srW
6I55hkZbXNIHNMlmiuv8Q3ez285CC9EUH+SwvUXtE6KWky5R1Dk6Smxu2V48hOkeo87jkM32tndR
ItgOlRzSkNQuSFl/LLTmnKY4JmPzvpAQ3NYTmhjzTqsjiszlJ9riQ1vPR73TjuiGvN6qnum7GFub
W0zFj4Una8/dGFQQkHeDaoBFYp1+koX4KPpfXdxSpG31AmwdrJ8oK3/i9JvTn0a/UrYFmuzIeWmL
8NJG1qft6DQcQ+dLEg8zDsqlQxy8KZMpR1PrvibCCBGDcsbilLGPVIHRUiJvFsUVa5oDjNx5k0V1
AmcDZKvvgD1Z8HRSV3icJbx/rn4bQyFtWfpxw3r68LGQmbnYQGOb6CMakJcCRxPrulKtjWPxaRrR
FY5ehzg9D+pY3k4CbXncNgEJbkQf6qantcqhZAQvadSAPQpk/qJU6XVZ+nNekKQhCBWZfY12bUhF
cRqXk4VLFx0eBflIfew0FDRuztAy5eoDIrxDLexDOiYof6fnJYf7zOI03IsJHS7b2P0U6yaHbGnk
I7g7zcV6rbtjgSLO5aqyE4DtbLO+pcOIRGH0wlh7zhoFrtmgbWs6G1M6kBurv7nQBZJI+XAgqUCN
owSi2av8gkhfFKJg7ImqyxrCTsR+Se/1VMFGY1sPaAorb8QBEA7tRW8TDV4El3+wQeWbxaFJGejA
CM40StsN5Y9qk1cJZunVNg0YZ8ctIzdhsU4yKsGHvWLXx7geGx6R9UNL9C5ZwZRjk/Xb1LeRr39/
5/9wdV7LqaNdGr4iVSmHU2WSAQP2tk9UTlso54Cufh65Z6Zn/qputsEYFL6wwht+nydNc3fNAfWJ
39f+/YXMtReBAvIR/z78/sm/Tw2oF5H0SML/eP3/fP3vm38P7D/ek2EfRKO3DLKBArr3+z522O6/
f2Tdp+/z71c1mkRjeLoTrEO5r4ZLZWT12nLHo259wIbgv3/69zW9gsrx79OhVe7bhmJzFD2on5of
xe93/L5L/f9v/ec1dYt4FQvkSkr59fgdVqPfpRhgqScRZZlIpNv6++Lve34ftBa3wVnHjbHTrwgZ
xs5//P2/T8dMooiP3xkwi5Wq8u9vpErPgoYrVK0NgFnDnY4iCVEyUmSwHXjNGMEfTHmv0O7H4qh7
dOdZyZoFF6m62t6LGUjM74+DEJ/KFbAwBM2EB/ShU5/YrRbtQD6RpjeTer1DUBp57NRbM3Xmt+ms
XCp7PIIKnRyaua9WbHe3IkC9rX5dXolIV1/SLxoAHrQZIultcpWQT1SLiwn9L0j1rUEW5CDM/pMe
rSccR5bX4TDXxhm10ROgS/sLsjANzvaxl4iHndyVRIRx3BqO/A/zl1wFnCf0luK9pe6+qwCjG2Hy
MbHwYHNRBJQ8pS1lc37sv0rNAScNFDJV3Wp8n1eRIvvO1uIqn90BL6zO6QLllaXELic/R5bOAfz7
Ul+zHfQoCfpA4WIHJeeucKG2PbClHfLA7H3pihn7HS8waXZVj2LaEx7kp/xonhZWi8bOAgA5IrzY
mGT2fsSe7xmxq+oZAQ9IYTxq+xKrmGW5b2T5z1KCTAFkTT1WOPAoGbaJK9sPsqiLPqD3YMfjvCHv
AWMeFLS37U4IVzNVmgMA7pChzbaso71JghkqMsKJhHWDaGfs6o56jUA9XefnVLwJH6cOmffIpc7W
OcouvxTvKyXzBOwiRInmUl6a890RbHQZkD8y3Tg0bIgbiW3YxYfl/zHAejozjjUApejebBHZQyVH
36JXh1g3iEL/TgiqQqSBMFS46QcauSEuzX/UY+19kZjGe+vQIw/6B+Vw4R1F+D1qGdr5dXbkI93S
fd/a87b2THIXxSU9RPnUOTWT3YamewLCxcuQ09fHKnXxaztF3+YGj2+3D9W36Gpu4DcE+ik5AEb8
Lj/5d2Ksta/6Bt1IqBMBBmuD37+qqctQjU4oAdkAPO31AiihBfHl/e7ISLQVtu7+iKfytXD0E7si
tsT6Bjk9uyIZdZEgefuybubJPImjh+Vh4c3qJoq3kFMyGRf4E0UkQAsoR9VubgcqWA2A3F51a36y
915wfAS3FPe9ejrGz380e6ZHkjs7Q7Ih30FrwY5BA1uJlCL64jawD1N2JWd28DAOpGd0fpNbtNee
fpTnZ2gqgvPT1177Wfc2tpvpEfn4VXLOGW7XFNVUV9ot9CrtNRY5z8Aj3lrFLZhLoNBB1mG34mVQ
DhrhJz6Xx4fX7+sjDPAlzG7gx8Yd4jtNsOwS8KecPW5EOyHxN9VtVat6lxb3f16loOHHW8i3iGA+
yuehYgb4jZK6tK7teLssbnPjc9NjEzQ/KGwxlp0+xF0aGtHs1C/dngxFtl7UgDoLtR5n+WKwfR3S
/ewjz+QDSEmehkN77C8w8KnnHM3DjJJP8gIscNM4d/9H3bQhYNXcchN8ULx/RspP5gSWk5OjAtl0
29evLGhDwTGv1HzYv0va5SmHsrrkug/YbgfhKXJVVLhsBg/Gkg24HYdRtgNpEm/Xi9n9bCR+Pd3A
g9M8LI91eYjijUGNYxsXO3GrfeEWAOBqs5zRm49CkH6LHs7NJoHjipAOQJ3qgCDYO0USCPuviQf+
zs/eEy/bNlSHtuQ51ZmAiStXAT2xx+LsT5g7f6ZEKZ54WDb3+86vdJ/eV/H0XtUn+Tz8BUHJVWmx
ZQblFtLi1YFGWly1CkrdR/eUPD8AFDJ73al9l7+zCYjYC5EupawGJllAfXJxpVpCE8zHJXCGGkuL
RP0Yv7UOQcVDA7h3di37fXExojL/JuIxVexPuvwoH6mu8KQ1fnaL3Pm1GVygMa5AO1krN6to2Xqd
70dodbDKa7f4qYIWspLkKJ/TD7q3iwxexWMJw7vCbg4MlirgqnjxVmM03VDTPU/BaKA/ZS+7xkH+
XbXbT9PFcIrcSMZmEP0t0niaSXcMMfbq+FYdJG4RkOQ/GeBbLVjAJNnFdrUqcSqE4Zc9cyTxxPIZ
bGww3CSX7VM1973sCc8p9RrJByKC5RzvL4K1U8itn35Sl/Bq3TEuyiebJVsgdiy73I1ZHCaMXt5b
1mGNp1wD8IfnhI3enz8fRKqQOmqX8g8LtLPee0o11Qd+s/YcgpMRv0F/I4epH+7+GKrr2EOpSBhe
imCM1tueEOKl8jOFy/z63rELfkDrveChfXzmEMWf9sIJryd9YOmZo01yD5lvm9S0ow2kPyB8T304
2v/8H0+b5RMy2C72/O42g2wH5uxSZ31yQVpG5/JU3apbjLKRGuL5wpWAijRVDnansx7kXyIO6+bP
oh6hYjdB6nME2RJgNEQA3q3WcWxJgG5hUMH5nm7FDzsDywgyOEC2HPZz2Ef1kXHO9obCti16oheH
q7/Zt/lX73wNV1BMD3c+Q6hjrgCN5jqyk3KCs12cpc/S7wCxe9Kn/IPnIst5bn0ZBcIFTkR9Dp3v
9NJb/qIdky2YFLv0MaFDD2rL41ZvArfobVDQ6M0aT2ns9SJo//OySX60AYIxMgiV8VTDMxrFF/Q4
MalkDDxlVxLvz/5VvDFRf+C7sKpvlV3zjimtw+LJmtFAGnK0T2M3obEU2z6yQh9wkTZMgz/xR/Qu
7JRNs4t9waUAAPfLZ4vdVt2p6cjH7fwkf8Q7pJIhWXZOBCl2XZjc9f/Z8Gnk5y8n9K2wPkJ/DkD+
+MTN6W6mFHAJHTC73ESFLQNTJve6DtMmGKka2fXORGg79VgdO9RV7P6xyT9KQjTWuphr0wVm6jLz
zRPQbr6SpAGjeJxXo5cFygkxnLpdFcuL8FGcVJyPVfYvfCjBL+jRfuwdDNdwAUcqywArN13ulH4T
CByiuIm5tXq60SD6Jb70nDmG8xOYGMqFO1cMNJvY8wJqEjp7VXi9ZUs+IINOwYDWHt7b491PrROw
ZC+IfKpZbuTj2eswyp8VF2/eykNb8BhNxxjUJUiBr0a4tgCQ5m+FbFJWrIOwq0txi9ergMiIEZ+A
4G+XpvCEl3SpnnSHsVyE5kecosufz4EQ9sZHbjI48DRzeyTAo+Wq1rknbuD9s11RppqNCyVOLdqX
mo1ljBAI5Zd8bR9OrwM88GWUj01dpvZ9iEJrfFddKgl3RgrLjhTCzDum7qKGyidrG/sJgbRk4C4z
20z/gTtXgEPj3vqEK80NBe9mpjC2IVBl4h1Zee5QhrfDT+M0NxTOJKeGmgt9g4UdUhP2weFzp7ra
c6PvqcfjSvpQiCC9r2U3RrRj8FgBIOZKWjDCaqCULN/APxFZZx4Kcrnbl2c5JjRuL0sd1r76o/4g
7YyUwM8UKCZhxFt9ZJ7DIvH6jdjZgIHvnoxiJcez2FRX7OJZgt8FNbv3KBK3/ZZSSdZSgUbxz50h
jD5YK5yq8xNWMWY8Ep2OfkH+jnhHnnYavQgqQfSJy43MbJXnLWBlSipLfoCMKTxH6VM8OzQr3o0/
keqa6tMMZYkS8Lcguf9cD9a+nC0F8wOOOWBPwP+Vq50fBRIPXPs29YXQhfIjnKJGBY7JhXOU9V56
TP8he8m22OMxnx8oBXAujX1Vp1CL9xq0eUc/PLY4GGFxuOyr7DTvKicFkWj5PdLROSTrH0Hdg8Ms
SvcdaJoAAYiwSPaigO41Cqvsz3/Swhme2tPjVk3eBPa+esYBE7LskLkUVcQb7BoB20+OQCdI2yj6
QekuD+Elmt/QYKvidXGBxFa896JNRPjaU2EmBL+jW+bIz8txhpnoG5afY5r9mjyCeDgSoC47pB0Y
89qRQqOxHdgFsH4LUhe1l+YQrVePoVTdUFODP36Mtw9Y3dNG++zYCaYTyNbVqZDxY8sDDF9XCsca
Hfmzft/ONVIR1zz1cakiQytdkE5sdQqrmYyayOrm+tlauDvkO0DbuXIapCPhDPsjtBEWu+nH/Jkw
u6Uki7swIG8jaFQ/g0+aV9d7TGtLADCAZ6Aj1p7KpTnSpAXYnRqsbQ4K8Urrl9kWyKRR7Booy2DL
hr/kCRPr7IVaCJ4ZlBoBGtGjU2D3aBS/3TJ1xTrIMz+yvIeAUQeRvIehWBkHx3X4hRYOsDh/Ytbl
ADbVsBR6TjelEUq+Lm1rgNgPew3C2Ec0l07P4xw3+N3uKUeXFnnrHlMmO+oQVEUGDiL1QEICS0EH
gEuMyH9pfu5pZt64Acsn0WACv2WbZezLTXYqsgAZPuTxR4F2ye7OOqh+mMapFX1cs9iyUZWo1c/p
XaW29VkLQPfJd9iVZM35kaNQqbzHEIonzdNpfu3VmL2cIHaut1S+Hz8sNiB9qQRPChKlNq1jCPEg
mh/Ey8JN83vIC1ao13b52kpecf+GKE7s7hTQLKtNMl85aNYcFP+UegtolYXlRsDEWrfkZ5QVxyvb
A/uT3R+ZN+ZWoYXtH0HfEb9i50SnWXT7SxFSv3LQnHqKP7KPfv9ebyr7vf5Wwvn1C2MO/c0SnP67
VlnBbaCG5PsJCxPuVqH0ahDTMERfKAtAzz+Ry4bJoTjDDROosVOZJb37EC44kc4XlAusD2Ryj7Pu
pV+EXYajsI0Z+2vt1wLKOyyo5qb9HF9ZS0u3OeN7tqoQ23MbdCOpEd0kushEqTyWx+KQbTkhu79o
4Vo8CNrJXzdequ6fKZYDED8FJ9uWR8QMp+f5G9cJQpoEtB/aX4kOp84mKEJPt+jeZ0ZljeeWb4GL
JIeaF9oLLqsrF5SqBM/wA1EBC+8z+rmnO2peh3UjmS/MLb6JzD1obixj1XkImHAZx9cgpM2atS8v
TF5mZO7TK6dewJoOxHuwZcKnKbw7LU3wjbRHiZpR9vhJvPobKYW7S/RhRG6xRROaRNZp/oo36cx0
51sKkobT6nTznVV28ZOci7OxA7buEd7ph9/jgSqRfonesrd8tr3qQJBf12F+jIZjmb4txhYlf04q
tiFXFCt776mihEBYvDZMh5tCQGW9pn/IyTGMG20tlH8oMAmfmRcVX0btDmcZa5B1gQSGz5pJWXU+
MbT6I5kqstFgkJ3+TcFFnnKBfxQ33HEjaI/USjJMUZCd98vGE4loV3EPGlKO9EXhCF1AYlGK1XT0
cxy3CD9JLSqVjrCdvK82BD6zBq8VWbCzA0GTZl1/sHuOPfk2Tz5J+6h4mJObb1WAAUNgVBvSDDHz
lOzY6sek+Is6xCtf3k/QY6ikEwCvsBCsSwBYoq0qXgUfEjEh/KLt+1Ns2MPz9JTffXkToWBHNKsq
J5j4oPipfegnk/n1wwDaRAHnIDtYl7NkDY68bKAUfrQoQtv1VbsHwheCN6mCeTAK4F7sW6eRJo7q
IHBpNy6cydJ/bb60YNpP1/suem1vExsmSedkI/wcm/b9jOexc2mNV8giUuV8oMKOODy7TuG71QMF
ZQf1AAcmKZt9g87RR/R3vEAwqBhedUiZK0suiHw3Orxvu9KvieUaPVX7fT3+mT7Yz/ia9yKAydv0
b6/1X4CJsDBZrGJPFf7WHU1VJ3vPL1dQsPG+OxONDO8623UF6wIRNfBwGFiEIC4oM/bEsVQHsKnC
oBmJQNxHXLwqxR9lF1jPxOY70Lvklz1aDdQw5Tf5LfW5kWL2FD89pg1i6w95l9HRRS+KGoxPMsH2
XF6IBYp3+RFcDbphjFQoZWtCRxC2rtOYLFIHWYsdP2kb5H7udodHFvCqKO+wWU3mjUBDozvgIWoN
Xrrvso7BXRg3tFIm9YTBUf1Kzbc2QMPYM3Go2e2KF7M/zu0zd/0g0gAedhk81fJotUQC+WfFRtBQ
g0tjILu829iLjz9U6Ep9Kxr7qPS15ZP/qMhYQHDWf56UaFcokMXrm2Wc526nr3GonpxAIod1FV6z
xjHv33nhjsKO70BNcAiiv+WRUf9FbcSCkRV2I0LxXhu5LGh7cvy1PmLrCO/7SDQpboRmUNg9G9HO
1LhfNrLD0Rt1OkL4kpoHES/ZEgXLeitEzoYLDd+0uUU95XOnf+1f+WetuIXaq/XclM8VFWcwu/rb
IIQkXk+Me1zNswAUJ9nb68jys9QeYRirxpFMwyw/RBSb2arMkhNAT+HAisrXUL4ma2My31nVCX8T
vw1TP0XgQ3Ot6YUP+yS5zBwGRjccsUFfC7qY3qdOQbZpz6/CE9tQ5bKo6iBOaPwQRNWeHIcFVRvM
Up+SDGMgfw7XC/LOEQHRNiIaYTZ75SrowZHT6KKGgeXtugIWB5bbC7l6fSnIavT0af7kao2vxFos
a/d1ubqvo49Fj7g0ehtu9y9SF+JiarkskInPsmSEcrojsdj95LUbvSXqhRAzpehHT6ij//jJ6jb/
KaQAHPdOH6ijTDSdoAuSKFPUYGo9EbXnmy4+IH4yIA3DLv2Kls78KdHERvGf0kwk+VmwIbWHlg5W
JBBVd3wVAW+She0yw7LTq0ibMvOE5NiZnvDERV4ltqgV4jtND+cw3VQPrfzGJq72mWTKZ38BS4ZU
HXcftUty0Deie6Df/Ej1n1SIkEKiZkWMgPFP9oKccQuqwyMYkZRQSo8DqCkbA6+/uEoSUaE/QMkd
euHkaRE1GMISkBG4jqOnUP1M2itUApBW8Tbd/BEu1ERZMoLsvqWkxGFxg1Tolj8x5Zy/Kpti88Dk
2q8Wh7AK5gdXFGBKRoqUbUmSorfHdFBey2Pmsbe9cdnE9BU6JmPtalKhwZWhdgXxE42gt+Q9izcs
DRxNcZs/+SSWFY2EXbTZ4SdYd6CnrjpJLXLUPpJzyqcq72QWuPf7ZXrCn4oRmL3AtCSxiQ7o5iAm
wIfl3YVVS+bKkFtckO2/FC90krXHvnGmF6wR3nl/He9rBvVnhtb0Zd4xkSlWgwR7Mg8McCpNSPl4
VU1FEWeXkLULM22KPSTqazoCdmPyLBMVIlpKgYhoTvtaPAJabTRDyV+zK++lsNMQXGQe7r/cd+7G
qNFcgsfo0bGgXpwYpzsRX+Pxd9PgEqAjagqoy524TG3AR1lo0VIc1V7pzpib0nqrhL896JgHfncA
WoDgY0HwXlqInIcAo4mcO2VXaK8CSz/HLERuidRKHOZtgAzPOniSNfNgySa1BvwCRIJRWdL79bgP
Kg5bx2UkbUOY1hXYCRgqFwITBLkVihVVyNFzrHwyPygS45l6One3oUCKDhEjEm0t5cYXspJxPWqW
lPnKb4vWQQiglD2qifxMylXdoOCq0jXVIFiNIY31iul9/67nby7qML3x53zPmq64XOie9Ly0lR2X
lTPivGrCnZE74gpKyCHhrGzTAuPXC/CatZ9jjCf2Qq4410sVQq5RCksHQx7yK5uDMUwgDRR7yItr
7iIlyndGJ5+pz2f2vQggvIh1LNoYSNlkL5T9ecLhU1nv13BE41cydWtWSnY+UmoJTRa6mRqkSqqa
jBLuGedKNogCC5EjN5V9nqsqc9AUNGC/MePpeANtqX3uej86nBVjqyVkRiVLdzhGbhGrAkMp0ljh
zkJ3wQo3aN4tVHr99Ovug08Yq1AU/qqU7Q9mHErU0EZY2AGlSnhv66A1sQr4w1jhKSVXWVs/+59v
5husfsMhqKTVIN0gxdIfx8fIrkHWM1BR7l3dwMj9HRJZPnWuN1x+vp6Nv7w8li2Xlb+nM77e0Njh
jzj3FC0ey+d0GPSI4sSg60N+w1u4HVMwQz1J1tPmbGVcZ1Cl6dCoWy8Bx5hoNue/1C4fx5nzRxwv
g2C9STWwTbcE2WavN5AcFFGgtX0DYW0fbUk24py9hyiJQotjDu7jML3zxeOFLoFAxoSVFkwh5Lr8
pbvwgTplHg3FYpe6cEbWrKoXQzsyKzQVlUC/UHa9hrP5g4K0rdIEFl3wb9xEPmydGMi/Mxk0d2ho
1l2NnUr+Y/rcWCYI38Ebue2cIaep2pwRJJTmHMshBJxmQT3p3ACTXPsHwECJft1xncqOBCUZM7jI
n+nqWq501fMdxRMBj63+wpjnyyNQzwJQTu9hnNLeyUW3MvD1xdbCJ7dR8J7Ycxt4r7WsBZQIYArl
Z3kdUiv0lYo74Q5jFVjnbfrRWgzSbK4yR8H7uA0SOikaokQIKsDBPWDtbik3/uCO2q21p1/H+OBW
ojIdFUEjocCBIph7zwm4tymibTJNQGs3rbPPIO3jqDjsBflXsjqeOv2wY5D1p+GZBmkMlZ65mDr9
NQfiiekidpENYQsonYAWGzoulg8ZWbl/iCVOaagiONoddo8zD36XeiI6+igwGuXmGVEUlhNrOI/9
WwpMDNeZKt8U6gFIG3IJpm538qHn4xcfBftK3NAax30BxFgmebHmi9or95jDxMmSuQcRiKec7org
qjEHCFcZHCk0RhuqILKJeUeba72w8c4CoiN7JE8gHJd683v57cKjgoNlGWPSbG7qvPnnCrOWCn0I
ppLrgwATuXDWOngYmC/zBqwbZ/bADY5qsOhyfbQO6VinXLtOTntSX6jhcTW6xauyEPFyRiGYAkN2
sSLlgpXY/hY+t44LRddagWG7+HirUNRcVyCetxpmaVR/vJrjxjSQqQgxdHGgjDGV/5mQMPZq26cm
9716HOQOwzKibwcnkAQo31mfzTninEicGIzJlgtLmschcf4rIMgAXOTg7h5RzLfjas1NwUcm6rYt
bsuy4+vXQTBSykQa1kF1iuq5FgVY85VkZbg40sXyZiswWkpq9jA+oEk2TsDq6TR4d2LCgiKM/ofJ
aO3uX6BUi+d1vEIMJEk1Nw/MNMt3sgcGGQkuObBK1lZN1wzR93kvzquZ8qsIxvN32uFnpKN0qFLz
XFcyqnzFmT2T0ELpgMK5NWOs3CRa0DUgKrz1guuoqzi15Wgvd3IH1nLgXXQYQU+hPgUiYDcqZyD9
zZU6G0gOVO4kVJ6kkgrR2cijgGmwzh9Ieib4QhdTqhxF2m014DHlcqub1ZCIpMJFOoopOT1FL1xR
UT6A7Eqp3EPPvXv4Ui2ybXWhrsF/CFvzcx3Xypl7SaEVedWWtifOLj2FekAvKGows4bOB3BJJZcV
qKRMCpyrQCrUgE9gblmHZRmBKIUUv3lCCYGqomU5ET3yMdTUAEPfDEMOcGfoAOOpQx4SByTQAoE6
E7T1UpKSd9LdJt1Y96c+BgDuxyKTx+vTACoFMw1EppluqulD+AKxwjKm/qCDboUztml4I3JNCW+s
P0YLL9EFg7iOpGEDshy9NbQyxQNqSt2qobRT4ic6e3GzG+87nLqRTRv769r1opRw9+6Q0pmh7Za1
SqbkBHcWaLJCYc9RPygjWLRpgroJGZjcCoYsiH9KUiUU/idmoEatjyDLQCUcHb4bm5FZoWWyNvEm
c8evWNrXmOO+6c7CJ8/N+4aPiu9XnVOoN9w1dnJMywRzu4od0TN7rGfBOytEkHiKsejA6hqU990d
sLVhz1a4RtLMe6QW2zcqIny9gVyVvs4eOk7s23jO8gEyo5Gm/2NdQNY9O6eStmElAaCMyCs6/gyb
QTszLQGnR90LMrLc93rcynzU4vWJ1/VfDHh6IJFyZur2qPVDV1i8e/o8c0KAHZgVQucu2POIgdRv
4ZbYaOsRMTnLsFO0MJ5C4eGLlM5jtxbO3J0p9+pxh/8hhRwut1CeIyIuFpbfxYjJWp/yN8YMU4oj
YyVasPXkCH6XcxYjVg5uUSwGYr7hprHyFIBWkJFmInOSCJd+AAhhgWK/E7QNbx+CibyZeDmHFusQ
gFXSkWVsSA6tCc6Y2NyNRYewgS/jW9n7KJbxlGtIcMZsEWdy1BMdHM2ibL82Gbit/FURQ8wBM36w
JDY7KDnpjCiT+iKAJdM+13iPjyIEyQKWkHzB5NgEIJxmVIdHRj+CmOKwYc5QT8uVj2cwAbRkiMQ4
e+OLRf5EbZRknXx13b5BnlD+BFkEj3mFGfQdqL8NSAuKyWzOLRUmLLWXFl4/CnXmjJOv06n4Zloi
i4dmJVSFGr3aKk0/czHX50Jb0i0aNR0NJ/zWnKZZuu3QNihwrioBsz49LWaO9l7ZG1tNpdikpJi1
ZSA5HxOU/FpXz0k9K1tpqJQtFm3AyFJAVKVaoLGpvqc9NIqifyAtJDCmxCbbiNOdRrcAqSXR29IT
WtyOI+xnsNOMUI2a5FWSbFJEZxRZxPFyEt1Wl6YtrPRjneiCLy3ckW5Sb5M+5U4cdQbEipmVq1cV
xFGuDV6TQR7L1ap8WW2NRftukUacUK1gyWJ3vi9FMBheSlyDyFa5yQBNYz5l4UFsSJcZWU88nvjL
3z+PcPTyo8w8/r7UZqtEjyJefn9XFNkjnKnclCstqJTnflt0er+d4M8G5jDuExk4Zfa/D3KMigR5
MC/2dwMwqFybjtQwcVu1brByvP/Pg9IFmlaxlaADR7ghPv/7hlRPv8yHjhB+iXTQ70M7PlCR/vf5
709jx/ArymKDxhISiYYGivH3x/xXQFyo6jQoy2X3q7stZO3DndUZN1vDYI7g5AlALMJe5Pdof+W7
2ybr0V0SAIf+vvjPH64S3yA7+c2/L9YZMhstOVjfUetBugw3k/Ugfh/S9c5kv4fz++PvixCxXy2R
TuKswFaKC7Ehr2Snq9cL+/swrU//47XfX/y+Jg/3UEn1JFCMaV8YueSXI9LgxoJo9pSSyN1jNJmy
5qUV5c5Gf8dwe/obcozgtjhqmiProMyt/ZCauoe4bRV0Qn2bqMwsgMU0cy1vo+c1lfPfLhdbMr/o
M9aynIig2WLW3HtTo9EYWcC0pZTQUmMEQDCW8bEUAMoo6kLqtxLp7h01z9pEVNToYDahy/BoRK7d
YzBt4TGd0OvS/RHbq6HM0crSH6RE+VM7r2xCE6eWbjSX0JrNz6K7tBoFQa2VyivmaUJCui4mxeTH
ZpMGkIJphFAkUVv9/JClU4N/DMa/AF+bCXPFmfDkAeYw0JBaQNRl0EkJqM9VD1+556mXqGxp1Tg8
d+Aqa6pWZpZHh7oYNtq4ETEapwnXNm6Es7hb4LR7RwIz7PKJOlStehbkPq+YudLxw+/KvnfboQSw
B286lloy8uZ7HgQ26JgwSKfaFtc001HJp1vPJgT30HDoKqBNnJIVCnRlkNnu/AZhTlQ2THcaqY9a
ouLXE4iQQiLDwADzpRL7DXh6FA5o0Kbkz/j/JUjCgEFCryFBPJpCYoaBZjq8jxUXDTsGlcrri2KR
O5Qz0aZo6URS6D0UMNrmd/iBA9DMEcS/YuOb8wfxMoHEEs0eY6jUIK/ST4sKkCZlWjgrApsXemzq
vaQBM1Cs0iP6UQu1HRHnUDBtaQylaSgPRSNf5DXrggqxMSkhAvWCQWuAPLKOszUxa0bBCDAZeasG
jlgQMkCBAvLNiMM+iexdBpZa5RwjS58A9qzv2ZvRE42K2qeVWto+HtjgCg2iKRq9r5JOZgiOedgI
8mM33MfZbTDR21nKCFEC34/RQLwhl9bwXqrwLJvK/AAdbKqmcd+1o3JAOfm8YEG6SWj0QkFZdpKh
/WlkBSjBKAT1kFRMIJTXTExH4/g8lcdO0a1XRGfHRfOsSTF3kNQ3aVL1sPm11Rm42mlCezAMbQqz
pn9HjgxH2akBq8LkdRrBOA8SHsVIRSVuHpvJOojIcxJjpJpjfJf1MtnLBLctVdXvBiUSIS4Uv9eJ
R4QRBUQzMQAzFKviYyLu7oakbSaQtOnyKEAqTZD30uEtSwS6QEgAoUrI/vtQv40Ypb2phdgH7eNJ
GTN5q2TLNq7Qm8Sq7wPVBugc2XRAkjkOHlck7vxRlax9i/ImfJp+B29ll0fSX+XRQaCpKZyx5NNr
AJDUaztNk9JASEeZ6er1hdSgrvHc65BnOzQntiXgCGh+G3M0QLHJD5KkOs2dNte7LQypwREj7Vss
qiIoKj2IpJydoO1uU1u+T3oOpW2QAjTYntaRDlPXQmxUyOW9cX98mhkKI6jye+YdytsERaWRumAm
/laRUVEk5IdrKM06VJvSAuvRLlOyS9lHrH5M3AVVcBRoKfsBWgQGYjQwYBvNQBaCeEuTK9GXsdcu
6pGNxYgebjbcGwfSMMqLwrKZlPJxVu/3MK0xd4/j4jOP5INZAl7vq/kmFeRxAzQ3faKzNnWUDe/t
m9rNoWr2wg7fyrstrATJel5iXzG720NEAEYRFaQwK7buGvQ3IgfOY1B+tIn8BsbVRE2AqGi1kJvp
706rDYGVaMtRU5VXVOI6Kh8IrraJQkxYUYhqHz05ISQsvc7Am7XjvKkkHdzgnS6y4EOEVdxKgaYj
NvrlAf91i472FCSRhS2dXK6+MONWz6v9kNTKeWjSayShHMxinG3k9KbHlfjU44ltxZi4yPSz9CyR
r/1jpKkDFKtrBQl1v/f5YX3PjyEJEUv9+7hjzCgr91vlxlBON5X5LqCYs7fq6hA1D5wuIB3DHhA/
8hUiIUb0s8y6Ra6/TvaZdH8p0ch0RDoZj1w6SMLCsomqny9kxt2TihoRRnCFjVAfdPTo2GEm4mZL
y72kE+gCxtpFFVovXzTdg1L6k87RPu1kvBxWtfGlJuyssBLfI7EHHIC2S6PSBkKLQ98hHHftMbDZ
xDB0aDysJRK4w3GbJocEPUfVKP52GH0HEPsjSOqQQKdp0ylJhtuN/NoXMUI9qoYA71jr2F2Mm0Z7
sNWqsu5rE+mR0SLLL+Yv0qiA0egeZ8GIaYopIwK2yOfhA1pCfLT6vTwrxLYsLQM65f4kysNerovT
NC1vc9Uf26KjRpDNSriI415N6jjoEzRmK326qFQNj6nhcPGqQJALNJX62EDTVyspdT6AuAgKzGg5
2sjzmJNaCER3GoSkDm8deoxyfoX+c5ww80FH+0nAnMAzlgIWBAF9UzcNOyrYeSmlgpIK5Tf2Hh52
Dx7xu/oRiXCfGezPpSpRKjfMTUKEHhYxsA79PmC3Yz1L0JDjsrVomZglAG4XN4o0rMfuZukSS7tA
VVHSSbaW2PxKFqLNyhyAyujUqVoZkRGRkmZWGhraQt7D8jMsUKhaATXB0qNBqJ/anNkwZ0RpCFQD
ibMlHQ+wHues/AtxH10iXfuolz9NO5oOTrAl2Q3nr8N4WRYrOTzuRxMhEpBLbw91Bsz6IBuQd48F
F6+mnfforIjghlHV1wnM0W5/uQvPOIlQRbC6BrumES08NbpYdJbEahVxRfjiEMfjV9wZUYBgvFaH
TU3rVu5nygBLtWkKQvpMKtCCLNSzlnVfUj8GrUy48V/sncd23MiWRX+lV89RCx6BQU/Se8PMJDM5
waKF9x5f3xt6ZqlU1VXd857wSXolJQkTEffec/bJBU3wQgx330GIAWLczfqe1/jVKkuYMEM1N5SG
cbMCQ08awoPS7XvN93Z1xghVBNqiVWwGhBZFDmV4lRoUvKGnTbs09bBKWg+CrdetWj/YcJ5MWLuT
dCRKkBLCezrPHMfYZXa07ZShwm0+9pjk9NLZxDYF6OB6ElMJG8XgC79yQVQh48FSw/9s5vMiJzEG
dLrl1/keMAFtfZDlNh0C4TXQmLvsqCmVCZuG0WuHESf0CC1og8FhbQrfBck5u8KpUQcF4ZLYNlqu
nQHhoSXoo7VmnkqoHKAuhVSjhdUrL5oZHoe6NcGJF8/Y1tknBerNAEO6qrLkdD3NvT6xT6HJrQQU
gapJhXvde8w55TabmcqZjlkVxSUFRQ55XiZaXS8DOuAVvTozg+nslpugafLnEtkiUXnGSHd4Ms2C
9oWeccsiDnSNzJQ+VxJaw4WeYN5LL1DOKYcNDHc4utZ+rapr3bZPJZw4yNfleE4EBttZZXOlNM2W
JTZs5MD8NhYkOkWh8drbyN08vdi2mIxpWiqvhZ4f41Qj0mkYSG3j5TGh7lA8cnENUx81uRxJJUK9
zK5f6BXo+NznGCGxMkU1yc3k2XC41F9Tzr5zLZa/4gIAYSe3MZKQwtv6OQRAXtJMBTvYajzgDuPa
qK2VtdPEYqqlMX43lkny7ck4EXhlnfJKNJfY5w2d3VRNV6k/2hAQfCaKoWw7ZwD01igrFTjEinpa
I3KaUwHSdcJyFp0+IGdEEEZBvVHCIjzXvh0A1WS4Ho62SFKsiRUwe42ULxKj4zFyiNDtqW10a7PF
fiSsmqIPGsImihqP/SqkJwUfTFcGjePJUmhRj/W7d5+F0aA3DRO8Y6lyd+/kuleEtgDqN60h3JU2
7ZS8TdjzyNc99FY4+gUYnxArf5Nl+iKmriinTGCG1TnaTHQ3HkCNCZzycEp56d0FMkBi2ZyB6KUq
3eJj/Mp7y9/YQwpeuStfazNbE1BZ0nKI2sWQKhunQLltW2WyKWijJS4/rCzcY6Vxc8uB9VkeKAwN
YthaISMjI1OOqA/ZgJxd3iXJJ1xMHVMfsqBYFz1ydKoIWk4+qv9qqDYD/peyOkgq+epCJvRLb6Ur
5a7G3vkxFGU+1cttY/p0bASzxlp6ShNrDZ2Z8WDNVFN22L6jiil6Yh0ohmZJqH20oWeia/bJOtJj
SNLkqztxdW+c7pm2g0H5JFjljHKVWkWOgcLOdk6tkRylRuuQ4n5jZQVrS+5tSib9EpzhZZhD1o6I
RBNYmpfSABK8ao2xCpUbynIN4aTLzLDm6JxEKEMVDfeJ0pIRTHznSW+bdUN7pHEdfw8DGGm7necH
nk+W00AbZoEhs3bCsp7rpvSp4izYCsW/dz7bquzxNvK08EJzhMU+1CWLQknJ2AoWpcIy2psuOceu
LvgPikc6spdJZXglS4ooIN/nFc0yJjnDXfHlmxcwKhwaxvLCbh3k/4z6nZ64UynJXz2fJHStcxlS
ojUvAZIuvJzph+c1lF1xeOh87SJZpH7Idm8x9yCR6b0lLHXSexlSDcmMOTwU0bzwzuRkPw9Dj4XM
pgFcp/EhKcsbkLOVRGj9JTJeyqb56ALgawB55ElGmwPeKaBBld6tWsqbsotxh6AgUdIOvYLYNCLc
e8VOU+TXYgDJEGv21oI2MEYf4VcImqfSjptzKLdfGpEUU2HgCml82yAgjNBSw4/uZvucpanxORD6
4IfnuCvydZ0MjIGCbhw6Mwkqbdqtob7v2JDmdKO+m9xuVpXNLA9uDRF2kBmXEJRAcisoGuG3vEnk
+nFEAC1Mfs9MQsM3V8IXFqxmQYoASsmE9T1r/A8/jT4zy83p6uangpjUXYKWsmFXtQbxaZeyMjdH
NIhfDc9vtVC6g1zDE4y5SHAr0mWuOegA5jDq1ZNSNCsrjKlp2orQIdC2tQKusXG1tepqHPi9/RCn
cN0bi9FFNqw66BrTru+xHdSAI3xzHUMAnGmjMbEtaGL0VUZDvM5nXksomadmRzy+jC5y3l0v1+9Q
nL+0mLiOoC7fE5M7rvpOtuwH8wizmo40wMlS4lRkUdtlAiuNDiyeaIAciz6C8U6HBGLj2+Ku8/ro
3qzsLLQeIZDEDlQ+CzZWASnsnUNjZ58+Y8qqir8NsJgo5PGgFgiYWWlIOHyTYuREijsQmRQxR/YZ
xhEIxJSmeE8UXFCOWPRlnq5h47K86pRyTkPiR1neu2YYjpFxsmOcxiFB7EuYHwnaRaBKksSJuaSX
bvNvENF+rsLCW3gtkTX/D3r7X+Vga7IN+ux/Br0dvtr/WL3FGdm5xdfPtDf1H3/zn7Q3S/7NVBSQ
hvDcfoK9WRDdDLiLhBCadBEUAVTuX7A34zdNNhVg6Jam6DrhIP8Ow9bV30zbABwHPU4xBOTI/xPs
7Q+oN8viXzIFRDlZCPlX6KIumZ2bC4s2o1suQx8TBakXAofsLd9FKx74QV3k1sZR53hu62v1pn+4
1+pZB6adoBVYQmpkvGBJL1VGBbikfIalOw5BMYXIKxvfBKN/8jBvPL95AqjxifSZmbpI3rQx120O
Yip2Zt5N+cy3qF3X9swI/g5w+StkU4w/oy24bIZm8T+/EBYLR+1BK9JKlQfruVaUJw/kRy60U9Dq
H3VRf0sSFUwW+g/DV55+eiBOf0ST6vaIrfwZ8Tl+us6dgh4nW7Kh/fLpaex0eeBq4PlvdruVv9On
4qgDnH2tFvG350xIHaq/rYv+lOKq3dLTCC/SQuzti7Cmw5GWtn5WIA/v8o36Fh+GdXgOwZYfsHa1
Z6JTyrl/6N+wLKH5M6B5LIl2SlfdR/rs7bSTjDn2i1LLnEv28Bx+he3cPOmPktMrobQQqybGnnMf
4tQJ6r36Nb/FN1xPEFHRixE5adm0uelmTzlBDTnSgEm5i3ftQv7ETaThBEOdPSOxA5yDmBWX/KCE
U2WLWW7DePg1vXHg9T6CKz/OontJvmE7PaEn9bF9sSKG6qR5cxnK7eoj43RSuL76FbzyGQul7yAH
mHyr27ycsp1NAmmNAbF8pwtYM5adxe+EdHc4aNfFKz1i4nWLGw1jSLMqigt08lfkDfbNKZdRcO5P
QM3dPR2/QlzTc/iF1rJDJ7RPr9hen3DT42Nvr6zWuGG4HO4OA/6buWhDhAwT45thgMXQcd0oG0bd
NLFckgUF7UsuCH6tiYZ2QZ+Y/R3RsabtB84jkTJP5LMug+KbWOfitd2a7+nJOVbpQb3QXsZtiEgL
UalHL+IJa/GBiN+DuwHx6Z7MLVyYfkaDjzw+MuU3ObIv3EtnIOzfAdJ0tUZAh9lw0r5X5AM0Cw8U
mDnDe3dXyzlAM/9aeXux1fvZWLri15yTpbEdlhDA5gz2bHr+ycR4KJ+0+VUcCcOd5qU9i4/ONHr1
9upec7m0jC9QKAxQy4AK4aNdWrtOmSTBknyXF2ruRJ/1dJK/inPUTbqDioXoKD9UHP9PuL0LDFSj
CiIFV4ZN+tpwJajTOQxbO5oz6ip4q9fFND6qTxh3xc19Nw91ua2kif/i3MQZrAKPdjZt8FFQKa7N
Q3xs1zLhEtrOOpf6XGK2vEreYfeh21/lq+iOMorYt5VXT4O9fbJJFZmk9dIirXteTRHEYMX5ag46
V3OrBle6LfkxXZvHEie5gdMH4h/zgE17V8ebRigU4QejS3EWzas3c0Vjmn4GY53pgF5zikz8bDDI
nHgcIKacJsH3j0qQiflRTPvxByTMdm6tm2BC514iiqFdBvt+BfCPeQs6wEOMxW3tEbaDzoY1kBKx
ZxLazKFl1uaswd1Nct5ndAPestIeIV6CpTphCHlijGsuaZ8a6+BWvfazVb/ybjpGOmbN7tQ9WhXA
8Ylxdd7Kb2mc8U7UfdOs+xdQdnO6DPa5pl2M9nAJ5ge0RocOA/XaRBy1+mafm3318DYBw5FH/yS/
yDMCCHBCPSnHov2bxflX6K+ANWrogigSRWGb+xU+rBKZbrSmiq7FrXCRDUs1tl4ERtS/Xob/sAiP
H2PYqsWciDaMOW4RP0F2i0LqaziQ+cpQiDPiI+y+W/du9zWUeJjIPEVQkLPF//ss8CdLv8oB9Ne1
Xyi6KgtDN+lSkYHANv7zx2qwncjaLMsVfYQXptHO3OgS2nUd3t3E1KRXZQTLYaZxsufAtfWZIt6o
iRLkHUBWLckkaq2/po7TrAbByC6K0gGFKPWcr8m7sO6OHeBAulyE1ipaT4Sk7Os0E1WBTJkEwmFI
20mYl4eqY8mIhoguqb6VtSg4JoOWj/HnyMECaxOaC4cAkWc1q1HrWAieGxmdTZSk0pyD7lMVx7By
MjZ6tx8TF5hPArgwrPriGsjn7CgB+Z6NYgFLYr7tZmu7KncdOb6IjdnIHDl72E26do0jQdvWIjI+
arcla4XGVmFKObOLiUSuSJpXGzkOlaUmD2uLYmdhjjFm+ijxNR3CXIoCiRWZN23LEZsQsxOAJygH
NsuChDIisRkcFoq0SeV4dGjYL2qGLI+gvWymFP53XVQIwdsC5EYqX0ISgvc+oMJJMpg0gFU1I31E
2oSiB9JYnM3ID3Hqx9QfuUfgGkohKRXf6tVTHNbUxAP2MGavuFGVzgyXOakqDaRN5+DXOzlZSCpz
DC2QrX1VWvtAH5KZJeO2DC392BdavzQlvIl2px+YKeuRCgqDGKdV0yA+lyuDsGOoTl0bnLRU+rBV
vrPEGK4GDni+Xxq78WeR6s7KQJiBokw9Bk2191B606hE/qX65jOZzwNTMTYKh9igiMQWOJCc0Qpm
1INpXozBvcgZqbOhcpAFYpfeOCndZ94ZT0MmaUvd7V86M3vOuujNOxIJinqxK586L7kEjntV/fKT
PBRgKDzAg14j1ilfxl/r7VxpfTTkPpR9I9ZmLnHuM0PGfeCEOmHvTNdx9xgDoTkqgjJdjaG6Briv
isA9eJlxo/e5lySZ/q/NnRYgAIIUH3mEcrtIEZU1qPe0kIFrUbfPSYYQTkBfgL0jFlL31fOok611
7TL107H6TdsnBQsf4mA5XEph3U9Mty7YKMyTbEHbxyAcVYeGO0Cbk1ME3c1hr/To/Mi1qttLpqNN
ROJDhxeFVjQD0bgcQ2DGeyYzJO6iLztyFxYJZ5qH5jbB9zNEuKrylX4ySQiKDZu56zBNUqZkYT4T
zPYMxUGBidusWNcYlRj/TB3l1cBkaBXQiTh4JcZX4L0N3WVojJnWNTdRtjtb8/AVyQs9Ay8ZQlsZ
SJfkiNZQJeNtKkxEcK6+9OP42HsGaViuQ2tRWOOmUdTazpFqUUNeOgzaLEiZMRmVDs4oM5pZnyj5
WjWTfhXE9aoMHQgxBiFK2yQvgDO5yDFJ8J11IULa1PCUjVsOmHxZ+RDbiJIocVw+fdOgECoxTzoQ
pTLi0YQi+5s+9RdWKambH18YO6qbyC84szGy8ZZ5JU5ORWmbSLBUAqUk7a3HUdN6criFYhNuLPMt
CB0OrT/+yBcvSRMnm5S8jO2PPzE8O/zHrxr1gzciANUF4MpyFXka5ySBu4WGF6+KWD47O3I2Xq1+
5a4qLVRCUeYnf0qsjXwcniD+cFzkCJABVSr36dmOYfE01pQjo/NQb8MKJ1w2J4NpH+27vfIWYa3d
lsz/7Zl9Gugwgg149Bfe/XzXedPuu1gq81EKutMO4oEDFQqL/JBQoB69t3KnL7p9LU9I3HyPtxzZ
QX7i6b9zj8y72JYXb6WT3wByj3X+aGVLqE+s9DGBIzoXCofGrNVnI0/pIJ+gn5JJ7CJDxNoGnAjf
FA1da62c0ZS6E3AixUMpp721YwrFXwP4Y42gLOMdVhN2yfzLbx7eQNTijM6OXvMXm29iE4zndqfW
UzK4JHuKiZwk4LCaRQfGuM/plYO8e8KG9GwtkTEcfTS6SK+xsXHQ0L6j14EZ8VS8D68BgVXLvJyn
BMSPdC6OzTPFnFXbagV7KhOLZqt2m9TdRNjD0HBjeoXYVBhLk0lpOHexHLaIQhcapyv8JuVW0df4
znretmpLSqm8Lxrm13Ok+ThScbVgQkHpm6HkB4w6b00YiqNZODyP/hYMju3cFwtPGj2cJrCXZEr0
MAwGeKpuNndfomqJh4PD6YHuoYWmd01sXHFXs6WG6KjFzT4ldiYiKQMd6lHdkEDBF/QTE+RnDOEM
lHkYfmftnWsMZafvl9hkC20FkEeYO7TqKoQy/KEN3vrJaHqb++eUq8Xp8gt/n1Zsi3csbtyefFJ2
WEGIpADSAFIshHqGqyZ5ol3b2Q/pwBJmHwgoNR8YpZsVj0UsrbnEgLVi92Id9M+mYvWbU5LBEyjw
7WIPHDgziqt1SGiQBwfhb81PYy6dh2eHzN5J+SiwmiZP1RW0K5/tAv8a7skuWzef1GQJoSVf2sI/
mPv4DY+pjAHgpb1hw0IlZx94bSBgpCvRTk0chjesUxf83IhfxIM3QHvHDqgGMySPGI+QW5Jjkt9y
rKwz4xDeSK7nRqnK1gzmNs5vwFRgmBCYZnz/G75fud7DtOGd5AiFlAzghjy5FljUceSOXm+szr27
5sfkn26IiFLuKdAFgeJy5wIcDucodriIFoXkAam9sQPMY22dDaPkWlDXcKcW/BuYCrlBCZGLWOif
3WEZj01Aot630ruezP0nV1nVo8ByiVA4PwCAg7MH4qPbd+tmh3c1dRc8uSSggAZYFts6XHSbahNC
vJxxsok+ESYGd9neRRhRV9S2poOgkoDGNTQIHJFUc5NxOA0V685z1Q9TwBWk7NADlVYqa0b9Hsz1
VYIAbOetElLJxSy8R8sKW9N+LMCwlz3TqA6P1RLwuET8NIibBpMMnmAkqtNW8IhMXXPe7iDmNMls
2Ns8NZSo9AXm0WvBML8Fvj/1zqOUFfTCtVlyyrOvAgXxS8oJB8HYVFuXU+WuLNSleYuWNHMeENQH
to91tPcX2i2hrzC3dlti+4ZLG887RGoTOM9n6pkHOow1kULkjrKMIR2e2Szcn6hf8YweIJvem7u+
FK/8DGcqXcFEaEOYN+QCjFs7TLhYhdckdHdHV5n2xVS2Fgl0tYPzVOG+GdNWKQEZ3ZGd91QepUe+
NS4Muqq7ONOsfkWuvXVopHBMODsdrmOKbbj1FxgbYsk4zVnbC/sdn9ozW2h1wm+qgFxLsUEXHwPe
AABFe1C79hFLvM5x65a91zNjzwqrX7WDf4NVsdLVDTmrej93+onaT3p5FYW7rFpn8sk863vrkj7H
Ja7LiZ+A1pg5PHVM+D4pDZgzb4u1crfKDWP5q3NghxlZTOg236EBVYhc3DmwRKRaVj3FsgcsIAP1
uea66Pd8i5kTkV5xV7S5htL9KA4GnhFlYUlgs1YEdHcAhWCEY8qGGhie5W6X6uhXmMGhFZ469SLZ
01ZpIeelO6pK5bPM3zlV2PksrXb62btK9MKhEomzurQvUCHzCPM6DIcp43CUh8Rio2lfM3HW6km3
gz/BicA+5Afc+rJ+wLOq8FZ+AzXR1jx27svwER9+LHP63N3Er3RXiJNXXmOsAvIECskJRMsmPLv+
RiPiGfm9OLvt3n/FjIQPZRj1tkRsIYupOfHuWfzrHrnt1mmvtcKTLn1PmnyJMzsNTqw/NoASaOPh
prn0c+9DeZHsGRUB+IgHHQjtrhxpgDQa5MFoPSzyswL5iPPc2X1lX2Ix0LQ3m9HJHuznE7we46Na
MJOKX8iSEzZC+anNBWhBbRz44SrceOzDpjKPbl12cwWncNT9GI4mCJHZVBRWu0fwWlnT8KhyLj13
d8e5IAAZzTFrjSc2QN1dzOr5UE+cV8jYMJESZZ69Aw98TZ2d/pz5T8FJZFvbWBmr4DEePKWF/9Zh
ZUP9jbAOg9EmOA7oX9goXgiXX+hLknljSODTfCUvq/WIlkK0M3pO8WrWXwIjXkKQMZokJN+T+iEu
MmSsSwJ2Ck8veMUJUFD1CiYRXq5WzHhR3IM8j2+WPHVO6RlH11O2Q6IevpnMYb+1Rf2a0d/47jfx
m6qdITPAZYAI1u6bbdvySOMzZc/zz2i8TqT+GiRlb/x5/4otDI4Hiw72J/5VemOHcFtcmmzDLqKt
xLNJm5I84iMNpTdtIX/xG1BO8KHwgnu0WDtMPMga5oQ9OVeV7uXWeMpoljA6ic7xFwNO0czjL8Oa
JOF5sLehspAAbi40ZrYIDU6NCWeCOkF+1Wm3RPp7M8gUJ5gB3ftgxrMiZIPS59CbyGPGZ1RzzmKl
azF1ohqIOALlGDB8eW5lyIYCh7YawYb6vqdAvyNkdPaF9l0WH4U3K078TFiPmLziafniDJMcGfb6
Z3hUqDFIiUXxXs2LYo7vIXsENWfcif6FoYCoP2wTQB3w8oHM8yfetdk1n9ZH+4okCIvz8J5/UTXa
GDxwg3yX5qJjo2mpmTf0ko0XlFXsWTL+pKW1Gfb9LN6hQeR0ic180h5CjhlFNk/0ZYpGv5llWwxE
+YEkBmBLykL/BGsGbHFZQErb6vt8RcOP5QWX+yF6IAxdevCp3utsbtHWvObgeklmnbBTHMUSx7XY
ysvuq/kSB55KCWPGddiTTPFhX5nm74HN6+/22n8mF4mnwJnkzyg0+uRbGU69QYAWAuJpD4SIQWSx
6D5G4hpjCptShsBpHnQG350fa9NGuPhcux7ivKpznRmUQoCiivUMS962LnPC7sf/ocjVvokraSmX
PQz8iN22Hv/fH19+/Hc/fvXjr1ktAMIkDEsW5VrZ2p2v4Kse/+vUIiPN6U+RW63aOPDOjFBnrtEx
1hSALzzWmSqHTCZkPOaWyvXKNLfDZ24qM8jjnOXF1DKCo+t1vNgx7rI4U/yZYYVn3/a2piH43mwE
npIeywuSX4zVYMlEISS5PqvCDCZLE8b0j8hErk2yIdSAE5VkEYjXy/PSEiBJCplmlG3Q53Swu1dB
9VBC04PVWLYXJcbGESfRIlfpsMs2B+6KwRbzy6CjEi4uZalBWXbEm+rpbFwSvpoefFCEw8stItyI
tlXM26igaa6Stq35nfcMsdvIdeS8gaUsfLcq4MM44FEYgHP0ZCtM87R6yjkdCc3DeIYrt+gI3SSV
gnKtbMl5ZV/PwoFGimi3XhCdJQd/SCMrzt4rtYepDwgCWB+COvTWSU8nk0nvU5a2G5FZW4vNyfHw
i0HCUQYQmXnOCZnQmXPkO6+6FpabCmh8Q3wJUirWv3IwFuCwWjctNir0mpA4MUs9VZkMlk0faImr
UAh6P6YS6TlUxGCJ3Na+eTG86sCvF14jNqXl7pysu5thQvRKy+Q5rsyTE7yhLCo2jq18QdSjLGtE
x5w+CJayg3+aBkhQ69FDFxQrTtjY00FkxN4MVTGXnO5pcM9xkhj3uL6XEoycTq4eSY2QV2lnfuBc
c+NbkbJiornRc+NF7Ks5MeptYX+jSNkqJY4QSXLonCR8D3EPuBLWF4IpUnzi4UWqBNKCDrRsLnvf
aFNoI1ENCbQkXtt4K/LzFsS033JLF8iyYOzmSOhgn7ZMGNz2pR8/TMVfOtK7SSlGK9VFxqQY7Lnp
QU5VcNL5gQq9mcwycmS7ia/ZJAbp2IMTr4Iitq2HlxaXZpN4B5M9tLE1uo1N+kICCpzb8e/GgfEt
i3WoZCzWSNRL+mm+BWmti8QRySyw2l6+VjICgS5c1aM1fSrpHO9zdp1+sJ9Zlb1JjT9dzqwPxSlf
UqMFC05BnCUcUbW0uiU5aZqJjnfFau33oiMXxnnXTY7GflNvrZQDM96JiQXtxNYfdqTci5qOY6gz
wKr8dhq2/Q63xcLNKBlUjxFKQNLH3I9IpUJ/tn7yDIZKxOFRM3pwPRXIzB72DjW3zkhZnqWgpWyy
Cs7T8iPM2vegY6cRibPsbfpBcbVGTrkpVERzdkAehB7ccIJhRdNYUiKZahlEfDrzfFx/sQa1q1cr
PMs5ioTENzeNwgZgude6072lhe6LujSoUBUrknxGqLwoSxv1gX91vODN0MnRQdkDU6Cq1mqkQUUo
M/ZFFY+o1tC3kFwtWZc5HT2fCSJL5Fzrc+LpMKDLGvM2t86Owk7OflsAoO7HNlkPQKwk4lOpnuwW
3lQut7dYr8A6qyaVDGG8EzQ3wFaQnLUp42TZgnbR04LFMZYp6Vnj0vJ0qsC1dY60RqGDYQzrlyAl
D9CJmMWwhsc7O8c4TYmmANyyKtzaeuD0Bz0BC+OKa9MGKPyxWqp6CC1HXiKfA/aC9gORPfHaQdir
x4w5oCSnQCJsiGWRBVaeqHtMgN0lEDkthch+y8csrNQDaVKzIzXcK83W0Jh0FWbaMD9ktBmqyvny
TKChTf2SpUEwLXsdc2cUBPOsZ7AmE5FdNhtRqq9ex0E2qx6yuXWV7MBcY5VZWIZEVX6RO33L4xIw
Ws4BP9mnvUZvJnb306dUGOs4zy+yLQ4dHI6mNZm0VfAd46L4zKKN3ctvKPXZTpNaQvZGbIdURjSb
rOiBHL4Mmf4WhrePUtwMzBI48FDi9I83s0eaauQc7Es8AElDn1ST1F1V0xUppLFWFViziQ+dhIF/
llF7GpERr7ScsW+XjoGx9gWZeAxhHhZVHWarshzWldlsHJwU27SQwEfK0VOHg7/JAkB48cDxBP8B
kk19EifNOZWktw7eZO9pR7dJIIWDbCBuhrtR48khOnMCqFRIxNZHpWdOdYPfmrFarJxQXnoWNXHi
ovy0w8iapXZ8S7uWP8poqxVts4089yZb3axMG0KWDGCybUQwbYvUU0YWWbKaEfsDK7RqtIMyqM9R
05uEjoZQhKKNYSTDGxnMWyRA0jqQlXMsRipghemsw0FUm9WlI58ChAMuGJ5TjCks8KqNhQsQKSET
1E3MWl2dsgrzzrJ0skWYQ5DyQUoS7eZnNPq0yAbXrCRrjRCzRvgXiZ//2ad5HqbhPbRCj50Y4mjB
RqYkGrJTu5XXOnE7sg1xX9UATDSBxjpV6P7CyyjsrbKgwHRwhPtSjWQ5oO4g0Wkqu/CjnDEZLOzS
TRMIC8yTC+VKtWfeABdaY66D44wC2FcpDYnq1ckOmbakaUzTDOy3rKziVKz1gCghISnSxKtDnNgp
5LOhQ5kMeBLnKBRUlQgCmftvOgNeNeoyBRELjnnp1OtVvDYyBGGFQNpWx+kiT61kGbTqd5sjr2sj
mJnXRpKR1+MYzvuA0qGs96WKbbhG3jroyaoX1aWMBX3Nqlg7tVhFlk8PojDORB77s2wg1KCzDyGX
aOo7xOSYDmJ4TOABQytyIC95X/LGlMaL2gHflMP4EToyBh2vXxomHGHffrFkl0Zf0y0MrSV4yiYD
vHHNu46AbFqCxjAUks4Rf0Kr1K0Ft7tdkHV+rxpUfKZJT0CMPWtDjZ4GSYJxOVyKkAkEC7uhz5WM
1zjW2ytSWgMKnfJZx3Wx14NySR8/myCozBeNU4HFXqeR9U6ukwxD1ATE3n8HIAUhYDQQsLlCqa7P
647+Gq4Gl5YznGaz7NHa8lZb+YeV5+xsJo+EVzoEPxAMPAsXSgwKTUV/jUJeuTly7e6amkJBRx2R
OjVu+8C/hHFA3oNg9GULVEE5o+ywQQIxIO927FnHRKNv6Wu4lbVXNU4GLGx7S0YtWdtnQvMgI/QE
g/lJc2y0BcnlzOW9WlsORaJvyrjVNz9+9ctvuyjt115K4ZqH79g8xFzRcmPTCu/nLz/+TBS9Pfdl
iD+BAwJ9/JI3vAEsWHA9M05tjqI+5NH3XJrJh5HKJWAnMq4aGWadnLvVxvAaOnweAfCuQiFLRBCE
1waxpm/S04yo3Nys2uAiSxGvY6GK6rGJG/3zS91nZynWyEi2wZuWQU8ikmqk1kb1NKwO45ckQX9S
PWylszbSv7/4yAv0wcjXwWhGjsYv8ehNNnKCri3MxHEr6IppRnKSnVZdNjX5UxGZb8sf0+7/T4P9
mzRYVcY+9pMw4A9psPu3snz78Oryq6rK34kE//E3/ykSNO3fbNUUqAB1HDTmzzpBbUx+NTXLsDRm
ob/TCaq/CYHATJjCNFRN19A9lIQcev/1n7rym6oJ22Z8ifXyR5TsvwJr/6ldKH/5/c8J22Pi6+9E
bEKhUrQ0Q0Gsoci/SuhsrTelMANzLRftIdXlmVMwkfKy8WUkgcPHM/A3wpA/+0RVlnVNtkxNVX6V
zUVEOOlDBxYTjauD4IBK56aau1ZvUO87KHx+uid/ItYYQ65//QH5INz8uqXquhh1Kj8JRNxKcoYi
4+ihRAs9wkkmWf1zNtCuyofn//NHCU2oumzwgTKf9vuPajCs22kBO7wvw+8wCr8diXQ7mFih+/7X
n/Qn4ho+ySAy2OIZ+MNdg3g9lNQS2cqRWhs6HaMRDj/RmHz0d9dP+ROpiyDAXBfWqE5VlPEC/3wB
MznWSW3iQILPjBpefhZ5McuEue1k2MNmLjcoFtYKAgxKG06njXVAHwOtJtn/9U9t//FWChMkjcrd
RHMrfrm+Ft4aqbLbbGXbEuJ4Z2/WPbmA3bMi9c9d1j2VuvVF9uzfPEE/fsJfHiHUvKZpWgiMbGT8
v78CkmKkSHZTHiEp5JRHNQQTKkjbp7zqnoqaHm7i7oJkeKYwAGcj+W+FXixID+X90QticYV5Dczw
+tdX48+/LV0jdNgiIPQP6lezSGs1Iq59VekMRN2I4ByLT6s0GoOyqD5reQ8DhD8IHCwqZoV4hKFM
SABNVjcXYTCsGOpFa7pvf/2N/eltMiyV5cmSZZaX31+uoQ7q3k/jbEV6coGDEXlTUY8jUgrxVueN
sFAKqtUjUxmA/vVHK6Pu6g+36qfP/kWXJYStNxJhv6vO0I64r2hpu5QA7n+zdybbbSPbmn6XO8dZ
QAAIIAZ3IrET1UuWLGuCRcsW+r4NPH19QWdVdmdlvkANkilLtkiCiIi9//03i3UhuuWV0TOXIlsO
s5Tf0/Sl6ug0//kl/Jf9hi3793cv/vzu57xM6gnXhwMB7eBywfIql+y01iALGVvCPz+ZsJ2/X20F
xxvys4KNLETwl5uzjko/LOumxMMQJ9Q2uJZ1/jnbiKI0grIdlKV9W22mIn0ZB5AdnSBaKmjbfIbV
g5owh7QhffJvdKGZtHPvuKR3LzOWfr392gDIqXy6i+3xyXPHpzojQ6P+urDBqTQ7Sac3M8fldS0I
OahvUNyOEvIj7DQKRf7+KDUKFahAc72nZX3WGuJITfRBz7AW25JWcoOiv82x8oYq4Y531cpwNIDN
h2cddebEnJUFtUzzk+dB1EUolDhEHJDYe5Fg+cQnWt0GScoA1MOattWnuV8e0tbYCLjHCAPmWvEa
K3oLRG0PQ4C1j50whi/LER+JJKd1htkSuZjLra9Dax+8/kc+gtcBFOduDJasyNqF5E5a5Fao7BM7
hs9aZJ/mfhKKW9ipeA9p9ej6/UdotmJzZeycuUAierwtmotgER+oCyN6yuRTJuleBMFt39NfzLwv
Z5EHJD1fClomH44McvXX8+YxyAXlK5NOq8PgftHlyeE5vY4LJNjxZtXxC7R+clJgFXs8zRZvLlxH
Er6QSE8MyyIke8YTZ0DQjGdIGfCx1AsG+GV9JHWWoAxeeuRnnzMtrqitL/4QcyXr8hMt9U51yecQ
xBTugPke6DqMBvua4NMPBWqHBphXNrP1+Kv9OqXTXaZ+LmGDdDTEe3XmnBArhr/Q07NGHdvEuW/q
Ed2McS+JwpV0vpAbdn1V4fSk1HooS/86yRnI+apX28e8J25BNvFJ+VyCKmKgk/5op+XaI8jdPEW1
zk/JbG40g73yfKlu33u8OZRVnNzVvvbNlaL4ARWRd0Fuv1ozgXYYatM3n5ysPNFyM9RaXolZh1ID
CayOH90aBbvunKcs7DaeDf+vjZmrRvH4mJcM65Xb49inuD89mqUtJgFThSpfhcm1JwuEo5QXK6/o
EmRz1zYp5pFtBsGJcSan472MGX6kPJ1w+bA6qfS+ze/qn1jNOQ9+MIC808Kxrm7Orz7IeX+LMz2Z
czdrsThMT4LB59q2p7lkjWjvRg1YSS0OOnQP3W6R2K/mVp7N4eza8s4aDcU/Kg+Zw2eTUqjCY0Tb
Fk2vbpc1O2LM4SNm+sVJq+6GoQlE/CKh78bPhg1LRl2za23G56I2kJNrtIjcjkxUPgHKmEGBPYEG
FW+uiB+DAdPDKOCpz1tJmOI+IpdXVbBW6gPb7UXcz69uwjnlWOzFbWQ88Va9I0IaVEwlp2GijiBV
ksWpyIDQz/1KTXjetiZz1EPuAm7gFkJreAnOLIEw9StznHoDl8L+gM4+pcGjvYKGYK/yRKRJ8hnU
wIaFzdY3dDHzufwl6PKT1XqHNh3e/fQIFP85T9wuTpyfQouxoY1bmBzNxHKmBF5CQ6tqIU6e/4Ia
93E7s8iC6TU0e+Zg8bIWyUt33TNCGWPSDJ2ws9y7PmyR3uvrRRMwh2N6sGIE55Gw2i3Xdpda6OOj
W3vk2qjVwuTMPvhq2i4dvn8Vk5TdXLBvWypmntItt6E/1hu9iFcyn1ldEtsas2PKYQSqa1jpS5eU
0ACG6KIZHHpfUg/rFuw/ul392Mf/ggvThIxCGeyFtTcfG9GD/CTz0XXbq2AwBt9I27GaWJDB2Tyt
tK0vrK2UGEtrpy2oJWLAPk9bAG8JmCpJxM8J8tgLa2nUtmiylyVGMOFjH4bhEheucOxtZrGuioRr
JWf9ahdA+Ocb8ly8yDH7NMeBXRafYL0Hy+bSsMUB/zMnHewfbWQ/ZyQZMfx5nCN1rcdsV8xTDZ86
RGdx/oj08HVU5Z552vF8848l1Ab0KiMWQlbKDVVl1clx0II7BaB5r/OdRsl86XNbJ8tUb2s9/sTs
Qm39Wj63ldJXc5RdOcpFrF4y/yx0I+EzR/3OjbuXduSKxD1+6215Mygr2HSt812OOLNGK6Nih/Tb
TT8IIk+yVmzsmXveja09iH3KBwiA4mPiGQY4SuLXQprJAhzXufExmFk+PjZS5LYMiAVwqRwJbMJU
HkNfvR6y1cEEl4HlpnVCpq8VE9MKMCkZ2mVjZlEsZJzfJMkTDZ6Q4UTZHuqfbTjciZF9S3NmokP8
KW1kyWXLRQKZvGgKN7kcw6XZuT5PNrGZIwomYCRF9YGxz6/Pri5YQ9M6fGKP13fj/bJwuwxlF2xc
JU55AmU7t1MLtyBSTrqwwE6Ujz0I4FJaPL3Xp5jKzFjhxxZaXmoiTywfKvNpkjA82mjs5VTuGv8l
QGqIqBjvJPQXyexuPMa0lwhZyWgbE1Kify42Fvfkn9ZInC8yr36qBvlaLSyBJBqJUJ8fhdnLfXm3
2n4KgZklGs/uW4CTFWpfPg5/RBeSOeU2QTk7BuIy5Wxrev91CcKfxcKyZX77EswBNrFVhlRlbWyi
mhTY18xXfCqERoXLTUt7sPOa8kijOSBlZficx/NuGMebOMSDeYirL4NsUryhhxGX+xLKMucicihZ
H1YCHQLhsMIpDEbW8qaCpX0zGtFr9SyYzT1XUGk8Ufe3Yg0/dDk/OkHIcIiRd5KD98VavqNNhRzV
D9aM+sVDgOs2B5pvZotz+hb2gMF4acw3Vuhfk8sT7RnQXJPWtW+jJr2N28UmzRTX20HEHpYmILRu
Un+kitn52uIzUVlb7MJeFZMCqVPcNJfiJeUo3dhwf5e1vdKt0e4SomO3K9TMBmbCwPBqDwSLPUdn
2RuZtpoRqsbJVl51CbHivXiuZokF0fu5J4dlTjQnUPsY7MMev/0YYTSOijfMrtgyffHgL11F/kZ9
n8sBzzPsUZsESpmeqm1SwGBPdfjqpLq+Yia+weduhTAyPtjOxF8OMHoVPZyFsr1uvbHdjUZdLjHt
Ia4IonjWDj/w57gbq2wkSm/YpW6Kwropr33ltSyK/EkV3EUkUswwTxpTMnQLJypUdWL9IgsKci23
5MKHG4cyzw8+hoXjwx6BzYcZ7L+o7zvXuYkCr7pMra6+dMi5Cam3psV78ywSenXMTm7FOYVWTGPS
ugNLXxqXWgW1vsxh4tZmcscTqhb6z9rga5bmHAGTGHHtZxRzicfNmOmtrzr8PLUK94GGJGgT/RtD
YNmMQz3T8yEC7DLbPyRLt5sD3d4kTn+sdTxyIi07pjXTPlRExswkGfo1E7hqgNA75AFsAvBp/H++
9SkrbV2xySsmorXdEC+LEO90xXAuCBt7EwRJd5inbNvbkDd7nH5U3KX7efQPtRVFlx0nzGZIsJiS
Dfxly8KYNabyc3Dlm3pcXRQX9dIzzy4HBmkMora+TD7dLjiyBov9+aSr3JomEzbaIHuIP0vsXa3d
mu9jcAK2M4SsVfUkWk9A+EuOaRi7h1G5m4RTYb9Y8BcWkdwqRItuFL8UUVvu9NR/L1or2um4TBAg
5u91MaitW7y1soKiJ7Bcd4idaIc03nuQvsJBfoGFn+7o3pDbpNOt1Nj2hMjQdDkRi5gm9SaIlo0t
qA1WZhHhAommqijTndG9rBxugtWUlIidoD+O6tqnfbgIlfNaCUTjoaZMtyiT/dRl/26Kkzkwf6FL
A2RJ5ugp9U9Wc/uw1qH3eF8nX8DMh2kmTVGQB3AlnNW6rq2W811QZ0l4vxMKSXvGBjRLEybypmzF
BAcfP80r62FJM8KO6GbQn0DyLeeHRcGBtwO1B6fmlbp8QDNxQNR4l+drsrroMKv6gT3pax3GEI9Z
JkNGmxmKYbno0+xVhBRveTw8ORddLX4Omvfd2e1JYe9CpVxH4rVituUJhjGysqd9agOZp9Y3n72D
TRB9WxRX2xVXWvOfErzpvMs+1w7p25Rk1TYuonurgImsKr6FuWC4KVsGNZR2XUWhUfqEALZhesBV
Pey6myTcejSmuwb6VuZB7J88WHgu1UU40t+VkbWNkpKFS5iIBZm4sPgYM9NsjQZrGc1VSMIu3Ixp
gDA1+77W9qufEfMau/lJeFz/GfPXsqRPs6TKjlidXQ4ZNJCCjmQvKi5uXTwE03K3Bv5zGco7lFCf
SFPYlobtFLZ3dWSWmL+++pzTmAFC0cxIrtBj++ybNmReCK2zq/ZAln2xc8IeU8K+vnan6sYKvHKH
FHzZRmmFddOdL+gvA0geuaEN067EIa2pa66slfPwq6QaqscgY5+raL4wt9QXTY+fzMqBatpSOah3
uAUWosg+9Zxfd2g8ko6HIusaC6RNiN3kRVfyWZuXPYbM92tImpNDtzDZBVoz+17Obr2RIe2LTDU0
CBk8p4XCFpCTGhObJ7dUhMEmziF25yd31tdpR3E8BkYqPJoGbVem6ael1LLNxukpb40XfREzAatv
ZQ3Fzu8Jaxfi9fwZjGkZYbe6Ig4yr8Hsq1VtegvTH9uJ/uoxzmTGVuMCgjNMCFkHtjTCqnOX7BZ4
VwTWnW3EYji0YVrIOnSmgpvLvAjR1zgq8nYrWd6aYorrRCFumtUmW69H/yXIFDScWmMxK25ky5ro
ff3YWtVNEOjrIh/uBTCEdtajhVkc1Bj+hvnVBv/w4+n7XL94EpXcqAsiDORd5SYPCkjPFfJQj+F7
M5Fi0+C+4awUuzjqnFzTohsPITv6eobfzi/eMWdO43G/ihKgIuOQclLxOWDqPdf8SysvwXnVeAXy
bPpd1OQ9NzzjrruoBEtx8PQuncfFgReRuMutm3FiWv69NZUbrvyL2TDGqnmDkZHb7DbB4mBNjV/4
uW2zWhqdsOhvKDQogun1xpDKqn0+o8ltzE7X+e9WKAHPBO1l7ulrcy6LIb4Y1upnN7GmTVM/1ZTs
+GNSXZK0hdcCJ8CA011UazyZQ9xfXAXPbX3lDuZfxG66LeO9g9PzedViEUdIt40TyjBAhjZtROi2
182vhYbv8rEa+/d8oQExG21Dds70o2unJ7OVmE81WceDrP3TUiSnzPnICE6Ke0m8RVGxzVj3EDRu
bUU62JpyVxgIYupZPfGyPPnBF1wVP1r42RWoSidFzKnOlJotYzXXZIoel3V5M28TDSWYMptiM8g7
PwTMRD2KrIP6YOyRo1C1cpC8CFZHKwEqZo8YmqXk5DrPBtyhDaDTLLyLyG0J5FxfW6v/XJriqVX1
biUoQCUs/4VC/SJOqqulrcnCA9/LHB1fdL0g9QPQa6retMygtRT0HQbw8ePkU3ugGnLmVSe9dcWo
Z+9QJAbm1j4/pJ0Bp6AWYviIpRf5cjo5yELeLQu3IMYoPG86buW8PAQSA6ozsJB8KXzG25EI4ZnN
3HhxSgM+KOzHGm5wR+9qgU+yqQRGPB+ozMDZc1CPsuh+IR6uKk9VN95NhdhNYCfSN701d6VYyn1v
wd/oAeeWM3yW7VPlYmMRRrfzQOpDz66uuDgZRAXzFpdu/g54uG27eVuMDLBHjPrwqi2Z4ju35/WA
wTIfYUdnD4cSuU+4kSVqmxXv5RyjWRoaiOMLfNDwqyvFIRwgazEgYPn1wRc3mugNTasdoc1d3OLo
gDFONT2bXoqCWLshMu095/3Uxp8yZuP2i5WUKtoimClX3Tw+FfOy141wtziWUx84+NdjDos6wDSS
oLDnTis2UFmxsDNUDWqHoQw30CsiVpmCzsa6Lhl4eymgW+XfzBbtUZawG8iY6q3Cnn5qYsCphA/E
L7gl21WwkYLclYmmwiEwtwYVwrIMNvqC7G9ECtopdAytTp972ap9hnlogmtUTgyAQ4MMSewxkVST
1cCAPervBAwgv2V7nRC/xwitpt5Qr/ziR9VNzt2590Qfu02zMNkUuKxeDkH50g36Zs5mTqloJMd9
MOkgfnAKnJKK4S52vTtvKT/PKI1l8aaxLdq0jaT2t8MQ+jlW8tAeLiugyfNhR6lI5hO0q9SnNVa+
UNssozzVwY8gCXs+Tq5jGXncNFn4M8xpebsS+WuDe+AZycawEwDG5drlCl+BghoZ+fJDnSGPNluJ
Nn1vo5ghJU711VvkJ4Q8AES4AzUoQuomn1nzUGqOkAxHW/rkt34d7huL1juqc5qowmdDNaz4GHEZ
Td71uWeuXO7q89mWS8roIZA/2x7/EwNWrwaaEj4LE4IQ3OD6HpThgmE1NoL9uOli8sOw8uKvZJxZ
Y3nqphTQAKpvON6e1zICT3rUZr0/V3PnN0rppTeN77E30+SBzJbKfOjuwC/1EKHEIn2MnRbz6ea7
YsCIKzTSW/tb5FNuNwwBorh4D9LGBJe4BOJkzi9MQHpU13N7VVdxcWnu+iV/anGsowQuWJVtte8r
/c2KqFWaIL1b1eOMGJQPIBqu3YI+dJCiOsIH4ixlK+0EwpTymPHWjqSy2GFDU9DpH5EbfIUhSo5V
XO39GK2Xp/R42aryrUGtHjfw1lBVLyG3lg85GjraZdJ+NIUld4l/H6F6t+zmG36c2IoaQXyEMr43
EvnKiOXZLqeNrxGxilTcLvY0Pmu7fClzJFqlvxxy3OQay+S0L0+NSqxtAHyHfADtAZwRrMNrq3vt
1926+HiT9/CvjbDfMRL/CK1/CfYwGvG/PbV3Uw7J3iom2GMC3qIcQ5fYs5EkkLbod4VD2ZDhKdAb
cwH8bdGdmTgEYzyAk+V0iLP5CwJirLigSM2U27RHJ9z7CSwMX3xIkn7ZwxlrrPehVgYjjTMkJqHa
Nnb+tTSUk9mQTxxDQ0FM/1CdmSkhHBVpyCq/W+rnhsXin0ktxjxDQHg5P0SG9TJ+qw0RhntB/vZg
aDLDmTEDkw2go4JGM8GnKQy75vwgDdnGZ+XgtFZf9YaI48PIKQw1BzvebW7IOomh7XSGwCMNlccx
pJ7Z0HsiQ/SRhvLTF8UHdDRxHEv7W2VoQbCbTPAvmrB6dsrj+SHNo2/KEIqEoRsthm70+8P5e5kh
I+FW9z2FnaQNTYmr6R0Hw2Q6f/WXP7qG7BT73TGt2+ra88ZlK1UDklpl9vH3hwYpAoAi2TQTnmL+
dYsn31WGVrKOGjir03hwrRw7lqSdW0wq2QVcTINj97mcE+xs1Lhb3AWVaZLenGMczg9jkrvHrjfr
CsB/+/sPsognKnIQDQc76eP5Abhf/PoKPp+LgND8JJgNNmkLj9Watg/KshnuNfZTnzv2U4050i6v
gAaTSF4lVYVtvEhfXIkBqjcgB5gxu8eGz46xZXCf6gE1yGI3z7bsbvjxcicd1HpuXmRXqsBiJkyr
9FJCKCbWsiNwx7HEY5qQiI2dZ7pVCtuqAdeNnUdFwKajVc/wNxy4ocwfAdrbh5nnOP9pmX1nC8Jv
bWZVhftx5OXEs26eVsiST9pDIRfW4BTn7wW0YYMasVey7hecGR/X9g5QTO+CNf3m2TXJ9JuF1lAa
FTpWAJiQ5mQLDcRl9KMxIzx/6VfJD2eJxVYGvUsL4LjH81eT+RT+8D1b9rsp9t7CeU0glEOmnkXw
zbIRcywqb6+9KojJ/UPpni7HyTycv4K9/AxwhmlAwwke9PZyjGXxmTFo3+aMDY/nb50f7Fz99sem
g3odFE2xZdMrrgRzBgEmCePtnRf4mE/c5aJGA+YX3p1+VEOEX7V5CLX+4DjCGilYo2ct9vXcPfsE
qkRdrQ8hCR7CrOLArM5BK3s/etkN9OWY2y+CF1oNOxD3G187fEfEeO61vr0dlrtg7PJr3wUOdzuF
mIqtZpO0pj7ttnpw4uOZa9enaFfl0HiXc2o7V16KzCwbj1MuQywBDEnuTJero3qf5qNh27bo6eM8
SggTxJXTpqfcF4u4S4hwYJQoDtGwa4I83EVIz/m7+EnJSeFjxa+Stu/vsjK8H7Mhuc4Lh8CldcHS
cbWIfIAz2LY8t957o81L8LoR6wK+gVk2Ncb5Sxtz/Ys+jLMtUAThehHZWMFqe8fzV+eHyOt++2Pq
N4QoqpCTc7zSQaPJuWynIxRynmROfvvq/D0/fpnjCDsV4UCujxbgcaj/sPabFNpvFA5bYfmo5Z3+
XTtcVuQS16WeHpokfSsS/Ldc1N9J0+mDEw8vIg/45En40WiGcm5mgIcZMUsaHsXoEsxnHM8bRRRR
LGMIvs5HVWREwTX29yj0TBh9n9mHpF7eVYtniD98zRcqRke7h5m6lM5XZEctKOHRDr342cx8LkVn
smKrbVdgGL1lgXt477aASD5N/Y+WonzoitHEwDTbTxdFTOr4rNkZxnuihdw6ATQyQntCSdRPnUed
MYl9y3xMxCSeoNwlvoOrgj/G35c2Ommvu8Q9+KmK8XqsV595yLKLLbKceAO2mPfUZSFLYklgoObU
epmmuB1DvAFgXuC8NW8AWS4hZSNoKkBQF/Y2ki4cJIQwyXd5J9/Twv3WrfySbk0+w4Vjbh6RyiZA
jY5ffo2bGIpoEn4RKv7uBsN3t3LAvR7TnLy2IqaC833a77Xs3mYrv1nd49oKhnGCea8sO0JTkcXZ
ehA3RGW8sQvd5nbSXVlIm4qgbfZiHB9Ei2tKuIz6gOzpouwsb+tOUQ8+zAFnTHaZxRFq97hU+EZT
zXaoIUDAGUV9ZoIs6zPK41mEL9Y20VvJZ2IagSL7gjQF5jczZW8pzvM6IlMEPsGHMuoeHXu6GgPa
pzOil6n400BBy7mhskFYwrK6HER0xD4dGYY/v3bKhvxsNxcZdAt7iGggyVui0REWfYuXkb7eB91D
bgJIZX5Klf3sUiyCHdIzhyX+pOSuhBO4AB59QEhQCUZgoSItTqINrYuD16rjP/NtPEMx+xO/SNl0
BdCaFFNBHBz/wi/q1zX2xh74yq39Q6XpVRrHTrYOfnsLM5KgKb9T6eEP0RYcZyX4hIGacDbejALt
aoIjfE/VDUCRYr5mOoPzpYyBGb1wU7gzJvu0s5CEDSzc3y2ZZMrs01yOEf12Q5LjpD+la7wFM2pC
OzikNT4WM2hPnUln17ffsMk6LX5mYQlgoAMs0NiuKfmRoo3WjYTG8s8XxfmbDaO5KMbQMsDQEv7j
X3l5CDZIteGidKXzOkIn6nJaVvOS0iW8dYJrQlNi1W2WBf+Ff35u8V+e28F8kyd1IEAp2/iD/YGd
2HuTT75AUxwaM/EuIxAjnoi4BB+YwRL+XS30k4QtohfnFSfuK1JZjqYLYyz6FKlY04obiabNSHm4
xaf8avGAfP75Vcq/kcJwCLMDX2HEqVyXoeGfX2XVLVXuyZzbJuRVJgMNYtj38wXbMM2kNvBahcFi
I0d1ESt4VVDG2jn/NGSONOVTLCumI2MR7mo6YrgGJ9f0cmEB+zOoq1PWlacCqJB7Yueh1SLHLnmv
+5Ti9uFMQYxt07cbOHBoUea/ZTrAZTGmKTzzNGgTPhkESyMkQUtKI4+Pe7MnS+UYr8Rbm1eJSlNc
9hOjuKXDHifzDrPG+7r0pyddJj/Tar7/pmTxZBo2cJ6T7OanokPL6i1fhQEZU0lIQkV9m5xwWMcU
3tXPxZIc/vlaO+7fyLFcbN8Rri+DwMaf9S+MuGZJaysE+jikePqSL+Rt4ajS/Rq+SWd2Ms9Yhs9l
cwVGY5yUdbnJCinunIlsyMWuOQ5AlMMAJ0WLwKJrLGfnQ08+TmFObj2D56xlEZTHhLAzAO/pyYsY
AKNPu1nxft5N9vpZrtbE5jYQQtbq3RlsjhMQCzdOLsvkFPdEvzcOeHXKR2cGilUKSJbN7P0dPYoN
R+XCLam6BIComwmUYKBvwAw1lnfkCmp3mw0Pc8JgKseQ66Ksi7dgpSNmpn0iMxOi0DpeNpqdp4uC
92IIqArNz5OCh/O8dbR+FhkhsmAOljOQIF8NH6U6w/VlKagU3G0xp/vErk6jAG4sXXsfJgMjL7sk
qATdYOYGZjSSxru5sl8o9MCrQHw8oLlcdDcWIBccBt61r4anM9beWPWdF+RXSWP9rAW3D0JgB2Ux
jpUT5V7kkf+W5TRYNryyHrsFPMZxpO3nvVUKSdIksdOMSxCwZc1VcxJuhrcHtKnLvPBffX7IhICM
n/m7Nyf4/le7yBtv3Sa4agxJQKacE3g/H9zOeo9L1rl5qcQx1slPa16exrye7rXEbs4ZceGYxuXV
jUjOXVrEifPQHYu6f/mX2/W/nCiOL6RjowTwlW+8gv+4gcUjHBPP6vODa96yOQ0CvkcNp35Yw3UV
ZDStCegSw+eLCMn0BlQDTMcw6TzDYWiH4l/4u39nfCtXcUj4rCMBIin+8pIGLQl1SJ30UPjxt6bM
Hiifrwz0XczIqTp9FRnGWT1Pr4Z6RRIDASftV/jq/3Jt/svm7ir41gKJhAcl8q8reUzHKZJVnR6G
ZGlg3rCqRmwqsCuE2TIgNRYfHa3atPofsmP+EkM57w2+IQ1/DD4FYkus+coo/GKP6RfhJXoLEoZU
q1n+hYmr/kaTV57NngNDXjmO6/2Vh0uB7TEGn5MDHmqEDzBFh1lBUA6OU2EkzDCbtn4tZLD1+diu
K6KsRDQfA9vrtoJ/CEB9o3NC1MY0LLfwJ3AqM2gUNmhsvV66AWcleLuHmFeP6vWiZyS5teeS5hEv
R/wrVH8158tLqbN6Y6+wYkXZGTG5t1GWr14VvZCwnxDzW3nRkYRtuHhWyunT4XuWuxuQPrWdZoC1
4mvjD/mhQC66bcY02bEsiKnM4heElTtZqjuZaMyE8OlJNXMLi9SC2GvI3utYNi4ZLpfCcZCAKetr
1/TFJoW+yx1sv+kCsi4x7gZzPFNFkT5hpmJ9SRjg2pwRiUjw4WBDXquKpBi4UbFb4lHhWlfK9h+q
Mf5EojXupXuIsoLgix6xma6XbNfKjtSptb1pVdM8FRqrJZmzW5V6WA5dmv4c5rT+VX38f2nUv0mj
IJJSwvw/z9S/SaPuk7T+kyLq1z/4TREV2v/xHawDbeTbvkMlTRU9/+yH//0fzuX/IEgS/BRTC2G7
DvT5/2ud7vxHBewFaD8Cyf98VuBvkig3/A8iCNsBWGAnDYyQ6i8SqH+SRBmV15+KfOpIh+3PDxwX
wsXfdCbRbMVTUhFIUyVogUNP30dqYRrhk0Zdxv53F6plFn4PJwfgFjeGQhHpOPXhW6uwk/E9j9VC
Y77tPKKuqDCbjp8rl2junPiQoi59fBsW4rID7NkrfLYh6zw2DgmOjSFkOKYIWCMMKd0SXxWYGVdr
dlcPIjfpVXSzeAPQ9G2DKgwv+i9VvS/0mhxKhyCjlXmdA9HtX0p88V8uibC55lwVjgRpPpY/nlJq
DDtGOwpujRWoA8C+i0OPdVc0qcYoxkKRiucYqZjRdlndOztODmLN3y1H+nihYZ2jeadDY0J8VcW7
iYk9I+Ssz9SFyGu5CyfAxljJNx2Q/fKHO+/hV3P2R4Wbw8f3lw80dF0fw17Ud4jm5FlM98dXHyWi
oLRO26sojt7KNoJB4ZbEbsA9Kwc2Rr0699XMhJdCQjd4GLRBO19RvXytM2veO12MiCcupDGnRTFL
xJyc9WEkKIVC3bnIAp9ZXopBQ/t9ahq4kAINMfQXCMkJpBe/YCxBglCZrTgCrY/4xvQXldX9hIhC
mC1Ti5amFT+45VpP8VcPg9QcORyk1PCNSJqXoBk8aIfOlb2iwMemyEG9ei3DhzipSRVpxpGtNn9Z
b4opIo95Elelhfg2DbGgsvrtZHgkrlo2eYo7/ep97xLssxM5fWimJARpXZb8u8uZfC/L6bZ9bHWo
gYG/5PBDJGRkFiHVPwYKVzE5T9tElAdS4r62M64iTt8SPpLDCrReGZrIy0lYH8OYo/sOBv8+KcZD
IALyrSY04wNH1kU82jd4JuG+nUCN8u3gCk38l0pA1usWlOoDvwRD0vYyHb1HtNMfMW4UF4K0lyDD
AEhp55TrL8uEP0C+eCeCuB06k4uoHR5SH2N0u/Fwv6cuz8v+OsevNy6ybytTQxXR29SdByAG24eh
NBRmjxQ9OwHO9lexD6rqtDLOu4QdZ8NsIxZh6t4an16WaLzmsh2B0Nsa/1Ba9YEcqJLYwUvC9oji
zhDfpUXoQuEY20sysN3IuYl1i2jAekbKx2mK9Y/xuClXTKGKaTmWgD8Rpk9k4qwwGzBwT6sTcPHC
ryTHK7Kniuyj9ZFsYw7pRn8rp5du0u0l5zL6EO+9G/rvQdGSmzm+BeESXkxD9aPHiEEkXQOlI73v
8oEydpy+ypY5FWaWHiZ1Q6DxUbLWbRxiZudF1w2BXheL7b0FKWlgtbglTQkX2EzsU43TZ95BcWsc
GAqNgxmvcVGq6xCOhcdwI2l3KyTdfKBunsZ9IoabpCYx2KLqWQgBzLuPQDy6ajpCzX7pnajA+pyo
GsfftuN4zN1su+IWV4d4s9TY3TLyZqWBhoQ6eE8wqNhYyUhkQQV7iGA2D2JbmAdfijw9etZ6kzWJ
vU2WDBvzLLYPlUdoeqnvp7R+ymR/qkX/LSkmzI5JWWMlXVTJ+D6EB7fqebpAMpcND73jYNysIufC
xq0nUBEbq/yy1qRjBcX3Pgw/I15LV8Db8dyT1ScNTQ4bekBl1y/qIZ38t4zP08mS+zxKr3PCrYau
fVl0e2yn+CHw/Y/I5w1U3snTc7cPACyjKnoKs+Y2M/YDuC7g+eg/FZSCg4cJliMUQQfYM4ADTvsy
dn5WrDzI9lhdTV7xMuYaUr7A+EViUu3bVHFirbH/gUaQ9qhR+qB+CgaIYHnO7xgY7JqiynC87+tK
buoR9jUZRToIHyCnPGZS3+G4Q4+Jz34TkjANYroNiontWm3rub/TKcQTci89fHLEVR+NV1mX4HAe
fWeEfGNVyTO5Pd2l1MtLQytNyqjfXUSzfS7mMHEiSzLCmArng0O8Iq7KmXOzvnWPW2zHUurK9Coq
oGdl9taBcrV68bephcmzTsvPosSdqWXeemFhHDw4D1HjPJofZOr/sHcey3EDaZd9lYnZowNI+MVs
yhuaYtFJ3CAkioJPeCCBp58DsPunfkX3TMx+FiqVYTkUgMz8vnvPdb+l9PZAsf8UbXCl47FpBhZF
cUBx2/PePGWiwD4H6dFt/BASev9tOo46ooyKQE9Ovfsim9SW0iKts44KqQYETy+dfSGol7pOnVO5
tWetcPQU0DM6gHk6smCySHdw/HVjhDvDGu51vz7K1nglQdJK6myTuuh23OKVohdqa/tbm3EK8yar
2jg/dDrFmypWN/A2CFrw6y2TWjIjI2DnsgG313kEFLXuU1P3M6M5Wg9ELB5hYDlrl+ENOS7BbqX5
YsbY4DIDCqgUww4L+X1W1i9BpC4OFtx1KN0XA7ZQkjbwNlE/+535y6RNVbQyY0UtAfXgoetzIuzn
h0a/upaWf4MYmjEQX0EemW9CkXRcZnKTwI2IfOhraL5hhpLohHkUK0cK28GZ+t/K7B4cdOHoen46
utJPqk4GCjDOjT/A+wpjdMaFSX9ajPZ92FoOFrQcbEX3pDRI9qE+cn5h7BkNvnNqvOdV3aPIRTyW
wrBwTft7qhqo1oH4UWrBax2xqg8olqH+lTsV6rR48J8E+m3uzr0PiOqrvh5piIygiv3RIgwj3Q+j
95jYipWO+w0yCAGBuR9t3pIy/jESUtc5tvmDlF00l9Gu1gTdLEtRQ4lbuU1rOLseJdwJ2UWFFOsy
eXxB3SR6xJ8hLUN6iOK2vlizKE5HAeHGAXre0mzvI0HPwMt9klllrJ/bJvw1efpTRQQUWHhfIWlC
F0hq8NqFR9npLN9sPwPHV3zEOlAvEkth75nNlqXdPjT8YxtixyDRjU6a/dSGMWCO4OiqjJp+7l50
Cy2Mbw2/ptgkmkeMezGK56hu5CxWJq4KR0rnuk8DlMA0pLnT9ncK5U9UnpCzYQckGcTjvBVMLVG0
zrS32SVud3aW3NKNfJ3AHHAuzilDipuhtSjhEczepu33edO1Af67+fcYbPtbWHW/JgSP7Er6t8HF
iqFJijCW+wpf6DF38bt0rbFtIPi6tcC9ipq0tbJfvex1dCUNjBW7oNFZnf1Muwxd/2YxIK4nywQU
IJ+hoKh1P+s9qqp48YjiGAhMjqgydqNzxW50n5QUzuP0iennSesUXKsY9ZTVcWqafIw9c1OOdm1o
Py/fjuFxbY0z6XLMQC9XZ9OxdiIlsCdxPppEsc8r9wXJyUPPN0Slsh1A3nvBnYOxT/NrPrg1bKJs
7QYZeJ3ai2nZ+tml639OfV6uwrRr9nWz93XH3Drl4OJJGY5tPrrHVsHL74cc+6FTnDjVG6PYVhKO
UDt+nyq3O2EjIEPdUmuSGgU6nRHm8UCRoK3jk6KeurYg8h80h5mPXxc7OOn1zpviLbaU9lz4wyVz
CdDRiiQGAyUaGqHmyajpnNeIde2uL29SK3sysJvsEsEKJrXMd3ph4LlzhQB4GvZTnD/TmmGuoMWQ
4SzvCVejQ8ICaKe2Q5uU6o/GLGsHA4unlLS9kMPfGI7MS7qDL/2POKyDrZx0QvESNnw6DNQ8xESw
alNj4SkhENFJugNFpl+lJELVCOOHKk+1PZgeahzSopmSdwgBSYPJmiMZgbgHoQE1QW3OSAID/qAx
bXUKhHkGBKlytXNm2cSv9NgrJJJTJwvyWzevHiPYUERjZzisoujcZULbN4iAVloF38+ZnGKdBVF2
aGEporyG+rcpkOuu2qEuT/18oXtxefq6uVwzRudcOxRNlwdp4KHKkbLaLA9+PsG8ZPWkmBnpf77E
8tioTz34BO1SdVaJ4kTHELVUrs19FE7OkYRums99HFUnKE7JWqPvwlyZHWa5EPMHWl5ouVkqcZFJ
0u+qJpYn1ddUgJerqIFZXwQlTCHvO7mr+Ukiv1rTDITamQjtWAoDdBiML9MFuB1DqDq6tW9BF/fD
E8PHowvwDpNJ8GTZtF2Xl59fZrm2vEVo4IdYLa+daSBLAVnA2Ao4MYVaWuWH0WlQcuZQMlU13MRN
6B57lwzbHMxpmYC68msdp7HfQYuNvAln8bxiMm3w7FoD0c6azuwy0T1B29E9EhxIrnNDo6oaif+w
otdvQD2P0JeRsiGgVYRA69wAPrViUFBBK65uCN6wTrpoxwyG2VxWESRAR2NjYakkDNayH2xhxCeY
j7A8rQo9ptuTk5KDW46hZObFSMxU4FXM2zERNmmi32Py3Tp98cZ8BBZQSEUvjuqXNtcUs0S5rdCj
jkZe3eqtOV20nMkDTdFthE1npxmlja2E929sFd4Mvf2d+gLhoxMO9ZxZalMHJwITsyYrj3FOyw9I
rXWNjAS8W9etbHuKb5yG84MsGSranA4AiBAQ/QxI5B17q6zs63M1n2ctj/TNKqwfcovcXGHUBEWi
37AMoW6HicWUno8N7jUJo51SR0SM772hYtbq0j6yxreOTR8kD8jmgUFzyDDVkD/79mZKIQfAkKFG
reXyLA1mYkkVNs/hGLerCJ3+xnBnEWPU06xww4cCCR4FgATmdtyHT8Mkf5uI7Y8DFV5D1S3NusA8
jf3wvUpztceIN92yiyBcFa1kMT5z8kXPHNP1zkDv3DOoWt9OrkRIUjzJ5DeqMCz3Sn+8t5z+kqaJ
v0/RAthFOx7LwvqZKRdJR9CjmHaaalO2cUKwexvfUdIE7B6ij+iEcxqnanzSHM3YIMrnbJmJKwl/
3lOoNfKI+ionYQYiYNU4F0X8C9EBJXabPmHGKhNP3JTzRa9bl3Gw0RD6BsnoUyueY9e5gHnMD3Gn
UCtq5QX06t2QGNnBM9vmHKrhOXMzWMA+ntLJvXgbKbvkWhumfxNnziGCkx6xNLmOc70zqW3jNJTW
t9ipZ5EL8WEDDdtjRKNvBedD4HRjVNWrbwGzEZylOmx3O/GPGUp6K6/Lu7LCEG/leKicDNi/bV7C
IdUPWkNIGWLW9pA1dGGGJ6Oh8DBZDi6LKLxHG9HAHxHFXvXhKbak3EV58Kvt0xK4gb5JZO8SaoVi
djJsNpgxfe9rIJ1xuyczvCD6NMWpohcIf5ptDbFY083nPEbqEtmQwwdFkHUkX4PJSK+u7DZGUDfn
oWQJqueQ3Fx2iH4yNaZz4TmkKuOu2MJq1cpguLMV9RLPUQ/xaPi7wsaHU1mpTWIg63jDLjFnNmKO
94m0c2Cd294bt12N9Sjsuo8ka8nGUd73IDdferT8hPHU+3IY64eaPTeqwvxkhMVm6ibzCMlzV/b4
SXKiSFfMJQR1iPjNjIv+WoUh2uz0VOcyfEjG8i4wSYaIZStZgMxZ59nGlNq59Ea+nZnD/Z9eJj3z
d36Sy32cgBr0yH+LWldRUKCXP7ZnolO6MwIjWT/YcX6JmdLgf/PAYOM+A/fcmeU+UnOfQRvvmU8n
u6KW3jHQkLZ0/r2ulz1jdaZtQ3e8CwDynerMAnuYgyeMWx+zgQO6wqrluNf14GR1jny2tWHWvZPG
8YqnM37qVLdJqXJcAoAQQjFhzHX7itcCNGOYWWCkQc0KBdmT2XlbE+/TOUO6yc1GbJUNa65R3q8w
z8f9NHTVWWXTxrWnnShbm7D1foeaktKaYz2DHGwPvd2zPKICp7LEJy4CC3Xdyps6fa5FcgtfA+54
OwSnkXyRtjxDRalOU9acMY3pD9Qs8caxc65ga5isCirfP7nzxXItjm/KiiFZqzRUJfV8VdU3LIED
RsdIO4V9Qr+7h6Lgl7D+dWpJ9HhIM4A5ioXI7CjbaKV2Qlf1m179iOkRsU1CvXhl6AQixeTJ5rQV
C/P0eZUWFDJAixT2vDp6JIUH99gazA1ijZb5B8da1ya7QaXTiaCkZNXmCbQJm8ijCJJ05HYJq1zc
z8tdy8XY+C8KHvUuxeO5EBqnU+8KnPjAGqdTWlTxUcfPqee2fhrni+WasBVRCH07/PN2OyKQ1xNC
BtLMkyerbmHyz9ck63Bm+LAZTmSLmqx3JG1XHuhinMj0YBwim5i4VA5MZpEQmqMXODKW+4i/Yury
9bDD2L8Nm/SN07yztlPf/eO5ywssF19P+OumruMxWw11Qrs8ZA369ZTKZT4bSpI6/noyfEmesvzh
51WjpGSLxTzffD37jz9a7vQ0p8cUUs2m8//+DZaH/3oL34P1qejzf37TqAocYhwU8SfzJvl3z/h3
9329qKE4cmPiSsp5tsiJMFxZdIi3QRGbiAEcVGxNEQGSnR+uLI/NPiDkZCC4xqGrH50CufVy4QZx
d6J4OusZ5zu9+UI1RGKlQVZAoh1ZvEHu6TdOTzYibIfHTHpPjp8XazHvARxX7/BgGtgIY6Fv2cWL
E20NHsDTm6H7VMXOE9mj306nORh1r5E3i6utqSkK0FigBFAWp8TS35ScjnU//IpynMiCnl0Y3Hai
PMncBcrQBwyQoy04ZcCjZi9axRnzdLt/tlLM+nVaPsax+zsqyntg5pvQxFhhhD+AHpHQ3ad3VGJ/
18So9vGlUp1O0zh2N6VDyEATfuvjkhxP28NcaP50GoKaKPiA+qi1HzNr3JnIS0kgnWmVek9zmo8T
sOpNpHXW2g093r0db81C+x04TIB9A/e69Zykw1NUjeW2E95l6SAg6KTCmw3vJrkVIVC/tSPK19r6
8FABoVXr73O9PwhYoToVIL2G+RxF7YcFlAg73dmN0nOuhXthhG9i/s6Ej5TEhQrDO7s2veXGjni3
YYP+9Yqqfwd8GD5oKGnsyjNs3DWZfqsU25e0rXthdy+I+s2IYnpWvfSjfbULbJqFZe3bWPvVINza
+E18Lyr16BnTM71edTAsdO+1X9y0dXMoNYQPzN3SNEhPZRuEh9wfr2Xo9Hd9AFplZFpUEZMCKxwP
TkNejWPeVqFJ39chqICTGh49pJlE00WrwWA14JORYaI4rIZp551hpAzrMiVTw6cO4VeTiYGH7GEr
YfofatW1rZ7HdBx+Y7xGcOqjFn8btWFXKSSDXXBX2cPB7/1bWCGcJokejgWRd8kTijHYAiCI4fui
k6xsa43T6Lby7AN2043fvhE1R57DoL0PfnWT9ka6L0LrpUxeSpG8qgAFSRigz0f/eda6BpjJMCTM
XuOrJ0SA6LT8WZiE4fi4bXpOJHsTQQyeXDNGD09OH3sPhB5REU4Q+OMmoJk0t7zWXUkTIjehkFol
RhDT4Cj0PAgSBRP5cF7IOAWZwRUpgKhS1pMgNLY5mBn5npEmaTnMLt0pYQOWAxGw/shakJX6yYMb
P16xDiPDJ8jd7bJ7yyXtS6iAvNsKdybwe1EHJXIykiIoKT55pjNuXTt4jguX3LvmhUXZkbWEQ3IV
v52FgZG4CPsSm3zhElUhR/p0LqLsg9C3NEofi8z/7Q16te2L8gRkGQT2REZI4Iu3RjcdtFZqM6Vl
Ar+CmqwAUjS5Du5p3VIbl/q9eC0y7N1F7lIIyqAU2A3mIH1W3HBKSQ9pmeUr+k8Km+iqnKrz4LLd
/DD9Nvr6sVMxpkCqphOboCRhbqPkW8YgtxPzsVaiVViJU2kbd/O/IBmJF2DqSoHT3KYt46tm10/s
8JxpQIFt/HrWgyFSrAtKdlVGlaGeGBznvA+rnhPfdCApcQJRN4IFnsNajwfCaNoJ/3stwjv0hxR1
KP8yQwhvZi+e44OgHzWxzUJG7myQFIq/N5R7zuCtSObxTMIOVK1QLzdQ/5thW3vpN7ISp62Z1zYy
+OoxyFzyy6zsPm0Imw60b7kifWXCn4P+noKd8yYKIhuqeUMaCfb/yc7xjRp0tYLH3hrfGtt/R2JC
ka8x3rx9WCuxDeCBJ5P6aOlD1ml6jf1i6w7SwwobPs8NabpdSLBaJBSek+1rHB5bJ68KcnTHfj3g
J18HswnOSCdw+XZOWNuQHE0PBLPMCQDzFyti68Ybr2KmXpuzZcHdYx1kxWyxHlSmwxva5rqx9UtL
UPe2d6p3UUXNHvNluK30Y0Mjrc5ydkFh0fOzfvcYHvPKPts9Voy5YN/OR6TsjjIrwo3oiCeTAcEj
vvYuouQmzYr3eq6nix4SYEmp8HzrwQ63e7DepamRZ+ccfNWWR7jU2HFP0ABwZxkGODNKN+0Yfw/U
b6WRVZxKE0h4fTcYtHc1St9EZk06pVPd+Y20k4JbSeuAiswaAP0hQqZ9YOVECDKLGVDaHoFyE2ED
O2sGRhDe+T026Bon6buZiWyLo5OKYFK6IDKGh6n23hHg35aa/eymBlYvjgZhiHst7xWSYutH28zR
V11WI8vhM2UQhaRGInMgnfskJYHSkY2/8lSL+G9eJzlevGaKkAA646ewnmisASX365wT1cgOEehY
6X3t6nFYrnK4Ueu2h+opAwgopp9uWu2QaR81livqBnR2OltTDKKEFOWqIjzrPivA2YzTIFZo90Fg
iduuq4iOLt1t2t3pkAlQEo1baXa3PuJQ1N1MkqqJyYHIwk8F6P9X5fzfVDlo9VAX/mdVzl1Rt9H/
2PxIixZJ4AeyVcocv/7X/5xFfjzxn+oc3/mHDS/XnlU4pk3CMWqKf6pzDN36h27hsdIFknr+Q1r7
L3WO/w8dCSNqWhqPOm17RIP/Ahbb/0Czo5tk9QrPnEU9/y/qHAi3/50gbCE1t0wIu4JPOCNwzb/E
KJbvlY2jXHHDuj1jt14uMpKTEY+awMR1V+yFTzFUK6mN9ulcwf26vdzZ6iFrHo1eaNOHxYmiDeMq
Nrw+t4xjMfnE3mc1jBoSPcBEYcsjMK+YdRCuQTZpnYJlU5F23821z+UCT4pOHcfs/WMKPGleFoV1
U8lDbDNJXm7bIjhDZIj2HbkNxwq0BbWCq+xn2U6Uv2SFR8fbZPWc0cmmJ1NCgkgLzrqjYR8DkPya
VBuZYDWgnf/chNNTrg/dDVkFR21AXJDGOnCmtNzRSzQ2TFjlOrS8hyFOzhZcZeS/oBzSsjhX9Go3
sNe7rQqsQ2sYzAzGqlgX1FxWkazezYLqrXDcS2k63yovvTZV+DDq7WtmV+5GoLPlG+JF9KZwLog2
ey1myuvYwU1FC3MNGv+3ozY5nQVqwFBwWqiDZC60t36XEJA73FqtrW21yX6t6NbbqXzAxPxmY8re
ZPRAJBIaKYLsMOlXh4wAyPlvvW8jYrHEsFEh/nuFlGZ+wTZqXpUdnaxZyKiYtNo5VtWUMi/qYX+E
D1KSZMpsclUVDIyDvBZaQZmkMDiJwVdPzJuolSSWzQYOFygBpi1YKMZ0juL6O5i8p2CsHo2qvniN
++xHxkvj0UsNh+Tg586tbwRs90SAO3gQyGa0Bv49zZNJleeB1ekmCqtfVUugTGHKXwxEihoMjvBg
mznyyOD1PgxAQ01SenOMsmG6n/k1U5OdgsY+dbD3lAaQTY+hNARIWlzIWfMpujEiIBHSDraFVf0W
qOUAgMLRjzrOreGD74r7rDU+bDIvkD495f3Awl2OJK9E9m9W8WuWSeeEPiIgFbA8FHrobPKltcTe
QOxjW7odO14dvcUMEDNhYyR3vDV3LrryKnOpvfo/S5uojHqo7yWFVh0RDcbVmlEBidpkF4/GayrY
VL7BHKy3HHzKwY2p/N28P5V6Aa929riNiAj0hsjKKbvE2VEO2n1K1FKfOyfNde5FP7J4mSj80N7a
DwWd+yYdf02GusscJiNhm9x3nq7v23TG19k808gfajpIFAfTl9oIXk3p37WdQy9YH1HTaVhocmBZ
GgHSVqtftI6kNfJhq5QCReklB4w/6dryCF5UiPq9sny2B+dXVzSE3+VipfX0dam5PjJWTjs7xZ06
qXvEBkwThwLqnRljcSIBvXLcVddYF+ky4a6y4A5swiEP09fKJ9MIe0JtNhYh5CAlRXxbe+3TgBcL
MWG+pYIaYc4H7SSdDPBHiM5vnTsaKXNFMqzRvx/qx6En96hlsWCF+pbGxa09AfrtUkdbDXb4QJ7T
ecqo/hFHzUbVpSC2MBUE+JTjb97gex5bFy2ik5zW8U8rxxjf59ugqR8DJ/nJdcg+g3PwNM1fKXB7
6bGMmVebQXITV+GVwD30PhAYwV7M34feGT+U8AYO0jkNCswaTjZzk48R2nmZ3DeG15My+DthLhH6
dwgfntpav/phSZydwTFNRMmli26zmjJAnDUPjhm/oIKDSxD4qNy74wAGZqUXw0XI8eriCmSUYPdK
3nqTNKq8cX43HoYWkAm0WjUYRZn+6CfszMI2K1rUw4du37EQO6jQu2et8REYCmpANlxbEw1SKtsn
ozBRd41IL/1JRqQpOVtvYkiJOibSUf/emMVVL/s35jU0BSd5Zwkmw63m7/nmG8+1LhH6RmgUcuvi
w9BU/WyALuyF9Vxk1amxJm+dIiAwSLDrMx0DEnBEDF2GkE/DUO2tOPmtQnlO1LTTqIJuoVePSOLQ
NdFLcGOfPlUHmgtiSVKV0LDutIr+jqCr0HTyWeflhecmWz2gnJGaZJHmzpZApn01rf13OJS/RRdd
Es9+n0ZLbVXk8SJxfOsDVtjakvPfNJGkixrtLu6tc8hUNk2s1yDWP9yApPbC0mhXQceKLPcmYD3u
q+Hsjkaw7vOJEnQHEx62oYWyT9gllUYa9AJUzrDT9fCqBzAP8vbGNI8qzS9Wjr7DcyFUdKVNlKiP
Cd5CW4U1N5MPWZ99hIl5S1BTvfN79cMzaSV4qrj09Pfi+eiCO7gzNZM2cRR9TPaEep0ObYDMcAVq
aTPASTK1N6dBdcfi6lABcmjDoaeQQcmW+codyVrvvZzo3qF6opH9E/zhi1JE/3rjuujBX7VdZSJj
QZXWuPo3GbTezjapdWveCCnHLNau2x9FVd8oLb2MEdMJgmBsl5O81EildIa9bk9XIyeXvkr6QxFU
OIsVr5tat7pUMFBbdCmJcyihBFa2+6qA2q3nvd0XJcZQLzA3IVZzKHXfwwG0fdgQr2zWD/1AbSRO
9sAqZKQf3FEREdVutdy9zQbzuTTsR6koLLiq+56AndxP3nBqKK101PFXhdbQkxij+dRwbP2D0Xgs
bhX5WoW4UqY5e0S306BdmaJK4UA7F4O6wZpqnfLkEwXzXVOmP6xBYLUA6VZO7Ih6ghnSyc+NpndU
8UvOdwpubUELGSIcyJQJjI+02W96LKjwi1CXTVSEvKz6Zg9Q6XWUTetSZ8+VwRjcMKVYD4XO6MYe
Ylr1PpTZwSktDNnWqXf4wNRvn32Vn+vBwkTqs6Tq42MyOb+ilLBitwKTNWg/fQvRVGnf2wlC6iE1
b1FjOStKum/tYJP9VSbQJglDSymm63qq74awyvaWL8U5tsWm6zBvoEx4ckoOcVbAP0wreZIjp5y6
rj5MUEk7r3o2Ux1OTImMUWYZ+b/Mh4JC43Awn4t+BgyV3otbEDnuPcc9wj7TDV7TOYARN8h34WXY
jmg7Y9K8OnnwIWWtb/GrMQQl06YeXymknTCf4VzRIR1qoIfNXP00yxLHVajflebPqTBW1oCCw4dJ
6X7P73qLTm5osI6rM86IudU8eZaVrGnRvGqzdd3s2ROoU+z6hqfohfeqSnKokN+v9B7TP2fME+Vm
/Kcdlb3CyXGA9Y+GV77b/sX0dWJ5vV8NMTxrrIwEYnsEFlvJLeyyjSjAgPlon7tIvzQuyUMJS2Z0
uvVKtMgu9cHaaKkSK+XRPowOnZUdO51MOZWG34ma+0nb+EeVTneRmVxbkdwZSLtIhyOiPtfPZkOe
ZoOqnHyxXSOo0jiRehmljypqqh6pqbxJzTkXtu0T05aRCO3cFDP8ulEkqMbaLk+Gy1CEr3ahWJOm
0dmuTM67pP9y+tto0nrSRKTD6iNe2U8awOPqm50Q6pS35SVgYs1XoSM6OnW7GRIGIZqghQ3cC76U
Lw52lv6ShtGuwgkUncug5Y3vCVHpeggXpnZhyXgjtM/GPjMjJ9PTgzVU7ObjvBqCp7hBhu61GKMp
NYIQo8M+0Qhdu6ShmUBMEqw/cPyza6DZvHcb8gYEkRG8FPwIrejJ8SamKRKVuz2Sn2U1xWtqEFZO
dUU2lIy1ai5PRz+UN3xzo/4XxtcPMTkbZto/Y19SVdTZVlGQXDvNIpS+g2vrA3skp+9gBN3VEPl+
tIcbow7OjiDMHmzpW4cUh3lHvYuLfVpQsE4SxJLuN5Hk56CqfkcIpiFTZW+D8Da24R1axYR+EumD
0YG9gZ74HrUacXhyuDX09N43iNZzI+dni+w+kC5AxnQe8NSacbzodA9eR93gKc3p7mpiP+oVw3/3
aBXeTzMB9CAyb88Jl3xLSicugYs6Rdeha9zV6Kl3TjhXM7JxZT0M5ULrpTac0FiJ0i3MBvQgafUw
JJKoQyJdDhHmXBustSWfxjBk+F8Tu4AYPacKmA70XaMZJ6Ml1pkJwa7ubBzetjqiwEe434n7KXLv
h0C/F2XZoOlpjqCaWQQ1zhqz1wxvvamK4VHUQ7TW+oLYeUFWrP9uheO1MQn2qLsK7YDxopf0osvk
Rksczi86B5gHbtaR0Jkbh513yNeDJo49ApVDmzq/CFukX+ztazXT3FGIRJIzVOW/CCMId5inkq0Z
k2etuxZs2nidtsZL6kZbx7MhA4MQQ5J2SNz8rIKnZLBILcPAtuosoo+dhAEwnjV98W2HFgdeLmJJ
s6CePXKO8n3Kx8H3YDDaI315lFwRSpcnDcPuRrptu2pGLzg5OUXSHEBd7j6bVgRLvcdX6N6VbNew
7ObEko9O6Huj6m+kwBnRf8RR8Cuchm94hX52kfMSWsy3fe/E+vtile7vKi0fAs+juhyXewXYmfxp
JJk+VV/Dfk+EPBogEuv4XhmMlyGIEK/wYdgGe8PsDpVgskCYnVx1w1hsY4cOTViUT02F1itxbOqA
LGp9nXzPyc1+wAIEYBFB3phU9D2q7y1CBOGhM8z7WnTTxumVtN9m64/RR+JZuy58shn3IFe8o+fL
T8qK3YNEoxLNwWTLRbqUGZarCb2WFWaceLvczPNqj29W7OnXjvlBlsM6DOCBd7PCClSaPPnhfRTj
XGllX239svy1PC9TocCDVIW0PAQljOXOhWdEfQ/+CfKeP+5Tpej2wE1BQPdd+fmZgN/zDj0xO6RQ
ZHCERP0jmO9bLgaOtK6WTb+RDkL2vBqctYdmkaBAeGlbLZ6D1/yYkkJEDls/lPrWbyLk9Y5FNGSb
No89Ls2Tk3r3aDzVbvosxgxxerQH0PpzgSZz6Yq3KGw3zX99Wzl/LwIzQvSyqM/aeQss18pFfbZc
9XOVg7MRwcFkp/VJZjn5tuWnzEvmq/NFoYVyg8SwMjDtyGxI4ZLN3y1rNGva/nF1+Wt3JD+To9aU
p8+rU9ZvHenEh+X9VNNQF2/mad3rpMRp2XKfWykG7FXYAMyW7b9sFRr1JYh4g6rL/Psvv8nyjOXa
ct/n7rDcXi4Ig8yY60eHyvKRFXbX5YfHuMQPu2yar71heaRWiDgqH2HFsimWDykWLSCEPcFsm3LH
aFc/Cf3bek0WfW5fIEP9tNUsk6pwYLPXUQKRpMeb0U4iwd20YrxygkUdMF/k2BD2UzjtwrDiZ9VZ
Ax3CqekcpNwShN78G/zxxn9fdTPkGIaIxOdffv56EBmYQ/em2Kh554jmKhp4zALrqLlR12x2gCyb
SlHuoxr/ddR4wg0Qrf11QH1uvCq6K+K9p00g/COJUhSS4JvW5TpdwH9BvjhETsL1JGMce9Xy4Qu9
v+T10O+Wz9IHFYHDE1153e5Jssk50Aeh7T7/dH6d5ZnLK/7H+/yOKIiI4Waz7Al9gkMlLQLqP+wI
QjnuYRYQfe0+8x9AOOEPLKbFZTgelj1YdTQ/R2mDDa22kPWTQ+DNR9p/fF/igo8B0ZFrX5ohsQj/
Ou0sn3ZKbmHCkY2ACrk+fu5J89Zf9qTl5td9hWtt5zOSLSa6XfjldpELwzjU2BGXv18uvo7WP3bR
z6vL4xNl0IM/10Hmjf35lDay99pL20h8x3PJVSIh3IuwpoX/ryN8+XrLU5b7lpvhvBfqfQ8EP2Uz
ufFueQxX9r+2x9fz/94Fl9vLr7Zc+3zOcvvz6l+PLzf/uu9zty0rx+EImL8MCViUjjMywktM25k4
GHgZ13rvEPU6fxHh23R7RbNCnr9LGvg7Nq6k5RcfHOFuHfdeTi0QZnq3hXcjyIqdsPaAkn+QHkyl
uqMNhtyGWuODzM9FoxC0+aKlRkTj6WCC3C8rrTtos+hjuSj8oj3VRu3o6+W2m6HYYLYXDhu3cEmS
EIEBXK2HO+YAHaKww9//+6vSI6l28MQjmJDpmDlPhBpH52G+COKBUWC5HQjEJmTecm8n6voQ1xgD
TDWEO0LWwvPyQBgyUDheh6+cM3Q+Hz7LhT/vml83v+6DZMcmXh7+vLo85C27/dff/x8e/3rlWLnF
wUI8pm6IFph2X0//4+U+r2LnyE9/3Pv51n/c8fUBv17l39339e7Lo8qx32RA1vrebOztXw9+Pf/z
7cQ8Lv318kSjhjs8Ks+fL/e1cf76uz8+6tfLtJTAUCiwlvp6q4Sdy8j075Gk3Uc3nLrVH1fh9VZo
okf/0EGL0/+r/YKOqzwtF8t9y7WlL7PcbFS66wJd24NhQC3kz30ZdIH/vBiXO8lpo+SoUEpSNGcY
ieYxlg/Dyf/rdpqXyMVkyCR0Oe/LeX9ZLvxlB1gCXv26nN1GxsPSmbHzgfG+nacNOgPc1m5Y1NTL
LGJKqGnMLfTlD72hSk7qs6dDsgpnjTbFr2al3pb1Mh0hXIPYDZeGTjiPRzo2OvSXzgEIHlMUCyIB
jhqBXHe+/b/ZO6/ttpF0bV8R9kIOp8ykKImyksUTLEu2kFGIhXD1+ymoZ9zTPXtm/ef/gWWSokiE
Cl94g16W1Wl5OgXNFaYRDk8gyE+mmrTLIyKJ/RDPDZXKJFol+pxgg9STmTclfggptCKsQOb25Ot1
e6r++egvrzWN7pGFgvhrazpYHVDurx9DJJrT12upPu5xr1Ls39XyBmkH9j6uiSXV/QTdUZ+WRwYX
5uvR8loCegWpZTScpynF7L1piX4dB6DZOCug2XKHl+duY76EoFa2S3tt6bbBSeaCLLf5d/dtqpoM
4kJMxVjFdRAkobuoH8ud/strloofyX0+sHdnI/jqwH09Xm60LKmpdX6wXm7ncot/d+TcZSv6er7E
lzOhF1rgAGmIWRIdEAvW2jyEiRblrMkK55jUvwCJwYNQd9BGquzPd3R5MS0FtVli1R4ZnJzgH0KP
yyqvpdAybHVvQ2nBsFueR1OKMkWRPzstbNBcAsy8gbnRHSf3LYQ1eEIy888//t1rVGAOWtIa+9iw
2tMEEOnrB/Bm4H8eDtO/X5uUtGkaUV0O9NBG1hc91Dl5t6KgOlKDdLZDK787xswcXO5TtNyi5WHP
EhKauEYbbctY/30nlhvz++7EDZREzZum9W9H5eWRpxan3699TcrOFVtMwn4tt2G5Qf/uVvXq/gzC
rFCinQHuc1MqN9hBXXIRR2Wmfd2iZeb5qXTW5TTQEom9+iRVRX3ypkMW4hqxTs0ULVUWjaOjpegj
00qDAFZ9hHQStoO6dhDogLNhjQ18VD3/ehhEnlQeWFi7qUuoqx9f1/ufTw1bkjvCLvyaGanpb9vM
f10WyGXugK4M5vXy8GsuCWCHrqB+Vvm0pt3Ch7yleDso1JBYaYa51nP4u7FuZoexVETOmELz8ttZ
rRRhOcInmauXZSzV+H3DruDH76fLo+U1R9NoPBBALCMtVpdBU5+x4AX+P7Tiv0ErdNsHhfB/Qytu
fzRT/qP8+S+wiq8/+gNW4TlAJ5QgGeVpXac8CnbiD1iFF/wPaigOmAuFmzBMBM3+QFVYwf94pmVg
5wRyQpk9o5TyD80TD4dopbnnOp4N8Ve3/t9QFX+RyECNBXFUnaqSHgQg6sGD/Fkio9T7tCnibD5U
M9DSXqJM2NusNADNskmD4DLSFMtwoqOxCepdjuDsYXH7K7+myzC5PxHrOdslOp8W/ac/Xcp/p+DB
Wf6LIAsHBwrE1x2T0/QBoPzrwXU5fpPa7JLztD25GYU8S9KydbrhfuoIVOGuvEy2t7dhyxs4oNGH
gIHwnw9C3YW/HgTIE9PCScKFCrWIVf1JabBzWl3WTjwepg7jN11OOkRg+upTxUXxwifa4asisu7C
xv31nooSYWZJb0p71TMOMadrbAMZFlBlsOck4fERAaz0/Jp3V6hceKu0HLMW45n23w7c+fuhG6By
AmSiUGf8u11031O0kJPX0dtGWCLoX7GqpphqWYc8pOeXEoRCUE6AHqf6JtIbZ6Mrg5T5LdE5y07L
L8M4gINX13rOJNL9KYV8t8vXfN8hczDYoYz3DDHkaUR8AncmF55i+MZFsg4p/FNPtRYp38AZk8Nh
MSoZazyadNjURW9Oa1PZ8WBfhdfIwfCwIC9GRGx05N1Qd1KNpTwDKlx9M1EAWoe2ke1cUAIogwzb
SVHKAsh8lg4LloIrehm3Y9IAwSwGYBOI7Rty2tGeSNfNFNKEhoNk99VjFGkXbYyq7WKPQKeUO1O2
CF8DEPcS85A1nHxOLRFViurqQaijZk0jWRb7tCBK62Z8hJxgOLl9XG8sR11J9e4GyWc3vVQBhc1u
7hOqafCvsgo0Z4sAx9rIopvKs/C5guBJi9lX1lJw6JJDHNcltFMb1Xkz+gzoBh2HAv4GDinxHmWR
azTY34Uq79dqgGORwcBKSirPAVa4QVpd0bji2mU3yOh85DoqFVbqZ9jqRUCHId4PNl4NNt3i2qxJ
+grqecgQrF2rQq0rfbH7qN4knnagS86sEtYZPiixwFxdajcOgLdAe4EMvS+RAgDjC6y3vRot8v3+
PcBGxb+c9h0FvlVAM82pVBMaQ1kYeOYv18OGETN2Ptc31hPaEF+zVJP6p5byJT5fwnSA8fNU25pA
jnZ4bd30inD2XVXC8w2ya4NokIXbHuX34Km3QJrUsbOuPLsFXU7SiQYIjFnmZBPdDNLdJbC2AZoC
5nay6/KbQnltyWHAxth+nGrueQB9r5/BQ7ZwoBCM7zGRQhMhAm6xKof22dbbYTOl9gvGbNvaDfMd
/PRDZlPZ8jMkbWuunVcxrWuUcr0qOo9p/mza/srVnBgldsopIOrIphsQ02jmzyY5v9fd54OG+KjH
4tEkcG2zuL4LDQYr4vmg5F1Iwzbuw3mpH620JEsTBstyhduQOoMo8SLwmdOjPYxyDdKJDlvjMDHh
PdDpyDaztD8HV5LdDmcLef8BxUrcX5QdELcOCz6wxuXeqFiWGtQHvw01ronjZtRiDxDO0CPX0eyA
a+q0uqpLW4MY9jwfO4zwViZ8AoKv5cbO6m0v1MCQXrQNZpBJYKjgjjcCluQwv6VyGtambpbrMZb3
cxIQtY28H7dCOJV7kzYxohwU6wM4anLOX1LHcCCxWO/AXRNoKHh0KkuhBpIQK8evCGreFgMG64ig
6Es5OVDBNYf2y4yFkC7QsAwBZgiL0Usna6BxVzyjva+0efjDopwOjdblm7oNuKU+qc2yjAsdVmSL
0dtOt7GX7AZxRh+R5hI+VVhEbbwYeMqy+IGck2stNO8j7cXW/Q8AR8xA2z83NbSVBucRRFecoH/p
DVY2aLdK1Yp7U/WMDxHk12nWEQf098JK93ULGqdSxBMgesEKkWv04120mozKuNUNdJoKtogMuj+K
6b4yhcDFYWQ6p/fSG7p12rH92hlTe7kjfcfCPAzxdh61X84Yf2tG1ghVG0TBDKPsHGeP5OAbtFXy
iLMr0XwqTQkQO+fTUXjdFwWQBcQeVsoxRGALyzB1GccdF6USYLo9pHXF8zzEP+0JoM0AfQu1v+3y
RUQpnOd4cnoL5QIG+z7XE9By9b2l+ibLMGFvMCFZR99m5LLWVJJV2oURWfAjHeKTqKPvyxAB2Y7D
ph59tsLHz4tObDJHO99AS9tLvsXwFlZeVV4D/H52qH9/mvSuN1XL5tGnI3IasGbW0sjvHadEpj1B
cjnKjNWodi/LLTjeTSaC+zCTaNNShFgVMGDUXqGhNNgZ5kdk6fpqTvDgUmPfCgsWAjsXnAMX1Efd
BIxRD7PDfm1z6icdPJRlYIYTm3cSZZ9aGOsIF2EGZFH4EHP73iWAwAKY6DU2IMsosgKWFTuaf1hx
dt80Pt6g7BK6ye2s1QBvMxqM9lwgkGCAlKhj+iUQUP0eI1pAhAPcddYBzRVXU7UExijbNdJ9K7l1
AUL+a8Sp1Jozb4rCNVAMh79XO1jiqd9VhapM0A6OvWBdKyM6I2nD01Bv/YKleMbnEuIHSy6O8YiD
gT4vkxdXffMk0KXts/vCAjTJtors/LRKZfgkde6KAwVyJSpLsjewJOuonbLIM98DWe86jHCgi7Pv
pHUKwX6+h2VUwaZIfwJPZRBX9XPLtQ19CyWUnm4vLVSiDzM6C7Y+F6dPCGfWWh9bRK0Cb7Ps2IbN
YtcHtNeg37bUeih/JunaKaydHTrPkrPfSL+4LnGANjLuR51tknuCAhKCGFl5N1F0wbMaQ2JrfO1q
NpU0U9QNPLBwonurbO9SOBq6O915QggTXyyioDT7LMcniuWwUevwqo0MLtT6Veh8lmIUW7ZatkEX
9SZEmfqKhcyci2Op05ogatmoa2bp0Q+ZNAqkReRXbbOaBluusQvBLEDZlZ64IJ8M+vUf04JrmpgI
lbHarKqWi/sVghiAXyX0noXdXbUMi85vNhMp9NZL7ysr3LumtYvx8gG4Wj/Kbn4J3NPIhM4i+87K
SvxaIb3aukcgi2gD5m/1AWXcTdviYdUgkoH6uLaFqLMOney2se6mWvtJUiKZnUyVPgTERC35Bv0g
5iB6z1EOJ5v2SAs0i3PLKq5OI6prELHa1RZ/aN7hT4jEcTyznnEt2l7PNhVKrSthhEhbeIgCKZ9G
y+EQ0vEUjyToy5RV+uhR6tTrjmLgVov4MNubfka+jqGRzULakYpAhPYxhHO0X2gzwobr8duZsRpH
T5b1kDoYFR/ToJUZ2dqLGBDd9dlanYDxIxKtINj4JN/Y4cgTb6jGHafS/N41wKxgA+koF7Rxi92b
3kBcVnH8aLe7osufKi2fdxYwB7aN6AAa99iarMrgNFxM+NC/mmxww1xPnJK5ZxNlvzQDO+LS7KKo
qlNiLD7avsewdCZIS5jmlsd1TZ1XjXBDWjOWBW+tWthTpFkSX3hre+ynfT+8ZBj4rGr5GYL22aI1
BVx6pEXgKxNms7vvCPRWSOB9+ur7C5lhbwHRDNFVsMjFpW/ya5qWl0pDFCGp12YY3It02UfFpYsU
xAzYCxrm1xwZcpwB2Ie0pqP3F+NWK3RzW/T2zYQgjW6P+i4yGKutIse1ghAxE9dl+AXSVuIQm0LQ
NJ3rH+AntkzKW08tqks8B2DjsoRBifmWDwALl8U4NXxa8MQgyyKetmyuRqo/hFbHn2V4H+hZczWR
3FS3su8xX22AgZcGU8SCxloVyWUsW5SeyGrMvfTGuzF+tiqEPWbCDIo/KHvqkLzCNvtYYl/P7aBI
0RD2Le2mkMTglV0L2Gh9hRFN/qlXjHsVcOdt9haQ3qxwgqzWLkT5pE8+EyO7xmHDeukWD3WIT0na
roV9Qunp4s/hTvQw0UqfTDtFzRjUUwf0iRB1Vsv/nGWHCKtZ1L5VtOErZLrxhi85qUUjD3HrXLOC
jdSe3Mc8oBuUcq1lgpVWayOv1MC/Ubm7sdYH/6lPgqcRzy+Mf92bbnKuy+444ztKAtffFUNyqgnB
SSjorafOxbbza9IS1WBT/5MAZYPqHyFOET6BMyMY5NzHIT4HEbIbKm4ICuDuEaAHX6Sf3CHSEPY9
x85A+3BCEDh4TybOVD4IAupzA6R2VMF/lDg/zPIXVChWYuHelLl5yfaVlv1axj7ifMk+CREdWd4B
Jd0mVgaSQBSDMeMjgga3iwBqlc0ELRiaEC/Q2X9ChBG1u4R4GNOITaGuDVY6t1hfjCvEIN5Fd83o
h8N+Ust4/JAhFsWdpHvdOPEF4RpMTfPzQMN5U/fl1Ww5VjpE+wQV8X0LS25XtR96iGhXYrBYp58q
RdpQU2FBexxAq36NY7UP17Z90CcOq4BSWIB4lYN/HgyYFBAO/ZQQaTL7X4SaV9t1+10rabc7+Wdn
YSAh5bSdGpXnDnG7SRCkXZHynRJt/DbEmX0cunOF+sVtVWU36A4QCAofDeRZO2ha/WYlznOn+z/i
ILhDP+SSI2vPwtoOq9zFTc/x5D5l5O7uM/BWxCRPyewC04bBu6eSra6MrrKURAAaDweohpA+ui01
f4iSHkojsA3dAF7YElSqGsCiOSscEEC2EX0lnQpxVsQg9mYCQrj2L5kTfodIcEaYQm58jdDCdEMk
paMR1xb4ZC2F4t2M4qTA2mRf29ZaKPUylMjPQMT6DRVtsEuGFiB7Yt2XEE9l6E3gr8B5Zg4w1XdT
1N0+lMyaPgp3owSHNPblmc0aFUAisXbG5CgCnB00+JNjQ0cxt4QqIozphw5RkJAifFKI3lqC6tPd
Cg5d0T0yGcXJUYSizquUQGUOO1cICsx6WVDqH2eQnSkQas4jl0rUsjkNlzKPIcrLAmJvgGMn7uro
JvzzR6W6XyCAaUIM5gwMPYLDx9LAi0O0tgsPk+ykjHd2LZ8t9dXLQUBTjMShUX+7vNiHKBEJD4SQ
qfpvuUzu6ajAtZh6eZIEYifPAWsVWR46HfNEV+13Fx/x9y2SpYAvVS9s+fH1Fgg6NMwWeMfyKpKX
CtVhJmTAIT6w9fjnj1ne8vvNvz9sAfUsgInlteXp8uj3a18woN8v/n7P//naXz4Vx00qVVRq/ji9
YjlJifsJlGHVVVg+aDm81vPCTdehVbv8YvmBjgcIp0lQNdTQlFk+POsCu/jzRQl+Cmy2jpaop5NB
Bz62XHySAbfb6dZYsEqNamBZcghRnFUNy+V55LkPVP7r3QL/CcLW3A/5uK8RQzvp8RWJx27HtcSN
pI9QjWjDcZ3H+Nr1no13nOt3LsQ230FRRJndqR+4dMQbK0pxNYos7UQVDEVTlFu2gI4w0stT/7Q8
YjnFIb3SIX53xsEx2kuHaNMOe3fzpDWViYIIP8JJPphTAMHCJcNsm/ojI/StQhKOYwSTHDwB2ZdX
bF0DGWpD0XAHPd0zbzlBnVSk0Og5os9/AD93CGNoEm6ZZevErsqVF9jP+CQGPyF9ppN1apoJsYYU
S9cIiJ9hVgW4M7gJdprcSkEqfwycGYIKFIF9jTnRFAKhM0PITwF+HV18h8s1xRRIruzRKNX0PmKQ
WUIA0ZJ1SgcpOvlQSeGhSFze4RPZrssmuAt1SM3Jc4TH3JB32hrNSAj8g4/wjDGDCfO13aTFt5mr
RMiSbJN77kcbZvDebHdl+KjZdXImpcEH0syiEoLR7K/mMLof9eTB6qPLrAHo1ER/mHvzsfez7Gag
l8tGhxA4PjC/zMn+8EvPXitdGSXw9zNoe8zA6u6jLvZyhM871jnuokibiaS7OGl/1wIlYQ0cz1EM
O2p0WXiRONhUve0faRPclt2A2jhyrxh+jpuh/5kbk/zWtq21texQI7vztnXMIbsMCD/3YB0Y6Bk6
g4VKANo2uSXux8JDMdAgApwi71A0uBF1lZEdChSyOhdxUPifGbUdr9yYTfxtLFyXoCWzb3QHT48p
hx0U2agVxG2KEJf/iF8A6O9i+m7Gkg1aWsglE4EmPnTAGenz9QBOE2DldCcLzTh46dRuBvyPwU8i
DdB5fF/0Vtcy2NpYdgMehY0oremIvOOmrQCMU71dhZa8GjY8BI0q7hA8mgll6IH4GHVog7rtAO7e
8rdd5esrAy/0yoKUVbgkmWhs/+QIyFcMKM2ZVd04Gc11bFlWNcJJlDJirNnxcNPjU4bJ0CaKm47D
SLcFKMQ5SrqnNIBtk83eWXabMqyI8DPxg3ocPUfb30q9c44B5EhLYi/Rt9UHqeEhqsyrzda4h1vw
VNaDvu3DDOxwRg0xbfgqOPWUU+NdHBk3McZTd5LaNQMI7kWj11zCZGeiFeK46CINwt45LW7svQOJ
38kxZ47se30Id2WL857RQteAc/+CCfaFMsKzGwLLtFgs3Li+CDe4LQzvKQwpiTQ+uFIjucccdnrS
Wv2dxJWSipve9Jp4NWJsFwOvv1TtSC3LGNa5XQHLTaR/LIP6PQdkhhR8vJpRPUIZ0r3zuiCFKSuZ
LY2SPBmPZCrvlIbeYxBl0rButNxlMJR3OIfFab9rIvokuNawGVeQL8Kzhij+1k3GFR3Ph7bIfgAK
pyDbRgxb6JiucQfYU646l3JV5KL4W8Il8YnLD03tvaLKmSN04u9Uda505/ZYi/pXAZFOqpx3Nqdz
VlJFKJD6DQNsltE9aJAodi+NVTWHusd13Yyfuqq4DVJUJ6de1R4D436Q8nZKhx4VqXFvJVmDEfLM
RAUz6aT+0W+j7RxWJlhhhDb7KgbTYK/BR7bH2Gn36GHqZzzy4lvMuY8pqplofWaXQfHTmAT9Vrhx
c/NgSdt5hEBbrlJX7sI4vOho0hPB5Pm2m9wXx3aeRyRZQ7IX0cqt1sOwNTG0moILkdwmUIiyxHEm
xKzR6Gx/hPMtcgxPtbD3LHVPyTDgVUjtT4SvHs09xFXM105S762dQ+dap0CKE6aJa0tC9XMISDIR
ZSjr1I9VgW0HraBwQgdTQKYt6XCQIxb0+mLoOWYln2zf3cwmsrMhKU7GJuY740Pexh8WHfckFHeY
Q1G1QuUCpmc9FuvaQCDZSNa1n++HmljF7j9SpO5XEdrqaNcE57523m2lVKdRYaS0TqdE2yC2T5fs
DoODWzxGnzrXuJaFeU9vCzJPBz+6eA/oEDpqSBtRujtLXyGwBabYbbhBCBBfpeLcVYLd8k3pkI+e
dkmq5t63rdu4zp4w7ialE+IW215bmu+xSRgMtetQ6sbLEJkP6JbsIuy7HGyXKWs5uPUYhOVtnNyN
bX2TYXfqVf3Blt1JXfOiEYdkNr8bY3Ux8uhsJsO96VI/cDwK7bOATmd3myQvHjw9PzcRsVrHFpuC
q4AiOBsgz7OYMpUNJKLNvW8WOddKMi9RrMawbNymTfOCUt5NQT2itO0XdWvURyXecKhZ2XwqY2Zz
m/rf7Uxfk7FXq6SRb6Hvfoy199Ru7AAViXH0nnNuRz9WbxNzaJjnrW88O2H8jhTLIfCjTZg7dLxi
FDtz7xjN7qnSAMYaSNVlmMa79nBLDR5lKtiylMD7sTtq43WcpMDAAvliv95mcbSxx+gH9ZRviBVG
KItHempvqHjaIVpKuYz28Rx80wo6FCxLHRTAmlT1ZkbvZjNw4aeclS3xHlofb/c5OnXi4lPUQV/q
6KT1VUv7mWKS9qNlJetSKku2X9ib2VASLlN+a2nOvrntRiSLUUnCuRF2jVFn30Zn+kVN7JVQBVPw
6qNJbvyUYYhULAm64R8ngVijDQGiKA4jmoh60N5gDRDuXCOTZLb+w0SBAx2TmAx7OPQN3qdllqLS
b3gXeyr1dU8qSVG0OAOSTamOODcu5TWFQtGYzAOag6nvbcv8jrg62qCMOm+cJLzWY/2rGltsN9GF
aYwIfg5aeoXm3IyTfkgrpYhfwrFwtWrT+eN7m9XvbsuuX9oMQj3DZ9OhqFydC2PcGlS5/Rj8k/DO
Yzt8xrIq9iUAlBZRglVYohGS4fU0aIy1YTZorBIejMEAZAYQWuE780bv0XfvvRiRdBQ6NS99tiby
o7ow98Vok17EZbXRRlKqoslf7MHyblyDynGqfaPC/eBqmDumORu9O1KjNTPu/DQgmm98mwiSVOUl
24B/UD6m8Km8tZj64ZBqOlxY/KVZ/T4MI3xxsCzad5V864Ev76gvjcgE9VdBA1VZRBnJRYj5TQdN
A9+dPb2a5Nkeir2jsWMjeaUJ8SpNxsiQFq99QOE0s1BqKhMs1FzKbWyut+ZkMeaH/m2K4x1wPJpa
okZGH+DDuky0Z4QNuSZ5/azJ6dZN4udC7za4XIxIojcNAN3+JjWdPSBepCBNPAGom3h6hEkjYg50
y9ASQjEdD5p8tXHoda2EHz/VcOqGwn9GXNuF/2bPxNfEei5q8aupIBdGCewhRVdtQLLBNqs32d8b
3Rrbk/d6pvPKvwlcBPH6usdENGuGnevIR2TyOlTIh53RIdi5w/QC9WeKXY5NGdaGhwd6jD/z2bvN
P36XjObaJrxvcsrosGF6v1i3DBCdr3D5ePVpiSATh58qY4zitc0//tSMUV3kLUK9JaB3NRbL1wkn
OKiP6KG1Z6hqTNC5Jj6OSF49NfHotpLnGQYxnxshOGDyv3ozQv/7PvYhCBk4paijGq3yBf3KNare
PtZ2gsIctbOgzHYGG1IFA7fisaUhiqceq9/xrwoQuWfkWIg1La8TpBp1v0X/F0+J9+HQYKFlWfHy
f0V7l6wCOM6+QSIuQLAn4O/VWyrD26nHajoGfD4EsdtGos0ldjY6k/Y969DaoGInO/1TfXnZTdg6
8glpMjxUqBValtx1/IWR3gQ8lUVACQfO4bivoFepd6jvq2IAYqLcqGN1oKpu5yJESTQ4qC+vGmy5
1AnQuLay8UgveYT5rz5OHZf6Wk2dDo4zy7nzGbWzj8i21F/Hvn7f0Mk2ECNSv24gLKvLo05PXcJ/
nGrAUZlIu0fUzeqZZAK6QEJjTYz2lvV7V6eMNl5r6YBNHgBiHqv3CPr9uvuuk7bYgmoGb20RolVv
TyJ9r2NeEPJxGG6sUPFdG9SxqFDUsbdTL0X8GlraQb0FEu1m7slQ9IadNv9QH6Vr1K7R7nApuk9N
8z6I8qI+Ur0nEHf5fK/eoY6pFL/iu38cVMSL6ggi4RzVV/EVt4NMWamhgLTG8nXq49wBoXJxZyFb
SYryLZgPQ4z8WJ9C8RFnPHl1QRPLL8vLaFJYRHry1Fl09dDZXpV9U8P0p9MRWcmnR7BtMatgIBur
WXPRYo10je1+uiwN/KpLP9lunzR0yqj6KRuV4ilKzeBGL/RDT8fcREwpdlOdsUQtWi8Zin7c3aZh
OO6BI3xWQXsYR7rZs9CTXZmFyHg49cFp8JepcduOfiDPPrDZmA9kC+9IRxU03L37BQZh41nN4Ltj
k6RYppoidv1kwyGgDeG1m6ZFXj6xUTcu50NsFvHRQl8QttRTOEONh6NP3jRAKEeppBXyQf0rgtrc
IjpOMZTwsAU0ZKbtvJM7HJjpYLGJYDEUf+rQv3eJ96EFHVx4Z3rtwgYJBYcSNT4m2WEmYnMsSv1W
AydwTt+sEv62C+EOM8rjELNDVNfJ6R6ziHhodiiyuybdJgvlNWFL0jj96I0IVUNrRYczNdSKQtHY
rYg9/QjfBVXu9hERYpagDaltmgIHE9WvNFQHhoIdHpHIxOJxdZg0Ozkgpw/iFfNp16IoPBXTpevB
Bae5uI1yAltXtcz0DgRFW2YfdpO0WxGRPZoDx1/+Er6gWWvlb+AntrrWETHR3D8OjXHQCxpIZqKj
yRpu6656LSujPA92lm6UW2Bj2bvZoNHS+b1Y273+iLcKXTIzv4YCQid6H3AsaVKIKEwOtUWuszQn
iZ0PpUftoIwpdJvg+vBlwNE6xJszyNmGA4oq0zDtLRf3DHOUN3oFgrlqcHsOKEZMA/Zeg2pmOqY4
LyX8/FgIDnNBXgmgYpikDOD/5C4ZYdTqIbVsQ7WhkXesUEp6xJYcITGFVPG9eNz0JTIUOMFt7THs
oV9XLBky2ZctTb+yqFoiLPrOvRryFbIv5ONOunPqszshAD1p3NVe+ushI27UfP9QOtNw6xEt0VZx
7nUPIp/2MofjB4RbY5sE6W756noEf+FmGq5GZhmvpR2VR5342ilrtI5sQCSjJe5+kgqqvNIDx8hk
BeYmFAqnvE3nZNi0kX9TJIyLQXdf8tFv1ig1mNs+d3YSXxFgAvfA3ieskvhLL3XWjk5EBSLsyVLI
jIE1OoWJNGrGgmTYl079VJSUmuMBLrg5hSdEjTD7kMe8594mrw5kn1VNdcNVjJTSiMv9MH4QcYrt
lE4mbhwCCxGcQ0bzu27QnIiH/EweiKjhOMOyGMqLFYsP+t04+QIKRKqjOvVhfenb+Gy46aef3wYB
oRFygfZ60qg6q7kQ9oxtrRifwbrgeeKyBhgZyiKSJMLQO3wcjkZEnRDJEM6khAmsIH1f7VTVUFxQ
Uii60ndBHqidk6s7WLcG8T7K+pj2DIRHmKKnQMiOBWWbOIj1Vaa6x7aLfD5z8ibNk1Pvp2vVLlqa
Bk1OX47w45oRMK1DhVxQz3RbXJzZ+VaAIKTZQ+OGCdxXJio/1gtyU7dpCdGElmMmxVm69ZbtYKcr
hy6CumwXenQEBDYWePNm4WXUe4SJ0aaZURlalxZRmfqSgU50GRqveSWube48ZjE4IIXyYusgeqRZ
NmMLUyRM4MJlmOV+vgsL/Zfqny3AnFmyDvOliJqDm6BWfBtNIX1acjQ7xrE+OZN7UEVSee6o3MAt
6d/UaXaFnXOxKsZCGcRv2hCXKzRDV2afert8gCtljuiA9/rGCdnwuznoz21HBqqPr3GE3ZUqAzkS
JA/GRQ3iGmBkAKE8GTM1opIzbMZqJCexsnUao9/nRgArgyj5CUDMoqlqlEqsdK+h7oqSKZgItxkO
Q48IJ1LVwbnQ/F3lmGc7k99mWt+UDhkgruQkMGWgEx+WhBFFs8WpFkKpsB6rNqhPNNk2iejHlWuA
9BCpkx8D1763hHOFyf5R9e27ntJDtmZigFLH2l1yCwIET+tobaBxtLQZ6yI+xaHZAKqTOI5mxL9R
BnlZ+gqnpdpMfUP2gFLozqMnVdCca6L2JRuDfepw5RqPnrbXfaLJ//QFnhraH2X1qQ0PiTiWdn+T
5QoXq1p+eeLezqYBb5Vh3iqkZxZ7mw7rvnVcSQA1bQNoJCqvqmPnqib7SPNmO03Jp2oKun710prD
Y2Ygx6vyDTkxeikEJ3jPug+Mm29lg82zZhO4Kr/GHpRIJYLvzTB/H0YWIIxaOPsgZhE2qmgj83T/
n3HBlvLB/rOXPfa+ruGSmFjsPMrpkt//CdDcmEw0MLDdIazAUEz90hSl8+v7aYmOqvM4Aw49FC1l
RFtTYqGBEjxg4+u5SAhAf0EDdejLoPviT4VVqhNGg2jERVNIRi8iLAoDD8V/njnhqIZ7fuWaQCmL
3L0Zd+7tZJHhIOKX5j35m6QdGagGXg0tiQT02xxx3f7ziTt/h5N/nbblOQbnHqgL86cTB8YFNzOt
uwNp2iFn4Rhn4zbwAI9qbM2o9t9m1aeYUOdBgBAlB9+AyAn5ZpWKlAlBJgcqgHBFgL+bFMwnBgmw
pbP0SRDyo0a1lIg5ePdrtBmkv0Msk3axaoRTYFtnAApkzrZmxsWjbEImAhBk5UivwqZYjdNM4YHQ
3cz/wNorgEOpbHbCeroQZb0NDSu2WuEK1yQliuURilhyQMik+lUnM7Youf1fLpr1Vw9NNVo4UdNC
+yGgufuXi4YcZOZJzWrhIlkA4KrwaaZHiTMXa5nq5Y7NIw6loBwU6meBR9B1OQqbcpzaWkhYzmgx
YxfkaM+y1O6i2twt4Jh5IPSaZxYPz50EaVx+k3X4+kiXQRPr8QNl0rcvNJttPUuTPu5MiqTADSgi
HeaseejkyKYaH/E9imKK0moG/ucx4/19zODtDGpXnT4Eg79SEKK+ziCxRe1B11tzh/+RFuLv6cVs
E4h109+SSAsrML1uptQE/eRmAelpFrcyKRQIXKHJ0TW6d6r5bNXelsXvgBn1OinkEVOVnFyOgGGs
pwfUxfZCbSqRXVwnnytTBsGTkt/HIYxyCxgI1h/8KoqBHlGAwIkKXNE3AjJHWpHD6IVIizuVJ05o
nYGkSkcQHvl48PTykM7TgkNCz6M+oZ18dP0abKHa2+zYCPZOYh+FAmL5EX43Rk4byKJ8lJCC74MG
9Gd2RV7sJomm5wxowuyhPLLsrrSr0MR1sho8OXfcTIMNOG4KYPaxBom1+c93xNS9vy9gHopykGl0
P7BcT/8LLcTpsQPMp6E5pKJghSRY3Xd+Om5MG8xOOdy5s2utug6fp7LuTy6c5k0j40/25KoH2Gx2
0fOkBh/qTkCF6/ImDopb34lcTJX4Iy0pXxF1prhA/+prUWqNo408dSvrdAt/64c+zD+9JLqCPdv9
L3vntdw4sqXrJ8IEvLklCXpRlFfpBqEqSfDe4+nPl6neW316JvbEuT8XrQZJFUUDZK71r9+Mbfyo
e9mXm7Jw5MoDOAsbaqMzQ4FVlgrVdVs6N4nZvy05EsO5Dvg+7F+14HGaWPr7ykAcVzRnfu4oT0EX
EShb9eOt50x+t3QnpSYJIB2whmkKi3SdER9k6K5pauT7hjFJxFOfh3w6Bt7QcE+hHYJR38R5fduC
1e2NKUspvAjhpIghegkHEq7LEbgxU3OfpQ3xRvkmOPhObQN2suAJZpiksxkdDHTL+BCE2CajRhJF
mt1kXxmxip3L2mSZbA2SSSUf1ynkjEa5U4fwS1imKImxInbsQxaUYV5dbYUJZkP2If6DnL2CuNU4
1uMSNGfRF4dV/OokzcErgydWyjfRmtJFG+tZYENR1r2OnvUaqNUmtXoovUOAdMRrdsCQ53qh4vIw
YaQ1HjBhKn8JYhAV/9pUIso0K/0yh+muzvOTrkY2TSIc+hi/+nHxPuYifA6bbC+Zql30Xob9b0UX
zxXRQ3gkARRIIrAZnWg3FX9IOVOWiImd2pe+ktKJxjWZJLbzmCoweAWrS1ScLck5ggySrSGVn90s
OrihhYXPN7+tF31HMXDRqTn5sQzj9zEcUhcQwYmAOgSBzowYO6Uq6GHBy9XbfCFhXod7b1aPvQaf
v27JUhetMJWs30KM3La9cecG5WsgViFn4Y+rXf0c1/qrvMCjpoo2VjHdRckAA6AKEcDU+rVKRDZ1
Q4/fAjyETPRit3lxw/FqGaSo6fQ9K2tMdhY9uas0lHI5S77m0RZpjno/1eV9FZfXWegmcHFYdbTH
XsvmrwbZuMHEjCglEYGqaevGIGxZtt2dAnAyaEABC+W9JuiPpcI/TKZDFI/nPnwH6VcUedqS16Zp
DbsHM6PMcE+VDcM/6Yz41PAhm0sFSUJ4kpLpWLsI2bDVNLHAVchNLbVTDz3NInV1HNP4mujjYZ7d
cV/qBBS7DrGG4zIE2BU6QBZ9el8WA/uJ6lk7bPGuFr3lQUnxqa0ClQGgO55J5/xtpTNOCDhwGelw
ViK0YAsils55cqOa5aghTtjpQJxi+J4q9miNU3XAWwWAbBeb2yJq8fTQjcGnQ3fJmNowWs92dodX
6WT3JM95k0BJOzpVk8FdV0HsgaRZ7B08AyQxiHgtc45XCd8EwTpRcIRVdjTSqt7iGnxcCAHbNHjR
Ed233Oig5rtoIKLZKIpD3s36cfGWm6gwUx8JDI6oGqlSZkXQwJLuFnNRIXS9VnONPY5Vh9vRar8m
nXstBYyh1DXjCCXNODpO+9cRY0MtxS9B0dW7RbP1LfS1faVi5hLZxqPtlcvR655xlLfBl6CijHNt
5VTwHHYMg/ou3uGMMsFXrJWT7jQnKA/Tvg4W5RQ7iXNsli95oxX3yCMUdQxBGxOabTETn+RiN58Y
7s0CeX1vmo53CvoFo7/CeIlrLz1P4US83ZJvsKcl8o2Ryilsy5ue/mdfjssldJxknyUZTpNZD908
q/MTST/KukQevgZGtE7RoF8h0Vk7+SrlqzCclrdhtF9lAIclKAtcoryYkYo74zlMG4q5lWHtcnfA
z2SOCNnC+qKr03MWJN7aivlzahmfClXt9qSuclExPPQNDR5vC0Pw5ObPdQ+9TrfCQ+o09qkSRUig
lfDppnbaITa7M8Ou2+PMt3M0IJWUupNBy/TsJep2IfVi0vUPY0xSP8GR42TWXXOaIu1PDTl9m09l
f4oqfERgyGAPRjREOg3awcEOiCS4wD6Nuumsk5CxIWvxA054z2k8xIjsVOgsAaKj3F73BT2kYSSn
cb6zuvlStFwuZJ5ddYXWAsQE/qDSJvvpISwWLPfj48IL6JewABgKtB0kp2HXatkx7Odup+Y2XXIt
zA8sxWlBMozVsDBEWSezdi1gOB0h2CeHpAzgHqNcACPUUmxO2FcQmRxdVmo2nsTZyOcIofKS42Tg
UOt0MV1edIlhiFOsAIHSjMW4zTCMa7WjZACnLUqUsuxgZpGK2hCNjrw12ksJV9l1IMDp8BXa8HXg
mZ3lqlUIbQb06g9cJp/MfHmS1UU+zOWGOdkOsw1vHXbt6xDCdnQZ98Hkzt7cmWVqwa9fFXoGqwRo
T0z8fwmjFtTobJriXYSgasYncGzS37jQnSQ9u9Dxx3MopBnXNVyMiNZGW7nAj9rKVykJ0wIiWoL8
OkUbSI1HLdIumllDMqFeX3qP8Vf7KOukZmb7GMNc2BBF1LNes1ZI4xBkZw3AG+eN5U5sn5JDjvgF
Vn/D2s+7SEAp7pcA9Dcn1WkU1GAV2jllevO41Pmb4MMK9rltwEBH2MQokURIJAExIsigXLByBjUf
w3nDrk8pbfNM1Qg1p8zObQB20yFCNFLmcFWNhW52TMAVV33P3+mgPqc1pDOlr2mtuEeKZJawUldv
kts/RHTuGALhNAVPPR13Wj8+Ll08HIo8TRH0RzfEY5Rbtd1KzZYkCGPEmq8blV50gGfvOxiaCSLl
l0Eo2QrxHHoyg/62nhbsG22C4DqUr4lIYl3wgJyU+tKo3mNoLcwq9SvdLdoQe3y0YO7mWfy11BnX
KiOoXnlMJxAH20Y70MxvgwtDpSNRRZ/ra+2Y+2K2EZpYe9lAO4Jt3LfOLWyJ2zFvDdw7YXF1TnPI
JJom9ICecmiC5qpm4Dd5SNBxh2NOj9EGqX9LZjxkAtAkekZYFoLHqLV3GqOeosU4Wzq8KTr9oUX5
wv/jEaxydooAr5dpnajYwdYBKJo+HY3ASBnIoKIKg88hGqmLxRmxRAZYJGXkKtGrC0U0ya5CqUae
Dr4aQ/bieN0uiZtXpGmHkPkKuuJ0JHFsREnEi25xqoCuYk5UTwX+pWsbwYCBVSzOpflbqyjbNlNe
5B8IMUCXPG6jmLpVYrWPQrRjsj6w2tYvovaU+EFALG9XWySEUJ+3dfOQMrpGJEPtiwexnyS09ZFS
nuNGqdbu6Nxns3Gple4mdmBBBw1MZ3KsHtUwhlTL/NaWQUVqhXAmuVi6TcgRL03trcfRyqJ1OL2o
GpiO7vBx4NfkrEILP9hm5hc10GdMv50PwC34/KMQgeWl+IbsT/J7Sn8gRvvcCSlqLKRIgWrw0kzm
dLJFVHgKz4luCGj+UMIb/ORWoNVPqhF8VSKVBIrvrkS+s8HZiJp8XK5jwdcczMQyuxG+ouZQ3uK3
huE/n3lJllishL+1gjVWVKls2L5N2v0y1m/7cvZ+qXmOOTViAXHddlp0Z7v5HnPYT7KgDpoAQHKQ
X3S9KrEHBCCDnBriNWJg9liRUbdJvKXjJXowhwq6j3wpg+PS4EZi6NDFbFOl0diPCpeOF5jWhhiY
TTQYiBv72txZEWxdY0q+JCLiwnQIFVKEHIDAjcnQXd6tRHg+D9qDm7rv7uRdwKB8US9FQ++rgxsI
rhWfgFD7leEbmVgoJPsUw2wyZEXD/r2WhXzRY5m8eVP67obRZxHZNWh0hZK6LzaBExAzrm3niE4e
kjjLYYtuApPoiewqxFq7quxpcITmrlWgNA61sxWiFdGPi5bEmmmvqcn4Iyn+zvBn5nKmVRD6+sR4
JxIQwaBQeMj+qIrYtcOoQjzTZRiEe49SOCUVGJo4qchneyp0qEnIqSUAJ3FrXVTNTosopRtR32Co
AK8Uj/+Rwi8XOLM5Funa4EJNASL3Pe7n+ZRG3wMAqc9R0TkSewrk72C/KrsOU3fXcbslTLmxLepe
KnuMIE20z3e2d+mXbpeX2EBrcE8OuNRAxrJdpjhxdoznqGBreepNmy/DOiVmeNBMnUyj1sm2iW3T
j0H8R6SrXIbFvu+qQnhng0Uq3QDqbfyZxSqb0oOOXROsyFsU5oLsmKldcREVe3PaVgQmrNTYdnzT
2Ogd36JUxKrxzE5UeD5y2inT2rVW0OjnI92efAlmwoo7BvUvM1LRp3NxK5N5204FuysrErmNJjmh
qPYdAFq1pThIR9Ovg/mqzRoEDFQX/YLVu1GppKGTgBYi1jhKgeiIZZTV0xp1G6SeSnErB5yyydUx
Y64M59wrKXN20PcmL38ZnbINy+XSjlyoUnUbOMwrLeLrtsbv3psePYUQrc5EoCazmBOVtA/MXYle
NbZd7pyrAgLt7ADkVzORrmXw2ywjsAdVR+kb7KVNx9wr841uPmehpa7zESd/ifhYhHtxyrjFGWz6
6HhoDyaW0Ia0tTJV4H86qXSlXmfZNYlhCblUTaWQGErNslSeREt9YEV79Mz6lxy5zTN7ndvNv0gk
PSfqcoc5PPFLLhVH66WCpVBsai/5JWErlKLsq1H/m3jm2wne9lg6j9jjPpsZJvqp/TgGw01TWjtX
9K89UAWsMTRbwtchCJXSz4XKS4yb7RqxLC9e9pOKil/DqIQJJospkE9cQjgnjaJlv5M7X1I117Zn
esw0cysUiPLqSo15a9btyS10qEvpkxnyVsqkPng9HLoAn11R3tUdy7O85HIxkZFDDTEo6offjq2V
IOBqvcvm58ykd+84uYzkGlvqR9FzXSpKtB1sVk4MtN5CgRy7DlxX1YP2IbZkNw1/K4SmyBHm90ha
Ix0dSpQtNFH9opwxfn6Qk175HUK1YFafADo3DPPxPjv0DrOJ1nlk0MTOImqkUmVl6jGVZr6tHKYp
T1ZiGI+t2edgDq9dMN4BhzFwSENCS3C85/KoADDk2aA0ceXL60JiCAoDFkY+PCH4JMbLzr2omSFt
phs5uZADrM56D9zuQWqJPKTNK3K/ySPDTBvL7xkgcXnGNhdKQ4ClKPUw2COv1QQ0xJsaC91Z8ChS
IKg6w9FCJW7iG8TsqAokqDot51CckFVP7yxq6d7AT4Ee9KA0xdVzhbaXhVfLWHxbaqY4VGA8wPam
EMKjWOx4LpRPpNzZVdRjOBdvcqxrhF4QbwiBfYlKS6P0lJ9yEpkvI3WnOwH4SKmi9uQsNvbAqcpc
slXYxVKisGl9gx5rw/BLzPriCH7KUl+qIdnJ55I+g0vFJDVp6kcaf9JikURPioO7IKF8Ulici3Wc
VR/Ybpe1pJQJDGiCdSLx5inUIJwykxBTF/hn9lql2mOCS/IP2sN67JatGGFCNWPm5fK15M0VefNr
S3OL4eYT0gcGF2AZMOr1mzSLXuU1VGvauHWmBsGKU/phOfvEaQg38OxNSOLsCSurzA2vUkjrCgG+
UPM6ykcGSIGKyduhLaHMEFemO+D0jY0M2YXf7gY9A21tnnxiNd+mRBcfxrMccSw5pgSV/TBHT/2n
NWNAP5nsPYFzQZfzVtBSrzygC/wZGC8V2ZfhFG9xPl5jb0ZuGRJpQ3NjOtvagHss9ZNkMwDuVuyc
eVucCfuF9u+kxbaaduQb56VJ3yBO1jmmtu8EOiXKFmZk8WZuu61UFYp6LhZWCEaO/FVoFCVtxDLy
bWYmQMY1Q23oU6g1lb3hlGsbVZBfxAGwccJZKy4sxj5HazLv9JB5marM49ZE7Ew+994Iyy9JGIBi
z8y0wEXeCLvNW0OePYxywpyXngIltN/QwuzFR8ZK96qSZyTamVhoa802v0YO1bEYfotVL6l6H7Y/
kbxEb67GKfsQGOTYU0NKBTf7x3OIlw5ODpzXLtnRlorWR9TpFdBvj050CazDKKLi5FuIBmJfPHzl
65K8BCt6kBOMQpybkxs8Sl+LFJk1eyTs3y7cE3H0llZqv04t/c2baZcyrqu4BE93w+V+Uhic1Tof
tzQMog2pdPSqYavYkIHRtJiozWkhSFfS6vuZeB86Xpq/nq/Fq9DH9hYDNITEnBayWEEJdS0ILCzc
6Et8ouKvRUZDRyYUHa3OSERg0rmpk5q+VPgWpucCBHmxhAG/gPlVGlPsyJv8o8/iG1E5LSklGrXt
NktiVMUF5w5jlWdVA4YJ0Ijm2jiu9OWl7hHgOgAdtigkLN3U8O9YTnLNaIUuPUkgNKXoJ1foWE7E
426BxX1eLo0ew/RvWTyVzdTjTd+6YLkaDkuNDUxaTsu8ptpIkVTQ7ZJPLJwvgIkY7wiFQ950nyoD
DwUbk7U+sJDkX1BHAXcD59BrHngKHZgpBLdWNxBgD5OcdMsFNsbwx06SnTjd5ZqYJjF/rk+2ch5i
q6j+M4eREiWYLDPVyIXKb/1xSyQQfX5OzChau24RHJlpkgGp2BuBgUvLAje2tvRRF2lVoAlRfDSD
8pYWYqmcGlJeP5HhIOAA5l3lWW74zRKeRe1lOsxDyeC6TGMq/NobWHzOEz755I+7TxJMkDiG0s4h
TCD9QZpjNNkM2zbFylnogYaUZdT1InpowyFpkywToijnhc3G1t1w2z4uJlt3mqLMyt0eucbXbGKA
lCpIT2vLeoiYgJPasuynjnOgKNjYVW/QtoSQ9sLmJXfKG6U38SCx53d3JD1IVCB1Cr2EEPGlB6tx
aVKtKj5HKHVdd2ArWNB1eZhorgUxoKMjAoav1tnARVQGwJAR65AR1GzXJGJiGhxp/Rqn/I2YvqsO
6ONAuYuF93PHkiyQlbwEj9GqfU1n5HiQ/iAPf8kGulvaB8Pon4dxIkWH7ycljXUnndACxiUKU9ux
xzt7JMcUXHXVjjQYjp1+Egl3mDOVEtBeVqYjqL4CqIdd9muO83c9YolgOkfo56Ky1kHZ0h3IGQoi
nbj2zQoi15jZpzhQZyh15l0uGB/ZOFzqRl+Y18QX04WDRVoHwJggT1UhxTvRKrjUV/7A1hLOtkkq
GuhbDUq6UT1CjgXlorNdOk8rPNsUKWuy2uEpLZ8OhS3cHFQvhVOQpianrkv+mteoMawGF6DG4fkm
ssy4QiF2pbYvyUORDZduDmlP24Cr38yy18kyvg2OtOE96dp1T1L62mneDOLn+CopjsVOLmZi0nkn
thmA1BZPqpjKl2KqvgRQ+KprqpIXaa4Sp/UN3twPYt+s4aAD3PcnHKqQkYsWPmE65Ghc5m2Y/Sn7
F7mEyvWsSN5im6bAqOBSmi+ZF++CGHzAHghinZrmxmH2uqXNf1Miy9fy6i6qPwe3f69q5upuwneW
6ZRsMay69eQgwDTSc2sKchILjbQKoRivVrj5gb++ie6uCL29G5O9BVHHKGxAnpCoqLM+RMIeoAWv
gb+8NSvvpCjBLtfS39KUI1dY4XIBTaMhWDWC9BEG7qPXUYEFBhWYy3Iu0C8HUwDJ6RiXiISG+BXG
IeDetJIwZ8Woh9BFd+cNTryXxlCS6TXWOHeyD0jigBj+kWmmMY5OP6E8URkFfbAy6/RTGgtZNjuK
VxobduCXPjE/kzZ7EgZGYttUywSRRtl8uGV7A4nyQ47rYPvt5rZ6WVzqIFx3KrxdhG8DKKfgDA0d
bMuWyW4kLj7Czx+RaB7kAFhzmNgB0KxMz7viBXgbQPfzEWWw1IZw3rvgQbRP00R5T/A3/FQhNxsc
4WBFdZgLil9v5jd26unrpVA+JTis20JOPA3AU/2aCQlEVovvXWthwhcNMc80B5BHQngyzOcQFfXb
AfIbcWucTwxGBwJt7XXeaqUYxN/3EexZ8elzcsPrYQCZd9UZmPAsuEqoF/ay9pO9W6lc4jzwF5eZ
ZmbHFpoRB/1XA/ERYraBQRMU3Xg3memO+IsXTWdJhm36OxKU2khrSHLQGZFShxiNe0+2bniMh+ql
09x6w3hn7dndBa4ZRHhhJSa6NJys0y16P5NEv18C8x3yTPcBsZatgNfL9hF/5vybyNoJpzE5Ru17
/cMitW7TWx+ZRbSdIuwkRGcj0NGYHbBo8WMwJgdZIi1bxsOOkM8KKghh5oeEtLy5V2+icoEqYNCf
mVZ9xK2TZbRw3sUFkeRQ03R0NaKKlgS4tKXScpb4V32bNDQUuXijkagAuv5W2dtNXvjBRKyYq7V3
0r8rXdiuY3cLb96lA9Tx7mPcSpJiDdhtRFzLgbLFvTb/NoGsRJibbj8KdHwpnY9Cad6Fo5XoGRl8
PKFp2ddZfRWeImVsnRdAD0BkasbJZHrqPWBb+oqKEB0mKznLHevKlaCtR+l9mImX7ynnSVVUv07R
ELfCjQ4nkXwXGNB025OnVu8SZdEmVo6oJc5AbZ5KcH6EpzE0wNjYiI9wXlIiiJPh3hVkHnyeyaN3
IMHQahlZ8ZypcqouKZSi8ZRX7iLc9UQPJrEnMIqjQfWSmfkfQ+Cn4lN2q+Umr9yjUzGuW+w/+Vgj
k4Giq+Zfs3CLc8wPPZ7uxNdjWHa6jRhvAj4wDLA5D/k2FEAmZjY1aXA936lZ3yPhY0NnjCce1inR
JlQaq1pUVuJjlhWxgNNlfz05XPTSrUj89ow7HGxxSmbZAXbYK6A8Tk9E1dAwsYOjOUo7nPf6KYEk
USWYsilCtwmybSi+ldMP0zW8oUv+ZRHcA2RlU3DjU8MnsYhS2xXwPV6XtzaRpJLlufQwrpvavZc7
yQDLB7sjlVKe+X5SUYlwiv6yMSzMl/xoBiGebSxR/Q0Zdr/EWiP3fitYLgbEIx+eqDlvhRVbDx1n
pYfxV4APxspS45NW4W0YF9VrVz7MhvUoHaRE0Wsby1tWeCcUeMJ+EBv2JQxfuovaRr8qxfio7sxt
apbWpqn4QkVVITcbxUUNOs9bKJFuIEpVgV7olxazhJU5DIekGA/IpG6h6D+3ozetUNc/FuN9lDNJ
RhLxWOu6wSAxYelK32R9S/SWsiaYPG6tp7IhU0KiDpoGGGBZKBv10PhmQf5/R+P/xdEYN2H9Pzoa
v8zE/Rbh3w2N//o3fxkayzBoy9Bc01J5LsfAMvhfOdGa9l+q5WA4a3jIZ50fQ2MTF2QN8wQYhDZ7
vKdDOv3L0NhU/8vzPIo31cVfT/gg/78YGgvu19/IrSpmwagosFRmLsnfMYQl7t84nhoOg2nj1ePF
qF+jDs0zgbCsvHgAmVcQ3//MRfsnlfa//bV/kCPpuNVqGvlrwc38NQ0r+xk0SSy1dxZiU9wUXsr0
FN4Yu/Ixpqd5rfz4M9zFB3Ob9yivcCSLzuOzdia16qCuJsgpyOsVvyv98vSfXyrGv/9gcqougCjf
m24YCEH48tT/+6OZcQrIyCXRaHghCspcARkp4I0wxFamwpR9CIEbK9KiUJE9Ou0yHYQXFQjivxMG
5FESErkXTo25iXRL29QmaIHex+lJ/hi0JdkGpvrGbHY6KuHIyFBbEEYnVbmW9xXBiM2GPVebGk3K
JsWDg46qHraLm1cMlfClkT9c6UBTLCi2TA25sHSI/3bwl57w8rY08Jc3oTNfC5fVQ6Yv2BaBTcT/
xYKPVh9/fvQiH2F2EnsLRewifdzlj7yBhVBZ4f7nrkaLKyabDmGyfEje5ifoopeOQH1fpX5HgDQa
N/IfLGfU9wUp2X+LEbBlmIC8QyZDwOSJ1xHWHdhnNMHOILimFObu5oBeg73gryNPHMmbbXMucac8
SIP33IhaWghkukf5A1FbTfwGE7KRsGg2fWIFZJgAbk0ohX5ul2bm+dkUvFBW7LtaxQ1N0CXAFLrj
Yqk3KjXsVt7VLSIk0oUQ7JMp9EuGUIQds/8hqX2wgr9yKeT9Pze1OnmFHMbWV6Nml2/XEq5GhE1P
C23fvzIx3CY8w5aJd/L9yncpjwIZniAP2Xkrdr3k4ecd6qlS//W2nW5sGH4Z/UcVKa0f1G0DNltx
kv68WXmk0eftuRy+YxIQzP+VnxDXpQg1XA7uBKmJODkhpicPIA7CgwjEHPTWRF3dKlgwQkb/zkAh
Xwcn0r58/r5puLj9IOESMSiWiMWQR9/hJ3QGe9ilpCBzv7yLb9xddx7n/HfugozGqIMMAYoWdbBj
2sHByBMouPNqa2VaHWhiVMfEsPb4BI2jw2FYzLUfLzjOTWy0x1hrpuMIKyctkeo54m/J03YQr/n7
aOnvcivotjKJ5ft8rRIHHyv5otoS47A2aG7kqymFtdT36xJHlvCr+klrCURNE5eLtR9mTprAZanI
4cEc5U35YxIP/Nz8x6/gJJKuEBcqG7SGzVGdUcGHeQpUaxWNs4MZttM8Tl356CKO/nGTZFh8Zrw2
3pjkQOCLQHSYYQS6htiUJ7Q1wqiqrH/9eXp5JJKf9j1JbfJWE7VcddOMH7jJ5zWCOR5n8UMeyfvm
amL5Lmht1+kQBSt556LBVrUwj/O/H/7bb3bqpzIo+YFwzeKYCuMpeTSZjJle5eEcyrwx8bi8XbsW
ucj1iDmtiMyS98kf8l/XP3f+PJt8WHFzsMbCTTBR5JNP//3x2+YIHK/o9H9EANbsswtWxriChZYw
LcPEyduPCxmY8q05MNq/369805APYXeH6un7UZPUCcyIZ7HqfT8eEXcRN8YLsojCtxPjHMyOb4kn
+f5d+VvydqkRJvNzUx7J+76f7m//piB5bTeP2UlrdGdnqMoW62yu7//paX7uQzHvLqgauw8H/tDG
8Lp1JE5Td7RGH4eKd3krEXep4nzNIrJN5X0jNghHefTz45/35cKRzbYM0fuop1xRQj4B8e8K3L1n
8eb/x38r/9nPI6X8dz+35dE//5R4hT/3hT2jaI+PYQbiaFT9q2Q180kcaI4G0UHOVGV7pVBfzQBD
40SEosgfo4itqSG5OhkOh9VuELA3mSWwyUr4CQuOHzAEhNuS2fQsFPxwLfWe9qLZQv+sjj8/gPj+
flM+UBCI04pAHCYjfJ4ivaTAUx0OINtcMXa5irRP78Fr+mYjvdZ+DNd+bv7tPrHrNdiesV6JSB+i
qVW/MPmQsVqHkj7XwpNi2SdjnW91zzy4WY9Mr+ne+DgGhETqmW4r2zHwFxLvo6Xmw1FRhweT6M00
/bZ7k/Fq30l0tVniUpjixA81hDxPi4+naVKfyEOCN+O48/UOn6pA7JdD3kJ0kYfoIBqwWH40pNEh
ww6XjYs4ZRrngPiCP/KzsQylKPcEPSy4vF5o/8mpEZ+SLfa71Glv4b4ku7CFo5uP1lefGPWpB3BH
WIRIKIJI64R7L23nvQeuQULv0QyfooSLtxUZTpMoT/Bhgjw8VMF9XA71Vt4nTgdDN7N9MyW84FZZ
vMOIsYnGFtLWqLex67uzNe+5o9ad5zDFjgY1ipYeh5ZAHSuMDnCh9KOmGNr3j8Xsbz3aa5g9M3lX
pXupMHuN9OURVuewTWai+cbqPtYocEriGWD+YhsfFM5dYjYVcvAJ0FZk3skfP5F8P/fBx8AWPoN+
8s9gRnk7tskMdsW8I446PKod5eJEDvk47dJsmsg8j8HorR0dyxVg7sPgjuFtNzF2IiCUelmnbrV7
59YWPk3YDpPKqOXaF27S+bcxoi7cEQk1Y5cWXoryJrMdbbfY7q4ozY9qgkyaQatOXWU4yiMQLrzE
o6jBNYWLEBEwtUW68M387bYHInfEqEfcnXpR+/0YMvPTYDXZ7ucu+Rvfz5H3AyVZa6PGbmESr1ux
CdXiR4Z56QLvhEMGDUwUYszGHLPHY1IdRd6W/NUq5X3IX5JHk9i55NHPA/L3vv/JMsUfWaK3vrzP
wcRk5zYm7A9sCBni4kUIIZePTxxysmvMLIp8Q83WHeV9DuQzRoTNeZg16yDvkg8KnfBRHpUKc2v8
p1lqe2i30I58TCUwC+ut6xTY5pYzhS1djw5ZE4z4ojAxJ/9d3Nc1n6EbNr5eUZnLu6xcUzaq4THw
Er/x88DPzfG2osI1cSPyB5FQjDs+RqQYsq6cneYOl2yH/VNnnDTPxwFnfCk+XS2/GWGZsjvu2o39
mF1oO+4VuIPYZ26G/H7OV9EEwulzoAen2j6SLjI39+SaN/FFdEkw2cLjPDz3+vsw4AEpDK/9VPej
9NlMbrVkl7frXIGTe+sku45AxxkC9skdGAUHXN/nIsHf59xPmJEiiYR2eOqUA8lltnUXMpjxNmF8
SHNIdNizTduA97W1j8XZxQKeHXvd/QG2rP38CwJs0+GJsnaUt6ZcMRIdHzrnYME5U+dbBmJ5+qI3
Kzxww030hOta/VtT8JBaD/pjH/kgqwCHPZjYykA9rGwhhprGzlHxaj2gownJqMCNw7x1gWCfmuSK
O1x2Q9Tp6mwdq3cMBi7TCvECxND1cjSOCDTe5jN5t1/z1nhvy9XglxvlarESAby9eTv8wA76h3ZX
+OMhfSWS8rneuJtpj2otujX2xLetilV8Je4Sf4UrTWezUg+wVm+0ffU7prHsLujyO2hgTIjibaAc
MLG1z8aAH+JWo8LuNhiXBJvf7QpP2IO1XR7JnmF4eofE8HP+iJ6Rcp7rM0Ipgjb8/FVI12mzn7pi
Y130x/bV3Hx2++V06N/QYi6reLfs4jUvmDrkWF6PBqq5HTOx2fTV0C9LtqyNSJvYFTjW1a9dso+j
+zH09Rqn9K1d74OtBx88y7FFwpME1s7Dkm3Mbq1+mOUd89P5V1huAWRtY0Mi3YRJS7PGdmSirU0Y
26wgBFHXo4PATw03g4ocebV5a05n587jbRUHe1082NPRHXzPjw8auQXBi7GAd+4WCPvMHDg5nnqc
dM/R3rtjzHYTbqe3DkfPD/0MISpvN6m3D+NNNW3mhwz5todBwb7z/DE4wG0o7XuyVIp3XBLVZfur
A5DU74p0X5WXcav+qRS/Wnw/YicV/+FbN/92PvCPH0bmFifYro6KNPGQjGvjVvNW6XM9r0/WI4IT
5aRtq035Yn1E7IMt6TGcSefgPlQ3zq+hIBVmnb153QaXTx5Es2Puh7f50avOyLnx0vOju+xN+0Qf
DjKh/oZUmh2Hd5WzEvI9ofO7YVdAGycN6CDIytAOp/UMOxslE2YIL8WOcTgkBOfZ/j3c5Vf3tT5M
N3iUYzBZFWcufwUlLWZxD4O9AoXsP8J18+lx+TC5J4W+3EABzbD6wUfKAPXFkYSmf63dGEfjriBL
Z/I91AXJKv5Ub8Z35U92NX0c/I8IA1/Dj/SxZsCJQX6/tlfdOrikL/VLeVLvMBMJt5EPI6Na2Zdy
nwHAvmYH8/I831sP8EuuySc2t05I9s0KUs1XXGzs47QtkXuuWGiap2433Ol73DkPzFCbZz3aDO90
x+kButXK9OGOlGtni/3tqt/0OAKiTVnhXg1FmwQH8lC0TUfoK0s2DcTd8JYf8LFCWpbYDGlW6jnc
sKa+mNoRgtMD3se8dabRK9iMOt0v45CVvsWV4877hfnL8+TjCLhn6rSzsOxbx+4thBiVEPQ1i+Ym
PBZw/DaQP5ldn7ncki0g3T5EU/fCeUhm+kpbAX2RcwpZmpnDbrkksA7gIu6muz/BPjzTee5hMnGh
ZunavXZ79TCy8jRbQcdhBSQjAsOETf3AZ3roTkIiudHLNbPiOdxj+RUOm0zdJFzWV++1VjHOYJaw
ro1tYK8MznyYdBdnj6bZ5TzcBcBeu9BP1/Uu+TXelM0TvVeiIAJClru1XpgblJx7eDGd8Q091Odg
mx/tZ5PXvMMLYT+l61snXzunutoiwmRPwfB046xD4EisQhP/c75Nz967eU2fwht88H4X2tq6TFlO
dM6/90W3qAF85BZpsGzkQ9btAY+Oquk0u8gILlAu8KcWnUpQYldtit6oH0cDLN3u/Vh3X7GDpbYm
2AGXFaOqekj12BYP4p/Io1A0JPJotIyu2H8femqs/h/2zmM5ciXN0q8y1ntcA+CQi9mEQCiSQZ1i
A0vBhHBoOJQ//XyIrL5ZU21lbb3vRaHIIHmTjAgAvzjnO/u8GC/S6aGgr99T3Lqbf//T2DSoYsAf
bHzl5rt68LYknSOq9H8BtfJpqNJwOA9/H/LOHM6GAJ19++j2hZ69hFGbHnMk9mvh1DnnROsoldI+
9UyuAlAtW03i0Pn3h7PJ7LF3G/K5PKd39n1KwTlBTdkmwUh8ROOjusEjDslJMIPIb5/HPl/yMX4u
Ui6s80LKaZDe/TkMSIa8faTStSn48zksILqP1LwgSUANXXQsWdbgS3M93EKCbx/9ecwit+hQdsNj
bI67zOLN7y28wLQndLptZTVkS1nGAaZw4pnmOfALahAP726edv1hWJOibwcl3Qdk31aE4ZCwzL8P
t3zMP5/aBMpG6Wheb7PPee1Hbh91Deh+8j5oUm4POl6fkabTpftb3qSHGt90tHO8jYPVOhK8feSt
0+BM2uZxRbnDk3gp8BpEQchoqplHuV0abhNID9tLZ1pW5Aiux8M7LvbpNGVTZLhzePgzQDKDatgu
0ltPxmwoNxlK2jPMbrzCquOqHra06zaV54CrbHYH8ftTc8qwtlIqheh0/aQ3z2k5s0NNtfXadCC2
2QHMZ/YAM1jKWRxEFhBAv77ineN+KpcGQG8x13p7izElRGbc+HHQ7AKIVvwEr9yfw5/HxtFcTnZ8
d0sytW4x4s5QL7sFVJbZ9w8+XY/wY+84roO424hujXVkGY9vPltzk51+nSL9Hh7/GSbb9vjVdX0u
rKhlUMzM4lwt6kLvm3Jlbb+z0Qs5RwaVwikTn8Y+sOjcOJiodgHfDvu+86z9bax6ey1vhz+fBqrO
zg6JareA2tvLe4sbNhbfojFa4xubNT8V3yvjnXYdOv8+rDNkt+l4MEmsHYnFlCQtOGNDW0zobhPW
W77q788JQir3t+XE/y7j/ptlnOU5AVuYfx8vevmo1PBDLv+8jfvHD/1jGxdYf4U+Fms3JBDUW8Mr
/7GLC8K/AFcgO3dZkDsOi59/ThfF7BAyCTSF59nWuin6z3RRj0hSqArszxxWSJbr/U+WcWJFyfzT
No7YSdPy7MANWQh6lm3/y8pJ4B7qCDeAwg629neuOPhI/HCzcaqb+D4OE5YmujsXvvNaNgVZ9EGV
Hs35KTOw+hnTfKoUk6ywy/Fm+6sOP6xBpysKdo8dMT0MtFcAzibiIrxcMn+RhiLueC4LLI9qV0CC
p8vK4hMj1w+gDJk16G//9JI8/v5z/k81lI8EL6j+//6H7Zj/9e/kmXJZB9oekk/T/hcixdy7yG3s
wDvFnbaohlU0w0w83k6d2zqGaGIo3WASSLxj5JSsI6akDqAKtD0SRl0cK8t8r2KxLmOaQ9O5JXkw
eXbJOxIcvXjfhYJbZ2i9ecrH1TLUL5Vhfkcx4zzeDkWJWHf1p9HcxpHjJTh+p1NmoFv2cU6qKoda
5Y1lHSHpmABzo/3TxoCoCMj/gvob8Z89XcJe0jRkzjcpuKV2cgn3/L6vIJWts7ce0Hq1Z+STyqzM
8+3Qq8k8L7L2T9p4+vNw6Hf5RpdJtc+V2PWhrY8Ckd35dkgztfqXQ/Cm6/Xyz+ZCxPHTnNUWshJF
h2F5ZR4hOvlSHxvf/hhxh6/CPLi6694qWdrPMBDDfb7eO9KB56zCc7C73VCBbyaHCqtSVksqQEIN
XK7VLRYDt9A/LCSgrFmfCjnL80qBj7KyePaKMT6TeBcz3BbkuDKrZNjIp1qZSD3/PtweMxp/1zuL
f2woL4iJ6R/n9Rt63n49M5KjPafGLi+WGisr0gppL93et/hmUhgXfNwdaZZD6JzbYnTJguCjReOL
7j+x64IVag0zQwLWN0lVbBn1HNHJBgwRp3QE9LGM557TYTcZbJ2DDMWVIzS6ftV+s+Vg7c0/QdbC
ejIVD2nTjsoiGcg49Kny0xHi1XpoPPbi6Kizy2i42WVAWBbhrni/PXQ7JMnMF0ttRKErnrSJJ5qR
z2Ccb4cm+GXVJaV1FfY4Q7420PpO9XTnYXnYtObs7zL0QVRijPScidmdBIBhd/qSiXBg0C0uXd3d
FVQsKOzsr4H3xRx6CXCObKxbwvltPUcaDDZnQWiXQShJM3n5SSEOx8Fh1zRxq0M5J38D8zlVUoJ2
C8c+xDq3D99DLy+juMrNMzkwG1Vq79TnKr1USEIj4lTAb3YEbrrFsJ0fh9LKzl0GjX9gSdmGTFPm
NjjaoTttODdIMAB0ZhRrFYI6AjyOZ7DAntVyIGDyrjANYMlGK7YGVqpTFX8dnMGiJQ8WUO2sWm67
59sqejYT5OAtwE9S456Mhtq9CQumr4ZHI1V/4uf9Ey8XkAaPqU3nDvDfVpYPYU4HhtPOOQ85RcuR
0Z25RpTYLQvK3KEZmrexRyJJS7KM3aj3LlPfmJAa55lpgw6gwxBIXg3+eBkmito0a18SeMkA66A1
OU1kTNVbW2qC3BqT2loRS+v5DnbVgMXPFKJjb76IKRWRvZa+7Uq8JzZhmxqCopuniHdxeLCFxRXP
aqv3SnllNMtCn8bkR70QUdKuhyJ85sKxnKSLMDpEk7a9XSi5YaJGL0FitG570HP51PuDvysJ+to4
5NQS5vnaFT20cJBZW1Wv4+WAgEw1z2gxrdGIRFNcDRw055od9ilktN5Qac2yunhsscNETltCEQdJ
sp20x4+8NmGfMzkkaeKOAXyKSDH8nBLdUVkUtmZSvIt6qk/pBORoiZliBT4UzZW1EWQrFiX3vqle
4LNe6Rxpa9hIfeXrxLwhaAVuzeKsl8A4qKF9qIeWaWEQfyz+C1DKr7Hi4gvk7fY2X4qKJTS1v4dM
HxSEt2+xFpyT0BmRkvjE9q4FMCXgZ8PT/JarA8B3FO8HCuqxL+LdkFLl9/TOSHijpLff48zojlwn
nn3x3lvdSpMz+iisqfR4QzyPEt+p7bsXkhJaTG7lvqnMdK9sxtSGSTRLNxzzVJKSGZsMv9rBfbBS
k5Aiy4KAbNa7pdjNvDiTK91jRt+wHdwBV4BgUhVqe9st9rH1O0XqMm+vSjwXszPvKs+8L1PxxTmE
eQ4kOGs+vCVdteK4Kft8BZZgu7Mq995zm+1y4+KoAd5PMLbMY8dILMp/sISR7kVWqB1BOOtaEKNo
zbBB2FYT4dXCSSTt9sCm+fucA541ZPykEwSTZkISa+iO18ZPLsKUp9aWIa7U4ndhTRxvdezt6tgt
0aSa5YgllJlJGF8LAvYICWw/2RaEJjdkoiaw2HcZ5Us6dt/9Dr2RSARiePQYiINzRc7SqE/S8I55
0hxTMWGtMsEYVelgkc6i7+eO9YZsJZsVhKICGYDAGrTX8OIKVxeHmPgFRANoWAo0TdtwcKJRl/wa
+ID9DCw2WmLjiZaOr+eMkEqbybmGzoNE0/sRxwn/T2LBtredHalXy8ZSGGNBsC5HHw3+INlrFq6N
tZph5ODjJZlQ/2cmldn0TLQonMhaQD4M4sfJs9sXrynuHSDeqiiA0wdOt+8E21suZZFQpMvYXvlG
p4fv7hMoOfpONKtEV7refuy6R10TBlTLc6pRJlYyudeM1yffKjnPhyfTZHFCyEV9GeiTlPueFYLg
UIfBopvxtrQcyYZAWWTShvpQJ92mz4ZpXyte/ibLxT5ThKmhvN84JqLDFnPUXUvF9qmor276HCtS
46ck+AKfi2wZID/krCF5BpEe+p+LsMEjjwx3P/TCOdjQ17Y+GlvAzMk+HibsZsSpPqIWsB/LdDo4
dfwZc15waJrptZ3yfCcIXi58KpMl6+9kYEY5oPANaoxhh7kNqIblLrver7xT3mDi6X8ZUjlAiZj3
qvigAtciTJYMgapEJJk59Td6QJgeCgtQ5uXhcSbGbePKuD0kJLixc6AEHuIG4Emi7vyw5Rby6til
ffSIHLDm9j6weWKyHHg9m7Ngso4WXEVkvsn0dTHvHdg070FdooIZnD1e0V3n9bxPIf6P+B4vxJ6j
wSh+9kGDTFNXnx0Xsk1Dpqbn1PeqsJB2G3211zAyzgH22T14Au+bj6SVQavGFWY7Z8BfKyqFrS/9
813jAymg/MOGh06odFexUNOV936+bdXwue7K70EYMD6jds/7n7zoL7UYn6SbpuCLy0cgXjjLygoA
VM5uNHTKbWO9Abyizkug9hTWbl4qmC3h8l2PQBEsmcLdFVHbEluXOE++tq+68q1jSbQHNhmU+TBC
r0mMaFiL/Yi6l4YhiEF9QR1G4vPBJt5qE+9Jz4EHzNi+N4LpPvBkF9WqQ9OThtEazz6zE7JT+Xkp
cFn4+TeyG6ZtCmh4NBT5t2W1kx4ZdknZP1o1QXf2lLi7IhimFbEyHFhuVJB6N3Vm48HrCNzwi4HR
ZVd/UgtgsoGlTuURvgrnbKxYXQFJeLPt+R2/weeqiV9qmzyOUI3fFXObyNdldwzn96byD/7sBEcB
gDZLjW2Vsz+SjEOAhqiBMzgTqN4ZWe1EP7NHYXxHuDEIAgr9jNNJRe5i53u0CuaOWcPD2CTHhFc5
qoKiiqTud0kbEm3kYKRw+4sgxxt75AOK0X2c2C5+pUTvWfzfOVWS4mO1q4vl6G0aBh/18G3q7Tfu
NwcRlt7Oc4dfjU0An555v2ZIpXqtuxM15y9/KCbCwKuLmBgNE9hxH9bJxZBPmjL7uaccq0XnQRPQ
z2SHP+OKg8NsYqtM3R+6+oLUHmV+TBk02kCKKEzRxTyv9ACjMN9Kwnowt8KHtglWMpv8U2u6bELw
cHlJoE9VPq5wDfB5CuHEgK8VJtFmwYF/QuZ44b6Pyls+sCFtE5nfAar7PlnyGaKKeSgLQSfnZvfk
QxMpK71HWzlEa0zYO6xWQHlf54eaBIqWvKOc4CrthfAEfQIGdSuJjGsGZtguzq/YYs/nY0BQKeFJ
YGo2S9GClgpEuxMmzvMsIVgV/gfKb4bms0khmQT5GybqJ+FO06mzHidJPd7xN7sY5Q6gnR7CDleb
x+7GaOyfugW1nKxdlTsO5xkXfYzH+OD3MMMTWu5Z6B1YdhZTaU+cI+6+nPd+HW/A6bX7LuWPnksn
wnmT7xSu831YhF8d0dj3Pe5mzewZ3IneFcW1mtt3u8TwNLpY8LrE5UqO/Ic75sdgHBcBdQUiRHgY
2DNUjbK2IdGydHbGcxqbXcSMkQE7Qa8Rk75m23XOq2zXp5Rr4Wpi7WO2diFIJb/q2ULJctgalXet
DUEqJCHRUHS6h2Ag1Hgeugzcu/0tqchjQyp4rTRXr0Bal9Zw3wpP3JtkMcfJ9OQzON4C6hF7p7AL
LJo/cst3d4SMwxhcqaRpSaxCvWyTm2aIetfstpmrV/VZdUwEa4bGzImM96ANITwxEmd84OKoEyrH
xArgQquHohKUgkuzNeZfBMV+mTKJT9a23kMwo+RSMzqffuBvbk4G2hHhZFgM4T+ScbXdqzyrL/G0
FiUW1Bg5FT9W8HdYhj/qGOTZQItYF3XCVP7EegCHLzZSnqbwCsftArEFqsuvqejBthrUHKZt7bIe
+r+i4i697tAV9Q83RmklveURXC6ZciZmtN7oN6kr2sjS3gFvg4twdL4FaUHKQ53UDRkuhzhId1me
nQTJbaBd2d7HIZJahlYz6g9KeL9kPwY8NANEh+NIpSy2ZtxvXtg9GV7yVjHZ3eYIeUiLeSYC50N4
w4dNL+KsgbhmRBD015F8cNaHPif9RFhx8JJ1ZAYY8sHOR34HAA4seUKmmh6eb4GwghyUCh/IFqTE
56LXR9Jvr0bhV1una1/4D1M2EQ+77wP21/20byS2W6ST8w4h+wJFXKaRUrN3qdWXrJgg6iXkRC4G
Kd4ewh4szoaJg1H6cMUQzVEUJWBTPPaTE2kkVVGT8qG5+7NUg96REnrKLg61xAaAJXfZYsl5l4BI
N6mw3bBh5+axgKpnIGxaN0CJqpzlPUoEC/r8AKAGbpd+WP9XnvAQEqA7w7ginUdGyv3CBJG365xt
1dI0m4GCZBn0CczuZyxY3F+N+kJgEwgt7rENA3Qm2JKKgdOBsmDYqCIbdgQMcvqvTyTB3p+Cu7HR
PBk+eA28QFsShXCzyYb0mBVbwuhxY4Tk4GnWnCTfZWB2mnM4AbhqiHAtUvnSZGBcig+DWUA7u0Di
MbbtUsd9xHjAOm5cU45cDYy+NE/U9u957R8CN34DCrvs55BoPYrIrehisIV1/GQQhS7mWMKSYe3O
GX5tdfATwrK51c8hyZZQ/ki/RMrWTqx1zRyHXSV7XCeETeEKZYvIStEeMQEyeOTm+COzMgJfbeFj
j23BXEmbXp77RDLP8xE4WbqJJ5OTrQ7AbhBoMy3OStpr6cixBWzmloghPYgscnLMfWRFJYe4h00j
2D2HXvMdm0SM0jd7jtczMkGmtQ+b/JLGgzgsccr4xOaGlL83CQAXxNmHOWzvmsn4MU2sumL1NUv1
jgz3Y61gpbhoVpd7riHjYLy4CGjh45SvS3JtPGc/l1D4cYDxbdPRHuKHbo4Z2E1RTHLpVxal5NNo
Cf6F0iI12mcCKUE6uGi341aLbYzFp5VBuOsNwEfhBVx5tAieQKr8t9mqzj2YTBAQq8Gb8yr3eO26
hA2b4iKqY650GZ1A0cpsG6zYnCn+RV01PlTh8syqIQFWE8tziRmgNbrz0PXHPqzZ/lPNF/WIbMTS
b6KdX+I+u6rAMQFKph8NC3mv7tHmL+6zW7TsXp0n1BPCHd5rF6wPa8QBDOBMTeHPxcXx5YsSnC0j
VX9a2s9lt5MxBuuqRJoTJ/4lJAOpg39Z5dwYivhLTHdjDBmjqvniQoHMUvUBlIWuxcRcL5DOEAEa
GupqrueaqD/arvpU+/QSeqbjGpHv1FhYc4vEG7ryRzXgrR1D9dpV9ltsvRgerganNn71arkPkiDj
vTg4W9498w4UBXfebv4hdXP0NSqAEZ2v1RnfZsPE3dwbM2eG+E7BBpSnwXHYJ5+J8yYAhXiTbsZ3
qcbssR92Xu79skf54NeSWZmVfEtF+BjTcWZ1c/Uq55dhlC/1+jcbk3rzaiTGMBeCAOYsOAAbtRqh
AH6OHMwuEJ1WwT0aAWtOp2h01E/LmU8Fz+JDY94TaGCfRN6cJGUqSaxBHHVVaEXADBMc915UNCwH
547BGfN9OpACaCnxWeOuXzJGiHmg0VJeRMvu1bWWvZ2h3EglkqnECF8yegXRmtyl83cjtvSxoOTY
ZNqi6SBd1iuX4UR4BulffRMlpjSvCRmg4wp3jcmfdxXZskGGXsMGqF1QMgNe4SwtO74+qD4qtPWl
XkxJ0oxsD7KpzrVfAsUhAnY3m/0l9jRU29WTjKrvR6mwzY+DJO0As08z0Zt7ZdAxIkA+0Zv0dA+Q
tt/h/DcZyVFYOCIzc94Dl4qG2Atvi7L3oZWIWYShvxfNbOwX3kabbASUadFKRMFIcl/WOlGo5ac+
B9Fo9M/4BvA8l2nxMpsgMGdvX2CvvU2fjm1df61V+UZyTR3By/jpUOtujafCS4FAwCdfULYjrRrn
uyDtfqo0CbdO5lgH1N3pphXSv48p8qm19Le5DOdTnBfOAyBYStRgwWDq6AuoKPJC7Jz4KrlRHbZX
e+EewhW0VME1TcGcSVaYG1+Y0MwbL9sXIpnIfrKWY3csylk9ZFoxS7PEJh18D2CUeTQn594eZHOw
AL2kNXhWVTnbYmFQqSgt+bsFQ1t81UMz59TTjJtD7QAAql9tcwBA6hReZBl4rMoxf1yMED5gMr9O
bDZ3tYW9men4Pmb/secaRwRKxc81E1kSVVxtSYFpdnMezmvg3UtI6hGQc4FgNT/D6l0uVMlcvpbB
OfR+9z0r558kVNVnv3LPmIAei4qsQcAOqDxi0z340Jr2ce5/71wSSPwgfq8C8YDs/vvM7OfS1nrZ
shfr0RQbYKlQ68T2OHC5R7oXdH1+31IjeShVoYr1RDktZMLbM+lizIvu+qD8yBe32MfwaTZ2QEfg
xAQskXL31BuWg8Gc+Rzj60jmVnHgTzmquWiep46Te/bEKRsxq5lG+k5eB5DUZv6m8ra966qAujdp
mp0zu+XOJ+1SGKZ5TQkwJWWVYaWDTsDaCIWg1LRT8uQ7qjiBF4N1srhmrV8dMKiSI2r583HwW8r9
lFBfNOLbPHfIfqyvYM5rSJLN8JRV5t7s7BO3iXbnmicQxO6p6kjtMCYimeKfU5s3B5iaLDNCg52d
cQceLrv4ASABNz70khLfN1p9P/TuGwTl+ho2DxWcYYfGOcLmbJqsE8pEjvupZtUUpH1znlEKeeW1
DQqERJB3KTi9O0azgERw9nDKtj/9YXlOlvy5WdJ7pb3PYBA30hk+g0RzD+3EK+rTg4ZqVgcv+2hV
6Tw19vBGuxzjivk1wjws5tzZAANpKYDBN5hyOkOgIiEkK/XG0AMau+SR0dFEwP20cQ0VvFSjEUck
TL/GIahxAoSnp37KPjJZHRU90i5cuMVPsn6fspSBF6ekFRJgIgW5r2wLd9k0u3t4qp8zr361VKWu
8Yxjt1Dc/sSSfCa9nQ5FOk96WiqWLCnkTtcmezHLPjVsCaJk+ZRoeVEJQ1Td+F8GC7lSnkLvFYBv
iyXeT4Mr7qkghoDaMCFkaptV7VMuzIkeiFgohAZHO3AIbp7ufMUcsyCKfdsEk7NJ4/7sS5nuO3tB
oWil96jpj66bBPug6VvyabXcF+gydlaJmlG6UYM0f9cV08NkA+oM2gf3bDjgN/O4ReGq6Dmxpd41
xHf7znNPcuKqlqdUpJuEHr0DAOuQRkt6WJn2H47B75nmTVSPebzDnHrfWUxDx0D/KNGtyiFIjyKu
L0Qcf3YmQcYPkSdDSey1IckAEX16dAbvkXzZmuWSo8kGyT0WeZaxzSVVeVpJSCJbjaJ746MKKs34
V1xb5Z78o6OFK5t5nXyIdfmD5ioFgJpEvhd+mxsbbiFMJkaJAxrjLD/53Qf0lJz8AbRqJDgpzkHH
f3Djx64Uzp3ZVs8STNtGLoLTMx+vQTh8TYA1jf2CmM0IPrXl+K1Op/ROsu0mGJBtp12TA8SzNZZQ
25eqYbijwPwwW7pK2uZ928eHIPVAfSP1GIVaTo2L2HUcqf4mZ3713a+k0QKLcIqI9dtwtlxgWtxK
bFm1kR8uRBuarndMStbSou8jY06mEz79agcZ72UwsveGQM/QITOLwWKxGzGB5iXjGZJbmdtrzCCk
BmM0j1nXe6Ti7b7UjKo/paPDT/eAck3SwRENJQ+l2UwXpZxdTn7AJp0AujRTu4+JJIDPRCRFVpPA
3KJqtLPpeZKJd5Kvqliz/kAQkktVXmLeJJEy04ELlWE/LXkI9zR8k4VDqF7WIR40U+iZS32wbZPN
jZn9oGzQOxVkNeQD8SQh1ewyxs2oS6lAiJ6nhfPLZ2lMFPdu2ELLAQLJWgwBUC1/Jg6ir0oZz6pA
rq0o4x59iX40GC2GjblLY/qkS8e76qwhflb7z27J3QB6+INDQ7hy4Lej4/tnx7d/VBOF+jwTgBnb
dvJJqms3/CIX0HzSdhU+9IaGToiAXyN6WKRJbr098HZ7qv35RYwL8rmYsdyUiP46mNb3ciFzIpPG
lWj6gczP4c6wuD0jMUzv20YePdIlTWdq3zuk1VZS2Iepsq5VIQ+d7d8VUHeyIfyQ6bfJl6fS5Gxq
nFbsk8bc+7VzTCZqwMGanMNiV92GKy3Ff14i1gdjkzoy3Kk1V8dx+uISmFY0fMp186vqkKOPqtgW
nfgSunX1UwBZdsv9sHT1fZ76EAzFcPC11RLTyeWl6YqLLq1dY8xppF2fpiim9IYqzDMFhYfLRYmC
Zmto09uNNWSFLjM2xTQ918CCWRySPukSuAsZhouRSL77Sy63arTsXZPre2n0jOGXUEYYQe5cL0mj
fCZ3bJADgZArs4B7NXQh41Q0w3ixpD4MsDKQ/H/uqr4/mdRGCO6z/eyl5p0sUZyWJXM9wLHJrnEC
dZlGAzQspqDIX4yvjIydMxEGT94kl9046e9UGwbmpW8ExeU4+9atUOWdE5NQAfruibRO5yDhQO6c
xSqfxFrfeAo9R99l+2bK/QfCJLck0NBgj6K4QknzmTGoQ+vsbekd2a39yKHd7P3OyiE7kE6X0X5Y
sU624BTPfk9oocMmmH++j5qqeM56/ahHOV5hi+a0xryceau/s668990i/9C+eaLH42aW7JeUv4IC
p39elvTObPpdgwbue94jAhgCefLMOnlwnYF7nybTNxHWPpciIjMAMBs9Fbs2dfU8eOTa4pSGsdRl
/Js214reDEBJKXdT2kP9aKeMTvzMgG8CZ+M4xs2RrTtLY+i4zHnikjlPvzOs6kuYV1e3Lutdj2Ei
V/ldMVvyxTfPOpuLu9vBMPLyjrxuOgtyV9KG90KPhoMitmcrKdH1h0wIqizHO1PTzGelTRB8H9QX
7ZPYUPhj5Dfe16z22d2mWjyGZstVk70iqgE2EX1rXvAxfU5UdQnh3u/IZLtWbl5+Kgtea8XyvfIy
MkyUi45k3XRa7Kvs0bPfUGiK5dqxIkStSsG1hIHkytzDVgrr6jJ43gb20KsY8Gn2TWjsmNSVQ3g2
eoZegWsfWtcj5XEEbp9Nxhb1iQ/bXs6PEgKWmNUCFGm+AuCqD7I3Ih2Kad+uOfbO8jED7j/WzDGn
YRj3ImR74K3pIUg0awwLOibFhgKlY0LkWNMFXYo+hFV5SOwxf8DZ+izNkqm1Hg3K5JDBHekN28VT
qHvmEYzSujmss03fyGU/ePYp7OP24XYwIXRmGCBHHJonp3EWhv6peWiAha92ZjwiYd59SqmovGWs
DmvY6LZNBWHCQfww4Ad9nIvBvkuxU0vByFWMODKqWE1kf+iTdkV4J0pagarqHhNooVx3z+QgJJ9n
xQYE+TjZr3ZkoSdYwP2pvHhPYMfd2WmW4PSz8cyaxbfAdbDqFI1ktwPQPl5Ce2dP+aeaxeZSSFg8
o40hhQtT3RCl/Q5Wz9o0RjlGzJ2nY9Zzc7dFzEmmx/RQEBtREhD1mMxU3sk0AhEPR/0sChVsLS3u
kkH6L2GpfwSbcLCd90ZQ1jYGZnt8DQv5IXe5Cs4DCJpAyBDrZAlIJvMfbzYsm3T2UJTgy9rCOLpz
80vI7KffmkHUml6/b/zO2bvZ4jNBAaSY6ro5aN5Nte1+L8oQoU2JUa1CfgayD5gfUpQq8U+B9L5g
r2S6pML7odTJS87iMa/AmOYOV8biDcrO9ID4y87rPXkWVzYhdHRVcKL35y7DhZ817EoIrLbcSBgW
1tAvfXve9mV+bIDSHXq6BZLjWahlHT8yJEFkz16kdPI4sCBjfLf0xqFvkQdWKGe5iz10k7fQbfaX
RNtRzLBwM5iEA3QpM5RGwbFg3F2IwD6glS0ie5j5TUnKBlR8Yg3IsprywGCzG3X1M1HFJCdmGc6U
arB2xlJ98YJXCBcwg0Z5VxcgR+KK6QZzdVJjXPKYv4K6ottehc5qeablj08qZxtjhQgcupj86rjr
njHQ0Sv1J6Ytyc7KJ54z2z1PdcgonnUEPTKUMInbS6cFHo3iqe4rOqU5PafI+Q6hs3rip35kC0rT
66H3C+aNJqRiW+TmsrMK9cXD5ng0XeqHITOuLZkEm9jluqtLxmZm4O1BUaSvozf5WxBNT87cZ3ts
9qgwa2w8g9tTuunwQq4ZeGlG3nOTZ4dMOT/Dhd6+CKvjONXWoXK6M2K15ZxX1ru08iKigV/O4Xq4
feSYw3JWAKxQOZp45eaYhak1Y1Baheq3w03XjDQBT2dhziyhUzRGncixG8JKx9W5upa7rKZgTemn
UIdVqiV70CNSef3S7eu3Q79yHpQRvPGrs/K9acFDkuJBb/aP6UpyuD1E8lTUjiHh86u0LVs9uYWP
6afQLKm4ZjCIlyqi6tzrOgTci+lTr4cbESXNXZM+DJ/OvAzjmQn38PvwXij+6GBVn1VG/up3g4I6
7enfDxEGP/0O7PtfLfV/o6W2ESwjy/33Wur7rKo+AOej7kVVndHJ/ETL+/un/lNMHf5FQhDcInLB
BDprE57PP+TUof+XLYLQ9AJ2W66F1PpvObUT/iUCR7BVcG0R2jSWf8upHYGcGghRaAlzVUH77v9E
Ts0/8//rqc3Q4iJgIzyx+f3Ywf2rnhpWdqmcyiQqyKhT8KGNP3biQv61I7DqByq+eI0SH/Gc6nzX
YCrBytTFQ+q/tjk711++JSb3JzD92nhzYq8N3qemU/2vZHGK+pv2xWj8HPN1jp9ruBpaaCKHZ1Cf
kglg4FmIFGb20zsGe0X/0rn+YuMA7/v3zK5GwoX6JkVk2AL1OqZJZ9VRGKCp/eGmAwNgKLmJfWnS
sbhKIxDNLiYAwo/G2lDYU81hTu+GMGwZknELYYcSECx4BTVBhrVXrKWLPYzxQsg5eLOdyWL1qxkE
hrGBzCaRjRW0jYAHXSzCbZU4mXkoDGV92MsMZrHvjWUmr5QIug3hXMojw9gZMOVkQ88UiLHRmF6H
yqHa2k+qCPuefy3/f+ydWXPbWtae/0uugy6MewNVSS4IcJSoyZZ97BuUZMsANuZ5+PV5APs7Osfp
fJ2u5DJdddgkRYsUSWzstdb7Pi9ZZueY5A4sRCpzEuNFxk2K14seuWKDnRECULMpVeST52NzDGP7
yR4FZDhrYaBZlpKoWsAOlcaJI0xfzRYSKwhRtnzXLhpysC40PszmBDJrNY4uMXZVulJe+AU3Upsc
9LBdSIMAP00AXoLti22npQJAfs4aoCxn76FfYjk+WyNiww880Ku+i3iKnyM8Td90klxbumV1m1Iz
NyxwoAEcfhU+r6+ggfuQTdwY3uUe3TJmUdbHwnBiPzGcItrXalXR9uj8XJ+nNS+pbdqPhcgYfhp6
Xdaob0qM/W0dYjuVVTgeiqHqpkc2IwRaxcRhqMA0Z924NAT/5NDzrDTtwVuadkVaWyeqhwXlPEoT
QYFID7+tRDCTD1LvwlZx2o/7eGkRzmoDYPes1twfjhwtnNUeQNRqN+GXKVZVAX59HE0SPe2QRAkZ
kJGwsMqZqEB8u6oWHD+FGAhB6b12lLRTpe0elTvC2oGQojn7UG9pL0RVj2BRJW1uHoRJeXFXVYPx
QdmVqY5j6oz1NevaKLrS4pjkJwJNyftBlOO6l5AVxbLZioieZlZCj3OhR9qnbHXEiHAXfSUGNHNI
LoAitT8q1OcfBmlZT0bTRnsNtIffpvb4oMs5uuUIAB7YOc69UelkuE8MX79ntpl+1JoWHz2jlaNj
jslrPYjoOGmmc5PrbnUqWzvce25eHM1q6vYY+CsAn6Kk164XzT7mTHRjN0Z9TSLMj2x1rXstXWgv
Jtr0MWsE5T1irpucxCMAxTpcmHAkdMGQ4hLWNt5Q1L8fRB2FQdM5MzgvQ52QrJlnPYycTzq5lgQ0
eolz1y7Wm52P80vfZs2drQ32Y9mP4eM4IApFVVs8VsUQ8X60McCzoX1017DFITOqc68n1gc2OZjU
0n7Nu8kmHpjV4thOo/FHDu3zZJGWfRYzh0rWx3S3vKQ8pTQWyPkAUX1qkyg9oQ+Z9w3SgduIgDAq
4tJQTxkrJJWTKr4WAHr2de9FD5SW8thjL9lLR3aHpEjc/TJPyGYbs6XzV+FutVhdEtk1V4uv4nHQ
2mUlujsPA9mCL2YC3b7uy+oTCXHdAxLsnpmXNh8ySYtuUVF2pv6maI+Ja3CchA2z01GqOrGd37Ed
KwIGDfqPXFfFh6bP2ztjcsmqEAZnJ3apuXm220X7rFdLe6WxugZlzLMA7hKn1UNsZbjDhzA/gKgh
5sjKZRBZ3rDPhwpbBBo8es6DhSxWJ+neVBzmvdFNT4uo+4MILcMXYzgzKJxRuqLZol2Sjd4xzV1r
77YONtac7TltHrmOr5fiW2+Yim8InZRG7+MPQ9kI9vpOe1fWccmEpWhPZlI55zBPp7NZARqwU6Ux
5resS50Y04nelxO4uTldNWVmnK3m4uh25GGFuSeDInTkt2aELU7YQHKrW2o+5A3Oc2mipRrdUgRW
Qo/NlQINT9OZwThX8XPYZvM17l0GhqauDojIVqiDpvZemcMqcHNyhXKOMWELEwWSTQxBbMtrls/u
J7ft1XFylXPTofS/dumgH81lnB5JdW/ueA8AzliFUsd0LNlk63oSqMoQJ4wG5t4LqRnmBj1WaS7V
AaNeAlbeRp0dGQXKYlyDhgi7Ozkj+XCyub/EKS2jOHPGQ8e6CdRUWgRKDwbaryG89kY0MFeHgMIJ
wT1OHNEHO1pCpGC0TWHqpddubszvWTQ2d45qdTYAGBMKhJxHV48Tv0qVHWj50vpkVE5EVhKKpJZe
oX2w6r0lez7xeR7OsTY6pyLvi4NlWcatptOyIV/Y+yyZlj6TZmrea6HsA06Y8jh67OBzGq+XUKMB
yeHNItoxFcg6zhaVE8+H2rbcH7GtRzdGosP5XbTmySXlbqc7WE8UcoXAGIw6iPLFCtKF9MJ8plOR
55660AduAjWQeItuudoDhxruDFaO4xKSVwg8NGSaPkRHBdKaqAVJYaODQna0mHCr0kqmE+M6CDKI
QC9DW7VXfBRJkBtWH8QJic2TF1qBVS58HfqhSXdLNi43USmy9YRLUS7XyZ8YCIoxxHLu1RjuxULx
LbtMBZK+wn4yODJyu5gP4JOw1hce3+EE7EOnFAMV2rJ+pRByxiP6W5WM5Q3THmq4iISQaW0eUSzj
pZ+g56bEqSOFcYAOqEHnHNro2S3Dxf6JnpPmOzmSscUoxbmbk2610fKx10voRw3LTGt52kl6gIUc
L5z2SSH645Ki+9vZc9q+lGsVrvTBBm0zocLIpp5CTqur+HHAtHHOXBekWei2zeeqL5eDNS7VnZ0B
EwLzapuSMcQ4ks6dtm14xQTWQfdJoqw/xIZwndNkTONy6/ImEW9bL6L7ONlLFYN56ZsuAAg0Xjmp
Z6VvGTGbOGHPGeOQGibkQdkeVhe4asPsoNZpIjqH+m0vXfs1WgbbXIqfKdH/r6ug41t595K/tf9t
/cXfympukiju/sffb7Y/b0dvZfDSvfztxn4rJB77t2Z+emv7jH/KL/r1yP/TH/4qR/5FfYPH2sTC
+b+vb25eival/Wtx8+uf/CpuPPsfjutJiU3RgYxqGrg+/4PbqptwW22T6sZ2kQc61ntxo/8Dmyhc
VkHJ4fETXsO7V9TzVqqoDguSj902/p3iBvcp4Ni/ukV1ngBRgEvl5dBrEeK36qYOOzdTEYo6IwxR
kWT6LS0PnXkiBNEFQT4tb3EsZlQCc18PN3+xWm/8Q75OELIYAsFYSrLzOxNxu/YORtxulmbuD11D
kv2KTsSolSBjPm/uMQM98GW7tvFFm75H7Mss78+733+23ZdhC6JR/eePQR6kx8pKbxppZsidXYik
tBP2zqZxTb5gwgQn4u2GsNZoPYLPSvWUOgGsuP+TeLoZ/wu2izjXS2LrRF2dGg+Oo5/rHwtEHyfD
1oIx1uKbjGb9Xgix0uvrozQGoFlN3p7cnq7WQplw2S5aUv6YwGSfjRzBGjmo8H903m/SN4LtfVyD
7phFa0e6qYCyVmTWxo387eZUWV/RXet72LD3MqNh6cRMqbKlv2aQrS5Gi4FSGC0nLNiv20Xm2JC6
3dzFv9WReCuZk3qO52+W8u3ip698u+rofXXK+JvLPGqDcKAH/v4ytteyrK9vu7Zd8Dq6Q6uPj++w
gfpPluV2X1eSijiCzSgUyeuAB7CTYG5Qzoz2OavPLjbLLN7bGium5bpYBDf4wXahW+D4yRIgGwTA
SJdX0Z7cKLriQ/xhw3CWk5MwbkOiAI5TJKuRHpXN5tEMUf2Ym9t54bw1LUmC4BULoOu1t7oCopXk
FmJvqzxN9xEZgBevhhFlGWrYFz1nWKsEPKO3mJ5SfbkkAKCMPJGkJXv6ZS1JdmXtFUhLE8ZFhkMr
oDZevdK93ZpZ4Uo42C5MQHIn3UXcvd6VrNRPt4+vasPwRYq05u0iTP7jWjk7w9nInsLF/ixnkJ2C
oypZYsynNeeBM0oculsHTiXJqZB8Mz3VsxEidhITFZQEDYTGWCHgTEui+TbzZuxyEu1M74dXU8gy
As+ImMbrCgNjfTR+mHl1nEFhtdu3qf0CBoswC+s0KBvvrd4/2pgMDoaU+t4YzG9bC9FE/EWbk2QV
pbrxUgtjvNBwnnEtEqCcV6oCtrXmp60NPjG7HEv1APdkexucFJeYXlVPv/3tG/IhCmV8JLxPwzkO
0QnDc3GBIPyLSbwdm04+ejj+VkgHE+Wd3hcOohc/twbvbCfa92ao2QPmt6JdECt0ruePrYecM0bg
2NZAy9h0450h+8fPtLH146HudqKPHRqz1Uf8njNfMeou2QzPmSbmQ9p78SEuUKWlyakpp8Nkhvmp
7bBejwToXdjMoF8R5436sPU/f3KHzag0fRfb0volRy81rcrYgt4E88AGY5Nl7BKAI0E9IAuVZOw1
K4KQzYDmZwUrRbferPLJgJAWvbBt7zAcVd3FbDyaulP0Gs18QUkeXdgMCsZuEDjSgdRx6nocFsMa
kw2bD9XiLwJzYpm/rm334UsakJSrb9vR79b0nOp65cIuZZTvBwEJKK7o1JO3gZmqJR6ytkifAAE+
7N2mBmq1vaQUX2wNM29bg7a7pGd1MK2NBs/jC17q8SeoI6UdBc2IcWm++EXVlvjgHKh3BR/n9l34
edWuyeLoxYDuFI/GmpjiFYm1T9fheuqtcEXz3JsLcx88VQAI8LAiiPCmi4qGu7hihTDXDncKTiOx
3AfPqMz99laC5xhm27wZE6TfsxM9C5Pxv7bHpI6kHMlUoG9omXX93da3AuTMZAv1c112Yw2AFHEe
SE0g2+pGpR3RMD5qdJLIYmfsVlVX7PMtjjh0pHmYEDgpUetYaBECfUnQ1Uxo4hzVkPkqxqMIkx6O
JnTQ7Zql4FJLrTsxMYRXvqJ10RHjb9QV34r1Zmj232u97PdxXDG8WJ+qS2KWPWm9zSnT2xIjPanC
enqD5GYFDW0E178AXrfbG4b25zWzVftQsGw2KxRxWvGIP4mxtsW2N7PLs0Vde7PoWX4zG32Oa1lU
BIeU9H46DAmigJlWzCweU42NIaQbRBwJC0oXxuqydjqs3LvoqEiwtuiCgjR/KlDF1p0FSMt1H4ux
OTUL6oYNrGuptjxLYEWeuZ4LtvtmUZmBl+k1SaKs860r56OhO2dZ6NPFYWhgoBeo42PoVcgj8G0n
IrsOkz6dxnFagJMShjcrAmFCG4hWO5PvbTnRHqPJ2TVJLw9t4nd41I3CA3XjUU7WJOYxPTSmKjyI
qNRIn1k/qZyq++cntd2M2QgdLTldbA/15TIe26h/mkg/UcK+I+Y6OpGmC/qv66yM6UuQ1RwH2wV6
P4VTuvjUg/0ksRXTPBDKXxfFes2tcoZXkBMgtTI12X5aeLDPUDPk2Vszjfe5rMZb00hYv9DYpSZN
vLYxnlSJ2WeSAwlSQJ97xKlVNnxOopLEETZvFjnm/qjRCCUEl4QZY+9ih84rzzgao6WjBJaXJKwI
WBk/ZQ4T0lBQv6bj5znN2r3Th7ekNZOnGjd711vnuRrrS2xpJwSXn/NBfExDVLSwwReETfOrQ0nZ
oo5GDmRg4E6uXeigjAQ32rs0AhAkNz6RiJ/w/d924wIOyrIO1Wz9aE0MtfPinEkD2U8DopvOSJZP
jQdkN7KxIS8qZIGuPwlcQH6SfZLdlN/l+JisWdsVSQbZTDGCzhd516b6rQ7J9UD58VWWHRZPlEcW
+6c9RkUPmF5+ot06IIBCtcOO8ZTVa+Sg7MAcTllQtuV6HnipiGBF7Fk75440P7+r9ytnrDMfakLn
82K+8Mwyzqv7MBlxi3br2cfj1LIMhGahE/Jd2xMHtqs9EatDG2Apo79o5x8Tc3VdJaj6p2UyiO2g
gTDoPwRB9ngvtW+rneMwZCvrEHVzuDBOBeuiGJN/Nwb+P0HTbhhkN3U9lXoEqLMrBlziq7zLmxax
z5cEiGJ3xOTAQWdEN1OFupj5XxbRL0900iFb6495Ho3HIc7pKpj4VxClCnx5N/P0tXbK+MZ0Ggbw
CQYEENA7R8p7s7WKsz1STBIe9oISG7Yo4jQpFU7cnOLfehD0NZ7ShPagaSGq7nN5ttyZEtbRO0Q5
DIhxPK6y4gnYCBZXpILkOlW7uYuezRqTFF8CCBwFooDOVechzQ6FPZh+WQjrgKOd2bhkCBoXXxhk
HJCGccojkaVATrNr0MMEOdqAgC7oV7fv0HLH+qfRwbxLYtPoVPnJLt0vKTb3nXTsuwLJ5Q6NCYoZ
iB6pgv9cjtdeMF3vh4CMNsYilttht/K+ZHhRNY9XOnzso8dUJDe0GEuflQ5VWdwAeyNbk3mXn1Wt
flooZVGTlw+dZaR+mXrzzh55+MRgPnCS9qvkv1FhXYBT4lQxQ2Eln2EaV0G1qFvyV9mSMt5BZwW1
a1zBk+bwOEcxPZKZiUeDsmxyvO9t1LAQ2vhZ7FKmR7pa+lHTJxIDxxNU2PtBlfBZe7yvWW67Pr58
5jc1gXU9FtTeS8HCOCQo4ZIn1nAO4ggBBJQ/NUa7MR8+lLnzXdPwVRr84XrrHqxM7SOv/BxNxStx
wrzs0e39Gn3MrueDQSoav6J/03G991/INslejU68DDXKYMrlg2v0fzSeQQ0lHdRVeKrmyJEB1meG
TzmmODbaDBhysGiCmmley7VhUupAqGBDieVUIeDP9QHvF9uD3m8W278sR+PXY3778fbAf/++PGmu
nlYlE6LazmJ39I7xMyZaRv52e7vY4H3vN8fV6Pvzx4I948H05HUDDG6s4u1aJ/TqHMG/bVJx1XJq
hu3u7SLfmMfrxW/3bTeFaNm9vf+m93/y/ujtmlrhytu1+UM68N68P1Invfw8o8P87YHbzZ9PsF3d
LoY0XLeL9qp8317adm/JzhmCY3deFOrRpao/q/Ucl6zb+B4TUZA2ZCUhPKVy3+7cLt4f835fOa/V
/fvt3x4jhzDZFVr3JRMKGsz6+98v3h+bbgXD++3tMfH6kt7vK3r0hv7PR/7TV9Z7WFjJsQSi/v7r
MlfvDumoHiu7weRQjvLBcMmkI6Gvph0KXen9QjBM/Xmznmfy4cMO+9i8wv6HLRzg/ec/b//zn9l/
/pbt8WlDcHo3ldSydhCyJ+fVCSRxg14a/lYKZ4VKx/vt6mJLioqp1vzf4HXbze1iS1J5v6nXK1pI
Nqf3u7ZrhRalvmAq5L/DDd///T+7jyMmIcbiTxTi+2N0z3ukwb4c9BWNHucDF03xpuEo2veV5v7/
7Kmfiop/1cIkFOo/xd1dX5Li7W8dzJ//4lcHU4h/YO10YG9BDHFRVbwnT0mCp9y1F8k00hTe1qZc
oYvxf/8vtvwHFjhpuhIou2uZOs3NXx1M5BnEVdERlTpljM1C9291MNe0p7/R7iRVpc4vIgAL3J1Y
+5vfXp4YPECNM/5rJ5WudRNJsv28Y7RMoKBB8Y9SYWd+Ywj+tf+Ijy2gyeOcOZv9pdf7TyB0Bn3Y
356cFqzjuITO8teA7/v7k5eFU9ZkQkFZYzCqQ+nubnBQwHsT3RH/1sTQTLwZ4//t066Klb/8zb0d
OkOT8LTNHz2gmBxN8HHfZ8S/MsQHbIzj5l885W8JXyQb/v0P/S1zK8UTHro0HE6d5ffLoyHpC+yj
cDcnQac+/efvqi2t/+XpXIOoMymZHEqbxLnf3tc20yqK+ro5Rd0YXmIBU8O27qfOw1RP2NQ1abG2
WKusXFAZoF9I1dXLRyoQCY+OXfpV5gUOBC1EpggUxy9memBjzTxvaXInMFyLGI1WB9wt9c+QaY1d
qQz9MLNhBef1faAanPjgkfbJ4lREqRU0Vt4dcVhiq66R3KrxPtRqM8jVeLUFZrRkaVWApB1adO0e
Bv4XtJisulI/26X5RFFu+4s+oY+fI5SWDgNOkd/BGorpjjUB6r3PKSDAnZZMz5ZbrWGL8sMks/DD
lZxcXKdVQmG7gBqUehREOCCMuDXg6L60Mw7zxXrhzEbAdDE/U3D7Y9HD1smcS4sIwzes9ipH5CaO
c4GDRIJF9w1f/p0ZQmzxCusN/8M1qWqieIdnprtB27ZXzaH8MxlmMQtggAd7wW9FGKQG1KIREwDn
ASATzrDPxGuftBVDToud4GAT0dmPz1OrKr+qmq96VPPBrEzoRGNkju4+LyWYgcmdmBASrvzNKMw3
bDecHC0+CTNNAmHyq8worRip5r5RLI+lUR6rMUNggKphz9t20ur5j0K7iDLN9x3GsaCv6NZmBmWg
sUr9k71tl18l6GiVpHtcZm/pMj3HoOCdCKd5Mz3PeLsw8IMyLwTQD7m8WVb+HFXfEQKho6hhFbsr
EFmRS9VrsHQVDqOx+hpOtNkkm7jCtQ+WGJ4pKd70kciTrsuC9ffk1vSsz879XD6I2ssDwk3hooMG
qhywE4R1uSJ+widaEfaAearQeEhZ7m2zRQuPPVLmBAz3FJ27XFBYZxYM/rzlXXNpioxCp1Dmbzzj
SiHotrTfNMlM3OgSOGFYaVPtAa6ksZMq+dGm/AV5G2La0LpbmkXs2Cwsc7Ry/1AWjA9Vtt+9kkYz
srAJOhWO8JRHa+hJ9AxzZ8bgITSXNV5W7QyjrPza5YXU9joiLpbc15GVKF2Z18yTp1qQlYvWK8Ur
jYrDaJ7sZVWhGcZtqTzs1BqJTpYO4zHT4nOXEUiDXPAwokPy6UHSOoaigh8Yegzb6zitG74y/IOh
xnXOB+25LDo1VafnPvC7Ih8m0Nc+5M0YzeZYkRLNs3eBEY/XqMJrJJOfX99itXaFdfkNIxliXTd7
jGbkZEOE1K6zEck3xPtCKqn8UDOI3V1S2DzOku+Iej2v3xsoRx/ZAd7N6Kd95OBfjVpEQAsGKuyK
BHjpgShEAIPSCfb0JCu/cPq3TMM0xa76NPT5gcP3BnqsQnADpaMi621Im4ekmIxj27dXt+qetaIh
nBWIBHMjPjedyT/rLsn3UfXVNDkMs6TOjwrlTNKETLfWI66UtC/kUaf77Q06rYWZY7a2TXUaHAD4
JnEOUQSwsls1xysHstH0t9zoPiCTv4Ou4C82R6qxXliI3vy2Z423GbR7YnweJO9x6zRUqkXDYL5/
bGaCLpQ3H90igsqjxbM/fAoHkCC9g9ArZ2DjRzWx6Kyfq4Fpob2en9evk1tqQzDDUMJikVBXJ4Rm
f2pqE4CNi6/ZycWjQzWvBAdkjA9wLudPXYWuPtT55GMU4EvBkr8tRxQec0tNPefdtXd65gIZ/rI8
5I8CyKMLnkRF9lvXslANM59I5rL4T2NQmOETMmt+zIdqL+YbnkfWYs87LZZ4ii0S7Hlh3cSdhVc+
Jnby2AwjaqXiWTNhUDXszzF7rFpNvhQLuCZZkkU+PtfD/Nx45D1o4T1i/srXkwnwvJqesdEdIpl8
6Jd6z6KaEr9kv5klr7Mf1zWmyb82ifNcF/shqjBWNtZbqeZn0+HbyFp21ifrcbSzR0PPCSuvf3iL
DAbHhFKzHsfYzXfLxNvVaqSHD2tkvQsr1qlzBP/0TG0tv4TomHqdt4KauUKWctvGvK3AaonA01iD
pEt8IM50WGeqwvYgaqoq8CnoH65NpnHW9EC/mY35lkgMn2BlPmbdPQ7qeuk+zelpGlg/NY8/DQAS
ynJtPjN6+bq+JXPNKca0IapFHE15ms2EvC3bH2hoGWbPPr5sX3in6r7WrbpAk62OjDZantOfDc6j
SYnDu+2+cEZGwmJialV84B7TlD0awkdpt1dO7V9jK/qjSeldJhJEhVzSW3SCu162ewMW8dEjbCzo
TGvfN9nrYoiKYSirmrPBio0U2VWzQERfcHElY7KHDuKX45g+umMzn8qqpedehcofZfuo5oIcAq+h
i9qI1Vl321RAD4y4mX1jzB+bgoPCnMYHu4zvqHyvNbrF3RqhmK1nvrjLrpbqHm2Nlj4ttg+co2/4
CGlTD+WlSSEluONzNcn8gPp52aWqpP87eT+6qIBuzxkgxpUZGHgkWpc/AT5VCXgLFc+y2tI5YqFk
4v4Q3fwMII5sDlIFWGU1wHm5iYgmZv48hwegD834kRDtvS7T+86EVZmJmvCtyf2jqXEu9cgTdkRy
mbVE3WYQySQRc/hd1GZ73eFXcVL9ToLYvsKSohTBgEk33ab8V3akW8xhh3lkMD8zNA9cJz9mA9ua
UPU3o+r6GyVqvqXOYShy85aIYuJQe5remDzwczpfhOSrXJcjTzWZX0cmjW2Z+kVctX7ZLP15EDWF
d+TdL830GC+xxhprv0whwII0w8gyjC0JJxnNdIBdSxAzDcdXABZVeenHYSnBdtFoIycre9XK1Vco
UN5KppV4VjSdRXs1ptqQdZCz7aYlsi/4pPrdMHZnVRcWLKdR+JF87EX4iuomJXZB+6p1ZLvH2sy7
MQ+nhIFWBH10ykd3x8L3pA3uufE6l5AXWB9t5dDFmA5SsYHjT2F42uCg1PvFPWl2c2su9b2Fsvmm
XdJPkcbiM0ymtqcHvsdsPTmDfnKZlR0EuQYV4XEE2lg62zImuTVja8KlHIaD7vhtkWA1lNXs3MEx
sHO5/twNH92utyFHaQFnh5Ivke5iqHIvs8U5vbFHbb+031ntRtIXptvIIh6nm4CUumP/UcHChrQV
vpQ1J6CfL2IdlqM0Otnzvaktt96UfDVyL8HcO6IItjK8JoAq/Lgs8SwnHr1cXNlK0z9rUYgtrqsY
Aky0TGFtAR+roEfDoUE92RxLilCyze2Ps5U8WbFcWQlDdGkg1aCKNQz01GGBZIDtTzVYzRELKgor
i32gdWk49yJBKM9MXIFLy/NUytfQtUEBAtQ4Vk1gLNP3QXJQhbHBHE9lIFhhYHYdGGi3Q0AQY4k6
dWb5hAmXXVLdfms5NPdl9T3J+ULEQ/wNnTBKj0XOOIR0UIyYlz12vIGau3A/gVF1pu+LPhj7qcgG
Nlol6/aqWV6X3FpDm5ZZvPjtG8VCkUg34XgJGSoKFXgkVNFYY9jBVmy+NcYKOFNfFIwVIKbyTlhr
JQErE3yJr6IwuZ208CFzvkcZH3aLan7PROnqwDvf2z3ftHZa9lOJBJykdeSJSfKadgNiiTyhAlGY
Ajyh7T1nGRA7gDG1XbrFYdFZu6UWzQEgLmd6o0VlYOrPCayCPjJRDFJ9QRSuJZJN5yWHFcJm67y4
zfBAEBvLgJP7ThQeQ07hB9Xij7PG7gfgGDZuU/pKVTT4hllYuwrVc5DmzVGzeo/6IeKMPi8+X2MQ
dwzPKH2cQ6GbnxzTxEiMAihoYPiA6riT2Kp9Avt4r7A7+hV4vErvaJMTZJGWfXxED0cCdM+2xWzr
8jAo1qPO9L04ZVUEYhKUjnVrJ+lrXIwF57ZzL1Es9RkhkZNt30Ht+95TsGI0z7xj45jd3qXcamz5
PY/MHwX65EvjsLUluRF4i8nnSjwKsVyiPgsHfmirr8lhaf85E8OTrGS7M4DdcAqKz5ELFi8zw+6x
iXEgS2Pc47q+06L+hwM1iuFAS2E7q2dLz1A5mOAF2aPeOQXOuUy0BP9Y5cEwh/qmZWvRGYReMYKa
JqYZ7CmZHlWt4au2p9jAUxuLnhEJmlEBOPUYyfBgNdPgZ637R5caZM/b2gcQV09mxQwr1fL2CBZW
7Fa7tB0z+4jAotbo4nfVXEGiVidvALloOeGH8JoVjvPUpiVw6jCNMQtfYJH4ts6cOSQwi8EVY5gS
jp+zdMWZW69y6eLAAFQ0eoPNXAE+STwrVpvhaNmfPXfsXqbM+4C/oDuzsyrRWIpwx7smAgV6njGl
c8tGOAdfx3Htjd79ypbeJbQM4n6caVg2hQ+4wwVCYH50TPtec6dXu0E4A2mJzze6U6MHObxht50x
oM+r6dV1kEt1MceZ0erlfgyJM59QigW8u3zdOyy3UOQCaUfeuRsBwwDmbQEVTVRxbXeLdonDTTXj
SfQkNOUYSc15gTAcUtonXkr6WNTQvXW04zCu37QMvpbhQOaszT3PfRhjKsYG5ghFcQKekxpDx2h9
6acBhBh7/Rg60IGPKoYvSAfiVJDS7gtJ76Gl31Cke20oWWsUwO5CX044lm/KsYIii0DUE+QoE0sl
E3yzsY0UWI8P8K/0QBTWF3Jy9o0xpIR0Zq9Si5lQ7dPkW4MiCqsOH7pTv5QAGFlJSKkybOb94W1v
5hgfpqM21CsGOn/Ul/otneezzSnY9xpsyzGOSNZ/vr/0C0+iLb7ojLKY6Rnnuawey0R7qUBaEBxI
8ZWj00W14TPR5JzGNgeBIfRynAvBPVJdEvCa5rs+psQPVBm9gsIojjLBh5iu+KEe+lhZPvUOlWzY
lSvgJX1VVkQ2VmHDIrcBNvM0HwqbzmHKADoM94Pr2oFAnXMbSvemgZI6EFM9AdlZUEpgXMzvTJcW
WAJQOWb+ARUdc7RWI1pJMCdU/RvO4achjz/IAgCRikAKZYBL3bhgUJSxqEoN+DVsmTy2m3PilJ8x
nKCNL+BThsBs6UfhbEKU4cnUb1J3uamgwGURr4B393ZqrMc2sa9oFjO/gfl5RBN/6DNrOiNcxwMt
3JPt2LfeQqZrGakr0H5083xs7Gqth0rLeJURw2obgFcza/bRpkIJZJoTUVA/Y6yt8GoxjZ3Uckjb
wSa+LX8Qrc3KTDeJHGbKu24ovKBnY78TI4tgiE1A1APzzamhO8Qi3uuC4fzItBR0G1FMYDlAudxY
rn5OHjQ0cac57iasXf0PETNiVUdZlDToKt4us43YI8neDTLU6jumjOj888HXayO8ZOGEfCAE0Qai
R2DzIpdOPldz4h3W+i516mY/Awqng+ELeKwwYg5CKfcYwiP37Zi/oK7uesnhGM9ZfJsptj+zrV1K
3XzKxvYPWXR6YM8LbJd8vktl47Gg9KBWEMDOMiXpybGDHicNurIWzV3CEoYez08xKgdWnO5EOg3X
CSg+VVuMgpCW4GnO5/EwG+V00qzG9yxulVllfe6VvO3rcTwg2i+Otr2UN2XKQBSl+s7SK+08OOqJ
3Kr8jPn70aot66ZgE0TGgJ+kurzoIbmGk2o55hiBxVATcGDT+bWiKPdrLXJOlo61d16s17htPo5t
dc9QVgZW2Hi+N883GSKzA0gfm8PZu4454N9+zM6Dad5nNXjaaYFtEdUQk3LOrjmwm2aIaTjVNyw4
FPbruVr0HvByyjQVUzV5Hidsp43Z6oYSCKzU42BcSN1bcNn18FHdmJWdMAROe00PDke47ORk+OBZ
ZZCPrYXQlgOpMrPbhrS8clrm+2kcP4cwqZAk6Fiq55i8BogmpbSacz1u66J6JiUDiYJBp1hgxG4b
whn/J2Hnsdy4tmzbf3l9RMCbLggC9EYkRUkdhFSS4L3H19+Bui+e2ffEOY2t0C6jIglgrVyZc445
+H276mWEIbVKq7XSnv5Cm5ZHf1Xr9XeZCe8pFCKnSUaAMwm7QqoRybh8gIveAScEZCQmsKUFIjKZ
VIc4G8vLjbheLSpDKfQ1t8ktwHKNYGsqn2mOgH+tgYVYcHTxqO7Sqd7rWnbFk5etG4sdcxjx75Hl
FdNp45PJ3UE3eHwSkm+nhEgKrNo4MgWSFJEiTuA7HHW5v1pglp6omjgAM9TMwEUOqQBAa2r+6L5K
u06TX62A/m2aE4IShYxZA45G7zqyQtIEOXGP3ljX2yKTSI9BfoCcFWnoBPYt13WiHELcU5pGWQ6Q
r103Evc8N/e4p+P7rXWoorqUVwb35ZgqAloCiF7jeMhzKcMjIicXtRS+QAhhATMcWSw/rVpEexXU
6YatSNoFH7rwi1PH8tAuk1bSTC3o0NDytDggBKVnqGDYHIHQBYErOUp1hquOe463QpXVDVeI2QdB
5QBhzZK2qqzkO1/okpNVxV7+KOZxjSjKX/WaiNrTqIBQjFRsiW/aY6eNOCPAkDYGbBErpD2ncf+Z
gn7SjIpcSTkX7gt5HMngoIHXDVF+wy1E6kdmTK3TCbKKZQEKBrq0eFyXnyy25r0xJ4QsILMSOYEM
OjpoO7JrNH3OjYVtKS6PugAlO5QsVpP0KxIsWCg5eNpmlmxIjxYaiaUJCHPaLobqPMjobjjstats
KB5DqwpgKBkH+BK7hNQttbWsu7WknweBBnQrogcGttZnd+Fb8/39PLdIYdPZWE2hdq2gJrSlAgpY
UF2tD12sTNtOrT4RMU2YaemRciRvNP8LSZvrx+aJ4sq1iBaYLUgKRiRZdqCbT2VU9niO7d5APpe3
eJZ02thV42bweeAgW7ZZ1J9JjbUutlhO6Y1CbAVG0n+j5GPuK5H+C5xQSwIKd0R46+JlJFBWXxTO
i+u31TJKRIM9r619t9SbQ1ASI2h20l0oRVb4hvyM5ZARElQhauE1yMOtVhcSnQHAdmKiPP0ENE1V
fZoywRBjJ1ypUD8XqfbUTc84MA/MCa4EcbjyIOzKCJHhLNefYzKVq6EsNjo6PLsei08ag89oVO6z
oN4H9EZRi9KHmaOdKBYhbYu2mTv+s9Hnmyrk72rNLyRCTXpTJzqThtxQsMq1LpQvKYDdVcNmmcwa
fMkRP/IkvbUVKLcysg6kCFDKK8UfaH8S75v1rFb4MiGHkz4AbfOxqPKaqSanRIIgbaNgJUdmvapg
LWg5GUZ/9x1sNbs6hfrG+Ur0VXaRKm44xwzA4sbw2MNjRAKLPHfCapWCMtXUl0JXrRuCWoQrHALx
wMJjqQj1hrfs1SU1t8aYRY9rnNqtHDn1duKRBOLj99D9ajhtZkZscBwPVxLSN4YxfsgA3jhonxv6
S+tYJV2r1OHaWDHKJdxuPpasSNaPSVPMx6kxnrMG4Q/1niNnlE5hWAxrNT+FLXHkalgrdh9zcheD
bpFF4QpI2GZCtIgIVVkSsODRqO4p6XAchkL0VSfTiF+QZT8SsMtnaPtAnvSreSLiqzWMEuh1cZN6
xbxqCR29CXQbvuSp3MpyWeHGbK3rALkw+xl66wto5EWQecxBir2PPatFW3PaMfEAA14PY8K1yDlg
lBw0KNig79KZThcQLHc9rkl6ysvBtlU2mo/ITuKxShWIm0Z2BX/IJYxZIMdwiW7QOe13lCWGZNx7
KXipK0RUMKhDZyp3fwuWqqJFJA19uteEa5PHtSNUxgVifXHAE1ledXHbK+JrNkiR29SivtPG6Bl3
VbATpLRx4dW5RHqGe0zAaOVr/aFVg7pJ1Qttgcirfd3fZ9QuKiMm8gPkTZ0lL73RVyfd7LZFuzgB
QeN4qoRpexaOSaHcw2n8boSK2RBN/z3FXk18UQg4PbOcHIoZEkViJsbFJtgUbLq4zFayvzgX+MxM
o7BoANb3WntkQhRsFVULNsKzguMltbQKahzdJf2raqlT/+6FgcAPiOUXFADsBqN+CjS2bLNLTjDx
uNg0VQlSOVYKMcKClkNqLY07nnBgYyPxFZpluRGyIzYpxogiF+/vQo9iAckszuhWK2PcAdHX31sX
gR1HfDHF459USwUa0vYbhF9CNyiEQBWJmXkRpbx1sqSHphq4VdZg+B78Dh5T/6GOxgn1Jg2F5Tnn
vPKr1Fx3Of6qIwgOaVX+dkG4Nn1+rNWEQL/KQgFXFHp/74Y+te7W8hqLpdyqkhn6Ha0LQJFURPQR
q7gonCIvmIlNNEIJmNbLxTWjqSD0Cn5kyW4GcZF0cGV2O8nUF6KAvJNj69MaGJNitYIBbpKtQzzs
Qs9D64ewm4Uozh2kgzkXx7926k2hsbgzClzjBcx9zrIE6nRELtUc1URzbc3synPTMfoG8OPyCcX9
sDDYYZXn+ezoyEDXsZKBqgbdrsucN+R5EDYt+WWIrOcNZy8qR1FYmyPhylIpra3QMna9sZNa/Xtu
QmunYHayUQUoToi+9/T3u65B2sqNKjHQHyPX8tGZdmZerFJKgUhkiwDuMGwgAsj2QHW8KhUzBxRU
PrQ2SbZSsjHGqyzwzMZtptkBcFIIZVOxm0xW60B6ypG/Z16Z7qQeQBH0St6zJUrnUlQCotV6wGzE
3GF/5dTD/riphfGimaJBwyKDjy2mP6nKLjPqdUdLwXR0X07fqljxatHylFR9h10/Xmdt4igZXUI6
M24wx9+5aDAmXSK2YRc5eG4+tF4wGPcr5qrMPqYhgEU4kIIUG8c8dOa5s8jjaOMTNkHMQXOfUShV
zxxF3trkMCXsxKhpHAD1bxDuA57JLt5r8P1WZWA5BCTmEZv2odDoLMiV0q67qow8o9D/AE62NTnl
mS3hLmpm4OZDnL4bRXUhsmzVzNpZwTnLhocFOISFuWYMRlxgNP12LTL6VgFFEA+XnnMEdq/mPcc6
Q+v/2y+jo9DmC+0JNb8capGdEU2IKmzmdBj4z6AVhI8F36ZAmIvne1H1nT0azY/FXB4OMa1O+r1l
S4QeA/rCVuOeApnRqqPGERAqeJnyEnMokrPCi+K4D9vrLEVw28HhMSPsmy1sxVNWVjLEXBAuWtLA
b2OAJfn9J9lr+X0EvU5pmXr0tR74HYvtEMk48wPa90qypFwz/4wUcQe/EIFr2Z+MZIo3mhJMuEFo
DqGL7w9Q0sI1AUl5qfoPmeNZ2cPNEvzwLqm177DxwfXIJ3Xr819R53Cex50PM4PeWoxXAsz3JKEi
KjPpM207Ongk7HgDd6OTcvMCjiccAcBd7WXCksqYJwclmX5J9iNrvJ/mnUxvyVOT/C0Hu+ZYMoAC
HonRDUe39/VhL1fWtgHP4OlaS3Uky94YC9x8M+71GGseE1sopLHQiahNgCKXwaKdIAAXFCbnxny4
leJUEB3DFkphQyAVsz5wbtWLoa7DDmZEV1iXQabRqcNwYuqib3JBIQ4BMAO0Dfxnc2aC1JLX+ezT
TOE8FFSa6UqpsaSDSRw7rLAhZ48vRFc1O0XKQ+Id8vn/fCuL3GBSo7Y48UtVdwmXOv33X2V+yG/9
/bNVW8/K29+fEIn32JftFLECJwvsY63ak9zOdaQfz4+NszZyldh/iAEUhTk/3gFS1Od0UAKGbIHi
cbLJVn4vWyhQZutq8QSslFKCKReW1kay3EQgDmSMg7MVgop/0eeCeJXG8k8TKms7l7/y1vhJEG4L
0jZq0wyvg38um2GfhNZ84T1EO7HsuK+1tWFGnV2KvXUWZcw+lgnOMZCjax4xPV7YGwhgfiCfzHTI
VALi4OHCbSjqm8SGPpvCzR8IFUqtgzCo21xrCzcuy/ckTFo6CcN7DAswG/3+KOph7w2mmqEOiDCT
WsoxqNXWnRbuhxLNjxG6ustcH1R6FyX7LBs9C1Knk5UZh5dM649VgRE/KsdNCWxvI1MyZXHuRpay
ryM/obJOXshxq10hKR6jjDBjMT7O6L5Ym7HjQVd8whUmraO8TYnAmFZuL3qdtPagD2hOmnpPTwqe
6tz3hJ/12k6QSaMKpUTdKuj+Vpo4LicsyLkY7BKj+KW1SJGupU8QFA6+TZeklpLLi32uo1OKZ06K
92K2POkq8jxLGaOXXClO/WAY5FsnxloKGmvHFH9biQuAWS7ctsY2kMNfJ5OOkbuoI+kDsRBaSMEI
3TZdck0aMkaooALimhRRJlltxndIG83yGsZqdB+07oFKh0DpGcBOJJdbGoDRORStzZCuWk6ku0KY
fqbcTJ4IKkCcSrs+DCDALeY7XA79qsohKU0avTzom/0akGPnJjk3O2otu0qzak/yDKOvMgHd4usY
OQSe/6Qsv+dQMdwyNF/KcqAzUTLFJTD8osaLDKkPtXgPftxNAfLvJlkntqkZfuV4ILUJ6hvg+ZUx
F7+xor1qw/SnC8nZMCIVTqe2Z/bm0BiiGSktkUh+/USWF66DLr9zE2sn0Kj4DOq03rThrN70CzDa
7tpFIsfugIalCI1XEcEQNIVPGpWEhyvPdAbYWbZOmW7tavSoPCo9hHxLHTzNSGmacSDf1G1m7mPa
RduwgcnZ9761raBG7waNt8Htn20DS4fRJRYNZxBLPuidP3tjIivH2C9Nl1Ry7VT4TNjj8NhUqn9C
DyVDy47FiyH5WHwrBSYE0x4ULmQAYC8PXiT6kI4maf0LHdjOGQRNeIEB5fQC5bwZZOOtVRmt10Ib
3StVUIkVq8R7Z1UkFKlG9kCyU68qo6AADnWGnAzKt5LPgUrlCYNo4dfAxjkIZnFSvxI/xB2Oa/o1
8KlNR+yury1MqVU56umrZJrE0Q3MhUUixFe0L+PXZvmhBN6Gr/RCEc1JSfBKBg46cYrUx5gjIkhj
y3ywMNGQb0rjgbyqWEm9Wl/8BNzzVMh0uJFHmTWKxL//G4ezDAy7ENdj9Nalug78mdm6bwmMFivh
AoJPw3gHcsnHnnVq22g4DXmpHLqQOeby6201tOvSgrcpp4Z2bKR2X8cGkG7dfG0T89EO6CLz+Yt0
V1KikmW8IEgJGMXgPZ5bbZWGNePjoDEcfVQBqeTx6BZDVK+bjtA+s+dCCMT0OWjd/jCvnFwQIRpt
auJXqoLZaC1K01GmLqExkuAmbbNPYZoPoigVl1iPBw8cxzAohUdOinGZecVCrB8WrIkVV+lLprEc
MwEGSe9brGd9ji6K1+8TJbxPBtlnI2IiqJYoJdSc4AdEju2qCGsa4BA1o1BHF2D0R03tmZ4MvrlD
tKPAq+le2iDet3Uxe1UzMK3RkksdRZuuHuLduGi+8IKTddEzTx6V9OAX5rBqZ6hQhg59Gw4xmRQi
m0BLbmkxbxiyNetsqr9NP6bhRgLTsmoHsEltzFg1QXoZ5yPylSJ/OdcyJVkNyEFZ3FlE8r45VDVb
gx5WTP10D7K64CIEI6BAJnfEDBXIRlGiY5BvKNjTXuSuMueDouk6fGj0r+SjuaYydXtJhT+f0wI+
G0V8YPK1b+p6XiITCrc0iSphQRg33H4aL+ws9GOFiHV2B7ADxxEUF3+3QQpizFRpaYjFW9c5049Q
sSfqEGIsOTnEDBbV+NHAxrsE04jriqYYy/bsKUsqL0chaHWvM4GEmM3L9GBUaFtyhYjNBlL7Sqlh
ZFvkRiOJW+WFgoUiTFlKgpoYjcpwppGeAG9y3qZhO1/AXst06o6mKCWnxsTLN3TqIY166jzDMHdq
r0d2F+H5TMXJ6wPMl7omn5kKIlRVlKcQlz9TWj9ChMzcWdNZLxmWj5qkHIWZFTdsCF1rWLU2aYAt
bizo1XZ1fABER1MgBgeL4fmM0GI0WI7BJWY79n5/PekhSVVT/yxG5iOTaBEQ0AH9Vkd12Ks+Rw/Z
OLdqB3Q5ZGDTlXK2E0JiQPuwO4A5LbbmROZebBbVgcrsBPOodzvuN0brCYT5sLhzrJNQG+n7erTG
XTuq8FPrvvFKtVszjiU4D03ETjPI8BwmlHhF8C6ICyuKlrEHMOQyjRlbQy2pG/bQN1nmGBQq5tL8
2dRGfbJkXLZqk8ZuTkSE5ycAkyxiZYpWD3adCeW5Kutro3AC7ikIyMghfUPIQ8WZx5FZrC8eqGwm
bsb+YIASG8a03o+Nfv57cOSTtOtMF7ywmjdGmgW0C1AQ9BrZp4FOyFktr6qOZI+O9+OmsnHUDOS4
ad7r60TkHF2JMspwITjNmVwempnjhaBM2TrTVdo6PnZ8VPhQujJ0430cvyqBn0Kby7e6KOt7S28P
U6y1GzWOL1ox0SXBeLlSKrXbGhGhXBxZUwkqUiftMYsK63LZ/P/+2t8v/fK7/mwhS9PqiWZ11mhA
kwxlU+vNBsecuEfGZgorvY5d1a+yrTJO4j5afuPvd3LOmB9u0tIRb33HPJq1q177FpId2QkOSgV9
F4HmYHh97d8G5O73wKm2kSNd8jfzo/9jHSTGheFTIpGJxi+AEEd95bigXgmFkNT1cDWno/8Jrawl
PqPy8K+z3ixtlWnVqC5INekduBaxIhtxk3r5Wv/DL5yLm85fRUZPrqxU2NmrfI2a0/xuALnGi8i+
d8kJ+aV9/TAOkTsfBdEVNq81dMeYJrc9nzOy9O6MCMUvYyufYmWl3JIv3XBJHJqxKHqjUyVO/l3e
yb6yqqNRnuEZ6NfgVQXgUH315ZEFgdRmhX2EUSYZmc0a9zphJrD7UyI3jiijoSfStuY2s0wvKjkx
pG588FMPKYz8Un0Vot1tsvRoGndB+MNbR5znKrDCV0h76DEN39UWYQkBc+EnbrnxpCLTqlflrvTI
qs5uVN1qDrN9LSJXZO244iHptvkrOUsfSAloJWF7WBdep62VV/UrlfeyaBPeN4c/7VF5WLuYW3XT
ZWiPNwHDRLvfVwf0bRiC44/+M+tt5Ro65oU3N63UP6M3PMtx17+F9+5VcklfR2oLEI6VzZ5u7GpI
iDxOnNIauUh/IuGDnMcUFYadP4idRk0i3GPBJhZ97NdgHyCszedmcOIDQMgQbAeOBPyl2goXKpTe
G85TRuMuwx6YcEy39kZIzok97fJD9iqdtXs+rFT92slAjW3/qMK/sXtCMJlD3MSrcZdB2HPjCFuR
+7py3rod3oCZ3nC8Eg7Z3jzSOOYgeY+36bjcAQAI9WkTPBnYwfb+qY/Vu3AddykKfS/bkom6fyCc
XIdHIPTVE/88ghq6yX8aSt7P2qH3d5K+R9r9tuZU2BzONXvcB3aIJwtwpmwLYmkjj2AFlBgtm+rJ
2uLXZWpmbCdy6ZVt/DDFVcdJdtwZNJl5VJ3uXrn5iXM4WoJpJYi78DVddNUOV4SczIBM5INsx7vg
Nj4ELz5pXrQ1HnV+0aKtHpCO5jylq3zxt9SmSWXnz7a1k596n61YBhuaJfRW3QDoGErQ98Yp3uq9
Txvw2bkA6V4IbyE6qyVgLwxd1CThafxMd/XRuJTe5xiumoPiQavMbPLVnfGZfGAIuRlXNC7Fm2oX
9KKDtUoEQ7AOid39jX9T6B4D7FEbEeJJVC7tRtrT9Bk+WMqUL+Z8i6AeBbhH9ztFlncijV5EqbnJ
b9aXlqyqj+IhrBiZlJ56b/fmgNxhI301H2KyZtBqrYVjtRWJDkXduyKl8g1Q0E2CV/lHtwun9rpz
dlscPUhxZ1vcJLd02Ah3ekVxyyWlHSTeVVf+07zFnz5jqrXhadfZsOsnESjmjXPi/EuaW5tusoN4
U67WNYzB3dv+dqaBfOIT4rAe7whob74EACMe5Ua+Zkyk78JdcdbfBtf4gISwJ/t4U/42buiv4i94
KFOHXXlvMD3hh5PHAULS9uHrf/j7znhJrym9LheWd/qgb/9GjGdyXvzfFE04bTYZCxDmGdRAv4F4
VNHrYkNn6vONjnOaMMCcBqQ1JAqwAt3xLFTsNdw0MnIwu7SQ5jkatWcG3mLLJ2+Xr+GnAN9CXDV/
OLGO63YirdRmGAswf91spEuI+tiLE0ffd4eI7LQ3biYCU5atadE+2Oa5vBJ2tySesGVFe2HwDFip
DWFyK33d7PwH4cPqtBLrFwSR43wRbgA1ppf4gZ5boBWMy9wjK1E6ThuMd+qGmWm7YtX9E5zMI/Hj
vSOu24NwGy/WYT4LDFGpGI4WIcFH/2cgdPSAp58OMBPROzuiRO32pt2Ni/Ee3NgS3oEJfAuHZsPz
F3Oop2FAIh1AjE39Wu8QA0UoRVfi2VpjZliF7/pvsEcmHjB8teV38jZUUP3cqsxIN9LJCuzIY5Br
7ZoAncIKAbCoOJa1Nm81aJ5fEVbsLv4QuaQv0lY6V91nfMiePrc2NTh6ZQKCV5zakMkQCTzwcs6k
1aKB2FSsh+LgqdsGBuM2A2T4a7WvwmybjjawZapHcoQY9AqWQzQ1T5aKutbp3rNtUwJ55ehsG9zn
WwHMl43KenIUxDIMQDbzNSRvAbbfOnBaUq/JPbKNqzLZstu+WkeJkIY9JkjNsCtvPOiexWMinYW3
ZN1uKN3lS/QTQKNyzG+x3+qsqRcYB2gXOsfIPHTCFEHqH4KwYKMw7rCj6gHJdBpWcr4a98h8QYWd
yPR4o0aXDhX4C4MME0f4pM+PHNf/1k7JYMuXZImhndGz2O2XJaLTQ2CM651lwRGu+i3orzqQuX3q
NF6zCjAAedWRhOKv/CnfpzfAEOYXrZ9wZ+7zU6aum/fwtZzWzR8eORhF7V75El74dF0SRkOHD8wY
wKMhU11FxAXdk3CDxTgGCSxtoZ5qLW1NrhLPtK08xWinm+txS2gMgbUbyZsRaby1G8zZFmQKkou+
fSz1owOtWtz7omMc+99W3Pj0vmR6QV7+2iAYXPUP4X3mk4ZswGHsbJJaybxpnU8v6T7N9/7G4uxv
V4dwo36p1rU7I0wsxmk1uc0ff6sIKytyu5dY25AK2jwINca/2ILgwbPFh7fHoDgRyMj4eTOcte6g
hx5uDPlg/Bbc25GtwXU7MpPXrh3bvXCDDI6QWHutr8BEiq8czeVawOlxEdwASQ3KWgNlMpChNQ9m
7pWeuclaQDxn7rDmkpVbCTSuuGJghfyh26etY2JFynfyC3/egLCC26BfTy9jvzcSd9FWkiiMZ5Ik
sNBVctfUdpzZI/1KpRAXD109AlNpSGogo70jbNMuf+qX1rq18canDP2IoT1cWaCQP8nRg6Zg/tKc
o3OOp3I3VOvg1j2XVEgGLxprFMYhx4AdB9v2j2isQjb9V+08KvhUXE7FKAPIxCrId9zRnKOcQ4UU
nYJP80M+skikP/G1/zDo3W3IUfkoDtU23HX79l19KckKYSKMpvSmAMEgmA4PVDhvwswpYZVurI8W
1iuKomxfQPLOzznYXHTcK9M/B/Ot+C4/yhDnBgGbNjCuQPsJtDV2j/wXb1em/uAtm97wLmLDSnUb
lRzCwUXwXdqta5yhhog72qT33Iu6fXNj2uk/QazPx/m3OOi34i0m63Zj3gPKr13+igd1pbRATu30
WGpOycXCOqKTdo0d1Ta42a7klNcoUFbpgzquzT+D0C5ojZICt+qevE7MoZgH2L5IZsEUZpsvTNz8
8qn1V+GS3XDKjKpNOc70OkYq+oXYc/5hY6swRuxh+iyxs3vxiW7lRmD1uBMU4vds/2RuGgTT9BXn
lXbVjujo49fJJQcI5ijRyrseJNIuxvBDcMkq/yCwr/7pDg3MpTWGEZTPE4L815yleudvqFuc7Jrs
ldrR3GKXuuY2OpqHEi+YSRW8Mo7hmcoh+OCZSfd9sSuxwKheK9rljbAHYEuL3zZBwb6urbuPNYa7
TdtpJ4N42j19dfoU6sbHwVe6CU8EkSA3xr/Bh8SCRUUVOxhL8n1ieumrLzlz8f0ufJTjh1hc+9Qh
ua5dkUDlu1RQkYdEASE15dlY30e18syXDpxSQFnf5ozdVnxy1jcXg101oYznQLOVbeGY3ccHCbT9
ByBmaF+hTZf9e9Js7Y6hhemkBFDyUjPyc6unuOEy+i8+kqKB/W4fUvjJBKe4prwJHzygkI97V91l
18BDZGuyfu7SbXooPnvTDvbpPTiRME+ORvXsEOz80Ah4Ub+Yz3AQpWA119hkrAOK5cBOEIvvokv+
wsuWLuKHeFXuNDP4Z3FHcUZ4x+vTo0hGzr4vHC6usE8/6N1xUEh/Gn+PgGSZst8DIu5XmbBDUdWe
zCeG3a/4t97EjPS28Oj/+AcTs6bPmY8a2S6O1gteRvp65WHYZc1Kc5p1+J3FzLA4D21aG5XMW72L
1+xR3C/dG60C9uvujdZHW61qjC2O7ARn9UV4z1zxjzi5JKs2PKoX4ggwSU185O1nTH/pT/3LrjVU
TjuvisYZtgRCKWv/j79vnkG9jxHzbuWD4Bi7DJtbCKzP7syt6FbvFlinkSeUD/t3wS5rtrXDB2Kg
lXD80dU861pf2wdizqdJKAz+R4SfPKsoQt3pEH5SVce/rH5S6uiRk35NNPgC+6cnboVdQV2jz2aX
b5/dNVQO6bf2xt35En36XraxfGeMHGtvnCT8hd/MFpZU9/k1pIG5NkC3sRp/CAdxQ/SesoY2FDms
/vqe0YkTHrmtxmYdb5sdzEPpIt2WxWYRiXGGM7bSpVwOsSYTBo9+XnCaHtLbWyUxlndo+zC0xXPO
xlh9pGjZV6MLOImVhwLrKu/DH+yv5ksKjeU3vvd/2ASEm+Tm7/l9yki6XelX3xu3xo01iofC+Gbq
dlAO0w5klAGJCU73ar7xw8b3NnAISV+YfQpV2ircUhH7PyjHOa6jvY1/SG/OqIxUlJM2mXlk6Lyw
ygf2iN3iGOOBuRen4hM5unVY+psCU5+1/xLcQp4n23+mP9zD/Rsl9LRDjyleozPLkcySg+XMZtzV
PJun9t48WR7DF3GPkeBSucOTs6t6zA/kKu+3yZW0vTcwh26FoLQg93hZLLV3autH/zFsmMY8ywcC
NcEBRl7sekppd3rjwA64pjmU6CQrp3FFRn4M+16tHXfTV32F0EL+W4IoLHeGu/k2jXvL6U/+n2F8
EgMnZJ4meoXK2dJG1b8xTgmtfx4bHD4c4gbImbb4vjxA46ka9uUvAafyZlZd4lPHzhWrTeDxBwtP
20+n8swqiObQ2k282NqrX7Td6PEJiAdl3TAQfOAxDu2EflD+Omp4gbYRGyXDrdNSPuMl/Mopy8L1
uBa/K5PcsjUL+FNgIV+ECzbx2cfys3nDTiFz8JSuwgNiW6CRLc10X/UMRNCDlfo7gdHM7u93yQhi
X0tKcJ2zCOGq5pFGvI+h6SNIyJBnrjnMNBpIiN/jlV1wh9HfX08QYWVJW3GrWMm+kXpzHdfs43ie
fCeKMUwpc/ompAQAG63G+9YbQd6JWs63gZmQO0TvrIpxl0TUXqiUUYgO3SUR48pLc15PWPZYnSce
hmH5EiO7WXVMNvB4zwoyuOagSiPl0lj87y+jWR87tdS9RA/T3TgAiWxVCsq0hg1k/Vg/RWP1B0vo
zM5GzkUTFn3COisFTip/v+jzIzWEwGO4QBMTgXG5bmvAvGloPhFZ1puwpDBH94gFkcazivcUJQct
2mn+FrX4LiSXgI7FUBLU5ScS1ueaZGz5W07Exs5jDnO6efV5v0BuGf9VWecUFWcuX+D8beHuroLp
Ryn9o098JSUsYQFE8sa63PCoiPiPuRCdKm/QK2ckmM9sj+PVaLrEm7Fa0JlhcOaXr2rznFTUq8v3
kTlWqEWab0JK7lZa3uqxeWmFOWGNVFcQ9z5hTNJCnZ5TKSheq4obOuuuNBmXhDC4UpBPCgdPkhde
ckm9GT6HI0PW7ESfOLHUyobw+KvPcGc9tOZr2c2amwSogfxxfgyzfOZyUMAUqk+fqPw2SUZe8GRO
LY5/TFkTdpYf4ugLN75SH5p8bICNcjA21DTd1galKxnLgziFp1rAdIIZY/L8qvN6MYhWkbpMMRuD
6Axr3Pc5RabV0wysMtpBwqx6liX/mWgar0FPkl6JOIOMDx//6HPutF91QPgo+Dx1SZe6Wkq50MGc
xMB+iquQ0zBxYv/r/1LK/xW5ZsF6/3/YHBPxkkGqjYo7k3/0H0AXfUxlEpDNejOocAYKC0xBz34h
+9G2yVo7ywj6VONdCTkWRMX0+Pf//P/kuyz/+t+AJp0JkfoPvosxamOrgQvbkNT864PzE5uA1kFM
F0NYBEp+rdPtEvFK//t/VwI79D/etiQrhkVyESIJeXlh/w85R2z0cpRHidy0gEiIGqdYrXuRMVwm
HS/8LKKmz+ojNryjbqHnZJzMybZQtkRP7v7DS1ne4z+vgCSToQEXnpAq6x9XQEo0cUIeWm9AfZJF
CZa8E4WfsDBRRZ7Dc1Ayn1yAMNy+I9Oz/qEtgDmLSrgPpv9wOxj/4rXIElpUxVQ12frna9EiX5KF
ImJWXhG7lMds8AtWIJ3KzxAvmi+Y6n+4Esq/ugFlLB4GFhORDJB/XImEid1clkK90XPafcaQPQxF
QydJpdXNLeJNPn6SnD7K0gcYk3sNTtRqpLRHDoDLJN0p/50mTiQUVlo7kan1VY2/5CcutlscV3X9
aqIBAd8IGDPj8pYdI/AKcgQHIsRh68hsr//+ov6rayqTZYZF1lyoV/9F2pktt61tWfZXMs47bgLY
aDYy8twH9p0aSpRl+wUhWzL6vsfX14DurSqbYoiVURHnOGzLEglwYzdrzTnm2bgePJL81MiDBJ+w
EFrgYWZW0V15eN4H6fnIAb9LpIAKf8u29T8HcY/TeagdEqza0jzBpjm2ib3vbIrfNU9MTgnW7tLj
mLfgGBx+08ltH5o3+D967Ovx0fIZUXGV33cH15AHPvt1Lo03p56YJfn3uChvxgGARm4Va7Vy7wmd
+ZWVSbn6/GbpH+hZzEFCt0xddaTmaMZZ9IBjGr3m6YLjgMPW1LMzaAUWGidaLUPCZzqWQbJJbLHt
oT2pU1lZrtKSFFCN3Gk/gjBi9W+eo7/JqHyqJuaC8KAVjJ137yayvPKMXJw7hEHjjsXL1q33r/82
d4jKsTI74O0ysuaNBtUGw9V8nLBTWtI+RbTUJ0//997ch4LapYcAjprMbIIFXnsvl54ewcStGijq
EYaeDQEPYYmmkLS7iUy6J3ZB3u9EGxl8akKFXqw9k+eJHHvAMbQxCEp7/fyzu/j4CsfUDRXOm8VA
/HMMOvhN/jUGewRFi1LTKTK3ASLR4Yk0pilSlUSI6cnDlxUBBJk+nFZ/DEnKmk04mR6bHDb2/s2d
gCgjYv95HWpvtR1RcPVu8jiH3RNzynZq7P3DqfXdH3Ai9tgoKZiG8MShLNUThurzC9Mu31lp2azG
uiE/zEtoUBlAKllU2d5sKLFb4JENVGurHtRMHaIlHjVnG1M4DyG/fP7ql9ZFRthEPFMB7omzNcHo
icczEtaEYeL0KJQmupFuatuBIvfsp9BMKZB09ZVrvjRrGSrEJPIUAd2Ql/jHohj1TdoOcVduSPyJ
Eb6X3y2Zff/8yq69xtmVBWat4xNlwCLyuxmtcm3I5Mrke3FM8jBowuG5oMl9PiYd4uVKveahKLSV
6GgBDMwiTs8AI9L82L9jgoxgaRbNDX6ZI6YmmvHoh+OYiIxiH5TtTaviD5Uk03ZDTJfKpmLgD/73
IPdWdYUCuBWMZIJ0nvyctXmYgFGe/ZAH7o8JOCZdVBqf37gpT/NsnyBU1ZRCMvc4SPbP1hTDzBuh
AAvaeIjTZzXL+IzcwqWOCIqALR4zu4qfcHfTcgB345E8NBM5W9/cSRefvxWyaj6+E1s6bFZNXbPP
J53CslU55KLYFOkvxaPZ7pNY4Ni1Rh93OPYlQZgCYIUv9p+/7sfdCapJibDOtiR5oO936LeJ1/E0
gkCiuNiMo7+wdZ7Jips9z/IWPxqTbule2w9NI/7PFVZwfZJ0UUszhXG+O3YqQrSHQeIOMyT8CJTZ
mlC/5mX45fMru/g6hq7CrZ+24cZ05b9dmcUZTjilnW0ktZvRJQq5w8xQuFf2mvLjtpfr+e11zjZb
iogtF+FItgFJUSuOsUDzzSnfmik9sgAtM+grPsRBts2qsGfezr8Z4dYuwhOXT62hbdqV4kyaK5Es
BXosTfjqKmQnNBv9hHecDpKvQT7oULAVBoCbxqNmZDg99vtcTdfwQ5Ul8G8UvdB9GkciqnC9Ry/B
B6a7HPNDsTWLyiOBY5UlfkIIER06rbUJF/UMBPBZvfSz8Sc+c2XbcaDEM9khj6SXnzc/W6kiL4h8
jwMxfjGAIi+dveB4SqvNI5XRieU3QktI+hFNjrmpA/C+RYaknfAx7qTnf+ug5yJcha5j9sbRy/1f
BLvLReTSwbZNSQ1z1OxVaZpf1ZUejvccmou1S4U1c2iAtwTYzsMI8YDs/S/BOJ684O7zkaJdWJjY
UNomk4GKMsw83y3F8agQ/t5kmzABCKD73WMbp0fR6Y+ydH5QjSC1Z4iO2HmenSS8rxzfANLUYfU/
ZIG5G1LjEfP6V1ODX+/nT6MSf9csQbCzqMtZRhLDOPgUdgpiF1XvS9lCiB99t5ljSlz3rvpakjJk
2dERWxtdKsP/QgAJRTOAoML5EXfdo1k7t2PdPOoRJdeWDL0wpSGSOLdlQdLPRMw2+IYwDki8JyWu
w8sZHhPdOOAlOep1+4hlzitfwyHdCqG9Dp62dhX7Fh4M0fGl/tKk2jrvaT0G3HaX3EuDoDlKTcui
HBFX4FmYT+9TNzri8uzm0be01/fva61DlVVH1LeLqoVQoSPnI2121wt3Y9IWbEr1pSJvyO2Z0zTj
q9DTLT6LXRykN6Ov33umcedFsCH88kkZsxvcLjB3fP/J76JvpZ+Ph9qHyeN6ykOdVjdGY786pkU1
X5bPGXbE+6h18G6l91jjsgfOoIwpF8PVlRFyYaHQHWipFJ9MVJn22WTiJlBL9XJAHQ2GLCO7bldD
Lp1bDnXIpDRXQeK8BgjYkWSUyFlUPvao6mmCuqLbXHkv03J+NoEK3SbUzHBgeTjnRxSqLG3b5Um2
AQeCPJ28CCWYjGrJUqKXayyt3SG8V4lV6F56u/6pZeojefYmhlBpLLOWhDshFW/b1f2VRUz7eOoQ
nNBUy9I1CRXzfG4vCc9R/MZKNx6WAepduUQqS+MFcbm3d/vym0tswoITQLypbDhbpDZum0Z1ryxq
U4bb+S2Cb8t6JqXJ/+dnxXqIJDGgDXhZ+QQRIFnj/yOU5p0bgqlj1of9sE9jxIki25YTTaOePOcG
aHWQ2iGORuunmexj7ASU5ft7eH/jTeYqyJ8wluhGNNcdlLMuMYGjpdyLNuZaglqHOAdbywC87TbW
DMtG/D8/nBCWaQmQDCa1DV0/24dVUZ3HEZ4qCK3Nba07tN7LFxhUszYuT0WXnuJmQPojRmAx2cvn
I+/jDtqYVlPNBglNopl5ts+M2hx3kxZiR5G0m/ArLfphOFGtWwVWcej05GFUEA99/qIXxhS7dnDX
ts3GSKjW2RXnVZY1XtvEmyxC8omWMCcZcrQaoB/hnemik07xyPUvSWgfUVG/fv7y71vAP582QxVc
tq4ZmkWO3zQz/LaN8II4T424iDejWZOnpraMDktHeqfOKa3ehbFFvgd8PZMUFohzoC06qhNFa8x6
VT6XjTg105dlEN0NFV7+vJdUTIiOGR5EcwPGb0dwAE9Iee3T+jhN8MY5dLBpN03e/tkbL0zq1laT
8MYx3fsCN/AoX0NM+CAor5wOLg0MQdHP4jaxEzLPXspHKuzK2ok2UQTXgDzTlJDVxGxubHTeWMY4
UdbO8+cfzMcNM5cHMV0AOZ8mm/Ntl5ED1lRkhBKIH+/kL9mgnUAyLNRce3q/5ZGbLAkBvTIeP24r
DZUjuVCnzTovfPYQmBVFjNq1o43SNLshbjeGEd0Flnr4/PK0S/fUVCl3CQlZUD8v47Lt6oOAn73x
UvNotZzhMx40Cm4sldm3QhEH4stXoWquSD4Ci8UsWwqcVs2wDRAFAqky4cCN9rPiXhtZF7ZL3ANN
Zf8uidjkRPjnM9Erek+AMLbfEh/QGPiPwuyZA9xDHdT7pv2muUTWEB/x0GjXhpo5rbTnz+M09dkm
kDBWmrPXZgGpHShH0cYxgUsYGP2ogMBaUG1ywfus29Yw3WYYNME1QCJJhccqLVEVJ96djwl+1rXu
OAc+ePMOvJUaRkDJQy00vMd9EkGsYSXwghmPPQUzTS8XOOMQheRkC7tV+hAbmMj7iSDzDh2rcwMD
PW4SfGLx5Gg7vbMMlEIuzQ540fs/B4jnwE4C+oSJnFIrOLiu+15X5q5sQTKMmTqZ4r2VL0Uxh30M
kiP4QV0P5VsP3E/J2g0gLmeua8ULgOdVPh0Drgy46SH9cGOlM5VmNOkY5wNuDGG4+gYT3dAp390Q
vZxvLq2BiC7UaAVAFNdsdlkKiQTT1CvunKXIq/vP38TFh4vIAdoXjg4W/2wiSYyCzYOXxRs8nUiq
uGw10k7Srq8c2i7UGxnBjsW5l0ndotb35wjG7SbSvEjjTSdoOqFNlA3IDubpqmh3bKFOMA/Qg/PZ
1MI8+o1+KN320Mnx2hv5uFOZKvQabSJJ8ZO7/+cbGUMVGzFo1o1Wwb1o+GXRl8SevUTJ8NWcrJxV
Ff8oC/N2MsIn8sf//IZzFwwWdEOq6nlFjsfAaiOf2WyI3Nfpfpfoy5LSvTJZ6x8PyRTBmBnpM1C+
18+f2r6KUm3MmDGsiBaDA+d/Fucx6iz7GJGBN7OYs0JRb4LWcmZdzSgHSD5r0ZjoJRTxCMMDJ4fN
6LDlndp3geE8JzBzdJewgR55YKUhcLo+DV+abUhnMDjhEzD8oSwjrVKC8GsjlJ3NTunqnZLnL9zK
earrh0G9OutfvE+6gHUH9kJ+6NzE3CTbovq1Gfo7RSMmrovyl4ayKUhIibImDn408Q8D8EungKvq
2JFaxS5IEcB8PjDs6Qk4nw74oGjyGpognORsnXMaHcCTV0QbTMa4dAD9S8APECgLqJUB2i9MUlld
3fvsJtgSHB1ZrVX5zZbGKUFbk731HtaVIGk3FdulkAUS1LRPlAO/tI6Gsr03b0j9vhlq/SR7ihk5
g0EV+YtRR18IuyRBL3txevWQA6qfVSgnjfJbKc1l4Smoa9kvUaqmBOmcRq14ENCacieYwMNvQUaz
3ZeJWGa6dcBj/NAKEDC5Xe79RoC3UFd0+BeubQM8tZ7TgGMuw15FcdqrYC31g89wmEVmAGvn+/vv
bSshnZy7nBdUVPzsR6heW1WNi5+9TYWV+Q9v3/nWvnSrqaSQsLIV5S4FtiSjdtfR5FxMD0Q5JdsV
/rAxtabkAPPD4k6HjnYKy/Ql9MqfjV9tR9U4KQG7zLpjwi7K4hEWx/1olB3bUmdOstHP8IfmgBxp
fEQJ1nCPw2tD6OxrNHGm7NhCGa1Yry2DS+ZmNW8FusdpLhY2X1Ih4IOXIu88bnESZN5DXdHPspUr
y8ClDYamGhwjMXg70zHuz1kxtps+JAiMI26tzbQ+ffB6d6eGS80rnrJyeFFztDpufHSy4coZR7+w
BGlMhtOmmWatON/v6xpPtYF9e0OY7Su4tq/A/r/Ymr8knPgxzL83mtiIzfBmTcYyE+GO/1XN7EPm
ihfZ1o9E0VIYy+n65VOlal31CCh0sqip92CpcupHv4y3nz+rl2ZXalqaxX6f/diHY3cLbbUnbDTb
dCGKNjvdFg31naR7LKN0O+bRTu3slfBxaKHSHFLeHDqSWac2j3GNOsL2sc74d7E9/gx742si1dcR
Flwon7RkeIkq9cqZ6uLHq2m0JenFcKY7X30NxQmDUpJVi53utrC6EtHQF6/O96oaHD02W2ncL4fQ
Ww/SvJordGFjzWtPlWddMx3m6j/HFlNeV1dGwdgiPGWuM5q13jjw1KzNbGEq4SPO+p0/qq95rL5S
p15BbFunnXtr6s0j1vxZVEtkzMCnhZrefP5JXjrs8uY4zgj2YJzczmZdAp4NgPN8kmOdfQU3tiKv
82toMl16vj3jfHpQU2pLnmneWp6zM3rvy5V3cOFcxSejOkJaHLDk+TYwt42gTlKqS8XQPk6fT2c5
G68CYl5/NZz2UVWjL1liHfpI3gb4ydB5ZKH4Glbja217RyU1vqZA9hWCrvEUX3k6LyzHmkBV4wiD
NelDd76Fb5mO1KFRQjecq7M30yxOccUACrziKJv0WjP40mARxGzppqbrHPfOBgsjw830akzJp8fW
56GGh2cyg7y6yC3/MfQH/rK/8jhPn/HZyku/XjWFoANt6M40Q/1WccjHri9Vl+IVjuVnwsKRWVsk
SNx4WXqt8G1f+rR/f62z8eYoYRQaxlQoc+BjVYGLwVSD1MUJRwteij4DwCaRNRpi7avF7ZhnNiYc
uZeDw0NrLbCsnyaib2LYK49+XpkPWzUzngHVJ3TySScBtxSPpFs2ARgedVsp+QlLrA9CX9QUa6FI
7O193pSnd/IxEs2E9iNsvvzNSLXNINgXmi3YlXDcVr62LVJ7mWbt3RC8erq9dKoUJZ29k3iwKbno
fbaps2GtFs4+L9tbJwH6ogzrcqxula44RQB8yO/l2MwJrL1J2mErGlxqRfOL0PVTW/EuvfS2TyGY
JO74aMZ0SnSHSKMMk/Y8sEHYxP04y3/IrR9xPMsMopITV/1KlM23qLI2JcgyZRDDHJC20y9alZAc
AZFmVeBHeydcOlzKykAliRvP2FloguzQK1ZJj1JaTV5ypFlUFitysOr96A0xLNSUdcQqSPLJGIHg
BdaGGHWgSF6w4wnGCUqrZR16HcLNuoNNByiKeGYCIprooUnYJAqHcEjw+TE/YqLuI0uElWDe+j3J
8JCFkIxTwZ4RwvDVLdBZh45Yp8QCSSU/gtHDo8OoH2V6BHW+EDn7MVvtt1XKUmhCjYvwC7dkBznR
m4M9iODVk3Tl3pTlWxtkR69Mj0pVo6Vw0TwZWNqzn5XUnvUY32IaZV/CnpRrlDUWuFsaB882cCQ3
x+QNpNjxN77Jz4rcG5VQqwZwgPDNVa1spyHRW8XRGey9tAZMpFMgLPMAkPQ1+ta1iOAeuv6hC5qv
me31RM4O68+ny4vPj2bbGpODQLZydmC1iqqoB4sJSa/cRWkxI/vd/ZCTeIFKyBisZTM6ey7xyjx4
aZNC/YPTK2IKtEpnL2v6AwwVb8BFRvtHU53bNEqo56dXZqKLy5HJDnPq2NJGdM5ex0AcBLzeSTfd
4GyarsETBQk+wa1LNSVDTgd00z86pX4TEItTaNd3CpdmfBZV2+IeU4U9Pzg6eVIkeWfSUcDDERco
Thv0751iHfhrkukxo1ly5nrjA5P/0g9QvIJEPKglgGRJ8bEhkKeuy/tIJ1JLWns30elgmcCSXYJo
OsiZs0QjEzys3I0Xp6+ZVz80vreDK753hhaYAmlTrVniUEip5nsEhXgYiJOuWQyZdRINGLiI6bIZ
ph5hrMz1ElqpP0xOJ3V4Eem4SUcCd3x7rjn2LdHJCPlf9SpCmNNiwCfXa2aL4KHIj6XM0LAbmAbU
enyZPs0MMhj+rz5ayND6wlGKIFKgDQP4rPBYwluC3MtO5LurdAgXpo6dz7wh4OgtNC+gUNOGN5JN
KlkFITgFqlBVYtcLPWw9qgxgHDUQwrEbrIn8IIUAgXod528YqQCTqrC5+xYsP8KIzjOINKiNU953
xWpA82/nBKQXTJ1QNuFQ0Hu0W2tXqZgo49KbNT0e2zb8MkY59I1kEonj+QxcXmDCCn7+DF5aLy3B
Ed1B78ZQnZ7R39bLQK3MJI3aFPohPSb9KbHi/dCp60gjrub/66XOj2htDm84A/m48W1Iiil84ZQa
O5jEeVcrVy7r4i7Z4lyFLgU5Gse5P69LLfQ8K4yS64o2lU+anpcu/SmWln17qA3fNI94MZzs4Iav
XOalXQ9VGkpSbLU4h53teqwSWUEaM730tH0hoCcJlpe6vrV9Z6/lfL78+fMbe/kVTSr5U7Dph2oD
cGrULXAMN2VYYgArT1BlXjR3eM7i8q1mDYHqtPz8Jd+njvN91qSPpdaJWtk+F/+MVQ7VnwSFTdjH
/twg5LBF44jZ0iFoVC1nY209VrCZyILr4kcpT0UExbEc2COU3dTqy/CY10eFharC7IrPNKnZkQbj
2hmQNphKBnWC5BE7MfcRojcKXS6muHFr5bY1H8tx7bmkk9uS563DlUbWALXtfQtHd8Gzsg8C+FI0
b6u55j6WMca4GiZc4ohNluhPvVPcp0o6zFwqsQiaF37tQxN2lGihk59AbbbDdTy5z4sKaBICQELC
sjmnz3QOx/9bKKFOmMDxPr+rF0ctY1bQCqI1jQb1z1Hb9S5Zab6TbLoif4uHLw60kcgdt+DrbnVj
WTeLEL/jeK2QeWkAwQOikElB1/hwMqhaZfBz3SJ93s/fwpGPzxmrlyGuX5JJg9GX+RHuz+nzi720
+tN5QvGuTr+8765/m3lUp4wQJEM+jFhCMnA1cwed1rT0l5m5C6V2F2fFadqffP66l2a83173/Pwc
jkbcZqaaYGzu1zJmjIWyuu107bnM2tvPX8u5UKEmhdhCJMaxlFnhrFRed5JAD0KZNiINH/q+7RYB
snWPaqxexjUxLvkvkzA3uk/jelB9vOwSZgZ1Q40P2nUre2ZWG+G9xhn0I8vq70JPHGFV9okL4FTE
iPwU7dWz8GJVBrA81/wWopFc6jqyvJ7YvQrGoB8CzjHHp7oBaTJGj8yNsHshT638dMueFls0bpMK
tzbJbc/v5hJLhiqxT9junNsow41UEH8908Bfzzh5UTDO2Osr6YmYjQpLCHVnV1t7rUnGXV2Rpkcw
JFKqZWp239rR6AiB49ij1eYaudetS1I44Frgl2SasATXMCaiuafDEI5EfzRifzftm4tSPEt2xH3F
2CBSYen5/bPhjcRg1acwa26Je8iXdqTs+8hcduBnA8X/pYzlsDT9ekfGbH1rlj5pUZhfSei9ssRc
emicKYCaxgNP67moM47zCt1lTl0953SViecWHEWtGs9mbu5p+D7XRJRdmen1S4PXQZOBG8KmVXw+
njhfeuQWMkFYsX2rA7xHduvqC62aF5BwgykdSptacFXgbCw3JNIwcW/7IAw3Xpg8lg1tzVyn7ZuQ
2qGHv1I3/4rennCrdpzQEtEeFi+8hAagOtisZdxiAdZMaBCfPxcXnAIGHgt0HjrTDbXKs+fCU4YY
TWUM88hNVuincLirVLz7Urs1Eq6K/K18FmDqUwb465HiE7bnOAizh4wKuYcRUXHqddswC9fpI6l6
6LewOq1JLcCJC7+dSI/4SytWriWAx+cQL2uFAIpYnaKhVXJfg9bffH5R7/WlszWR3b6pTZspSfln
GjG/zWiONcik1kW86fVwWVBUB6UmT3VGlEWp9yvNcfNFloAOT3Tt5MNX4AyfYu/1yAap02gdRBwD
oFZKX16Zhy4JMRBt0zqadgn2h8Ks15tj7rZMtrn0D00QvyhxcfQzjNGmgRG5JuOkhONdmf0J+OOd
39c3Jq2vWety8qwr+0u3Svz0rY74oKDUI3NL3gbSCuyOH9Gkck9oDWofQ/l15Z6qF2ZQtBFIBRC4
0dg572qqoetZlI0S9NklQUoRfr9mYNpw1R3Jz2hEuLv9mAXbzt85HeiBLIzGG0eF3dD5r+pQ6Hc0
0OhuxxCDhDvlczYFqjdtePFGHpch/kE+ZLrs0voOOircE5IVnZwaR2rxtJhBqyxCuKrkdvKwDVDH
TRk8MFkBqEwzexNHjkHabspZSopdppOQI3zqwlPnC26KvwOgBqQvpkDRthPX1H3Dp/jwXBXCR2vo
KEu1yFGeKuJBmsFzigxpJhpDm3U5eyWpyEPk/LQ7pmArbF49U124JruZtN0gZFsU1neIpW+e6+16
D/aTF5oLT2THaT1p7SdiML9Pm8I6Fs9VWZ60pnnV6fXRN39uA12j+88PFmp98tnzd127dfKaBrm/
h1rfLryg+3XjquLWYTXwjDBaUy3Ekl4WRKY49pE4ZI6PEAGZYluYX3m9GeOJOzqo39Ns+HllLFwa
CgjShIpohUPteVdtoJkQV7VINn2YxWAhxQy870PiVf2a8xz3J3COraEQ4jnNX/hsokS7oiy5sGnB
ICjRmZvTin5e4CXuuiiSaYPmZHx8XZx/sWwQw61TcG+Qk26coViO+EhnAazla0/xhdmfUgk9Hcq4
7BDPq+8pPfamS4J0EzWESOZpuDEyGGY2oPuFKLBXZZiRDtJ8NHkGVonrAw+tNm6ekfvs13Ktp+Gt
2xT6VgxTBGDrACEkl0s1t23TuzfQMhcEJp0CSXAoe4s1uxr2hGX5r1XsP3/2/+W9Zff/mhKrf/43
f/6Z5QSven599sd/nrKE//57+p7/82/+/I5/3pDcllXZr/rTf7V+y25fkrfq/B/98ZN59X+/u8VL
/fLHH5Ypuprh2LyVw8Nb1cT1+7vgOqZ/+f/6xf94e/8ppyF/+/uvl1c+AmjE2J5/1n/9+0vb17//
QikgKdH85++v8O8vT5fw919seqhl/etn/fYNby9V/fdfiqP+g2FvMw0aYrLCdG//+mvrH5aB64vW
FUUQTvGMmjQra//vvwzxDxOhkZx0UKgj3odrlTXvX1L/QUnCMRFjSuT903f977f1xwf4fz/Q/0ib
5D4L0rriSmxnOlD/tvjR80D6zRIjOEXorDDiz8WPuGsS2OxAwjiNnns6j3WJBKZCHcp0SyCOG34h
CCc4SKU6VASQ7f3cBCQ46HSiRUBa3QBlM89uyF1sD7n87sOC3opFWEXBUwDIpMnjXwPHx80wOK+9
/Z14Gm1vkDLTIJvd2FGgn0A2k2kqxT5Xy0PAJHTbdE9uqUZbShzlCp7sSUechn8rPyhVvxvyLt0F
XjAhjtm7wTl2dlEnH41cjvOytgVxn2vdK+XBK22svy0HVTDWK9HQ9yLAr155pVgqbI/nuWYH2zSy
kSzF1rPPfHmX6UDOYhEv89Abb1mXIeGAQHdzQxyL1HqzrdiZwz99w4IUL8fSPAQO3GVDVk8Fqb4r
O67YbLtUC4xMKHvDGCgi1t86QoduA3oobaeTX9SRXJpq/VMEijkXxo1uNMkP4Vh7ePIgh0bsL26q
brWm3koRF3M7IcGDtky4dgcJQaNVVx5mhllpwi8qwNHFijsBzkiqXKaBEZJqBdijpWknBjPYl7lN
DHOnw3jLh3FfRmJjxNsBNEZfaNW6NzeOT661CPylE+WExfrDD0uJkXuAtSWThMRW0RMu0NJj7aFC
92X63Sirp0EPWNddY10Rb0L2gfmK37eZVySIEr5C7bDTBwLIWyhgQxdZ2yy6p3uuozYS3VKjfplo
Bekjy9AadDas5E3EgQ0CkIMQWDGcVnKJ65CKq2H8EiLdC7er96lSHsJecQ4utHTrS4QqfT06/U3M
qjgfY/+H0RXtotRVQLqRvqs9yOFmlqxSM+g3Qfam8PbmjQdqJeoTZa2GzbfU7jjijZBYaSbA6HfN
ra5r+65Q021lwxYPBSAPxGJon81q0v6a87a1X9PMZB43dMqXnvuqWUG3Eeh25pFH4m5Esvui1oJ6
niv20UxJ/Gi7qQDhmdoKLDacZb8nQae+wRyQ7V0XXmpGGnSiZFvT9pz9qFvLYZjJLHOfs+Eu9yrv
aIUbgfofPEO2I0NHWRcQfcxcfjUVMe4H0OKtortb8LLHsmzFTUvSyCHUfhllH9/4SkPya0qds0Qh
uahSjhW2Qayc1oEWA1wwpTvS18qbbU7C5gL89nNj5RSKIguxt00LVM1+Kj2dF3AE37xh6m/IeFzo
pfB3FVo9JIy3qg7TUAHLR44IkNhu+CZkAvOo1ro5iPO7jsYZjzZAQCxmoa9uab7T4zAe09hIbxLK
7GRnWx3tOWtl5QabuSGdoEu1vdI8F8x51MzroTI3VLRXvR3/SK3WWMfErs6DLvbWThh9rWOMQnZ7
yw66mQ/fg5hUxwr7iAO3vuyYuLSBzeFYqDNdBnuzcpUZIhds8+l3bUq57kIPQWUiFomuc4bB7RHr
4y8DbpuMkr0XtMvG6Ql5M9U3aXlbK1NMoolylwCegn1O8pP3LRc4ArY4y4apHlWS7QvUys4yJBQg
gjpStLKm8td1QBC9oF5UKcuKXFdQGHgoVP8pYdJGelIT6BtD9IjrCRlb5cP8ocwoyo1sihem1Ue3
yoNXwP2iZbbVEZgZVQd22bR+tr4/zmNKEkuXds3KbMgHH6JG31Z1Ns7rGPWLFd5TQSB5JSb2wegA
UdZkaCYkeneWIjehcWdxbMeLBDWzzTx4pMSjLcEKr5yCsPM6+ZpjpQOWZmJpCoN0plI/N4rxUOlI
5eOMNoAyvJqeFS3IowcD4HmrxMDdNVi4QnvGj9FzlUVNx6FCuJu8gaaO11Fajlug/KCtiHkNsuFA
VES3aIL0Z9YTnYQW+TbCNTmrtVpZqC3mHbdBlsJbzlrAsUaZObD/EUKTepWvGuVtpJC+Cnq/gJan
lgvRvUU26iDK+IDqiKH4wpq7qvvgfizJGFdrDTvuMBxCklJAtiQ/DEt5UjBtTFZxzTMJkPQmCqXS
Phd9s4RRTWhBSKhoqdGrdQAYxZX3CKX+oWhTczX2gIGFYUbLtinEqvdbwF29/Ti4arVC0g2cBo31
XUSD9stA/NSuCYnfq3S7xzdq5bMq16CDVEZyq9o1ARp6biJ/rtjd2ykUZSxB8OPxpTXFQXMrhg/H
8tkY2sN9pCUZgx3mfRDiK2KXQeOIQr40AhD0UzhGn5tioTsx0TmFgvXSKfS1rwOZHvNNFjRbZfCS
BY77cVFULZgsnwhWAkvqXQvb0GrN8VZYebForURf5PBqArdjTZB9vnKU+EkOMp5j2nlSVWTc0qtg
S7ZwWwiRaxcNGvCZpSukOmCHW5ajhrO2zeJbIxuYfAlM76zyJmjyQ2J5Btw22uueXh2sisfE7LPw
rovrteUJmvQANXSlWtA0iPao2zwoh5vWRcVloada0s/DmZboxcTOWRt5T55GDpJeahg6ws5iRR6p
Z2X+MVCBZVUkwUdKUeztmjNDAYWzD5pwKUvbWdPVXysxgE4HasysCPN6a8K3iwlvn/eOwUAgYHrm
6/IGCri+KR+VIFc2vhCwigMP5QCZIqzwBTW1vMVKT/u+bMhIIPA1xm1wAMsB/zgEsGDktPernLBF
pT8kJmQmQku2TZShUe5Kqg9GmtxVAdsAJzKJc1t7Xqw8ysD3tkRK2sSqoaq2mjE+NNWwHgrPW9Dc
V4F3FzYTkJbs3hNUZEwV4LF+z04iuM0bbY189Jjzg+cN5oKmdAXPHjlmaeTFrinlq16Tt9jqWy/y
i937377/zqiGYmfrzZxGebqMq/axJ7l+JxsoGkVmd4wyxdpRsdYJHAzJm2CY7axcfA8jBGNh2oI3
oKhVMolt1FrdmGoz7N5/GeNmigxyUAh31dIz25/KONFL2BtkOzWZPu0Y+YIR5BnxpWOzcUlFtnot
J/HUi+d24PRsRaN0HxKLua4rCVC1MGrcipHNOhCZoAYUQNsqFa6lVtc/avbgMy/KiBye3mSfdsQR
Y4KYZ25g7FCJ+sjhI7h71RNA+JXrVerOU8onN6rBhTRAmTiE5Tvitg9hNnjTkSzfebk86OQNrEIo
OLshaIrd++9on/77d+9/fP8lMdhyke64abTuf7F3HsuRI0ubfZfZ4xoCGovZpBbMpCiyRG9gZAlo
FUAExNP/B+i+XT29GLPZzyYMSFaRmQkgwsP98/PJyzp0fx9Nlm2cwShLHaXXJBjrSx2+2JGZXdso
ys+a+aRSgcDbEV/wKvPi/ZI53/TErwfhNE/r2x1oWD4meXzy5ggYIqmRPwd76OHZ/T73UGHt48j7
Mk5zRXo2qC66oWx8ipbHfqTJfSPZy7C2Sn1GmImS22j5h1ry2nrYYY+0zU0qhuv9ZoovQgtQzKLk
V2lhwCReDgss7TEga3FHWS5rHtgV36KCM/rnuL4gnPpp9si2Vdb4LW69mjiTYT36Pdhh2lxI3tUX
xyx3ngVcap6hi1q+bi62dpqLuwzrqZzyn2YD3fn3S3kD0tIJFXFWVTV/fi3u+rWs31VnuQ8u9m4H
67WSWGgkrnQuuGt4wO4wv1OIUa/r0C1HXfCrpY6+SQZwirnpNJs8Zo9SV6juRw2VmmAHZo+v8Wn8
70CRZbiYhV8f8nB+K40Gp9EkMS7FsNxzKc9nC3t4NhRg9GUItC/3ptf9LMx5MLczDvDHpPNpmKMf
GQTXX0Pw+6hyVIFLF9Wp0ei/9YnfXtbBx5FQ7AOvxRRFM/cpWMNNjWVR1vJJvVTdI0nvwOjMCkJ0
J19CfwBEvPxQLw+73QIC7xH94LEy47uhClxHzbokIF9mD2+ZIuTy19YjMQWYcq7nuo8heg3xYb0o
67VYL5TO7fLgVf6nzs5A9dNl015aL1wUit5xvUv/df92A8D4hr5zDMP+e2P7IbssHZ4t1Vbzdr2R
R2YNxOU4gp0kAUGwfiGs4//8vsIFRrJYiycA0xET/f0p1yNnsYj7/RrTNrxamQBm1rtGS8AFpv2j
Lih1JiNcUL8Xz4IdMerMcuci8d80doh+Yna+dXG8DSxMIvo+O0wTUPMKA58M2ya8DoG+hEH/0+Sq
BF1HQnQAWZnnTLBBHG6oWaes46G9k1Of334PYygFQoX02rnTJnQKtffmMN/I+kTX0Li1UvdFJ7TN
q/DWGu3diqMnibHL1khY6B11iTORbgzLOzud81L39Se0WKyY4AUddFh+TvAuyvwwh0Bg9S2rqu/C
F5/NWMCUM+AI4vb2pTQ/ZwkwxiJovsa6+gqrjL52oGv81+wuE3pRamdcROhu3WaYbZQPaTwAgTQR
gHsaV/OOnSfdqUztXXdQPmInc3Zz2MPqRLMroY+vX7PGaq6xBKZiD7Byi+StFZO/WwJV0wE8auYp
NEqT9TU2+7MKfIottrUVE7jwMnjN7NLckoi4Bh8GeYL9VJanSQXDy2IOOkyBvnSOcyvk99F6DmbQ
vgUOxwnuk22ZPyTu+MGGpNymhnE3VJwDuoKZS2/ULgqClkwE8FEv8mNyDpiLBvJTFruPVfE0BfmP
aMIso5kodckifu8UwYoxmePWVDnZwDHYjr4+uVnzEmBHvmz10FRvUUdhplj3T7lPuS4ZQeI62JJH
Q4lbSquI+vTNHD8j9AfUH3u3iSCjX7yfCCFhRUpq5gA4/aZ5CwAICxviuJkRVwV5SikeovNIX33+
3rn6tfPw7OBLmJOWDpQBIBbdRVTl8wtGKi9t0UPpn+x9I+fvucWeWmc4N2RD9+wgesk8j+68IsTj
rEg/q9Hejdp6m6KoBiIFQbV0f0oJiVfZLWA8hL5TpwBGg9OuD7MzXntsr3ngf3UptqUhdcBd00Hl
Gt2HNiv2HR4ktUqcrWhTpIMu6L7G7F7KxgCHfIKoAA24Tz9mK38BBmVvkZPeCsiByAOqBz8aKezS
zl5O1xyjllxDGNDO+L1S4p6U8m2W/qdchJBZVYS4CclJPbtn085reiGCp4ICV2UW92GRGhCTHqWH
2K4uAVEjL1qwdzFQgyNWkfsI2t9hRBG1myhhkSlRm7JmbfPTeWdwGeLhiQoHgSMOHyehZ/I1GtuR
FHWv7WDxQGu+v7XL8Ckdu6/zFF18FzhJ1HVfsU+NNkOXnwHhdNsyCBTyihix0Zhr2Ndteqxm45us
8nCH5zdLwVmx6fHrzj9EgcfmttXvpqWY/Ay1py0AptnMdIDEHxlT0T+pLgASDeY1RwyVLPZNRpFe
vUq8dgH+cUE7FJiXlrvMgpJrSy358z6qK9JystQD9nHdtAv6+DS5wGM7px+3cjCRV2qxVVn1q2jd
dKu95ivGbHiJ0oVeC3hNUwiKi4J+Q4i1mXEs2hRFWGxVE/o0ore7wYGXk6cvU45lsCrxXYw1oseR
HBEJflrnwEz4mJZmQwu31oofErNCSD6Y2RPK0GkbShv0m/+CsWKxrbWldz5VKacA1UC56BeRRby3
lW6R4z/5VryU7D9PHXaJvTc/CCd9qEPkvTBGfyGibfGCISEh7ffRleZxlua3Ks0gP8/OVSHF30Lh
Q02WYNVs/3AK6UNJB+YeYP6e5812dDDjs4ObC950pMlzgx7HAnPRbsKM340gyUA+Wr2l6fTUVWRj
obvgm9074kIA+5lVA1J6RCJwqh66eGCr5g8PtTJfwmz+oHGiulEPKbf0qnj3vnAfzdBNmZwxpUhx
rJU9tahcYyQA44wsg72JogBJMG0IbEPwZ8Bcb5f5COxKF+MKt/nakbF+YFoDDcbVdGP5i7QHavCx
2dlO3mAaHn1qmYMuVdj+SgrsxWwQpQAQfyZkUQDK/goyvD6N6iEwC/pNneI5TXS+y/XSS16aD71U
j3Rj/mCJwRwp04eSONBL+69KBz9Z0jWkj8U+3HUuojTPWfYjd70JppUaHryBtTEjJlOOvbW6ALvu
/pB1iAULljQepM7bG/nSEUWfLr6uiGW0EV8gnddB+CS0SmmEYJYhqkWmbQ4W0yBV9HY2PnwloaJP
AQAohG+WTF9k7pZ3rxr0xivRWCoFDZC/hOfoU8HGetsHTbMznMHeaWcvFRiFcSsc5w850ijuajUc
69I9mfNPGfDIlzh+hjVQXRupxTbgrVGXg51J/nw7dOqCNf232myrLcYAYQvTQg/Voz1303PkRoAJ
S7zX7TE293NKo71jPzpqBgHe+nxga5Gbi+KgLe+lyxqfAluenVr3RElsAHcUfCShezPYhe08p8Rz
yHmt8hkbd7zFSZYyocVKP0Xa3iqJZ0CKmZIFDniKtXNDCPojnXG8y4bpwbHRcxkT9PDkkpeFRP9R
XFNmia3hITgVBVrRuY6/QKov+865kvDexoiGHVe8xNz6BYitwj+4/vA9t/PXWt26KnBxwepQt6oE
Rrmy2DOFqPPKmQwc1dkq6I9pZKRPkz6OYjYvpMmAQpghLGsaqXep9J7T1HpKyknRk/wlJ7+96Za9
xTqg3oTeWEUnUTWvCO9fhx3QQ/hXvUXGi+RQo+J6Ty44PWYSdzTsR5si/oXbaXONBsc8+pGF0lPh
4NkOI2iG4sYyt80TFd5TgC2o4eme0h9pf42sFkA/IdHGb+DGR7b9JiEr+A1AahB171iU1RtqEYDa
Cv1tFuMHcROdX8UfAE3xsCpg62KvYWviFpk+2wXvp/OHH2PinMlUPhgllJPSx8A7ct5dvHRBtTQe
G2W649heYRH7Uzn+S91WGlkA9hJ29tFYzsdMxmPX9DgMjg5bTcVdFwTGzUo16ouarr8RB7Yt14Rp
OK9KzJWJ3g0wH4K26c3SITlMItiQMn2hwpptZVvuXXoQe4h2kVcPeDRm7WGel1TSUH6Wwqr3yu+A
l/c2PiElnH1XXaexwhHHcx5pOWtxasTroS4xNerSunnsi/xg5vhCsxvoN74uiFBkjicB4qXcLMF/
+0l3SN33Sms8/czvbYM1Wch1LJvEOigPK4DGDN+HptpnGE3jZEnWCVCbOcCrXhLmSkwY+t2HmaRF
KBGqFD62msaktomwu0s/0UOwaeKmv6znZhv3pJrYdX0uOq8n/7HkEco0U5f1/PeQNgnTBQDqrVH5
GFGJ5pgIVMs1if/dtPwGw+QPpOueLeB+S9IMa1n+UDVWz9RExgMBD39heen3oIdh3tKAkm0hF0H1
HV2qxdqRim7BWzaX3wJSGXizh+oSAKPgDyvoOH1Vi22FMnqbpVgH+XUekxGI4+ECD2a4AHwf2GOm
D7OIq+P6uul9yywHtELpDReaSQcyOQSC8+RCs4treRnbTlFwozKynvoe9s1GjfCZZBkNukuSgwaa
sjk1hDNxm2Znyl0dtOJ52AHBYhO+DGRu/jkUvZnuZmsWG0Sm7N+XnTxEoRfRF0RqafHqDpY8uGM0
XNahbSo8X3TOx/KMU7RsnGlrGUhtMaxHv1+rzeEJf1DKZj6mQtiJ60scTfoSeiIEZLKc/36xkvhW
uYU4mdnApZ37vcy95mS4bI7msUlY3VHZ7KSbKQQNfX8plkxRWwXo9dssI9WWudZeUd3CALQ5eYbf
XZp27i7rkbOcrkfLv2itoD+BPXJ2Xe/ITZ88BbafXdxe4dtpqyy4mJbgI3rS2RKwWZfSs6xLsxzp
rI3PWGduNe0llygfYB676FMOvswf19cyOGSX9YjWLqxBwA1Q+lE/ofcCV3fhjwdGIi4ggcU5bz/W
k/Vlp6/6c84V683KvKyD/PvoX6cEvN0+b+gMWN+fUY82tywKNz6wqWr7z2F9eer76DzWzwoHeOQx
XpIfmyK7CyfhtFje7PqOc4KELXISsaVLirc3zeLiLcN6ug5ei89Ei2tUw0pcFlwmv/rz7//jTSxf
kgear8RWi/ex/mTiRkgjQmaIW+4+Cl6dVj6Gemq2Kmli9lybujW/lDGbldlv8WBJ8LDL6AxzJ1Dc
5gL6og/Elo2Dk2MoiOlJaRuabHYX9Q/CcjHYDbL3fCw+iIG2hY2kcLJKfNrq9KfrVm91z12STxVt
1aLF388EBzDh8jXnfF1Y614J89lLGBQPddqVe0Gi4mAj9u/Z0fRj5R5zza+TiON+mbuR/eZxjoBy
WDK+kvSVvHKWqXirhf6JZowsuA66TZwBV5/wpqZSyp2r/UvcY3rga/OTYSDFaT2Z/ikZ/EuW8X9o
Dv4WhPx/0cj//l+WQ5D8fxONPMqfNC/+Uzby13/5SzZCH+x/UFiGJk2fHt0Qi2bpL+kIHcT/Qcbn
0gaF8NsU/5SOeP9ZpCTu0sRtAfdblM3/lY6I/0DaRLe5dLki3jTD/yfpyJ+Yjn9KR9CN8BZcC9AS
HW/mv0WteafmHPkuri7RH4HZdpdqnd2Kedx2w0QkEx+iWn1ObPiTMyksWAb5WzDSxGgmS/Odg2v0
kvf9PQS1ri6gGx9GRIy7YrSfUjevL+sg7fzat3VxzHzKLdiXkdsb+4aa8Iif2TJrrEPtY5wzlxm+
VbXch1q2Z0+Iet8n9BgBrvKO3jgHm5Kk9qHLcdxtOugDytYYHTrfM2QUTy1qo0Nvh5+rgEQ4C2ZL
AufJC3cyHqYnlsD0OQ/Kc9Q7dzEGpPS78gYKVp4rbX+kXnJpotm4xs5A35IxVId2zY7PbMWInciM
r0eqS6uLZ42fmbpoZ6m9R1tXzdEtsDrTGFEYCX0Puusw7Yu+m4ntXcYimHAWool9XZCdYERsqFNv
S/vloRKDe22WIdTMvDbeByWuM20UmyReWaFjPo3BirJUSOxlWEPg9XQ9ItH9Oi7Fi2i5BlXMWtr7
4L0pGl3zmZBxVhO7Ay121VI4Wj9DCGbmNM0O7s9BjPRm+XAmf21jyKbY66FP93BtXgc7e6DMT4MS
uwM6yFggLZnTv6qwjaEE+Jg6mDQZziEXcrxQDmCNii2ar7qkWHgouiOpQg1qwDKWiFxe0t47x1HQ
HSsXfPdG9FhRucrDm3AAdxHNuK76OX1KJV4VIJD8I3l1cQZ2+Y+v/l9X4vfVqdPc2RuS/b2DJR5d
rCextAkLCpp72Vfqsg6wOyjo1+5PkqkYg6mhu8RehqNk68qLtzwM69HvAWJ1R6hTR0dncg/2UvFZ
h/UD/et0jZwk8zn6YxHCRWq8GSNpikp/Hs6j9bT4JG9TYX1bA6SZXo8/Q6Xfp2J5bfalcwrKYrte
6XqpiKxHv4f1ZlhP52lsaTjo9GZ9IteH0Z8rksYgmv56TNe7YyEu2GUK8HW5idev7vfw+zU7ofc5
z7A4oW4ULw9yQQYL9uZSQhLLsP6kmAdUIs2A9nKpQeV/DyMyhcv6nJcpOeBNlycY1PlJureW4o1c
6wFiqej845zdApKJZ9LFKKHoKKLG6ahxxjztPWaVvfQav5vUCHDjzalZ2IGYL+4yrKfrYIWEPE6M
8XBJW4ZAwiyiY6MrsGQNVuuU2yi4WgGbrXHK+0uAGznJjWqqjtWIGf0QfaGpca9qC5O/VBmXwLZf
p2AuD0Nv4X63vimagmhdvJjLw7a+IJaZcB3sv4/W07CrxTEku0S7anWZlv9gRZ11RG1xY4HYFW1F
2NbH9dUr8T42TCPGU7qmKgWS8WIaxnQJ2wHTY2f8mpYyvNBtkVyc+Y1vluQ4SRgKTzaDTtgwTDzw
ZLchanR9fJW+8xqQHz+sb7FdrnZSLh5onsUubJnQ1h/oNCvbrxAU2/M0tJ64iyF7naZ+5ok2u10+
P3dhSx5icJq90t2dHNgHOkAHLyUSqKYm6U+xeVnptsB7f6ShKM5z2whcZGjcjOQniPeo4nL12XTa
UxhA4raq8L1shLubh/I5PKhQFpeUDBIy2wLrb/5Fm/aUsnHLUkNGl/eEtd2S+Ye6820c5p0Y82+x
g0rEHjN715XYVI3NvCus5VYYx0cbjMhWKPNbRAcbqckShyql7qlVx4c6w+PHqtgGpwRnx5hPx06q
IdMz0ZpYWfoxT6qHosECkocofaBMTxjJ3RQvOXpczmjkwVXbQBLjpKjwrJtox0+kCcV2cMmYmSVG
g6ihrf2kWN/cYCRhM1xJs6hLE9QZ4V3SXcN8+kxDa7WdMoP6VVL9yCFIkG5U36F8OJcZcePeDjDX
GruOgqF+jgjt91aoEWaie26y6dHIgv4c06uBNIZiU1PgyekZyaNtZ/bVp8cUcWSAz6VNEh+DvKos
vb0boZl2ocizOewvVKuuBuUnNrWt3rpj1x4x7Sm3NoHw3k0V7mnDYx1n9A46bb8lT4h4MKUteZzx
hnVR5Cp0mduCxjHm8Jp+Bse2DzappW1Q5j8n0jrHOJxeVUEHsPSG1wKWG+61xqGvbX8/1r19AMu+
mTxT70JBQtvKokUywS+duuKpn4GaceHHq1Xlxp30If85/pFMhXcPCgNDgKhRxyoq38amH/e5n4kD
/Oo/6gxC+zAbYGWxS0+8Pn4C4H61+8A8zKhpDEMad+VRjo2HgF6qEm8E7ebjpyGT3YE94rSLIVn7
gRK3oHEhConFb4w46aPwaN2YBe8rtbHngbxsUQS2v2BUm6hrHSJ5mivrXGMgBxvmRx4neDpBZtgk
vnFTeqlcYYeuWc9P/cgDpKvkG8KxZkceASOlphVnoxom5tlwb+WeAUB4+uEv/GttCYOSz7Zz5h+i
sp/8MnquGv+WF3ynnln/0YfdN5JZeMSEt6EuL47Pc5tbsJnor77DjQswRfJPBJdim+Q8nUlC5caN
sFwshfs2+5FBq3S0sVyMDL2qecun7KzwQlJyFAfPMcjDmRnE64xMfjJQwlm4z174vbAylhOqh7vA
dA2wz3tV1tkRcQbPpChnNmpmQX/YUhyb1FM4Q9bWS45N6OF7DKyUhvQoo40BukJ/htT8ZehM9EiG
g7iOhYbWn403vvUpYsXRcH7l0nefK/kqp+ShgXWx9+M+P7PBB6jmVNYF3AZvN4tOnW1jH+Tm5b4J
ThII5JOV4ycei6c0jVG6Qti4ZXayTaf43JXez2yyv85NbG29FuMzEKF7x6Q2EsOUShPnrgSxJZ0l
ITxUZaDjN7FsjEivBRRXTLv91dQsEVKbyaHGmmKTCQqNNkjwGe3SXkr/Y3Sjx8wIUT6a7S2N5gy6
ceJRQBIPvRrvNsWKraryZ8vPX6RZ5NtO96+O2tkdtKM+BQdGR6D0KWLEbj2eh1wL3Bm7mVsFPzW0
S3gkkv7ZREEr9m2D87Yeuy9DPqtd85jWlFA8j4rK5Ezi5HUFtRdl3ALXJu34hz3RwisX/ZIL+tsw
eerRnIAVyfOnARn8xnTifgv4HOXph1Z5cfBn432ucL5W1dckTonEZwcPw8TmX4VfkqDFFSwFFD47
0a5JBnVSjXk1xsV1FlzmHo3Wj2oO+zNfBInm7LEBvx3iAvQ0Q3CBTJD46KgKD6k47X6H3Eip3eQt
Rkx45u7sIg4vekw3lt0gTWTFvk5igIYcqTtraUwC+EkGLZ7EUWrsrMrii8XiYfCEpESd1ieYHWxz
TL3PaVFflQkYJyI0W9UL6/l6tIqj1tOhw8t+MgjJlu3LOhCbNn8eracsidVh6LDIQ6S20WWV7Rnc
jTmgLMmWIGodhiU2+tdprUb3HGPoahHv2awmu3aePtm2xJcza0iMDF169ZUf7JoWaByAzeqCuU/B
Lgk/785T8pg48dtYFW92DYXQCLtpT2MewQ0N8AdVJN/jJSGaLsNv7Uk2jkTAAWHQqeIqwa7oLr7j
ZjsL+Qtd8yTFKhvkb7EMwtU0zJFmXNUg1aTf80VyZVvlOR20Pq4vSwFd1Lf0qTSBKNTtdPHieYKr
z5Ca7pK+pliyajWCwPoxFXOHuHYRtIi0oSnGvPwWTa1H/RKVW3HpL9u6m7dsf9ahWeLhssFgMPQW
vdciJ1qlQz3OT/D7l3MsBadDXvqPq4SrzNnRoEcib2kvect/SL0yYk0g9UtkP+R9iiv2csjchdza
JDCk6IOf33yfOvyfU0d8cu36c1TkGj6kScveaMY3Kpy32SmdVwehc2YHT0ZZc3PXwnikEvdDJXZ+
bIfav1Isr4Hg4oka9dl4D5YBjd7PufCKQ+H6E+DG0twLyf5opiCBFheh1TGJzD/SivBJeN/TeELy
Oy02oTB+tugMkBOkdYtSv/QehZ5OUUW8AOzhXdUOZXeNvDVJ43sVNmxNS9va5EZBxzCVtwOi/veR
LReVgvrlgaWh+WS0FCwN+UX0WfzqBQal6SZ1d+zGDYo+lfumIy9nC0ynqqN/TUVU31AmWJuuaOJ9
vuwXTQx19o6LVTidZRJIYSwfB88l/jRrdZSZe+XOoxqZMGV6qah4KmuIBojz451jJOPNCqfnsehu
JJLvXIjwVBdu9uSIn3Yn87vTnrNqBo6bNECdqkxuBpZ4Kn5eeSg7tFcdXWGgR9LpMZuT4SCo9Olc
qF1Xj+NzqWiotsb2puEX3qjT4zk6UEhpWou2QB8XS3Mur0ZcyvNIkSGqHHkPp7S7q3rsDk0KpyWh
w/fWeUlwMAf5051IGoRxdMSKs51Rs3T2fBon56lLg/pqF5QrMoOdTNnx1l0Qv07IFByH3MvE9yie
zPnKrHBGG2u+Tj72vW5hWUjTux+tNcN/snL4b0N0wKgQJH6bpLspXXw4xPQ0hP5X2uaeEjWK84Ti
yBhc9xk6Lq6/+fguw/gPsAv2Uw/x5V5hmlj5lXFDZBwdQ+X8SPu5wEfUdJCXm+rZRsOSTu64K4la
joQPdy2q4lq5mngOjKjZ13vyqNVmsKmGiJyZKuOJ2tJW3j5SFfR8sK9p/+BOCsNCy7giiJlOzlh+
722blggQSWxJs+xuBWj+KyRmz3kbVyfNIo1obc+umYrOiCMnEcVe0xqFNkGIsyy+TgGoL1FzXQt3
RKGlENKrgVbspMuoGC+y6SDrfG6uRh/xDgg3Zcu7SRcXO6aZI35UVIHziE8qw3qfs2G1SDqcVJt9
qT02sjPAdm/TGHn07NAv2pKlOfFrKwieCjuvouLOlP6xqqHBct32Ih/zRyvFljiNMC+ORhsBkkMj
ffecm+PwIGlNeViP2KJYtFRn5s7zaKkFlAaJhTCVfQ990QusiF3fzUDvupuKF02tCyNkJKG4apg7
owZMwGIkLvWEpTO67luIFeRGQAZE+LCPskHT0Rr2sEQBOpWt94k2i+RF0Abxpc3xIO7r70VQQJhZ
9jhGnD2q8BH9vnkzhX5LMMp4Matvquf5quvk0OrSvGuvjvbMrgCv5Icw5w5fH9kfKsC8CVXk+Tx0
ALgsrYjJBlE8dpgoPgZNkt+L7mMwEe6OvS3PCYy912aOLySyg3Mr+RVFVv8YxAN97lheVnCGStQM
hyKW9R0np2OmJyzFZdtf675/9wthP4Qqg1ShJFY1wuWqFhFAJ7dTJ7c2fqjGnw4USAtMpmkoAihx
cp3sk+pDeReJW59p7H1dJ1rKGS8xPf5nI3aHu8iwog6m/LjqnPtKblE6TmhOC24EhZCuD8STkw7x
TbnWAW5c+ZTY5p3V6FsXCYCnAR6nGPnc0po7sAejRosGNrO4C2ImThYCCa2BKRRaet8P35hoirOY
rDNb4O+NK4vbFMNb6z1/PERF7x/PqPHafeY3wa4erIsVJOpQYCFHtIIc3GKO5I75mjtsdqXub2ln
icc0D8Uxy/VS/6e2UZeGOBheXu7CZID4Z8nHcR7Uy5JNpVlJZf73HgveHjUFz1R3Sj2KC8Aolnu4
PsYVzVemyeOg6WKjqDSKD0KM4ZRXgE0pyiOmBF4xe7RHVUhLD1VOjdlIxyMM0VNY+D8zwvY3h+he
tewiEyTsNyzWk6ZsT1M1vWd+Qfnc41Hy9DRunQ4xS99Y0Vt+K0P3TA2wuGsE8s+E14jrJRrAdMCD
1zAp3mAf+AtZSbypPOAVUI5T6kvoq2KDzhSa69q9EtUrkLHNNE8G/fxDzo7Woi+k9NDJpmmHBpwA
dvaI5r0lBmgxWj0M0rqvoZjZI0Or3B4HmLr73BeBt6NNS1xC136jmfLi9KraubWi/tLEGFYgF9yx
lD3oOI0f3GG80jFGMoZgve/JW7sR3u7e7N5mSI0kfQw6yubyGKvi+yincIfO9AWtwufCs/qrbTjX
MFPUqAscVks0JL5fNOfAzaJXZapxlwzvzjAn16EAZtxMQi+6yPJRzw39LKFzC8uJoN4KiDkTuTNF
Pl98MG5mLW+iuze6xtzci/TBDfT0KbZ9DJqz4UQqCgJh6Ot93QGkT9IiuRcusbfvzPkhZPu6mABL
kdBP2pS/pJnFuMiHw7srm5c0x2zHbXNN13VEO9gYvc5TbpPWNLJN7mTJLfQxcASJD/tgjvambyTn
mfBnm6Yhu1brEzupX3o2xwe/QxrKjhFT9tr6FfYWaRPLPg9ztTcnI6UTq3RYM6B42T2JDmW56Bad
dLwqZcDzBO8EnLR6k6Y5Pio7evSc9z7L1BdHZaxsc0FNNui+Y4qWiA2z5N3oEzJRQPeuVTcdgFrq
51biKQ5CPWCGcaKjm0tj5zSSJGcnXioWurgtw4dYJ1+mIiRGRP+2GQwGP6rbawlmuKMLPl3WGfPG
5oj1cCzqfWIlNIirwngAIqA3WLjKUymGUyMcMl3LDWtLa5c7lHK9Zrw5YWfQPtV8NdsAo6YhS67Q
yZaCX71VS4sOJDsBTiZ6LwHzv008iKlGX5q44fhitIh5GiP+lEXg7zokNGVF/UNksFjnLsDoO2g3
tLuq3VAODpIatj6lGbvbnoVmn0RypGSBnXo+aPs0hJW+JhKkOcu8sYt627qly1/pyNxuQKOzkNYE
84E9bfIy02TXXfFq05VO50Y3bAOKNWwfkJOl2UvtVeG+4o/iW9BZpyQlQs3b+h7E97GQLh2tkiai
FmvlPi+eqZsOh3DgAvhh7yJWMNgCqQVVxBZ7GyC9OKcWDY1xUtxITBwHJzROurW6qw1PAvoOqm+d
jBmlIF+ce6/+brkERUIjOIoMN7p7ISmJohXxiagIa8CYb2Tu0n0KrHXjWLo5u3XAfq2WckcOEpHh
YNi7BHbVcf2iRZJvbSGmu9FGG4/OjauP6gyxtq9ZieYqXVSAwQnQyEOU+vJZmNZ2wEfhlCKymrw/
DLq0EHPUr2aRzSc3thE8xuFGT1aPLSvwnmIWzLI4OmCGvGjw1Ix9C2nUBxSjXx0alY9uOdsPUVmG
x3YqP/oylxtzCv1TqM2CfGRF5cSuHlKP4CIivbpzRpld66E+CLoRSH1TsTznfmOeXZOiE61YrMnx
Neij4uaVzh4mV33vzf5g88mw2UrZGLrxS0Ru8wZplFn5a1qlw0OQ9xCSIrvF4rv3LgV8CjJ7xoub
Zf51HQKJGCk0UDCbtlM+uk0DH2mg2SqICSFxxJbHdPB9REtedeNjByo1Hp3M++a6KjxHy1nvZ9/o
K5RXNvV0Wo3MBYPtfSl9o7q3yqzvtNy8NPEor1naa1xPrR5AEbohaxpeqmWgTXBfVOol1OxUqzGT
j63zufFDdaW1uN2xebAeDL8vtnNbQ0tG9YRHiMjOdZgPu6oQT1ZijJ/MGVxsPs0ZCsrZPsLXpdWc
C7dNusY/G+g8tqmJzN6lYKlxqz3iKNzR8Fo6cAej7H/YO4/tyJEty34RckGLqcPhkk6nCoaYYIU0
aA2D+PrehsyXke91d9WqeU2QAJkMOt0h7N57zj7o6laoKFy/dT1/s2Wbnkw+1McKprNWLuktEKMf
2olh8K+O36fZsZ8xEewDHsmvMsZJWeiPiLaMR2pelGEeRZ2Ls1auLM6Ls107/T0w/OLQNZ6+q/rx
ToOwvU4CB+sg7Bz1L8tGh8ZtsQTjze/2RLLwMKA0Jdkg3xO/0p2bkptwWWjDTXmuMjpOT/7ASWTJ
LmeZ+TB2VXvzaB2mCHlgj1hvk2MCrm39o5aJ9Cz8uNyZ7cDwpA3ye77I++oJibYvO/Z5gGE0gBpT
lhV9GuRqqHmSXaacRsZiw4vKg93CzRORICOewcxw+taVhaK1ltw/Aq5r6f5Ks+6nnpFGHFToHxfv
MvWyfKwHWPdThqYJKzCa6G597Kw6CdfAmsKE5jSc4EI7LvM8HCEYYImhbDpMpaUabm1zSDXQGy3A
gMQU43vpdA+j5lpny2PevAIvOC4llgq9mMC0FMOL7o9QNuuB1zqzTG/88a2JA/+BBu6bMHiWFDGG
5TQ1gsgdvbOHKK5vm7O7ONaZmpuTQ6UoLs5I6hC9XWOFUDuaJbFerf88zLSnJidPMAGSD4RbmlXP
SEcJu/9PS8z1tUIeKnQHHnlWRZbOQ6Yf+4+VW3/Wl3oI42X6Oo6sbP05i7a/Y/Rb56jCdaak4gRO
BUEixvgh8eWIZh+V5wKJJ353Z1scpNau3AJdGsQBk1uPwdOlHmBp5lcw0PMnAufS/dTZ5UEjYOXP
Wb7qaG3Dv99zv21v+5qIx7dEGWzo5tLsLVUvqVHTWKWeGmNGozVmgNWXScjwqdprwVhwJ8h2tiZJ
MgWQVoaFpzQI23HW9/hhS3GmeahfFuiWO4uEo70xJSzfbXu+ZENQRKmdyp2vi2cxQvscFJBtm9sP
atLNGmo6GYjE9BHL6QDGuLT8kbasdgq6e9YhVRCMji+TEvrpinkaiwZ0BGb7CyS5ct9asUEW6L9k
agkaqBjHPeZSaVz6xZaRPXNyE8MGHCAHm8OS5pmLpdtJt3131gl1o50miCmxsl6zwhAhQ//Nq0sb
wyXk57pwhXg4cM4F+j2a0MAQMzPrLp4yggUrT15zxdtFH/SDkUHHgDbW7wKi3ZCw4RzDSWpjjcGf
u/0l2yZQP1qoJt/vr2mWmR1yfEv/MYeOLVZJOdXIptTb/vJtr1aavd+H257Swu47giJ2lIesgpWQ
b9vz/97bDjddX22ab+vQPiYQ0cKymcnNEbKIFieJL5PaBOj4oHhozl4qYeS2gdhXn9cOErdSRa7g
VZBFqd1NKrlttsPVZDGaZXWAsWZ+kH6+XHux6qwDeDPUayPDkbNvv8kw8k2kkHN3pqvO0JhpBQte
cBHUfX5y7Bv9k7FYWrRJRze5Z771Szf5J7SE9zHIEoDqKDzLv7Wem+oTd5Rz6Ifsvn2TQeJ8Trx3
5IEkEind57YZGgnPSOUpSXX9bEoZ4fqXskZbhm8w2K1u+03iJqLoEVizhgWhzN8badUPo2l0R5nk
qEawwVJXqY4ww0EjgtpN5Be2NEN1MtPZfrL93Dhsqqf/FYj9N1QhE5A1nND/P1WI8hvlVpf+m0Ts
zx/6SyLmB39g2UDSpSRf5j/QQs4ftAOg9PmKN/QvqJD+B61V8jLImCIxw1K//C9lmOX+oetk2Hn8
D7qvMnj+J8owMif/I0cH0BfmFsKmyKG0iHXR/4Oo1xlu1o6tSC7mMIa+LZ4bXKXH7Ua+iWSXvHAo
kOLjdrRt3MSIqL6yE5mzzVkaP34rVPx6YX69HesdbUJI0Y+UrmCjkxVuZeGeMuLFBz3GGSKq7gE1
+j6xyp8uAQ4irbobchwm9QHBEmWACwlOKj+ePcSz2IuZisgdjXtctvD/XdESNpHsqm6ix0nPKGL6
j2RjXF9pKTEzX1cqxon7Ru6yttR0Z9eSWIGsEzhCAtUA48y+C5AtYT5m8ZJj1PcuLXE8H3UGM7CR
wjEoHuqcH67ib31DnICo44cVhYKVjgeXFc7OXdtyjwyJNr2/VHvfMJmCKPm16cQzJh08crNGCTUI
sLjJWXYgdifCfJQN4WBqaYB9JQ+ZmtEng+azk2I+GmZ8n0Xy1UjxsI0d2rK50X9a5lvAuokGYGVG
vbbkEd3ojumtpUG+h7kHZ0RERVYCy5QfGr3E2hs7CJ9M2mX1tbGaHAR/9svNvJe8pdk85IJy0s6j
wcIJk4gnn2yEwcjmve7if6diC+22vzKml0cfQjjulzv2wCiltqcFViImYF5Ic2WZ4tsUY2xjLRVH
Wes9eZpH92oYSmAH/b2jRbVPDZVln/OKvZX3I4/zt7VCjZ0akwQQlXEXfMmMcf3am4e5nUCLpJBx
Yh2rBSuTaemKfV/oTlTUxSuS6X3jtwRcVr29b4cx2QUi0Xd5gJaHuTbtiQ53UTlgd09B0J4TrUAG
/rz4VXIi1gtWKWKZgACISwyn35b+reyACvLWXL22Nq7CsX5CcgS7GA/o5w0+Xs3RnnBaQCwApbsY
x1nnr+sK8hW9rndJz/MkDAKZnWIbJoXA4Biuolpgvy5plHfG8wo1I6wzM3ljvBKhQOpDsyUxvi30
YQfZS7sjNdm7AHup0uTneXQYekIWCwsWx5Xhgk9c9iaL3z3ssgoybFEfJQbuS9VXP9LieUmKgFeg
L/d1shFLawxt6oBXbzp4DaYyrC1d7OU8nMlADmnOdy+gDC0+NPKiBq4zHzXUucSQ8tLAThh9+0cR
G+UXUpv61rmONgqDxR8prPMH21C2Yv9NrNVng77GPk5Tm0I/Xg+MlESzpIfa7k+BVenIKsflTLQc
g9vlmCVpeXB4fh1LpsI+fQng4Kz9dZ6MRBXHypR0MFBWyDRedkSbPtY4dIe2IzFqoVky1aFEuLeK
J2t2D6YDdAj/VFhK0iWHyuYKNxP9OJTZqfHMOWzrhSQtvaXdgkJogsbbFCXmJCwlphWcnSLJb6ZB
P3RuyC+nU2VNj+XyYeg1am7G6SGMGlbp4tXif79lfvaoqwgx6Z/7aUR/p5GrVNpP5OhiFS0DeW1M
55seaOCp6uboMjkPH9KG8MaUfSaRenAW6Yd0gjqGBjU5iLJ/jhlS4VcMhUimiEUfYItKVmFBDAgR
STBfSgfP1LriD+g/MQ76mNn4rHu7XqK1b0kHjv1Dzb/ROPW3LkNkoTNVXAs/MhnBRqIiFgvs3Vdh
MIUla71kxWPHk4j6ocT3Jy9j0PxA3R4zoFm5N8kE/GhOYxv7mxsCIEv2pq7Rcl1sHFjKCNVD2KSG
Cm0bdMXQwIAsvOk2kPFMtUmIdkHu1IpENo2bY+02TZSP/TcbUNahDoKfaWt/YgDTnc0Kg1dqNneW
XDQj57WlFtObozWx6rNtqBjc2ph6uecko++3LMtXdAxW6DXrKZZef9JLykQ9TW6WsK4Icy2eRDNx
56MZttU0MAwrL2YnTz0pyU+dGXUYATJPr48N+i9EZuJgNmJ5bKl713dvtqmjemXcJ4V2WmRIi5k6
FbVMMrVPLWaqE0TMH61Mv2doja+xROlTa5U8JMtHD1EtgjIfI4k/szPETE3Xr13acb10TDx7ww2O
jUZPsDFz7JxpQZtdn34t6BMZK9m3ifnlIaWQLrK5RS+0EgY901fm0fKs2zg1a+eHN727afEJD1r+
OmFa2wUOT01AUIyU9OnnAMHoucrkSwzrde8HM64ZK7j2q6mFtsEsuSMfMsf9T1IZQQ7zgLUGe95+
jI2L4YpwaKhEilgEe89gXBrgotoNUn4vnY+iFOJVT6pT3ffcVcrHBYDmUV8XA4qO/m71z6PVFZGL
hJOW49hEs0DmFXwzGF4Y4MVD4U/yuKTWKzOX/NFMsNGnRPcNDVZezwDtMAuKvBQVi6jbL9qyYJIs
TBdcPDNQXTbAluLaihJkQW6yfkptQlHdFOT25HTwd8YvCJVJ09OhY8BiVKkDLrgpD1drkR0gaR88
kHhc/C6AMgO/uZFA0F5SwPOBkX4i0Tq7Oq72w/GHPModvY+6zFr3tu8hkwvaliAputyTiNPbRKnp
AHEFQ2w91cZUnkXFx+q1SnBC+bzQ39i7DRKtvJcXx0bzQ9BEBYnfcY8li41C9dBB0MRHnrV3/NYX
v+mGXaHXCcahgs4S8KxZBM0DeYB0cIGTgxGvlKbYPXi1/j7q8pOV6jxCehrmKBvIXyKCvs6t7wk0
C7dzHrW+sXe+mR+rxihC0+V+3lS0JUbtxfXl08RpFDr9Ve96LuO0174H5Mvak/YW6NldWFLcUJE/
6sO+GNbhEuBpZuTpc9dZ1k95w8VL25TQLZEtu6bqP/HUcQ4VlOz97PMw8xwdq72+arjU8x2DYrqV
uk8eCy3OHhdp7PXVRetmhDIMXKqhmA46cF+kVs25m/svMajhsFu89NI5xs90YJ0Rk3CVaW12dKAz
tBbuuKX3aWeKcsXDCNS8VbEdKjXvidklaAan+DAbZXNYPXSznqnHj91UrdEQ+CL0vDV/yDOCCErW
CmHySTOsT7zKJYSCzr3a0MR774A4ByBlg385jtTYbldXIa22JMpLJ7tweeE0UrZEp17PelHFocPT
GnFqyR3Mtx7sMgYtnKc8BRvBQCXNWZFOZv5cN+bFQcNDdnCAVsU4lLj4WIfidiAgZuwN59RLyzhR
XTxmQWpe9Tku9pNj/+j8oEbGpbCGrFhG543z04xq7PJKUZnvbUSAmiz9kPAX48zDmzPDGvYtY7CI
MDcslS08Qj25BhZok3JELohI7qfIrT4qDfeLPdgwgoAPz1U+nVtSHkSFUjKb7OXQ5EgsaN8hyBNO
hJq7J25yjZYaV7tQt06awah8+rvV2F8Yw8U7jAJXKOrZvsydL5WPh3zxevk26Im+R75Fh00dQlxD
TpNxNQ4tumEnCJ7Q0prnxXHOAxfHfszGKsyK+hWzQnUoYTE8MG3m/l0EftjYTP49F4mnPdUvreXQ
RUSolkvZvsMsvswu7DWHBCQWx31Gel91ywYW7I6DqWVp9237rOkTfYDKSw5Ojr4kpUwhyiqjfeo9
GdQYYBW6NLL4yMuMO3fZpIyLvPpdtqV7W+P0bpXrR6SLPQ9hxnogyoS5b1V2IAjPKWJmqYVehgqX
qLFdUNNUXc3825wB5CvgaiF0nEoSgcyrbQzuAwuRe5DIPjICHGNusIRKdepj0UQJZa73vn0QREpF
eW8dbVR19ETkgZqj/7gWM6vqEuNGkLIo0OtXXH1xZCQWaBGIkYNRuw8oA+eoz7uj7fGPo0kgYeVl
NsfPsOzPcD0+L+gBmDUi6UP7jE6YoLxs4jY6G0Eogsw6yCbZr1izeaW3TlvzR93gD0EwD2IAISjQ
m2gVX5JmWfBeYLqkgqFw+NT5Nh1hk8eqOcgjt8bvaVfaz6hFr10Z4CZY67M1zGXYNZV7sZ3mRMJR
78XHRMjvjuf7N8x4YxgnKJkXO34lWfVHETCTnp2U7rT2ImHKvCeOWyJY+9Frs34Y225+WNfsWmjm
1VxQJWL7y8fPgVPSpU7u+hqkN69F10qoAGIqwh66Tvphu36SfGpfF4TU7ZxXv0Skg2nhM0dNqRvj
EZjivRk8rmkkjygiTPNA5Bo+WKTtE4MHzzl7+lTvis4U585N4cGPIuIDx4wo/O+mS4tu0rAfxkqb
2Mr+g2j67ITsWDDWjJKqC0ju5jxagxcvGR8qwaAxw651aj3/XNvQBW2/f0GxWUNdDeyvZeZENSSL
NNOqH3TRQ1caXNpNy1iaMBU+HK5kauBITDmi6vlBiPTeDWbxNrgpN2iHv78xtO5izRJhJkTSQrOc
qFN9WNbhxLFwde9XnanXWhj1MfdCR1/6e+NOryNQCFXui6OONyDOZ+vUlzxWaUvfke5/tpryaQZd
8iBtaR5Sk3l7CXO1IKebhVVfhTH0PoLEVvrbhPYmcBJMSQsfZMt76XX2waW4xwnrHjqHsITKk+dZ
NtAhbWc+jqWYItc1Pw5WmjPSnKYzHNwJSwzxbX7BdVr+yvL2kHT4Lwwp7ybFNqtMdBpjZvZnGcu3
IDfcK7bwFXgKz/jZInOXdcFDZU4sxohMDy0rZmlZixszvZ+Nq7lRnSCXL7xXMIOQnyyyaHPf0PdL
QwcgILb71mYg56buvfNEGgXcBw6z7VoHQ5cIzLtdN+h6KBWyeYDdPBceIzjy79I+/dgpV+eq2Rk3
U/M1UY7PHuvnojygK2bQRLlCUw+gmOC18bHJnz3W0V55SD3lchVXXXlLh4YSBlXkrsd1Wij7aROM
znHEkWov9hWreHuYlFmVHgQsxc3AqqysOp5WT5lbdWVzRczItEpZXxvEfi5eWBNP7KrMsaWyyTJ9
J1uq+MbK96upjLQDjloxcW5XymSrK7ut3WG8pSNvKCOuqyy5FYu31sORoSu7bqWMuw0OXpf+gDL0
xsra6+Dx1fy3VFl+M2X+JYT7qVJG6lZ5hLlP4RHejldlFN72tg14FqIpcdPDndwt2nPb1dk+UJ7p
bdMqe3KtNtshN2+YUybgi6osMGmrDTAUbNmgtR+xzGVH80+rc/Dkxnl83n5br17Ctmks3GMEhv9+
EbAQhRLzEcykEGsbZ23b+38d9njt60rrGRjxAvXS0S+997XWcQltB9uXZ3PG6yCZgnVGtWcJQumt
rNXbK972LJneC5b5hxHzPXIO9V0txeSXpeKM4sS8lMpzub0/VlYBYlIGdeQS/sUdRlzrgYWBfUye
BmVoR6bCEErThxPjv6hVPtFabba9QNnltr2Oj2n7PwYWAGZkdnG6dyc866xmhws9k+Fi9WLcSb2e
SDuRKgxMmWIs9XPz3FOA8jHZcaCfOlyVG2JvnRI69mozMxxkUKBc/tux5InCWYJpilr3SVNjho3A
t+1tBL7fX6tYrSNvzkJXgQcGNcPZNoUmu0Pup28zCpZD4cEyUaLhDT0okwlLzSjTvTljxfu9MZRy
eJMPIyWZ9gyYeiRUbno2MBIFgwZKZ4NDgjSGp8kanROaydEmLa7KCtusX41/HmpIh/eBwjLgcoN3
oFANOVfi2XA/jwruoCucA1rPh1kBHuj3w3tQX/c3/kOuUBC1gkLUGx8CUjs0BDUTaRU+giH+EOUQ
JYzsNqnBQ76xJho1ftAUgGJSKIpeDS9+bwo1xsBIMR9qKBbb1/n92SUIwgyHCszav/XjjQJh0K2z
CN8DjiFqjxkEwpdMgTNKBdf4vQGsNEJi21gb6jtPlpqrGQrGsQnSW/Uqxo3VsR13CuBRKZRHDNOj
djjvMjsodxpSBIEYZvCgsVg6ZVJVITP3mYkekuE9mMgRSUG67RPD/gKpllFQPtEXWd3vZkt31suQ
FeXaLZb92e88BqwxeFNkn5getBx3QE2yqHTiz75HCmjCaEWXzmHMjNfWCj4uZTVFZOdoaZYcYd49
ofhCxma0wy0ZbD0sXfdHpr3aAWK0GaBViMzsfXHEg5Uh9xlZrYOwnoJDuZBmMBfKzhaVki5dZhaP
hUaWFPI2/TRVYJUqioZTZiNuZSCkmSVOEat4F/5c7SCpBHlRHoYxQM5cMhiyu+K1bnwL19LwiyXd
iG2HVamWv+OHRW2Xcb/Uj7IACIt4u8LeQrucyQBMH0RhBCiM96zmnyX5pKZLWd+sWWMC1U7gULsK
Fs4E6nAADQIzCE4fg6iAesLFXJqZ2mdb57yoF9fjqgJvjOd5L6fW2rmBS+TNew/aZu90rrYLCgou
GK47rFfaoZ68cx9kzsXPOlws+MNuXtXhOZVEsMmb7OoFeBLlmc1ftiv6dnzqxwTTDno8sjvrkcUy
UbEfa6t608Z6PfoAqUFcyKOhQWO35S7GPhbVn2VQDsTBe4fiUlYdDKMCJ54LmJmF4NkzjM+jpTgK
ZD1EdTUDxp3emet2b3Sydq45HaF4jmFQTKrsLJ5n4XgQODJgRzzf2gBCjWeMn6Tjs9xraUAN7lcG
NsU3Vyo0/QzY30u+DSsyi2bVEDhMfBiaGJVMu/rGG06qLHBi6EkI35qdZyHElOYPWRJmDQxbgy0k
wDuusbfs55G+Z2A4xyGgAUJbAjPnnB47L2alb6MeYbzBSqYOItrv92qCTDq7e0fG+tGqvfwY2NA1
O9ElmBnETyt3gdazIGe2oLpr8nlttfVkmDlCmJHKToc4ZZD6gpq1xYIUfKBCmHfLTImJBNNN+y/0
Cr5Mc2bvBUDncKLDyCiERwlWhKcFhh9djl4/WT7TkCX5ILsKh4DX0aiivxr2VXItjafuZTX5w3N/
urEE/7xa/nBwmc9TkEoaoS2Csnq6WRZqUMeUMGtuXFqcXQ7y8qUcVbT4Z7skrAiFT126WEGt+V03
Shu22kDS6FjsNUfHke5xmvVZQuciY+EDEy9Jqs8Ak1E44ZuqRWIfsgGtlrI29X52RuuCoG/Bm2S0
aghVKoUjrzR2fIRUHnkzhpPcuLh2apRReOOADGopcFd4Z8sqmgNUaXB85Zi92E8N3ta95cGYpLWV
0IsBqtL6X4Vf6w/Kl0157twbAjR3iD5lONLqW1xNXNvsy2L7GqBcB/DmsusEuZppUhjP6MM/uVn+
hcY2RhJRI9Vrzo1viCv3ViKnUbvhl0y6AXTaTGmXuA3qFlQkkKLE0RlwEZEm9ZYwWKE0+aFp/DdO
UBXIWXNAv7Z70lHdAz7L744N3w7QyC9cSCGoJeO9Tqf1kJhBDtOvfHOnCRp9LukUxPlIpgLw/zKe
9XCR9J8DbsOsp+NdQKObtMqyuc/aroDh2CTuB+w25pN+AuHb15x5cdM657ruBWp592vV1x+qudjn
3jDs8xYzs/DbU+tAn0CvJPcpkZ+ALNChFyKLKuFHluBxmk7cwcdEHvxheTAt55EblrnLUoobE8Mq
VMLIpbh8TIp3puYOUXjtu7lCgNcseWgDMdCfTdf3SaLhHWKTzhoEyc50H+vFokVrHhqrW06IBR7s
NHgnc6MDGmebR4MwQfoh5GWg54JLaVB0ldDRSMxLlm9C69djFs+gwqX7xsLzI2gIjTbWfPRIy0AE
00VyIAK2KMUtTbue+LWPYwxlzBkKg2tmek8QvtMIu+iTRTHSIP72Fu91so1oXfSjbS7WLmMeQ8Hn
gKsS9de6gHHP5GCHaHE3efJriracutZ46ee1ojuCT76Nu7CsxfQg9fHel8VPmoE2eLVEWf+lTV+M
uWVJmz9Oz5n62vaNbZMqLU2paACZKN7pa2aHZGWVsm1a4MMsgC6lXya0xZZKIDi3H5HU7iD1vpRl
Px2Rn3btdClkNx5dJEeXbRPrLFe2vSVGnQrKC14zovt9A3+xJXOwMRmtjJq8LrENn5vBBBSA80jI
XJTSk1SsznjP+LNVCTIAXTHTe3aPBD5Gal7w4AmChsA1HuNBZsDahhA+oyRBFAnpnhV+Ol+QHALE
pHFLEALrVx6SYCEUMgCZyc7M+vq8fb1dC+z8U0dR7z+3tO+jdWQ8meYvUzy4Bx3858VyAxbWRKYN
TnppTJTBaLypShllAX9iIeT2reCh6kxRpdXVztT1Jlr0orxaq19cV2Msr7ZA/0LlGYolhbo8geva
tQI/OlRXrj2zzyJbAO4i5rG9bHvbZsoUP2jbraBVXOqDTACUVCmNoTm3DObDxs9mhMiw+Fzb5LU1
VFbkwtAtA/WC2mjQ3Pbi1AiKtkNKPeRJ2nDqFpDc22fkxelfn5YnAQraWffQzl67R7Gv4d3JCIP2
PKWIS3Nwmw1jNfWr7Lmidy6q3crbQRT8s16m2tGySUTNYjCDCz7F3xurYqnYA1Usdtvu9p0F0HVM
dNgpz5PymgxgTGSVPlZJ8xnoHrwFfQYzn6fdDUu1d/jH1wa3v0ljzbhQqfzcdRCH2ZQMVDm7f8Mt
mEeDHK7ep8y1cDHM1qWUgish35EK8BfdbEN2/EnrWG3EakkM5tEq6c0oe2KgKGjb3rZxspmknAni
Sa/snKbUjrCXa9RsCMQsRaTW4KLEvbikQUcvz5q90Gxa/y+pkz3EYmd6HeeYWupvGyAVwcEUBHWr
sm5I/Z/4o5I9j/Wzx2h+JNql7FnCVSnnzqY68kTvUbag79yQHQzsUhTBSoA0Nh6h3y5MfVOR039v
iJMtToaghK2SgtwXfhhcpfbLlpw4moJ6bxvEUH/tWW3ghJbHOeoMOORAyj3mm41Uia/csY0KRWPb
L8nq6TgTdPOk9FlS1YiYgbjaHMhhi6CPu30k4jd/pO88l3Bx+uyblgzsHxSgeuaJ2lXOtbWM68AI
iAZlOWvHVVEuRIYLneudCOyByRvJw/I4LvZpEwOWTfwSBwGuXfXR49ERXFuOuuX1fWwfYmt6HvyV
cY43slaPaxq/9sCLlbiAyUrY5IGN5ngRvpVPG4tnQ7LoqaMsft4KBxzwxwZeISsO1686tAHPHy2M
zxupT/KlfWzp+m5abW6UlqoFg6Ql4sPG1Sv7lclQwuDJlzSFrfGbay4v2Zr18BkpRTcWX7E5W7fj
WUh6nl3KeyEJ9PCKNj0rhN8mwZmrOcHhrM7eWp2fXW91J6YH++2lJ+2nxS268/ZKa3D1gBbRpHs9
HyFhTBljlO18LvYMZwOg2OkVq7GFY/+0/ZMkhXEqbbvbBo/Kn7+bUVV72TZmP2PB/X0spdWHREw/
a2P+JRHW0Z0S/9jLhdNsA8NwhgDMT1bogFiZjtsZ19lui1nVRv6g3gHbG7Ftb+9DpgFatg1cHPOM
WJdvJg8VYpyLV4zuZUA4Wk/EZ/15Map3QS5Qt1048nu0IKwtS/9bjBRyo1H1LdkPrmqlqGYJvO8f
ci5l5Cn3d8z4ELF2TNT13wyb7XrZDrfNqr4xjcm4lwE99+2Vz8SkwscwH4LeeYTegrqETzf7E4oF
HLexoCRSBEp4wLIscdhaXPIlPHk66J94ggEVcMvi2OTds4ZXuG1erdG3TkE+PhqVQfkgSOymptnP
9Fp2WOBuMtWfWEHQjOTOZRZDATquMJm2CiATLu3r1sDjPGkXs+ZdNRv5vaGvuYOU/OI35qdscD+7
yNTbxghg7Ob2EQMx8FPHecC9sB6bDKebrg8XBxlr7zWfnRGCU+voLxrU3l3pocpZEjQGfflFBOYa
wsAoo6IBUgsCm04J5g7Lxxid2h/G5Qpu7FYXlJOmQ6aXOT5mU/Gl7gv4SPZtnICme3n9nXZ8/4JX
1JTFzMw6WV6KWD8NrMd8wpSwr1Zn4nAgdPt6vO8KF5vj+ORnsbXzng0A4riHANvPbnqfYU6wnBiq
yF/syDIpjFmkslAZpnPT1d+5ItddrLEoIzICzIDez9QQJsT1HvkD04LqurSOiyOhOi9VO36r9SfH
i+3v+GkWRhNqxFOzRpWlIExLfxe2dg9oXESZkedndxp+GQHr+jaRzwA5gXvUGllX6k5B03k8ZaAo
5wp+0OT6x+0uEnTw0cNtF262eW6XMzIE7mvLYNyNYsUQlVQB4Gtsjv+r9aQEHZb/VutpBMQ7/lda
z+8457/+Ow7Q2H7oX1pP8w/cIPjcKXwcX+k3/8YBEjBp674B9TpwXN2xXdJP/yX69P8wfIIdwRdY
AL8dlX38l+jTNv5gHKdb2LpBaWxS0f9JkqT6Jf8MkjR9C16obXmu7eu2TVn370GS7azN+K9646rF
xiv2xfoWr9K51JZDmyb4NrPAUQzQZA9cXo9q1mH3rl0YHK/G43Y0GjW65SJ4XorOfma9/6mt1+m6
HTkz1YtmJOXBaMR3u9R/Vmb/XGNteGC2ZYWrQQQiKOcUN7YbjQtrOaZTzg4xE6CLcqTB6JTGyWqr
VsW5f25YPFw9V+JF68WdhGLrQ5wxqmXI118Q0M5EfpZ33uunftDml8pz04PrxkymA53+STeW8RXk
wslJzP5um4P7SH+kJNzs2XBoOSxLxaDD6ZFg0Gn+6g7tqZzldLASyUhnNqrXNodCvsS+GQFess9D
ElPbepb9vOImCInJeJKxqb0yhvtqOb3+PKNgv4KM4kW3310qrVevtBV5u4DRXtLBbs3li2DRj8eZ
EhXqCS290u0OtjlfB8xHFKxYdpdMl68Y/06i9YMHf2TRg14NlqGka6PscztEfN6jv8gB83jv0JnM
kgfflvfGpsyqBhrLgyYfQY0cGltU+PlH7wH6XfDqr4QqmiYCQpl7sNq2KM3YxeWRkI4hkcJyO5IP
7uC+unoSUyGVZFK4RnWv6iIkzMJ9mIcFNVDqY1JDLJtYTjiiSjjU/O+PGWQjTXRPqfmrWvH3hUFm
O3tT49nPX3dGC+I+uSsfS+KIZ26TFGmefFlp6L8403Bc8MgCfAD0A6bb3294g6AwjhKLGZ1X7UuB
KysahqC9ErBJed2+0witr0QysHTQm5epDaaQge2AvSj3KXxAZpizZ54lmWYs5BB5AVgI7UU3nnrq
7HCSREB4FerhxbqPRjNd/nGD+Iur+m/ZrSqZ9R/4TdOHp2BTAHm6D8bf/M8Lzu/RIcfd2l0n1wOG
FNcM0GL5wMgbfeuY3np9TM6Olb4OBK+fq7T/bMcwDhI7m3aGKOPov349JhKA/+sV2bphwHZxbN8N
uBP8+y1ASwuroY0qrihnp3OBqfPgOA1wr2Z6GekunnWJG7Rv+zz0R/dLaejaM02paweCqA2s7mOd
tW4Yo9gaitJ/YgSxhrTMxJfJhu9fxbvSxtvo8bnRIgQqEnxvAhStthYsVzlmZQgqzd7ZRo7sJfOR
Dfc0oQaphZJc2x4Zws0tXFibyOIGJYUVbkNYdhAApzZ7UmsbBxy9B2VycMb17i0ZNlyi15fFYz1L
4lyFsLCw3WsiCZDUAVKHWSfmRxtrCIGv3zSJ8FyPNe8IQu3WIdN6E+PwsBgJEmB43aGvS8YpuWGd
bcO95Zohbq6BVNtsYpVwkQxIhqtXc9H+D2VnsiM3knbZd+l1EzCSRhpt0Ruf5/CYNMSGkBQS53nm
0/dh1KIrpR9KNAoIqLKy5B7upPEb7j33ja52IvUF31otPlE2y0tBL+tahiSfEAWDTxyjExN/qjUD
zri0XphwFOhRZTySGhsMT2NpxYdwCSQJYoYSMhyPpqGyQz/8yny73Vdx92rWLjd3ZDbryjYo4HV4
m9iFQC8RxRkl1sWNY721s69Z1jIVGXJCB1PdbtrM/KaRZbBLm9190nWflTvWG/KHkiO5G5sSn92R
gicAcN8GKIHDjZFBmJoAosglWtiD4nmoCbN4zFW3JSryyFsqDuEEZAC7DZz2BtIjUP3LOEPB8xUM
qbKrKGbQgFtm/640ql2SNjC7ke1gmoHcWhkDAoF6NnTi4tyT7s24hbjixKMzcZKj6XCBdG39VbFX
3xsEfWB7QiAlQ1S3bTsba0rTYVMy1V3Hyz1SO8ZhxnCwafzpcx9GgNameNf2i0ebmBJG+ayTSDmw
fIRjDG91qbdgEdjEhZJt+Dy98DvhXfSfpUu6SYyX7Ipm85YuCWcpoJXbR1RERzOj6I4Pbdiy+dcy
2oE8jFDsoweasFZzd6zF5CNqrAVjxpYAhkK35xDMQoGZg7xA9Rgyxd3Fg41VIYXsVS0+wsBBkWFq
FHPea+VwDaQam6Bn+98cODRA9QKUMWa4N4eIBDz0L52x6IdURe5gvOoynTw58KndttiQPaL3GpEE
OyXScLrOI3BBVtuibF6a1hyfPBWvlMETgBDTCSoFg1SGM0dDohQmX/LZHk35MHe7Etf3sbGtH0ZF
6Mu4WFyTyH+xpfpUODBWDDvfA4aMtlVcFJcJ/oRJcEZTjcRqQNmbkvyGVBAzuSX01s+jTxYYuyVF
htsBDcYmjlktqBCJYDP1NmvjcleQRbBFmolkuY+IfrSoBTwARq3nJzsCplkH8ZSqxtp5Duq0PlRG
Y6yL9JGahBG4KeRG0+iQwztqpEjFa9BP32XZ1QdpB/e41uJDZUa7PD2NOJr3lUzftCGZvy8nTzXX
b6HwsPOGBqmHTv2pz/Vrgz6GiT8whzHHnTksn0OBi10wyN0kFPsxq/e947+o7kut0Xo75r0VbH4M
c4Tb1jFdRoXnbbTbbmPXOpDNRDBN6DA7Sg1nP5TyRxml8mb/yGaroGbINh3eEOmYv4Yo41pskBY2
4TvqEHerl5sx9/176NZEYcRsRXvcpahw1h9nXJlIbgZJkdEo+1KOfXue2uiQjhXhiKbDqHCo34ph
iA9GtnbLhmWSaN/KDFs0Ei0A6iDxV3FvQY6JjbWesK9irjPWbKlPk+XOMHtoV32wZ0725Pi22nWi
Ucz0nBsiM7X7uCMXk204hcVNqfpUNhRUNVugAzPfW4Eu/rGvGWvKub6UKGZWqPPIkfADFy1U+zOz
vOaWdR0Ll44ZgFUSYWd6dy0CffdIgFgD48C1PyAE6O2OyGvkjXJi9ZfZJ7dy31jR4hn07eTJBdEk
y6k5p4StFEUUHltNHq/KSPuuwL8z+dIvfmq7h7zMiDOZ1aXCGVRFAInjJZQxyK0r03gE73NoQEA0
wnPCmgi0jzgjkHR2AD9/DaygV2FL4Lf0InHuc/uny2l8SEYPlzwM/7WrA5JSGK5sqEoAhfkO6YmB
x7ysC94TneSPYNtMkCaYeX1JpoTdPbK8Izqbw+RWpxiuo242mMW0JiFJ+phK0HEtbiazaeEsBG25
MwZ2FfktEcQ2NHDG7Cw9NanlbxmaFOcWk+zOBTNtzN20Q4gERgmb9l0F+jpFgoIMXfSlR+A8JauW
h9FDHkLcCxuL6F9BOFXV4ayYCcZCJTMVAFbL2yDC6uoRe4+iAPNxKxkCtNyELDSghwZyOmOHv7ic
aTuvBxdMuuWwFv00MNdvm00G7YZ1N9vSysYsbRjcjNJgFaSAoMEGZJ2c+2N/MeLh0Sgitfn4b6zy
GSQvjAIeNSRe84h9JhgZ38Es2BL1xGgxGaL3BsZX+8lG9JzlUJGOSEr9RxTmjmAz6nn+56zsbLZV
FVv1UTwIgWB5ji29nR3vW6oWIPYUdKxeaEvwavJ7B/J1qt/wfLfbYjlgo+Wo7YK4JKnPIf2cW4kA
+AnU8ow20mPNLmHiDg0p7sGSiuNWHY/4mjysMHxqW+9nguD7nFgGEV04iDtWtZeUkpa6pX434xLI
qDJvpW2+8HbiQ55EPwkNau+96xxtklxX3YjWMQiqVxAD7j6SoBDk6Lf7oWrmTb987dFgRbd5GD8l
Q1duOIpENGyDzNG3tjKOjI0fpJ38ioTNqDSc9oJrVeIXfgQkduubhIfBbP4I3PTsJF61t0Nra3CT
cROiCoe+Oi0f7sQGKAUv9sSjS7qTeWN4cRccuwdJoOSGoSz0ojBVR0dnX5lN1me8b49k1OVPxHby
BBw78GZIkak7S7owiCORQDtlxhwWdtoRG2PACveCemfpwH5tEDzrmlGRLtp7NkIi7t042oWE5Zw/
fnS5eC/imH/dCGnA6mBiUYD6sc/OcceQeuJvWFtzf+wwFa2ND+BGyG9yGKuRPXtDWlrrOsXlPw1k
Han5KU93UeSA8+p4LpdQfaDOAdiMqAY3guk9dDFbbv0wGw8hguBV7FkBacYtCNwQzwG7840qsfZZ
5Rivs8ltDzNLN993CWDp+4F/FUMAwa3yGCmCe0cLvQcxyl8/rkqMF9O9H0KwYs6DLqvyHlZBtm5G
krItZ/we0iGt47bGXFMLawfHxV+Vcip3pao+W3R36yFiYkd1DbgSOR8bE3A5vDPeXlsiMqWm36DP
yBYOF9jkdAp3sz2gAeTobz0cBkFXVqvcSsBjDC5taLkJx8HnuWUXZ2gN80blJbvnsFiu9Pmgjey7
LzTgaK5RTKy32jtOIqm2dkJp3vTuk42eZusZ6Tkw9I+xs8RJ1tFPGRXfaXHlGSqxQpRA39B73jYu
ARWOdYwCPhmw2QFVfBs+oBbEngfYZHnIcSvzz9193RJY5vod1kM0mavK6ZC8Wke7780LgVTfTeaE
RkDosz1ZhL2UM5LLfIACFZHIqSKfXOxQeggvqa0cgFObAnTDity5dFuFhDpJBJZy0Nm+aXr/4rx5
nGy3ITefbAYRhokYGApEsBOFd0ydovjkFNG49nOsdaTt2Q/j+Ga16dZ+LFrXOyBlmPfFaN00gZpO
ZhxQj9cYC7NqF6HKX/OssE8/lDmKW9qD2QEi425yICq21c3HSFBc+27wdUGqPLNSf269ad91VXqB
EK0uNh/Wlgbf2lgxGoQghreoSAndN1L+4luJTlWZmJussMNNgJ1jNodd0ZF5b+FzPjph9ohH65Mf
Fe7a6sk5i93lLtDY1Ji2TxudVd99NOgXpyMMupHqbCbxdGsPfZ5713TA5lIg2jiI2mgupmNdC6Lo
z7yxb0z11aPjWxkmPlxSGYEVV0HNvcNumrK5vbf4bVHC1iG6fW5vO4vkJ6rc5xShgrLgM+btjRpg
Cd1EihY1D5Nph7vQSaa7YJBjIik9saDH15jHOD/ykv4/vTr4O8+Dg34BV/HZqaRzNROHmIKlmsst
X5F2HFxTX4md49I5GDXDg5bafZsJO9qrqSHIPjHWA+jr88ePOdrWUiYPfmgK3ELWvO1aMDcYdA5u
TlMbW8N7YnEnDT0vYVFbjU5oPA05Xtyhbvp9s4zdonIZfM14ij6GN7pmAUjBczQg/53rAo2P7yXw
OkY3PEdjHIHT5U+ViaG6j9KTli3C3gL6Pbis6kKF5h1AFT1EkYifmE/mD06X0aFxEKwDsq3ZJiIh
VWP3zfbjBEVrl6DOBiFGbJGGoJPsVGCVD1Uy+BffaiHeYKmjFjXC9EypzyIZDyMwNqgx2Gz8U53i
CxistvEo0eMfsxsTF2vk2RMDUBwsE0HgVmsEbGHWUQXRVeb+V79rs0sbLndWTk6HXFSonUMb0asK
dV1tGS9Dkn+m0u32Eb5EnCrY4Lgk1yn2CSjHID7hg9bbgA3zusd/fUaxBS9jTJ6MApF+amPXRXGA
a1abZy+0sodhGXoZo33rR7Iz8WkFAFmC6CUgnAcDEu/FiEQI8aScL1MRvF8GGalnUSn1HFY1R4KZ
Y0OcnHpdo47d8xiPH4sJ37ZFFokAHiKtmrMRKAZj3eqtmIFAR47TMzPri70RZda98/xnsh/FznZ0
fEjDBXk+FsYxSbzjxy8d28muCDSI+Nq62l5tXj+ulRYWJt3wI9zL8l6WKS76ZQhZWm5ynhllbNAM
vvusrVbUyemh8jE3kH8n8uFO97UKlpAiPN01Ihlvol5W8YZhIGVwI65h9Tqrer78J4jYcJ98RZVW
OYi2C0PszErLS3Vt258gVYtLhGkBixWusN5YuCZ1Fu9rSq+NE0XqXDjISiaNElEH1x7/IFPC5KKs
eFwnXuID5Cd5MvBaiwqeX8mM2NhpPGvrxmtesIqPh5pIk0MDyMcFELcOU3+4ZjOZrpItDY62GbkC
KsmrLWLo6Q15vUSTZRLoDk7r3n9ia+ZdEinrQ8qBztNWjPtwNn8CEirPzZCSgBrRJsFrMfZ+Z2/y
WGdnAq/BACNWWw0wGeHt8UMWVrufh+HZ6S117gcwo302doePAsTDJjEHdbZpmtE82eaCK4Vjxf4q
QOCG7AxFMeeFxSQmNjfzPPwsdf6EPOI85Ia95kT9FthNQfUAONfiCYUMEIEgye4NQw+2hrZ3ZL+c
HUSMGKCfe+hitlMd/PjWNUnzSafVa12Ka2cO+jXPrpaLldIxAb5nuWleHSPaCfhxBx4ZFmZqTtAq
abz7jA+Setd77JSeNyyqk4smzBKyj32u6vKhBpx5ZiP1xS5N7m89YDeCsAl1QR7xMOLIKV4wI2N0
oZEEjUnf2GVfWo+BTtPQ3II+PnhEkK2DhF+/WZJDCrf4FjXzzyL06p1uPoPDhW/iLlq56ErUTbWb
PMqdDO/MOo5dMrEKw11PxEceZuAoQaNBDvBqmFKOOGftS2H0j20eRlcngD+Or5/KU39zlhYPhna6
lNIjfjU+44yNQrytXX/j85Q/5cRqD8wUYnp1WVnMm3wu2ixARSQZZ3esagDi+A2kUovbSxKmISOH
PDPHqmAqVRbw5pQOMAV0SaX8GhMxE5skJruFLV4Ch4SABhskE5pCbD++f0q3aeMbM5JgWX42+pYs
C+A9iOv6eGe6NXWz/WnKKMKmDAYmU9CLVh7dfWBd5pT1AoIySSpgY1+n3NuZ3SD3hs4lTQWDTAJN
F0dxU14MVMgJz8qHkGDVxEKf6zKzoRIcyaDlRjfqcu/X8BMyd/o1WG51bTiZmm4RNDLp3PeBEWxC
MTinjDxFss7jA7MkULsDB2EN+5KSwANBkddoKoEl1h46sd5nUFlGNjJA2pmxBHcQE1OyDjpVYfS1
SBQI97QJQDNrCFdOEteHaOLNEfPYCU1Et4+c1gyYYlLpRKetbYrgCIXwi5cIMF7Sfcoh3DHPCz45
oePw1epuZRtM99qCjGLZ+O+ohonCZFgE56I+jNGS7OuAivdzxlxAgqHJJ5DO9owsaDKYDP9SuVld
jDQwnjuWO24x6f8MUzq/+sLa46kck3479/AcshlaWFZb68nNcf19QsEoj+AliHytKa2kW7zbdUSY
htXv0Nu0m9ww1AmXYbYxw/KgZ0E3oHJxCAMf92Nh3qeKrFqXrMw11Qxa3AZ1pcvYxpXMd5i/I7+q
ltzhcsi3hvuWDI19agrOncFS+SPi6l1QOicqL7kjOAHNcZ8N4FMYBcWmhAtRRf6q+Ba2/fAGQvGl
4OSA0y8eY/9qT33+KOZgg2wALVVSadpMs/zqWQNbfY2aBuBdtOmxz2PGf2lZ+x8D2UbnsWtQ0w2z
e+I6/TIyzoqYgn5M7m2uayVxRdtt9NRgi9noObsXLW2uLqwQNbCvP/Xau9XJTO/glxyg9WCcAa0i
uV9a087mDFcx1ZYXo4yz0qE+DOy/guBzHDXuQQnEJ54cmXgTBYBPSEeHXtqgooBPeBxfzLjc8DnH
MLeyKzugjcES6tpd+AyLC2XyAO/ZWaBaavnhROqaiqDdfxQtoQXIt2jYnKcqOFtcOi0+ddhhfove
1GwIu6fhPcdlRAK0hYifLW9ydPivhrayi15+5K7xycWDtNiEcJMD7bsVSGQIyaoObWs+JmYSbhr7
l2e09gHT2psd1B7TDEn3VKl5O7TWhMY9UGfGpHcCavPTmJTVpQEfI6YyOM2x+0Y6ULUvijJmejD6
j80Qfeb5/72oWv2ccHKxL6nURlJRHpJZoqsJx/QFIM3aaElfnuN8GR9pa1+yN12VNm+0Vr39OZzb
H0lD801VBKo2BhEt62zcjwn2RY3hIPM6QtdaE82c7WZbWeOUJU8xe5lFhrqNODVgD6TojB37X58V
a1IWzisl0AEsQ7kd+t7fzqnwr3FHHJBlRWiBCPnptDe/NDiDM1Let7FWPdA75d3bOHury2EXesJ6
qeQ7xm6XsHUl7nNcXfRASFBlgQ1JCnuhHTAFs+f2FTOav7NrYoB6PClQaopX4XE5421mo9kh3gjG
+Qv83AYN1xe7SFweqXgJlZ85W3MYLVpxChSNeooAugT8OFYW5prgmDYukc5PM1taWD/yHrh81Gkq
xs9D5f/yk5l2kKnbxevHneAo/ZKX1lMQM7sB5UpizcCDha/I2Edl1Nx7jAmMDy7cHeY1jghV8X2S
28KcqnaO4Kmk8CrAYntPeP4BHvQi2M2JV+7iEcdTHONOb9ElKbKeNmZKREjZABDtF6/MxympCcna
u3mE6s6vyq9ll3pn7RPa+vG/8sxkL4okJ5b5xTWKZFOwfFyXM12EJKnGs6eHLqNJi7tiXznT3e/C
/hgYoXXtU1iNsH3u3IfRnlt9ibEVa+k53asffquMqSWawJdHf4mYpyeqoWLr8gpcnzm1ppbv8hA9
vN/En53ifQqDmF1bwRDclyAaoyo8B11Y8ezPxjMmaGAasBBp3xjCsgKc66nbutksrwCgd+ngwxro
YoO7UQmFSz27YENKWNmggY7mmIKkqpsHFH32RZi/LMxjH2vtJKbCRy4FETyqn73hs3Ctu9shtms4
RsCLeD/6tGX6DQ12FdZ2+4y9Wp8Z5tyNaX4furx9CmxAxB5yKEnaTjuTjt6b8a+Rg2pTV/a33BIv
8CbQPgqd7DYgFUFLaFgrUzBB1RjtB9lEuzYFTIPW6yF2umfwCUsUdL7tO59scy5zF/qEH0AzCg0z
YSVMK0GM1K4wmmtLb8tn2exM4yAEtpuRqA8y+swz/U3Ex2ZQiMhk5+VZs1fDofb7R5XEQLPzmHfS
Z+8mxjJ2D+tlleKaM+kIwMw3Zibe8K/5a5bv3nqMJ276qGd9YKSYK8oOj8auAMHzZpSRxS1D6UIg
VFxCZHcH0FtZ4l9Dkp2vH38KAuOSNIOGvDd2grgWuz+g7/gyBN7rEDAlcCDnrt0qDFjt8+PjTx8/
jLkRp97CsjfWwS3Is/AwtuF7hQUEGVlahbfSH45N0U8IVJZ/hrowvA1E5exbyXOCbStWP9c1t0MB
4xaVWxHdPn6QhRmAXRQ8JJZ/5sMr2UGwGQBej6B8Ang+lP7zMQiyezLm8e3//fOPP5migJze1zjO
1E5EBuOUrvQIZnSLi9QeHVpR/eRBzhFbgQKmhiTQyMiNTdxjQOfvB3zSd+nBZiBMdhVmg6JLBOY6
+WZNmrsHLPJaoLXtDdwuEoTFxpqrGvM/xa+IgKDgFzK3wvKH54TR5KUHt2UK/eS6MEwmSaKNxYng
t8z7mMXfMz5Z4qsHCuf0FuVMyGzffRvovFZlEb0WovyVD9EnewgPdP4IvBlNVnqiea4Y5bSTva9t
zABGDceAIGo8vnjEivakioz19PCe519dt/9msvwj3sM8DNUeHiF0BvU5xaUU1YR714F70RPDYno7
qjaCalZhHjw17FETR2Hf0USPw/5E10AXBzSiwwaAUVf3q9AJ10UivuUAfFfhW2d+V+yL6KTkqRhG
mFkVbh2zD7KtjpObbREFI3sX+G2XGkj0nQydiWWuxv4gZTE+yBoAhnS/zmZ6mpRHrJuZIanw1CO5
K6x4y/rmzP2OtrXrfZxkzNakn7GO1sYRcFtIscokOnS6R5+R+Npr8emEaXczDmM6hp9tp1ToVqgP
YopGA+fs4tu4KJSAi4bha07osIDyxbELrwFXEaNjZ+U1/J0iXbrC5pAYE/7n4nvaO+SdEjGz6ee8
3Ri+u46RGGuImLirRgy991F/T0YckYD6l0Ia4ok2XSLodMLYZsfWino4U+nG6hpa3+W3qO33efBf
qfNmpLXOsy4VWKronSRSVy33RS1CcriJaZSl+jHDZVoV5FTuQ294AhAMeMt/ZHdcQWzAOSiSsdq5
tX+2bMVdENCcYX5aI78hdqhyXjzWRFq1jHhCc1ir0Pmpk/ekU2xNG2DXUQOyjNlxBFLfPWSBDdvM
z/dumYMKIIZmK6Dh828/Dz2OTKOrzlY8wdnLm5q+Sz6HFvFEptuIbRn3jECFZJxWf7YKoLcOgSo8
O346Shwo23dWIvBGkRDGCc8wPtwh1OUbyM18m83Vk1U7FcwVZ+f5LJJsQz1qNbBRCFTJ/LddBX1Q
bukz3zGs37ua6aP0842d4/kXDlrwKvqppMkXGXUblpXeTpFN0ukmwDokAKGoem85+UPDgMd2R5ct
fUYoQSLeWEp+5XONygfsllzgLhdV0XqLhZAFfWds2VrzjCkYo5SA+tNgoKo3+H58JBFwc3NWA0lz
DNvmQM+Zs2VzWMKUDO2T3iKFbjgURpGibI/vzZJa1yQOcdyV1hsmaDxwLLTQK8J0nl2Lsrnpd3ks
220fFewNZbMBIV1s5sXZjxWsHoKaBT2W/BKoMB5cuCM1jIWKpJrEYthE3De5Iws+GRAM8qZtDOzR
NMDbeLFc+046QzHQWxWx1pk6Q3IQ5uzKcuZb2rRvrENJsQKDjLMFrMSgxfc2RZlrVpT2CSgpyH/5
2ijfp5iYwaxkaD+72lxn/muhrUOaMUupTTLLWbg/dxDQV/UuK+QP9PxsV6ZvKJu+JZxoCJex2oQI
atKmdncDkUoVdK4dEwzgHvanboCWr16yzmwhueMuIb5RqQ8uu090BYM4OWXrHGSks9SbcnDaY+Si
Dp4p4oU3JPu+fKuRvKyHNvT4eJrnaYjgMOQoKYssODkRX6orXDj1yZHG7nMcJ9/NEDyIw2GcAxnC
JRfuhadfphENv//V4iTatKyjdt4onwTj+hD6Yic9Ot8o+VLMVbgNSutHWQSfOu66WFswehIsGtie
3jKd/VR9U+6RZ/tw6oKy/pq5XQC0pWfVMF+K2mZ0GloMI+px02WtAwC6v5tNFtLGA7gSfBeZH8N+
kuzNyxjobO6+ow54C4p+OLqtR4qD/glkjMi51CBRwxOrv8vTFqXrb3I5pWz+Y2qlta2935ikVQGd
OU5L/9Th7Y4m73Pplu0azWi6DgdcA5Yd5owlFs5E52+TdBzYE14TGv1Np5jMywTQV8odtg+ojv7l
zan/4c054FItF5Ev3kbYrOWPb09RHjT/53+Z/1v6c6hCdgmnuPHsY72Mv1wdtTtFUhMjeub5qb5q
u4uWiRb2UI/06jnCLc5iluD2FkelT4uSmWQAokTF3fEvbxB18R+fnqt4exqloYX5+J9vsA8Lt2sI
pzpJ2jzyKGqqiTzcJVh49hVvHIL9QC6Xz8YRwDn6Jhffh13c/v42/tAYS6WUECbfo2l7Wv72HZqy
a4wA6eEJNQ1LijnBjuRuisx5K1yKTohZPBIhmfsF9sy/v/TyV/9TbekJwLjk+tqCvO4lcv2/v6Eq
0KpEHezixGMlTYoMz7nIA9umYf4vv3GAgxWFTOFt/v7C1vLd//bKJnhfkytXuJKg9X++sknga5Gn
mcMKKqoekH2dWuI0tN+YhzaIlrQ2jq1mfMln71ehZqJg5X36qPayjtwxI/qVjWmymXTP/C0fSYid
u3Ma1/CHnOJb5lLEo3X4N3mqDWn497dtC094iiAILpnf5alTxshHUxmf7K5mvmLMp2EZ0xRL2BZB
tf0dexabgvqAQE/OxHL4hJRdEOACbKj6aYcqMR6s4hIk7NwNGD9110yHxKofy7YkTQ9/Y1ej31O2
sWdvjIh8fs8wxu+HJmbhwGpilSG4uJRWiFYOeyej6Bj1RGzBisquFN7my9+/qT+vTs9xacg8oRRk
GvHbF1XkshJ80u6pY268ariBV4Jci6rvvjQ2lWBUMwDG9A2QJxG7v7/2n6cbr61MB6Qbu08kwf+8
SFLfGlC/N+7JFO42n0mYQ6TZbUvl42BhbPr3V/vzuPIcRRKE47haL5Tnf76aS5RLhVrSPUWW8RMv
4isabxL4mO4nZvZrLP2ff389azlefrsH4FzbwvaQFmNZ+O2jTSrozGVUOKfE99U2MuI1JfHebGRO
NM4y7FhWBFHB2D8wnsqyzpF5YVb0C48h4LIerWolj3ZA5tAiPctK4IS5TVdFYptROETPc2Bh4XQe
ggabmcEk919+gz8PUA+cgFJ8YNLmT799ZHnUk6iQupIgXUOtmVnk+7ip72bnBacR7zYh48YXm0WY
q3m7CKq6lc5GZmyLHHGAtwUVcQG+YbSXRL3NhXv1jPKTBSYL6PGr71Tz/u9v+X+4nGGIs9rlY+d5
//tnrq0hEnPpWCdGDQz4HbYdxP/kBxSAR9MvzE2+GB0YhQeZOP/9pRcW+e/fN1eycm0G0Eq6vz8P
FcNbXjuzTgRcZ6BX52lleih3yBA5mzbbfDzZ09VsAYHIGMZ4smhq61GQ0aO6/l+udvM3nLnlSQ+D
jPQWpLnrOvbybv/r6dwLIjPJsTBPqVtxXi3qoXnR/Ny5/sL9XL7SlXPDUR8aCiTt3z8L9eetrXHp
OAjqFAubP48Vdl0eTHJxKoX4ykywRDliT18cb5/Z6dMcsYK2nYwRKCnFq+YjYIscPaJv3TcVWQc/
NczvtakO8KSchx5mBH1+ZNblpp5RMwRuTPg3i8uHUZp3okJBWfjyFOjOPCc9qCTHwQtv9RCQHTzA
LVBdGv/WvJFZtrWZs6wwjDi7rKp5+k0A4aIi1ZtYZk+9De2p0vmZpcRyNDj/AV9o9yBLVLPmFIRr
N7SQfjWU6bo2eZaZ+VssgieLGKVdrFkUDqZ/IHHN40LZRCqAMxdb7n4YK7IqSuNi2v30Ng72wYhR
JRlZ8lQbFG4UtZemBy+BHpNlZ0NHFXdiXkmv9y65Sp/bILl3TWjSncGK/PsX9j88sLXACGXBq7Vo
ID4Os/+6XHKCbaBF+c4pGKR3nglPRGnwPQ4b77FvxdkLkGEkMINgAtHINCQW53H+AmfLOYq5ZrnM
oiqo0BVbXbrXRJKsPbSMi2G8PnaV8+rMubHCoWD9yxt3/rzjSdDglKU81p4N8uCf13mQ9shWqAFP
HzJRB43JbEy/wEU537OsfvOM6ZSSLXtN5tnH+pSyk867e6shy9E9mC9IaDLqL86sCCJJSoivdm3U
g8SCsey0jziMmSvGnwK2VdueLd9e+uTTtiW7hoa1lqm/2PGAvN40MkniKZt8F5n6yRzL+0dl1dL3
X4D/5WSMlXq0tqkVMUNmt3yWmf1IsDfczfpH7SN63oxpxKaQI/NQMcGrCcjcGW+eXWJKySLSDpdt
2Ux1b/MJP4AaAW+IG+xQtOi8HGv4+verwvzTrqMFz2hOEdPmJrZ+e4QJ8gFmYCDOKfUIOhzDW6Na
AgcV+qdQk98RtNnEII6VYFLI4pRWChByiCgiAfa6r5N/Od3NPx6prs2nL00sRJxt8vf3U0WkbRr1
NJ/4eoejapBUKLUdC1HfIqLy3PYRpBX8W5KfLTA+QDlQqueKxVsUFg2BfGb4L5Xun6c+bwlXE0xb
aBZUUr99ROSboslmeHiywshGZrpQo3wWhuwbEmhczCqQ1ylXTFfm/dPRTdt1JnrrbJvKXv/L1/VH
vb+8F7TGpsBLzQP7tzM/w51TNr6YTg64shU1Qn5s2oqksUGvho4vzbdAsQbsPTeta5gb1fHejKF8
CBIykacqu7PX9/n/dPDo6XZpJqP4PI/z27+80T+fTi4FxdKUYG6iQfi9NUvtMIIxogbwx8TK450U
xywQF9Sxmj4tIbXexruSo/l/8H19MPS+Kri1dZSFFyN6sucoWw/KeQ2Duj7WfdTBdvGySzoN13A3
IvR9KqsxW3Pc3Vrdls+cENmZjSWGo6HcWh3HcJE05WaSSb2dC/3Vz9ufYkb+CeqGtGHRZuisylyT
f4cg3Iklw8VFWB1WgNCIpkFZ6DZ7G6W+bACdOkuCQT1lattaMJNKzEJnBxKahTJtJztP7bsG93lv
qvzAsMBGHgT1eC5ywpnimagCSPJMJYcTs1EfeaPhrQuQZefRZi388aNsp3bXT4XcfzQgBQs91K92
e5lxS+IOyd0H8rryDeGGnbJezYlyPk6C18wqv6YNLW4QpVtDtuYRB+evWqAH6e2ZYGOyRoLQgWvV
dfrh4xCNGRqehdc/Awn4KiCM1cLYDiitLiChnxqLuKdgREuhZHANys8s/GM8B1qfXOhAH5105Ne/
8G/jNdM9nwZPgnU+B4QYpxHPuMw/NGBL/6Xm+PPid0w6ffzGGsL0H81ulOOQQc3VnOAe0K3V648a
uhy2Hh7gHcHe7EWm//+73zG57aWSLCmU/Xu92QYCju8Y1icvSdqdUchr2vX6/zJ2Xr2Ro9sV/SuG
33nNHAzDDwyVcyn2CyG11Mw589d7sfpej2cMBwzAqSqpK4n8wjl7r70HQJtu414Hhmsqa/KxqNKg
ysow8/zWK2idbh7+94tK/ssGh6BblloyMyFmME38b9dUjvVDqmpNpTUtPIHIzQ9cREzBGgVbZL/E
QHMW6KF/FNRuche/xmxwJmqFYb3EgOlC8CF1Do4sivJPFiIUjiHmlwgdRyFj7WTRyp/DKySQyi1Q
ZjtzUQOLbjySxeX/a6Q3pf/2cRjjFV1X+CygqljB/nliV1M6lSqi7V04VpFrLmDQeQGDZk1MXftx
H8uitHvcSvLUaYjb2A4LbDRucULbj5umj+TJTs0sXZFo9TKORMQ+DhGreCTuwKLTWnMfD2lCQfGQ
0gWpp+28IwyHhkLbbhSEcDRBKsUlXppMGnI8avhHuymGjxNpC4k2XCg5f78JJdkTAgrPOMeVXRya
k6fpza/MmoRdVMwj8ztxfXXW+JqTLWFpCqRXb0iVbKNqCVyskr42CMRdilzbJ7AXbrEJs2q5OWEW
oiGxy5fD45bVRGwoxVzkiDsZSpsiXsnzxSxTx/eWvCHU2FWwYS+abkZdXcumiMxmDO9Vx6TFKIZi
rnrK2iXVVmAWCOV5bYTPYRZoa6PCzkYvAb24oEe2XIdPD2fmb/sVekEsd0FH3jB+oG6iLQNLqroI
0YfUEimjZNVpVkHyt3U0rhRsWrbYFMEm8xNSstGSyDQ3boC7pKccXEiDlsUDpEarAB6TQzRivbfw
BK1TRmlnykzzYGSKS+3ZX5WqRIoBZ+80lBcVCJddBom5StU23LQYxR7vkh74Maf3vu3gwjiikWv3
NpEjl2zKFEKVQWceiZCrk/t4EJSiO8SIn9hclEjuZaJR6pZaU5v3F9+vxKc4EC1on6DoVMu/4/l3
koprSBQqhXmpKQU3JNERtZ96DPIgPZPtYRJGgAJLH3R9+7DrMG0JdjDQuhKgkYC+yrG3T9jlcWvB
gqVIuZCGNjhbyVyFv0o+AttpSwuAzjc/8c5uwFBKT4OaKDbp8QIeUEryU6FlB1Qui9pJO2gJyrMA
H8W6ReQKDC+WCJxi/2RVDb1HX39CMCZ7MeqadZHhh0wIiWzNSKD/E7xQIzpjtaIMJYH6ITl4K2fq
JmCzj0Z9lr3Wr3dTNMDDtpO8kt7yTHtR8+zNbIhwD7sQXymu+K3c1SuhN7SNEkhY+YJiq4tY/AHf
ZXBY5FeEs6yd81T1hlqNNk3oDbxo3NXjhbdptzr2+N8VSjFBdmjWNwilMPewbT6MqWB5V9JYWU8y
+i6aMNQyNZZ+h3zszoUEtzIXSIg0B+RVfRq9ooSt1r3JafRwF8Oiay9qT4dJiPToZx1+iMGsr61G
StcERS5ur1R28jgssLWyXcdlwPk6y1fAvfnTgEacMK40RJzE3bTqjhh5JEZbUUc3QnXB6AZELaEy
XqKaVb8C13+VRWa8aSrxYGlCTvwAvuc4xbw4YvjzVGEiktH3lRt6AV5+ru+TDGtc1EQPKNOSQQ8M
K2bmdcyElmexVSe9vENmCBxSSDuaJyqA7pkOa54u+iOst27LlS9iOUVAkG7UoADGS3IHUy+JL1Yr
IoGswwPFknCrxoxCjcgFkYMJXNVK0rgtMAS3p4F1BLJGMcdg/TSYTPgGHWoL+Kgn4CzYD+sp+S4T
pKJo+8qDGEWLMgXDSYqw8mDlV3Yq7YFSb+pRgLScChTtyixUw0mFItiafcMqkwSzJ9a1DvHD6pUV
E5YVqznmbSedLEUgpbG6YdwhmLXuGGOaZk7dvrUoqKjjsOfzhzs9l0mhNcdLrOXTBQVVyBkwwxMy
qpWmhuZFCBrpXHIxVWxnHcBa8S7CB78UcCEMV8IhNvETBzTJOvGtKMmdRD/wlMiWz0w5TW5bBmcE
xOY9SX4yMdBhbRRz12bsethJVoGMbRMxr7puMVnAU0cIdbFGqXmiLC+txIrAnoRwxN2YBvts3E1J
ZGAtaT/SKScKOFMCJyiTzq2RJe2Lwrw14gjWy/oIu2Br4ZPZJRYiuAnx+yqirW3rJGfaWt1nz1ny
3DWKM+K22keoyTc9/CW6jPFe0Jjiakvz8YCU6BoNlWVlyZByExISoKDdG1JhnYtWNFZjLdZrP4mv
ak6pry258Am8VF1BxJPWoTDfRlkuboMpe2bKZ6BCo8q3LVLos5oOQxL6Noc1sYUFaezdlGYwoe+g
cwOo10s3NS5REalmsy+RTkd2Z62FquRqFrUTeQq/kkB3JyWkHyvTpfG1UfMiVFN5QL8b4WyxnzKW
y5XvEqX6w68m2YaGIK9aU2PdnCZnVPf8GeJSdBtID3SAB5xfwjpIMQrgFptPtCQptEFadSXcxKsQ
27KHKyZb+3OFV8KSkn0tHuVOVIhyMNGqwac5D7WCkx9ZK9okcnVMavbrsa3dwpBNcqi1ziu0Ilwh
3RLXfK+bvk2nVVEl41ZTKjzny1PTFI4caaG1IN0xuTjG+8Ao5BkMoSZj0L2SA1JnIOMinriomqLd
K4bKjHCYyzwV+Xro2wGeoI7hhNy4Veh3hDP4JDTxTcKGNTS8lFOzWEaiQxsNqPLmMf4QrRc9OalR
Z7zr8DYarUrxaxWqHY9Df0el5jy0v0US0WYJtY/M0FEVxmm4tYTWq3xBPWa5Onl1X1/YUn7JUbUx
e2veAvhXWUqxMRq/kHPgPiS8yzAkcFiFpG3UzjiBZTvJ1LjPcjO9T2rpu2mQHuRGtDZynYnOrCC1
DbAnOl0wSGuWaF4XzfqmwTyx8FYjanHsOkL4/fpEmaFtiMjNRH2bJZXkFpV6f7RlulaBJSXUOu87
/6GIKDjaXj+0ebVXF7H1GKDbSZNDEavEbCUd7WQf+hcjADkD1jBuFF6FcJyBkJNiHQWhdNB6fQ97
8qtqY2sJtnUVCjzrdq4v1agkfAwfArM/E+8u+W447/PJKk/oy5AUqwTn0XkG8iLWFsEkthgBaaAU
BEFgim+FZYZHDfuENEnmoaqh+c0KuYv+8PFwlkNsss0qC716bg6V2Zq2ZkGQsSAOP5ohbUm+YQch
u6oWzBnSVm+MqBEVFKLBHnNyGOIARZpcEjOTriXVkbj7SR5RhRhBrX1rG6EpgdNYJgj0MNyrOdZ7
vcT6PiwWRhyi+IRrhUZd+Im0eNyUBDuhaM2JcqpLRACdv2OTh04ea7QjVWZNzHtXriNZ+4h8RTlq
c7MYleKtLKZv/jioK/qhkh1mmBcMvD6RmLd7MIZ3Ky2dBL7qzs+A1uoFO9CkHO650oj7TgUYZqmT
005qTrG42UjYfmWW5jdqe0/ZJIv7dEavMvjJNo1SjfZ23xOpo4Qn5CSrYcbeDKDEOEgdkYXz0Ec7
6o+ShykjXSjyGRtm7aIL0QvDeL0bKB6dZyZjBXnrVjEJ5Wna5NTNmnWmdKJHCCgjOoIILGn7VU3/
g+pfedWvD8BJkBjj5bEORTRNcKUSHljvKwzjSLqFqq09gSvfFeoZSroRoCkkMG4/q66qtt0WkUfj
BorZXwVr2Ir4mo9tJzQo4SFsE5NFbFVonGNRrddClmKamRHewSxAqNJEn0afzNtx6HCswqyrpYQJ
LRPuYqCW6xhqNcM9xLRZGzCDEyFpjVV5y2dACZKgLzNnsPFLXmvsk9deae5VNr7o0uDfqBahhyoT
+dxjsqY8BGBmihvEfImZbZqEXQveJqx5/byPGnE+yx3ggRok+Y9JSc84kTpdMH4tETU12qoP9sOC
W8vtAbKvQ3wLVdA2kbZ1krO+UTk30sVUhQOsKTEd9XozHBT8oRu9Mj+hA8g4x/ZVS5ds9qdslxRV
6amaRYiIBN3ptwi4AU6AeJR2KuYiWyexdAfH57nSZC8E23dFjV1so9AkYDHsrqaSGR8DF5g1Ywvq
UkK4AsSRtxKGds1oso0CE/vxCL+6xZr50MqXYxbuYvVNrwTWg3mDJLls4Eq3SNZ2TQlrMsymS1DN
xUpVZ/9ND1HbjPDxiri/BISLUkJqlJNBDA/+jQUAGMoXX1HPljbiARkUaON4qa0otZ5MBY8j8r5j
V6n7ksTPq9aUzbXvUUT25aw6y/7hcd4OaMKdoYbh0pDAsu4MZbyNQ01eVqdYL8w+lqdN6OEx+qwm
kku8Hn2sWxtd7VrDtJ0F9nnssF9Ua1D3QiZisBTlfM1f5nUEK0qPjtHWj0WntFCH5nUWXBekTFkj
jp+SUQXQpIz3rAVaMCT9Rid6ibWCbt5T8x0IPQAUyboP4Fd+c0W4rGunmSOm9aVd0MnYnjjbMC8W
Pm1EAP1ho5ZenCfEuS4FehK3t5kITt2swfmrPakDeI09AoiLfVopAC7SZF6DqIdukBYqwHY4GkIp
I0Aq81+UMiyProrsNHUGe14ep60o4YrwR01ZxYj0jkqhrBDzJPuMZtO2NVrinGC5jjRZTK2+8HSI
f+MJCXOSlOvWQqpB3qmwrqepXRe+eM/pAewnCtKP8tbchD/znh6uhfMVfCUhV1isGZpl/YkW/NOQ
TyfColgysoKb8ibG8QjeXGjCelPUeD0lctQJTG0XllETay9RhAenatLG8xdXE1Z90oZISlrngYXP
SjL3DCT9Gn+1uZIpfrlR13yQX6yAJOtnugkod+w+WMawfBKeReTLC8a/1Scw2qZ8olk2vqcaFpRp
laUpaRFEM+g+uQakgufst/LmNLRtspNaf5e1abE3q+QzaCthnQZEHBFrz5ZXoR/2QCS16Gc9ZFtk
kCaWE1GCOsHEWeVaU1+VmIWkH9efU2hNLLXRZZlRbzd+hvdTpu+iEw3hAkhp933QKrss0iiYFRqZ
4YUZHbRsX/pzcByrcFhhArDInI0EJOBgTnSarFrId5ijonKoW2A3G4dtZ9T6JvLHU4DgckPuwy+j
nrRjJpqHycQXseRybKopHghsbRRXFJQfKopjT2dHwaaph6rM97cx6pfBZGiQFab1bhhuDxAUayMy
aogqB5v8GzOB1Fw6QUu1+yqEvKx1TxWqRadp68wrTZ2oggq+NPEv6ZESsj8U42HQxp3JHmJXggDr
UNZ5KH4TqFp6vTdi+SwNZnNjf87puRhks+jUm9nOTCz1jC93X3RgQAFlBRfq924fW5VnBIHotgay
ykkIq0NdlZ2T1tVZKrvptVuhKbdLMajPDUJ0Fdca5OrmZHTaPuhD/vLgIVa+VvwYan7xYT3Uhjkn
fyE/J1iFXClAfUkIIf0es32pOuWpx4aMzWgCdkLQPKjRrQqDyGHk/8yEEA9aKlfHgdfcWoP2IhTW
D9YqdqWa6RpbLctcihrrtM4x0KTxsSL/7rHLrPPpd6E0LXVlC9l11Ui0XmeNuUtcqpZWn54qOWTB
26V3X/mWgHFhD68mllXaRqwK+dX0P6AofgYjnhnVGHwvlFP8kRLb/lFWTA+bJYG9DQxsnG2bAHcM
wXeNp/awY0IrPOIc/FI7FnIGhQFblyrN9lscQQimcavJT4lCSUySOv1rdvT8hzArwbEIc3Y7pvRk
EYDTBPq70mvEbUUpSXRGuo+r7BbUbLxURYX74o/XYVIFFFgC6dMJGcdNVJrbqJX3TRdMXjMo2kcv
RZonTNqW6F7lzF70wClf6M24RZ0gu0KEx/ixgisYXSVw16sI1TEfyULQBoTRIETXxy+4nkXjVyhR
j8KVidGbXLjNMHGtNihWQ4P9azEw7FiN8tZwrtthMLVbZe5HnFVC7lni5DFMRCsQsXuZGGqaGeSB
0tZk3ERABvxpdGNfVDA4UJUYiX5xDY3Kuz9xbvYdOuO8wM5C4qOYxXdLX+yVDcJB1L5rs1IFF/1b
6SiC37JyJiPO8OMjrrHBDgi9BL2DRWiex29DB843i7FFRXAkFrEEquaPzVcZR/UGlgjW837+FNZw
eXD8WKdB7oadPsigsZWwh+BMGwmqAOykEdl+ILfAimWKtQ/RJI1i2MMUL+1EA+iiBeNaNWqqsGzr
zLxs1gSJcI2mbKeYgvQePW+Osdxu+4SY4YLYgDb56EiTO7KUr+xaV5i7WDdtw6K9Dq2lbBVYwXYy
iY+iKZW85TGxng5SRvilohGjGwz9+6DW7WpoCa1LEp3ap2HUHinRbPTGxaLSDghtQhJGHjN+10KS
KIp+VbPbqhR8YZyT2FCB2o1pNrzpjbyNVFzPhnjCRCtqY7nNQZMzRIAXw6oB3HS8IPE0bKOmUwql
d+xkZeszyHbEh+1nUbzOZiKdhhpASFcLOLaHgWuHjai5bHbS1v+syfRESttxNldANkyNeGTRGuId
EP7AmU19nS7NRBFvHtuoATl9Ua3pnyhbwocDe4aYsfFnjFWSX/3gZ5hf5M5ro0g6NEN1kodR3woT
BnBq6RdrV5yJzNB0qkUl1SlcLds4ERu3kUrTJQbyXpI8dkvrWN1makspUcgu9UkfNPWqJcGhNouf
okk2dNmr1dpEnEChwuxWVHylp4qpapvT9Sjq4pJqsNyGCDefz4SAwXyLpHm6RSl4i2QyF/1GdIxv
aWVqe71LJZfh42LoE7iAoQoc4OHkLIWTfmAl2k9nasguCcEY2qCdXtGs0qSr9MnW9KHhakyms4LL
DeMwWQf4IJWrYDLYqnJjbnwgM07Z4Whkr6zRiljO3AoqDFbfbg38FECXlgc0wskVLJhy8WEPoZeN
MhEAEtEouiBTrrYi/X2YvswQd5ZQ+mwx5TE9iXX24Vv5j06jaDKlT00my89yP+M2Rf8I1qPcy1r/
xZ4/dDFNQWtH/XtmtnJVXc4PDaCSlYJr26asDVMhUG+1pnkzA+e9YDCaQnOnsWhahaP6WVZT9ILe
4M2USg/Mb/2tUe8MkmczN5VD14nhER78RkJTdpA72gcm5ZaNls/fQ1SEWBtSOldKr774/js7oqeM
itGtCBLFjcLk3HapSCcjmlZzGGIwJZJiw4L+MOSU04XYn+51SaKf1U4aHu+KFF5/0EDeUZMK9aC5
4vF6kVkCHZXyIMiRuJaIqO92U5h0dIOql0TrGrdK6oqkFSZDfyjHc1UV4nWQ8jf8dOWFLNhfeQeN
TB7idJ0MgvFKfs5CqJsFklTwfiQQ71cyW69N0xH6WShCcwrGSwcFqVgbqU9gTowomBKbA4GEsUpf
QAVaWyWHGvX0zo9mCoCTvJuxyODnQSa7RclJocsiBTmU8/sQj69+IYwrcguagy8Ne2UpjehT37Pa
ZjOXFfV0Qkc3nWSGMlcYR6q63fScEGJ36See2FZ5a1U1sNpNSZgaCXm6k/KQbPSe1MbHXdjq3Z0s
d1VPxXNahOvCKKTngPx2Qxaz95ruyjoFU7GqC6l9Nqpsy8Lf7XXc7rbn41XmfIRQAypS+JDK6X0A
evISWtjAien1evJp0zY5ZDMyMivTtkYLfYpdvKm3+yLsgA/z2jhASLehJR3jdwBf1+ne+sZ/39+X
3u5t/O/8x3ztobVcwwvZayf5Yj6lr/oX1WCZAN3BHhQM/pBcaBu5LSuIyI2Ig3Y1z2IUhg4wbcAb
L6nh52i4o2OHNx/XLqrZtep63sk7vZ9wltkfJCI5vj16oyevtF21jS7RpX8x35RfYG9Y9ZY6YEHK
OQ4eUe7Gt4qgY43WB1nKK/NzpF21EbdE116Gi/zUvNeI1vGZ4IkyYD85FK79xsUJJrSrjgwZYiTD
PUoQHCTiKZwIB9PK8CnsylUDEA23FI3KrjTLDSDEfu3HnYoVvybRTpmErTnkJ2x3xYnAoPehyEYu
VBKT8lT5TFgIwJunQIpZ19gEeXFIk374KEpgAN0oFMcJyd2lg+s+B/mqGfr0lRsxyqQiYI0Zpa9U
kh2tRoKQaGGFt1xVX5Vep2IWs9yM872C4SPnTdxfa0+38dhMqwupgjgyd5cEcJV/vxhXfJVVORDk
1UxEsSyHSi05gPv8fdcIY+qIJa6fWCayxYDatvMrIlsedx+3koZTo8uyg0Q7bUfn6yCEh4zK7eoR
hmD9Oajkj7v1PxIi4iW5oiAgmySpoOIo0S9bjal5e/yENFvNibSaCrGUkXgRKweDBuHq8cMHrr5a
qPbLOxgGkin/eJwgcopweHDyQcp2j0MQ+xkXN4c/HnvcAmuzDPvM2cS/M0Pymk3OfO3PPkkvf8Q6
qPR0iSokZQDU3Y5AlWI9tWnd7MVS7tYFeLdHNMjjOZsmyn+/zl8eiysATlKd1g590uc5r8JVbcgY
mZqQjGEmNIhQS/7RIzCmwdaZ5vG8RscoM/TIIQ4hGtWPhIo/Do/HAqNOKekV+0ecxuNAP5baKdGF
HEd9BHcjIJFQREb9XiO5k3VQsXsE2Ay0939rB//l5/ivwXdx+a3Fbh6A+J9FOdVUcNu/3P33J+z6
RfZvy7/5z9/587/49yMdwKIpfrX/62+tv4vTR/bd/PWX/vTMvPrf35370X786Y73YPJfu+96un3z
rbX/ANsvv/n//eE/ff9/yP6SaixKv/+Z7L/9+giLf/77k22/cPP8/hd/x/pLkvQ3xKL8JyG81LH/
/CfWHxHM32QFzYZKe4TW1h9Qf+tvbCuQalI6Jo9bltBx/gH1R7JjkXajaJqFO1H553989j/9Df/4
m/5XxLgh/VXLKi5PgQEcPZ4iqdSY/yLJS1hBso7x9ZM0xf0mQRA4EGSw7ehfoxOIUgAg6RLI8ziU
Uduv6JbfKFo2SC6iRmalxM3HgaIdFiUMTk5XafVSSQZ7JITNblwOj7vFSFaHnach5nw52ii1UO0e
B3Kn6l2E6+D33d+PAQVj4K4BpwbQFB6BMOxg/5QSo9ZsyHzDr5zfY1ZsgLh/3PQrGdlbT1qRWrzO
FVu2UKC6UMEA3pMDs9GL8OKr1si8VZ0I8kIwxzbQRjFoOOw7eJpHbBMk1oHOWXYMGzx9yA5sUtbj
ldLiV6d8J9qlBaFwSj6tXG/IhEdQHeoqa6AlkFboJYmxs7mQc9Lt6kd2rWDQSgioL08B3m7B4D0F
sfmMImRrAPKIKpHSujwzGzQa0+oyPoyzlSFZXW4iYOXmY6xQJFDCkQCn2IpIWFoG58ctusrGlgp7
lQYzKa8csEziFhxIMumbYgPIePMYPKkc0n0LdlXgR2wgehJXYOpJ+tZsP+Iogay9JHo2xlYuBwc7
fYnnfYCwYoxbNVDvWRZVbtJmpH8xwD2SkqjNqhQWcOZAmMxJwP3H4RHO9MddioD5zs2H+DqaUrdK
ApmBazlQ1yx/33ok6DweI25e36QqK5hl0ni888fBWO4+HoNLbctjpupQiNPu94Dbxsjeg2QNIiC9
w+ZBpsLmLSAok0DOq0KX3cXQWj3L2t1InPGrplOHNNDCXbsCuEaYSy+skI/TFFvBY3cWT4ljTh9I
nCqBNiQite7GLYtsd8ymUJ/tWXYbfTWJ5xaj+tCsfJ2wm30iHZfA6rfkFx0WGwT+MYw8wtcVKGbJ
tg9deI4UevH33tXyq2Drn7AGIYKCDvdSOWcP0e7gdWF5gnjhoODoyOhxpM3Ub+dP8ZkFVsfYjw/2
JqKmYGWKd16kJbrXxW2ClId+M5WP2mVVbKiHANVjR7qUp3/TdEcWQJ5PRY2Jar/NZJXf87sSr/QX
HaMyBTO4/bOtEfapsphxI3WXDuuYhJ25ZY+2AZ4ESoDuANbAyiA19FRan+VX5vV8fef+KbrqL4Jl
W4HXHto7y2m+CaLSG3vu1iq7Wlp/8pGNoQ+RbV9cy8RpbjxevmNf9z5gzdvlXjhltGtZr7932PoL
3DHU6GHAugiqcA2L2OQdJE3qDnHE2K+n6MImNyd745uO+lD/BAoPMIDXRENVVM7MXtZJ2tsS2zCh
wMfGZWeWI36Uyz7HrlKvOY3hulape5EasKOg3t2UcZ9f5GflNaNqpDGGECxGHp3bXKknBchK7v5u
3va1J+Ye7CsEAzrX5q00N2R1onuKUuo47iB66V0/5MjTXvNP4zl/oRpwjgfIGJ7R7a36HUOZsZno
LCz7C3o46wJrBkFsjEj9T/woFvu+dXRM4eDDh3IzMFKWaz4pB4EmisOH4bRVP9Tv8QlHabDXd+W2
3ZrUZsEQyW5PTOFX0awIYI0JlPpJ0YUKVIS26CgrjBQb9SXZD8SpoOu4JsW9P1Qv40X+QSerfqsX
wzUJU3Z/MMsTf9Tul07i0uwYrNYpBGItT1dLdBMMVWPflrapO8GPeu9FWwxrxRPlP2TISINMF4uT
lHlkQFxVRJK/rB1+VwAEK7PxDIeS0i/rZ/ik7Jtv9UvZ0S/9sq6MOxOb8nvgYQ1fFFfzs49CD0/1
4FKHKy+NgtbAkV7pnleOtdPQCMIqt2z1TKVk25+n3CuZDnSb4Eeq/h8ZRGoCBDgfshWQJsghDaZk
u3S/+iOcv/5IiqT+SvhM5MB77o/4sT0ZgB9EWvJtbP8NelbspVRrHR0c/7516yfKGHT5LMYMR7M2
JjEmq+lFnFmvgILBIfjO2OFP9GFYvX2pGbqPmxZ63KgPIo3gD5gaMOy4pJhyeTpSPoB51O8AKZRN
/EVRUqdkaSeb4oYyn++8+Zif6Id9Ft8WQ6gtwIfFrT7y+hs8lvHb9KwdAuizXAbrwMNqs6LJNvWO
9hy9s7UCFLNmtBx+wGiZt+UlbjdSbxM+wd8SsBjVDlHclk/+TvLXebtJL8LPCnkL2XeCx5+eay9/
osLBC8oYQVDjHboXny5r7YoTCcauJaxMPgeVLWivxMKBUO0cOdnkTHSMO5itnmJOytoNBC/4MNky
0CCovbCwSa8QoaH7nn7l8r5mx/gzjB3rZ3Cjs6KdDTLDZuXbpIaGiz0k2Hh8K/rnuDom0hpkJ6U8
BLoFDDEn7pxJOBjCj2bKWRas8DXUP6V7++YfLWlBZCQQYiGBvQyk+wDfJeO5XNpLdqKuimzdSi9T
SQn42oxnQ/xFZjlBwZTWGTyizPPVPUwQsMwQ8MQem4ktX8c3yARm6PCxjft89/sfcvPdMMhy9VJv
p7ykcAkRK03POc7Bj2UXnkOFdiGOHlUTBgsSxzmSAECyM+K5xuIv46b+j7B/VXsX+bg/2sWvdMt/
vT2uSCrjgzH+E9690nfhz2ByJPtJ8NRrkL4l6lE+semPWmc+DlvHf6t3S7uCqW8PTREGCmEEY/CT
egdVFIKCQIlE9D74ajNgeiu58KTwUtR7IfKk9tgPyF3tOneayY2yrVQcE0D+Z96s1G3hwoB4sZ+r
fEvUeswwRqcLqhBSonKfvJNxuotv+h7M90k5z2f/2dxxRmc2iVJvBjIahphEmm06qG+8BbobNPCE
yA2lVa6cSsjgZGDjFutJ75TvMhRYbSdRrr+l3vBUrMCerOCqpFspR/XlER0RtaeEvpF6JB132ude
snppoQmmrvYlhT/VEHLDZhRsRbGLApoZhQaWX/hRAjLPo71+swYQJHvUItVnS/WFtHOhZBG5GTUn
KYhdIxXPMymLVOshfqKZ3WlHqacI6JroAH2H35dLgLPXnGSkDnsIDEYbWYFXPi9PNdjZOaT2y+rW
trbl95Km8CxcKLFKiHqZenUyUG1ItvF3lFzl2OFmCJ52WrcLvmW/CA0rT+tcKisYd4BlV5UXK3sr
eYHnhMCMkFjChaOf6mt5tN4z086vPDqhXNuH+1E4maw0HPO1IvPDK28QLmd7Ooxr81N9LVzxkN4m
Ag+X4bT9JRhujaZ9q69qhLJuv5Zda614+Y/2KqyJBPeCiwCPftucqZ29V5urHtj5d/1jPLWzZ9KF
dfg/8LAN9JYC5asbg2l1kzeRluNTXTii5JiAvWyQHBPVFMGO7j3Z374rs1y12Ctsc0pcyYtyISaa
wE8iY3JSpQF4rMVP61187ZrXfvDqZyQ//TVb4YaHqbFnrcS7gFFna9O602lz2OkuhQ3mIN3bp9fp
dXitn/n+ebGo25dXGmb1iYmjHz2n2DZPwxOubs7Y0p3LVTvCATjlO+NFep6/6QAq0SbLj/NzvWMb
MGAT4hqUveBndyk/VBoMTK2E7nIOuSK6PMRaySa8ddvgLjwZX5w4+JufxfbVihyNEu9aIo0SZ0kD
+ePVnO8tixLeyYfEfuYl5clKoi42dX+D/KEVa6Igqr2BsgNpdbLye/tQU5GzxZ4RHqLlj/hKjbsC
WtJ56aYTgUh5YnIjDaTr17BImmw1kGOgr5SPlMKZYksfXlOdiy/maTrgCAiVF4QFVCm/AEqt21PX
bnssOrCBsOue22d4H+5svZmrSFwl+Qr+GIrYpjnSHfLnVQa6D4zdrb7BJZYQLdwQA1rATN6RRHQE
se6rC+R4SLbVPfnJh6cXPpx5ATBwQepYoMYvMlT90SPTjCyw3jiB2IP7SUuxOeNJ5VfBbJXSJr/R
skgNSp2eKbqc8GShN45/ArL9yjvqJkIaMNQEZ4h3PdDRFim0a/3SWJ4TZ4mbUb0mw7qO7kb5OWab
7qvKibN7Wwo6tG+207xiNSGdB6wf6wwz8mGg7+nmrcKaMzRp3tQKEiW2ZRTtFyq1MlB6KzsCFyVz
9zgYS9aiIJDMY9bwfNJ+11O23c0d8byPW4/HHgfSPvsd3lNWGCb1zLQtmn3ZQdpogYLWjUxlGRon
q/0lpjmMlnzh5dYgEdP6uJUJAu8rXn6Sqk28TtJ+P1piJHqPH6PlaHNUh//Dv1bLsnPprrCO1DZG
jHIyEd6qOug9OV96lQ2hxAKi/V23vKBssu2khXpKUPSvM2na5VDxyHCYCFTK652VI8ZAs8BNpWSf
P9Ffc+DoMdySMFW8UsL4juQ9pHLxyBaNPjhsbNh39Vqr1xn8b1CvwGQb8oVQ1tosm9mlDN/mNt/X
qBG3vbFb5EWfOlylAzueuLWFE4wnzI3iO7hG35GNQyGvMJ6acMN3ybFHATgSFLKy9DVPquqn7khs
ryP/B1Hntdu41izhJyLAHG6ZlLMl2bohHJnFHJ/+fJr9AwfY2Jjx2LJEcq3VXVVdddEvyg6ftwLF
kelrAMgirude/vu8T0eQXWpRtNT8DurPuxnZwRbKcNd9yB80SPOGT79PXCTUpFUtdRuDS7hWX/3o
dtXjZaLOWBUefbP7UqqaHvVY+bT7e4VF50e4Fo/SQ7+0XwJxZb+4YHCh1Q+YjQFPKpd7P5EQoHkI
WuTf/ic50qSW2Vn7QsN/wr4H1imNzoTX0719Pf3nisJDgg7ZtluEZjOr8E+QnfY9XU6/kS89Euq+
D+OkuiR0k9oz7ZMfimI6vYFop4/mt3hAxBGYguMMVr8Swhq3+qW4jPgxMgGk/tVMybf60gcuA7VR
6RbsrlvlS+b8OzUL7khLPbzLmR+jio18bneJVdtxSuznUju163A3YIq7nzDQIETKwFyKM80Wf8h7
6RIblYN6aJPlSLwjk8RsedjDehPZy7RJij2fK7d5Z6QF/9XCbWW8VEuynBx8Hgc/3PJUlvg+MIr9
6qn6O85csPf9XfC+R4dkwEW8JXLJiR2ksKsZu/Fd4AOuN368VpY1znN09Yv2S+YW/PCqFbmTk/Nc
thD9jvXFILlA1p6X8/NLvnAWzjCKKWlaNsBXKpzpn5UNOIq0kdhYLskhVCH+HW12iwGvK+5rg7D8
LA4Oz4pBdPNPuczudUCHT02F7ZjN/EbGQX5Fegw7ug43qheengEyXmr46hxRGiIqwJIB3zXUoIOj
LFAfsNliqLiCsRyX3TU5aIVr3Ks1PvbjIjsUj+iSVjZGcdOP4SingHjixAmvLZM/AyaftuX1X2OD
qNOO7hOBO0c99uSfl6SMjgrJIU+wimbRRocVXOQVWuE7d6NaWH55CACEPrBUSq+l5OU7upfuVQQu
44da+sgg7PQ1OOQjQpHOFOenMvcwPeO2lwW2ANjGO8EyJQpOs5/pEgsA/tA2/jjZunrugJ84OHMH
wEyQTl3nBJci8pJPY0c7kJt/o4oEYqfVK4He/Zvij/ZUX5SrF1gmMUBPioyn0aFU/xADMILYoSH7
M/NFv6WPRHkxPOZt0H+SMhwROc850fAmFnrlFJSlHKWN330yG780csaF4KPWYCP4tAfh5Zm9aXdf
vKEsOcTATCNFzJK0TTSxQ+gQioHsDwW7cn9+4J4dzosudRHcz5U3fjFSLG0mxp3BWxhMfbyeoof5
C4qAN9WFBwOfXZYhABA3vDuBCgjvNN/aFw9J9D6TDUbu2IMUFe2rmU6YgUfoLwAk3rtftrjoo6xc
HdPWjFpt0x+bvSBTU7n9vZSXuPsLCKNswImVfoIvAuVKjlhASxAJBMoQ9UKS6j0lHsqwccATf7Pa
ax54RXZctGGXcBU4vkMUaI7514B/Zb4R2/nDXDNGouYLAdgnjNfDzqKZNtzmK0BFwaO+w+8kv81u
t0gORsv0kj3f84d1nrR9nnpD50oSo2ynLH0L2JnuYeFEqdPXi3DYNeMLZmEL1ZP9yMBvCzgUbgPB
ly8ibHRinws2PRoHQAdwggoMdTvf+yPJ3cvgwjgKt5OUshOwFnIQj7tb/6SoQJATXwyNg3M3K0vF
9PNpgXD15Seh24rbXGWP7gUkDSWzPV3zE65v1a4cbqBenESBdowsSgWPI6f+MjxjD4IWb5Q7a7cV
7WlXHvTjdCwwPo0Q3DoQ/xQLCPDWiq+4PE2vlzvFJfPZbjWsputrp8D25sKdZ8kJ926Xmac4gfJm
vbMYvzg1mmmRJGw3BN937Lyb4pruhqPxUDETdLLQFX9Hddmx5NKN8NUhfFB8MVpO0TrH7BMkNPZH
A+mSPVpH2FGWIXsXOGIh/P673twY1RMxD3dE88OFuY7aBR67GnoGO1iUh6b0sQckoIbNB59EgyKk
WOYFmk1PovnEELCa1uK0AMIyfzlqTSI8JmSa73qy4YRiF+XBiocdzgfkhLZvw1n+bbnNF5abrjv5
4AGJg90lgivLiOtcJvD5harqSnCGnK8sFPjLyY72xQpjTJivhkTP2H5+4k9UwgS8kyuZv0+PYcdK
Y8PGEyTpeFVcAndZchW1DdpwBGYrxS3RjuCe9CxWdKhcK0G5Ui0MhjcvWbUC+kvSxc79a6NX6G95
71xv9dIMS9YFZq5ZCzqpPDTyCJ9uhm5xXlUY1ZiLChe+/NDxNP7EHu0xc78410Nbe7r0pqMMq5eT
xrnn1Z0jDi47yOX1mdlZyLTj3u2QsY52xF+W2ldGnaK+bnjQ7zCKD41jio18y6NAV8mxjaTlaZM9
FL9srnG992LdeT0oODxY+AefyJpoGo61YcexgVYzpk8OkOD51p7t1x48/daza1FDyZvM8ll3w6/U
XCzTb3q6y7145VAEFOzokn6KUxOuikXix9qRm6Lc1Wt4Cq/qD8Y0xr7f9LCd99FuHKq2cGkdpBf2
60rfyTHcMHTTFwylLFijKgdsaRcLcBHEa+KVxCDU0Fggtffh95XvhlE45JBDFKZ1JnikPkhf02tQ
2J6/Ri4F5dypfdPQNN8mYktdrOqDE7O5xPqiYKBbLFYMM/rDubnq6/wzPYue/iCoT498mvv6H6Df
DSvprvnDn4UZCxGjPkJ+n4R2Yfwui2WzCJfmJ9svCe75lUMSEYp44cIG3WvtNr/U4sQ2tnRxJczA
TiAnz07XDB+uzV35Lkl2+KcbdNv+bF5bJCGJgvxrAWKTcg+dYJ0ChPEl9QWsikCWHZhOvqfnf0BV
s1bkX5kJtxJrCXe44kNxy1kBFHgDBx+plkuJeejNU7b1v4gdGFsIXgYXQQ8cGBzTetpYK23lP3Zd
clAhh4VDuOEpay/PH9Uj74t0hpEnwS6306k1vOAXz1B2cL3EyYUYhPUM+TH8Ku60To7VmaQRr/7m
TQaV37RbwNKyPHCTq3WwUindFlq6k2nbH+at2uNoiCVQ5pOsRGiBQqRIAKjT/XEs46WXvclXSi9t
k9KUrLOtdNDm4zQ5/KvoKC7FOckndFVLWfIzCLLCHbVXmRFIG5RJUUnf47eoYEgP5RZ8WV8sTobK
+/srN/VHJjfNsO1mN9wY/D6wepvreJ8SlwXlcvl+HtkbLnmX5sqmmICfgN+8xZQJnrxSP+Yv685g
Dsqe0MkfnEuaesC8N5qYDXIo/4OtwjydG+kb85vqBMXykzjTZBWdc8qHN+1UAuhcUpm3bGNJrm/l
N8acs3u/7H4ZzaIpO6S78SS+awhIV0zbEQqwUTFlCeBO7ILYWcxycL2m2F+VnrULjxVFzXL01EPx
pALXvOQm+4rH2tnGnrK0/OfR2ozL8Ty8SwtzW7Ml0Sztp/ZVObQHIHGIisjnbjBxSTwpg6UU7Uhv
vjTKkwt7ZPPaN+zsC0vmqV9SvocC7ROYs1mhyXVoSBiaNkqvrhY84erTQV6+sJj1sYc3Zs9opsXW
A9RnEtecfVJp5M4pxs3k14KXWovcXGEva166zn5uTMXWSXsR7FRBTO1iIyUfZsdEmbmelGvJxpqC
RYE2rDtKZBxbJY8CETnht7Su1+1jeOsbUjFd+X10dOJjXhVzh3qI5vBA10dhesb4VXponr4qrnR8
GwiBFY2FcUWeae2yfRmtMkYMkBaxRjDT+hBBWtn0w2VBk4uL8mewHN7HP8bjcFsVdtX7Sz703d4C
Ga31MjtVLUMbdkoKzs3ciF8AV1rvqXdhXUuL6DzehtrTWh/oovhJqJB4V6D5Og0Z8b/KWp/9BHF8
DAEAuMkN91A5dS9rVsJgkFVhnOvIW6RL2Owb4wNra3EL7jNdpnmreMbCvFTv6AbROFcU48bkYbxS
AZOc1fTR84mwdHhHdYXdnYXNMo8O2PwWJP17yegpiNCZ21YFNlp9gDcbUZgpuRMQOdvIEpNe4Yf5
uT/lBukRhF4eLjQoNmkZH5V5J2Vuw2NBYItTmdemW5SNP/Pk0wbjeZgs0WAazJOkrrBQl0PqiE87
YxoOanVhfpdovcJ3xh9EFYdfT8VejWypmiRcezxLpIYydUtVS9BpS4s3HbJ9q79AqeJofpPywTfT
FyAENTIv3bFrZ3Q79Hs/k49jkQ+3eKz24YakPexq/HKds3golTlIwp3mkRD82d20r3ab9Haeu+En
iUvkALP9pn/FZOd/7YdJrhRezDHtQ7MmU3oHxxr+KW/Jwnpr1kzw0/BPDxX/fu6eM8cvbjRySB3S
TJ+V1q/ScyBgrkYK74vjfKWckUQx73nFqFuP7wHuNDKzXiwmFPKUJAshYDZhXSCTVbcqcM/sIH/O
ekeafYjN+HVmXaUvkRRRE3XnAtJSCRcMqg+5K5iLuXlX01U1Q7o50EQ1ikPGXBbyq46AE0X2jGaa
e31WKcoJfYWje1f6NaxpHvrF6DYCfuJ2M7rmJ8VxsEdVWxMJtSJ5jmxSrMgdqG8WwPfzIwdbE5h6
XT+tk4Zfe3bTlvWFiNbJpICxk29cdV9Hlpsu809GwMLazkSXDMk6O0BwMFaUKLCfSxqXygtYi/vE
R10q7sIHgsKC6t6T8ZhbcveogNMTI7YziZPwFfh7nmSPi8NcTpT7HGdet4vIQtg1/crwXjIy0q5A
YhZs2Xs+LpVx8k61nJd4G8ARFUtqNOvTuOaK87ylPyEGEnCH25fGkaGrN942su70AcyUn3Ce20Of
tm+Ihk3DtaxF/0YPD6FofdQDTwYvfq+w4gaEKvgEHsaY3+YHh5ysua8DqV9aFBuPOXgd35xwzHGz
ufaXYa/+5idy78eV8V3oNrbikT/J2MVjhsoDR9CIyzPx5IRlJZHyAasz4djnMTv9nHwe2tdezc2n
7H1zq9qHTYYvMxyDHPtvDlDFSX6ma2EyP0nhzyVFNyreBm88CGxHMszUTG1DDIWlYJBgG4pb0Iex
0niuBTu6xn5zSU1blBjE3ZjPZfRgtqA6lteiWBrCEnIBxkFC7Vn4aGel5DgNNyvxAmLDGScIKTZ4
K373lYLzLHTgHfc1a6DTSjS7afdcMRe5BDriWaCyw2PiCi47xbj72unFOGrspQd5zfGo3hS/9pu7
UjBvz1CW019lgsUScNttDGiMtQNuMS212CW8zRdcuzrlQYZJyxuEhoDKWprg5LlntE6C0FAoXkyV
oa9C4klrb0CQEj30ve4165QrlTj1e4zYgNnH13uNP0eyy5yA/5TlpCJkPUKYQxgNna8zBuZSxPVM
hHvqFvJ0voFceNBY73hJ61fpKKzyQ/WWnTnUrRrOgBHQhfIDYZTQjxJJuYJwIP19mV5E9ZCsh4Pe
oqZ2yHS9i/eJ3pfCe1V9YBq6lt3ZA9VRPgG72wf4f7nG0rSTHHlTP55e4Amr9hpf+DiqG0geLIey
irAccIHc+NzRLjyMu+dCJnMWUOnF0BFhx0NDbZe91W8szfGNh4wNT8bw4UKEFhv3YSQHE/cER5GZ
mfkQgTBuTLS2hAOj0X0S4gYn6xitC91d/j4VHA49pO05XBlHNNeecoeJ12kZ0V/hTZ/6U+ARjFwN
rkEkSLpOzJVR7hjciAyEtovIwJ58MY9wGT4qsjzwmd2ARSALF/4BjySTYSwmadJ7huHga9hV2Es7
DpYaIx6mlgEB/vFxieaKDKQY8NG28lH/xpf8a3w6z18I4RMv//IX4iasGyzbB7Y6J743m/q3FnlE
ONJtY5tcS9U2z0xT8OmU/h+zBLRV2VCA2Jn1oH5v3B0+I4lIM2XYXd50rrHTD8iEHOwez3CHY+0Z
P1riuQE4RI2pHoASY6wbfdN/Tt+kpio0on/wHKt2X492W9l4PgzDLez2EkkxFGmp9zyF70ydYxt/
MnbGQoQbEaltGYDWFsy7Kp1LuZHD2bV0s/b0Fd9pKoKc2X8XJUQDeeJ1a411iqTny9yUoROdyiux
qrGPetjDBUYhfLHYWoU/D8sqsiWPZVC5FQmub0QW/UrnCb7528wcfPd8fvRXAL0tgCVc+c7v630+
O5jVrrmLS+UKpcgg0kX40M8jvqVL7G9IQ3bk74YS5adzOSkA4q5CuGodawG3eDWmBVtGc6nxqbLV
e3hhU9DFNUI0jeQ6xk4P4d7ckUlQuiWxRonN+ifa9igthu/02EK+CceOfBdUd1flQ4XkiS+Z6pZX
82tqbQ3wZ9O9QZ4QEcD1rBdmbE9vvEZ7qk/il7pJDxaflblaCM5/epTxNj/qBYYiUK0NQAO46AWS
WbM1HOJRl7zLbn6JHjx24UUEbHbMA5RPObn59vOTtjoFYViOi5Qa7Ncg5+daAQo5Eb+I9xhfVDa8
S3KdL2gDnlS17OAF7vOMgzOQZVdfhEjY1vYv44ISsbbA14SNE+0C3Oglx0wleYO4RTflZb/TRfej
U7N5VcgjBy9CABsJyRXActPu84O+F1xuafIoWVib2K/P5QnB/xEPhCODWV8KhCEj9U6yYTzkaFpe
+x7fWbrROnafp2w/uLCLpAmIsYfuBViesvPkSqvnAjW17AtIOowlOjxgFoD5M/Fpcvn6EN29ffR7
nU8LffvzgmxDbjUs5exGmKowvA2nTrCv/byqy+ysh95W+yPGifWFT2wBVrfiPv+AxUShJzSLTrOR
dyB04/FFeAPqAIlorOeTIq/0AyVmWr1Za3GTs31y9JBf+wUNlV2L2DU+9S++1km28ssWwYMifSTI
aajs7/VOdiUqtpiKyK3k40CkFEzNZD9RWJEBAyw62Wq4UOhsKwfYecBjiI74rT6h+xSg3Oioc9Dy
T6r3Unl7DbzOniTjakiIoC1+V1teCbGsSYwshmW34aKjfGEhPF9MMLPHmwC192f3lr/hEgnw8jK2
tgWQbeb0L+1OWKdvTFJ5mv6P5adrPMvbCOu5FZV6ydbHW+TEpEGMluYdCrtKnedO+gDX/R2pqrbh
7UlyKoOgrjk+gmllHarPaMXSmsFT39GEvOJNnR5V/FbguEc+55XWIUARix7uVr83tOCDyyAi+/b4
XsHugk6tiYtAWbTVT6AC2DAHD066tzRdmyeEZSdkrqf2o7qLbk0dnfnlJzv2K1bH6RUeH+XACcJJ
g2E64Hv18sECaaHQlKpdyJz4iSrbOErkQRJqQnlcn6a35qIdh029yNLXHJ5BZXurF2wwh071hY31
loUrfS8iIOFkBv6YvwUMFl1EMRtCY9n5BB/NIzALVe8UOYq5mBaWy07wXhMAdoPrrm/JzbrSlLYm
iL9tXUPaIMovj7jD9XsW7J6Ra1DXghjz1dewtA2lOv3FuPW8J280DC03MlxkNE1exaBcQs1BW8PA
Nu5+MpWyl/+0n3Sqcb9I9tYjuDD/yZYo1ivSHiMRdzmbejIYNs9ynzAa961/pwTVcKm4iFvDwJ1r
CY0ev9NTde/qBB3i6RBX4sGg2M2d9Dj8iO2yuCTL515hYXaO8SkcOely5ZAT742GBYc2gomcZFiK
07YdluTJxtkJH+Ug8iuoVgrT3wr+704Ngfk3ZUYBjOVWYCvX8HtkQhPLFnQStDmsINMjqhUvUGx6
xnTR1XcGU+nVOZoq4DQJteySp4w8eQKXpADwCq4pZNzXJsR70y6c7MFrTZRVfJ2tpfd0fW185Ljy
LIavGOPVBhRA32g6M5uvhlp5QiW8NuRZeFU0hDflHNZM34Z2eJmW7e+4kDf4RDLHCbegvTX3FIlq
uMQbwySGHfRDdQvm+rNdjDIjtNn5BGh9RHwGTZsjfU/raEuuWTy/Sli6G3BLongrL+KsIrj+lACa
D7exPRgrsoBQ9SgKMtQt5zS0NMGa6yxkAvEczq4yritEEPpa7nwqEt5wnr1LAZJRJugECtF+RUSO
xKECGUFtjTUquKvspYdyWOXCph9PbXGO04Oc7/IS+0SE7HhDubNwEwYCTo/PaW3CdsFBYpehr8d+
p2Rfk75WTcRit8kErnkuKUuoy6iFKBIIdawBQyjZKbtlz4x99kpux5yg1dsSMRggqpsceVoGvasz
ZwR4+K6erSPypI7AlNZpIayLpSDYFEbP0peIH1ZXzbjVRjQcNzbmWF/1V/2rP/4j9hntq1/5rP/j
+f/9VVLY1fVcEv7TAvz7vsgMX+hIjR6O7x31kJG9HE+fhSZHq39fmwJd9Y3WOPZBbq3Ml/liBzCW
NKyEEh8uR5+DlpjfoQNK4U9GybThMEnaqqq3pqDSK/770r9/lOcngs0WaPvf16QZAwYbh5Puvx+z
atU3qwrDIhVdPXGORGyN8Y80vLT2/75Wv/6hSsX//W8iVu6/v/7/P/z7vv9+xFS7J7t53BN1rUJv
/fumPDMVdrzXC/371jYsaExe0ZG9ltWHsF+NJd04Fj7d1AVLhTcr6bG5qIm38oOwXUxogOQEX6Nx
0Cf8vLyYqcNpV4fTaWQcn3Bs7hrJN9qBOMdDlkWflpKfFVX4lMW+9dVMVR0LegOvoRWpCl7Neu2C
w0hMyCIqJKxzsB8SLOb2mVXyM/R0adiPi7ltQj9PCpo8EATrCdWYIYudFHzuDEGipTEN2uQOnWim
JHshTt/zvhhWfUx9ysQJR5/OuUlmIsRVg1tXrsNsx4zFiYW8UQlJYi0vJ1P1uCur5Mk10sQe3wJT
4xkEGh2OeStLG9xrYTcM7ccU4eJNxS+Nl5tK45r19GAqBMsEEn8XXc9kZ4AkTQgpjLIYyjJG36mh
tmjIwPSmDlljM3AQpg1g8yAS7VRE730irwvUqSPTJQH0QGeV5VLUWoC5pPO5IE9HK0KGHbUK4aXF
/KsWI/Ka1QQxXd/vQl3+bUTkzHqEwr+RfFK9MYGNsASRZ+MnybXPpwWekcXYyhVa6moGyoTRRPtS
A99g5umoBtRez2ypKwkeG54glqatC2SKzvWBrGeWM052zx9zfCbe0MC9xeeS/qFBLYaVM3KnKXRH
lehOrXr9eMS8fRzd4rp/noMiRfAUySccniIHr7SJoDk80p45+cZik+XrRvsaJ6aFBeZ02AOnghFB
LrnXjEjcpTibvTjv3gMxKldl/icmKB+wjqNpGrMBdwJCMuECcCX0YwnMoW7jZJ/gjdq1r70me37G
FdMWOOyUFSKFwkS0MBP3baTGIzKMdiEH+hdmOTvsGwGlTAnlMR5cU4y8NuUThSrYphzp4z7XKlQt
xcuT3qToZamtDAU/uR4Hv3aaUXNHFngwnCKZjbeKJ5HoSTw5cZZkIgpxZMpmlpjZXz1E9aY08ZCe
wUTMmDjS5Mn6CIZIRKehQvJk1K7Ggy2w/FPz8CfRa6C1jLMtlYCoiJLwWjA0uRL67WxOa2NWWCUJ
1YCaNB+CyVmANxJZrhBEtaoL+GfrbAZy9qnhGuVh5fluxCSGtwFaZ6O8iCktQS8Qadf1sKoiuGGY
cLQlinXp1BDYr0xxPmMrS8pcO0h0//JwDHiQ3KAHjJBD063KEHVuhvr7+TcIabeVUnZuVVZci0Fk
HCKIXscPWVt3lDRJgFED7lgp9pItBQspaaL4RD2fiQtMzzUO1KLPCn/S9I3OBegr0MO84zHrZ1Dw
cIjwOpWR+M91gkk8hUreUPU9y/Q0hIS3j2tJRfclIjJgiyV/TDNJnYSGiNPhJ896KNI4fI8KKOXC
yCS7kNPFpGDyG9f4E+GPxZCsObFMUKqGPUHV3/WsYuTfpfd6nm9qehzxkhpaOMSRkAVP6niCI+xj
MwEQq4D4jPHQyrGNOBlq3h4KTJridPwWDfFjHLnXhUaSsDClHrLsr6agt18HkcytnZSDqQI5Curt
qUuc1f8kQBOEC9aNzpA/0eBq9XnMBfUjBW6UFbhKAyw4jHrcdIX1QBEhjzoHTmO267SPH1lnJh5D
dBulIdArH2ZY6x6CdAwZSwhQicRTdbIk3Oy6JNsUyitytaJyaCUFQ9EKz+inMB3kdvJk3QjdFOc0
klGUS9ZlT8TvYIbGWBiUDPHsd3PN+I0RHZ5SKO9FuXuv5e5a1KyTjjnodhRp43F8ptFqon1e0oBq
kPazRuClmAK2080ZQ8kovsb+JgvBWQhCeAo88dZoEatW20Qa9UViQZJbW0ak/cJ8F1NgyiBPIPCZ
UJCSqV024+AJenbF0hNFt949WhOjfNGgHB70r0zPf6dWtxYa3oqOLoLB515ENBl2u0hLZJlMOcbf
pENXIDW3JOKHTZV+qRuAtORQX8xhh2wCF1wrsm5qQahgjbkx4DrKowzfSlM151e290vp5zQh8z0w
zsMz0VeZ6fcECcHkNU+H0+gmdmeCJG9NcX69xXVgRDxUkS4slAkvs0R5eclktxirOj96auRex3A0
2O0M0DhoPCQLZMRsWYpZgeG81VFMPyE+el3okECLToOzvDMT6e73vXZIA6pRcmAKj0y9VUfuu6c3
2SnP82n5hObBwGiBd/rsitGMsGEeMuiKKUBon4ExGhMhLCmO7dAa7L89ajnSeOsDCXOEsidN704v
mLqhEFdj7qkltjljCWhXBDya9RpwuSSfwhEmsC85ECEhWu2eiYAGubmdW2H21Ar1RDE0LcqleVmW
fbIuRkajtTDziiclpEX+FnNPoPylFnQ2htuhH9CFpUIcw6DRwiA8GZAshCaooTLVqW/UuNqWApGo
IiThSGOf4C/E1BW9X88Ja2PzxgyHNTGBmMFhkj0Nf8isRN/b2PaXi/CJhM/Qtf00ghkXa2vq4WI7
+P3YUB2ZrR8zdgZlUgHPpdDQ8E6EaJfGzI8DBPJ1JN8lE3QZH5vcawHUipcxD4OTVytriE8zc0jO
QQP+UPOL/ExuAgbg0siGHHbNAA5PMyI+X/GlDL08m4S5JQ6TvDbuZGXKt1zdT0qtcZCXS6EDwJzE
lImttvjhitOym9ZdN7XhferM7yDLLyNGbvu865vNEK6UET5A1uNho8khSnMcvJ0+B4WqLRM/4PxT
C4LI6UVY/CI5jsTQrpW5u048gTyslDVUd+XQLJhsBXqFacRTyHiZf4KdU7PVBfxTrqvveQ6RJSBi
S4yAxjcGw1LELEONJv0oqXYraqxCx1L0xmHaxoRvuz39i6th0eqWkrp4pkgXouY8GwZJlhWusIga
ZKnCi4jsnjxk5kcJ9YeC+QzdV+tlWJhHufDcl9rIozczMAZ5QNyTbwmScOh4/26rhTUOH/U+EKKP
aTSjpU6IBenaSa6e1FZchhNoUi5b86Iyeq+v0f+IDcy2KmaLccQPDmePtdoMxyojG4wAp0UUg15J
JAdytSrGkGKMH5JXCyQQDhpRCzQ9x3Rs7cNBmlZGB/pSJ4WbCr3liyUkfRYl7lPd6UJOODSeUrmm
M8hINLg2tN+m2PJt4REZ9LShvuOCldcgn80VgfNjq15mWWfuVrJLzAE3M8XJYr5huqD6TIDPS0ta
lzFkjhrw1Eqzth0iDTKlEl6JViXzQfUq1kDpx0au6HOOZZgzcDsxStpo2GC0E9raHFev2UB3NexG
i1NigPtpSFR1rAk15NDdFEVJVlmWHxEijHLNwCWC+ooIeDcmU9wThdp7Mu1r90ZlrCYD79dRDc9l
krqhjP1ajVSRJCaCR6v2YVjlsM0tazNZtCuWVi768fHUdnJJLgWjwp5gmFBAEx4EsXGPJO3SZsSI
dLxXLlOCmhDvegrI9G0Kza9Y6zE4nxTLb0hHl9o+3OYqW9lzSj+0VPhNWy6oBk5qaf0q0sqPukJi
LOTNey7H8BpisY+DSkMEPK4HVq6b67U9tS1XIdYEmpKMkSblIuaiW8b9ISzB9qRFFZoiDtq9Y7VU
TsSMYSMX/RgDaVpC+BWkIDtBOmkexZj/bEtcXgxpn0eCagstKgVflUokxyWgGr5Mr83fqk4EtoME
x0WzKF/K3qTqVpZRCU6ooP9iYFObsV7UQmrPhgmRSptu6pgzrGjG5AQnjeRZWrWpxNwrGvOjkDmH
h0xYpBLYUfFMUQo1gG/TJBxrRgveREizIW4+8jFpnEgZ0E0OqbHQEOanG72XaaHlfoN3Fhciwsze
eOb8aUI7J4ZK7Rox+jSN9Fa8oUa3jnF177/FmXRLoX3ySU9txQz0wEhZJE2hp2sMh2IDi0xxChM/
CGj1ZiW9BBHxHFkHV8vdKJyObOEe80VPymGM6KLB801CV2k7VoqgHyWjAu9q/JR4Hexal2MOPWRC
UpCSCHwa5zNJ0DY+A8OKlWydm3JbZ340dS/EDa0giweNU5m7VjSsSJRYEAYIrTxF7QlM4SpkZBSr
ubBUAm4grrFgIGP3SLtn6pDP5FHNC3gJElE1wdaKWo4KEriRqHJF00863dBa0k6DCCGWTLck7Jb/
PDUMDN/8PBS4YCx2jDGT4a5J2JZFgYSs1nrNyzY3hrvHjVyitzqoz6e10YqZlBq1QxGrRQvSmzEf
JRhYrSlmAgXb5r4ySZYHew2FcDcHr2JZ4uGkLkWQ0+x4znPXDC34XesLTzDsXdpkIwn9MQnlHR98
Jjaahk0YGmbY+2pviMkjVdJ00WhcoS5n8yueqASN9Iw7VeX1Sou0ZOL6iq/7HqAnVSQyuAMru4t6
AMwotBtS5phTzHsYyIk4I2yHF1mrwfWJ8C4juUIdt1JtITY0kpVxkgQ3aEphX0df3ait64nUG8ts
eDpMFVqnDpnyQdJq0laEE4ah/cy07aAYqwg35wwZA3Yj35GIpqIGHKhamh4LXn1UW1c0mO1/Dlzd
EnDGDzsEO20M4S0UNBd6xdTWNI34CYM4WGmtoNNFj6hXOvFFheGXlja8oAxmvGVEcbEcdJ4+KghW
Z6I4uhp9XafOT7ptzGAV1ORiUJqLDo1LjfBRK1Sdoar6b2Lr1axo2uYd7i3JhFF216A+GrCEd1V8
r/ZNGmEXP+9mUU43TxPd3ziXG6trG7esA7SDQexpSXBKa8TXwkxq1Yve0VQ2JjVvbnpm/B9557Hc
PLZl6VfpqHGhAt4MakICBD1lKDtByMJ7j6fvD1Deq+z/VnVFjzsykwnQiaKAg3P2XutbtOBEW+/h
//jiHiDIY6cqiLm62ljxofQVf89gq8I8BahLyz2D46mQvzYCKSVjYuS4ToWNouFrGB8V8uhtXyQh
JSpQVtVcDnyO+n7KxQ25GJ7NKvgJaUYhVvLHVM5h6JIzj/oGf1AMptATz2Sr4Q1WwtscYUchozAs
gMbV8DFLSfDuRQJuVhN9YX6xREqeEl3ZdBNUPrwVghIemBbeUjGZEFvATRblbwbKz2AqoTZlrO4y
crI5A1KwkWAbq0ahvSaTEpiZuaOHFgta8quzUeMk1DlQDZqFPWv4i8xggzlrjpcP0YQgfG9rkdWO
3r/goCIJWamq46jxywYoqku4txuB/JDVJDTB7ai/m/4dFgci6uKVb7WWY/Tyq9jQTOnn7tH4bPSs
XBK9foUoV6/hP3nqM3nCCBqUZC826DySNnhrRIpCEcyAKI/sUO6ZVkU0KeuyfOaUo8DkSfhFRPWl
Utp+JZFlB2khI/u7Fd8Vvb+fKnoajX6OqxwpANhIznoEZH38GRghsHqk+nJOqyyf17EaSziJOVzR
+0ci7jYmwO7VQKSNN4XmvVbREOlpXhFZtfKVUDpDDrNzDRtV3SHVjIshu58U8d0spOCdtc2nBmwt
lfRrZmlUNZX6k+sbid7UXrTGZ5Z1ycu22lLO1AZ/2Phl+KKKKrqsXdtzQQ1VzLwwNd2WoeGYonAZ
M3z7jWyHSlq6ms8kxoDVUCn9hksXrQmCHYw+IR9L6t49OSrWMkrx3GN2MnrglOHrbgM1kTaDyfCW
jdJb4lkPGYkgayVZBiuaT7Bngdq+mFLdu5Oe1sdyUE36XUSv6aGYI8gp37peBczEWZ5X2uSMujqR
UwbsKWLekk9Vtukk78RAFx1MmMgrn0wyxFDStbBK1obpICD1xBSntc9cvMLbeGjAgJnWvWn45ChM
Hqr/sgatl9lACVV7yEtsqblyrzaMf5mkwjHzCxd0luCiUZUL7E+emaRc56jxDIx92SBWUEc6fZNW
6r7KM31roDxQEqN1PYFJqImTU/EyRqFUxI/ALEkMc3zyLPW6gBHFbNQdkVPhmlAksssja6swt9j7
ufpBHI51CaPiZhIxdfayMmyslNXeZOJ4STMm8kQC6ZG2IYBn040NPUsra87Ke4/wJGXgX7MiLNH2
xjZ5CXQdvCclI/dlUhDpd/QzguitKnLjxqQczaphXOmd8Qj3m0m4GeJ5IeBAK4TvTG3dXjeBjk7C
xWirT5/Cm5NXaCX6QgExjRJjKijWl9Dfnblqn4tpvvENBRJ34BtbKH1ncxiUlWfQI9W8kYlcyeTA
EFAUe0TzrkaZEUOifuVPlYyUdQCK37Yvvi88RrmhwWpllRwU2bM8TinA+/jgebW4Hnvsh0o7iywb
ItdGfPwC8WxOLlFsVuqbSjBBMfgpdQ4/0Db1ayu0B0CgdJOmHlOHXs1Q5bbmYiXUdifh5RGBVtta
mNHbnyhHDFzh1pFkJdtIFg2nlPlWCQ3/0FvtTqlT7cUS0FiZUfEa6cOb2AhnuSJkoQhvev6yjwWZ
oYOoEEif1ShWas7BNFE3UfYMAtbYehUcGQE1Q3aMe4z8EdL3tGfwb7BlcSEZQF92XJ/18iPxMyak
ZOtS/Z/ZZP/1ZgAPHSQ1hipNS/eDpeXRZXm6X5KTQKN6XkR0JL2x8M/2P0+an/m7m5Y6TIRl/2dz
efl/+fjvy6eu4nP97hsmHcbelYT+mx8Z4JEAExfON8vWciPkXbavZvzb7+6ytdy3PPr75D/u+2N3
eZ4HbaboPqTKc8YYqzBZy+Di4oLfZpx/xZ/N5d5lf1II2aIZD+1DtvJ71if5frnh6MJx+7svLBi5
ZV+dfbb4aMJnIwWkHE/kuwhiLUNiIzkticlFC02h2akeqWrFCJZ0UKDlmHRP067U9oEYaPsp8Ewb
Xi2SlXm3Kae/Hojnpxi6SudBULa/L1ietuwKFIVcvZ/jz3llqKnqfpBNnGytGKv4l+H2LM9bHllu
8pQoASRpwl0ECnkT6wTTsrb6x6sbWdN2ufwxqoRIzHmEuFt1tAIhFLEDEwcoWzOtyChp5nsJ1+Ky
oPurRs19E9Gg6SqoynquN/vlRh4aBBFBXk3oGycUIlBnjLz5HAS0FpmpUf2MpPAQcwFXKzpmQV3T
LhSgUAIb24YzVSqaQVHZcoDPu8t9adoj3QZYXm0rv7FzqcPesDzS+Zk0OV6RfSU9Vfnf15HpyAV1
bPU9KHUwo8s7LO9d+MJMHhG6A78OXMx//ryfn7K87c9zloeGhk6KBJoep+B81s0fKv7nJ1t2lwf+
9t7/7cO/71CYUe1abb37fe7ffmYemtswrg6JxAQYZhbDn5kCUtBmKLRPZoCKcFGW8NkZY3Mkd6kB
JwU9ozMzmmFCSOnyLValcmuUHl2BPNgZ8ZgRbhhVR6Ht6SrF9PEbf9sFnRM1yU7w0a2UOSgvECu2
ZwlvXSV+63Bm911JIx6YPFVQZi6sODVW2ZAKBF2nJkbPUvZYeVqZMkCAgUHUWbXr0fsQdEoBNdF2
m9i6MgEjlaNnSLNKAOySKBKzGnt24XclZiWa9V1WIfw0WYsQvRGtahgeWfrV+aHgVAUaKOYCdhuP
Ny0lOhu7POoiPb82Og2EMoAMIqGk6KiSEVcHotdr8CuGoN935SDdy0Z2YXpbr4dERIgQRtuES/C2
06Vq1WQweCTWZaIXIqcy8XPlLcEMORez0GvPg0RjqaWDKSm06dpZDZ741r7Lh9H2YkxbkYCWWJuK
iVMLKA7c4hPcjxGhpFkI1U1Ob9GLLoE3Jet0spDQSM2nRhifM0WlYcuWBKu1b5GfeojRa2/vmxhA
RMN6ipFVNvRBbN+H0eu3KHqymuK98Na2cbKpsvqdYKo4ITGXyTwd/Ti+gS2NJlor0FAH+HU91KAy
zbWDqr0CG3+T4xbzbE0xTR2lraajHQ9yhAH5hbAUBI5J+YTLAMa8Ceekanx/VZrUSaU41LgEzgHP
MeODoObDrjRYO/j0YOMmhMbfC2f6BFXXXEuRebHEyrTJYJiMdbimGXzuY+nYK+SVjGkbOY2Zz+zy
ckNW4UWQ1fesnOu2fByBQ5jiiAx6O2pBBmYYY2Iv+zaS8JB4/Zx4VQqnIKOGxuUMplAo8J0k8tmH
MqKIHVTnmnJAiQRmLHxwuLH0LDbKlx4L28zHXMFLT5QDOGGC6SYV9Htwu8MNtUfZZ7IWayjAdM2w
tgY8mpJiyF5QxRHXVBzvJJNVUGYJB8O7j9VOu20S+VuTcfGHyYPPBAVHPSxUWkVdLYJLaaanYCv4
EsuESY62ajzrevXmg2bgvPDrBccs56ztHBOf0iYOiHYsAak00VxhzkqEXB0igYVkKhLASYxRHhsf
flcFj9DMUS1bhR304absAbeR0iVtPEIvxTjcUcx8kEvV25V8Q4KlCJQ6c+1Byptjklpo4EwGUTXt
sdWp2rYjVmzbFN4Jfmm1V0krBI6S7ikJnERMWERIvJRJ9SoWfIK0QASberdFLt3UwcDSj++7Exwo
/tFKacdPKdaFUxXiE5BrSngEkKKmQYcVh8jAI817hpFKHzkTYeoQCbNO8QA3ZK7mExESpI810COE
D5ZrKCrEXWZh8PXbg4rCrsfYU1cglRjON0oPja8QUh9NbVq+pzplgzoRC1vRge+p6NskSnuIX+J6
Y0xqf582FSrDCKEM3y0C5iYQzszpAfhJiG7H7NAYoX9jEEzImtrjWwj9zaBIr2ZkkaSYZ+gv5fhh
JC/MrWOW4VJgaOcu8D4aSmitpIHEkJF3AYaHWdFGN2FTgA+cFNyzXsvZPXQdsphxZXVUpuDmG07X
exttIu+8MJr+2uY9bcv+Wta1iLY0+JKVVlmXFAs2jYbmd5BkiTk8b0qXGI1LOzsRe8taV3imkzpt
4J1EsiN0JF+0si3XXoNilNKHOtQlCUe01T3o9LRY80Pm9w3oPNSkCDmIgxdALEeYKqABpeRWrPRa
S3eyAlhIE4ILGNkejdZMQqB7t/Eis9nBpb+Qoha7NKse2inB1NTd9gQPrmWo8auxkLAXkrS07832
I4KUuoKI8jlEIAn7KsiYpYmPgljWfOvE0gkapMyyGQ+iZmJsa41NF7WU8HOFAo9izBjQDLNFOdwP
jYweXCVNiPrvJBfToUFcQw5BeppFZhy5Rt6Fx7iYUqcCKUyd9CKIiwA9VJ080kuWHUbltg36/36Y
YgJj+UNbhHyoJOmRLNJ5lBGGFyNGA5IMwyWmbr/vCxorKaFH8hApmIZzizSq+KVH8GoMBMToNNNF
PTq1k4A+esRqoctYmMRKIUkRKfzYjUfSZpN9uRn79DYpJMbUzHorsppifoPFV68eY1MM0cwU9zpN
LYKooIjqXJlTwfjU51MVjjyMsvRY9ZxA1OyY7U3DuyeW514cC6A5/PYRjncJzH9ppliQy+BKXosm
IdW1yh26nLREiAA9mbdL970O3I42Mzao+b7lgcmEjVca6jUn9uNgBdoz2YH+JqrEdt/OBJt+vpH6
GDOFnz0EQhDsg7Sy9qM6PAcCoIo6U8a9xGwPeQk3laD5jpYiJ4jQQR3iMpN2pTXZ8lw99GrZHeY1
gGiwLihZR5p1LrniDPlcbuR/bi27Px9xfkEdhjTmnOWOrpGZzg3zJzfJfhVIlN3LRi8S89Y76CKf
0qE5FEDqXaaPEwWnMW72pmyySSN9jgrJFFuyBAAkleVmMBHT6kXx0f5LFjrPZUq/3Kgmh4I83yy7
gWBSQWfBZqtN1e5j79VX22H6+VBKXfeT04z1bTAf4bHK9aCJYrD0nC0sLllELFTqXIZf8sun/r2v
My2umzoGo0ompmzBYgvkEVDgUlrUl7F29tuWBd0fJOyFWt2Gmr8W6Tiv1ZJm53YhUS/IVj/2WbNk
ojvUgKO7+SYyNKRMy34481inkmqMlShbXehidPUGcZkLmTWt7rrGlHa6AbHInG+mBCGv0JSEbIn9
TKoCFrtvC1xnVa6dAiNngNBleT/OQc/LViUK8h5meU4xg1Ksr8X8+ooyz8U0lhzsLZ9h2dJZ6tq6
ioQrCI+FVkr7pjbJs7acLtA9IuWhmcgxol+/CDDBJ5I67gLljrZIvs8ks3SDyATKVr9MPfM81nop
1G6gRLKZi7bnC1h2jFrZF7Kk7GsFYD2BYNirdNQHJLHiTQKdDOvSMjJoARBvEg+aQoGgtKBbN9Yq
eZ5kzxzoY96QExG6UmpwOFkseYnlEL77eV2x3LTzFtFxiOknhcLQPwi5RhaadpVQEKkqMztknYR9
SeCCBtWrAEM/RCEKZ26or+7yZpLcgf7ofppvlu9/2VUoKSYpxRy+bh+A3vw3YOb21401wFAx0Qqs
J0tAgQv/fy8HCqLS3s1bFC8lE15rBgn/HpTLLrlPGJbHybPb2rxXlP6lKPDUddOslYzg1BMROrwr
2OMZ941dPxSHf0/Vrg7URhjOMjDCydpR3AG+6XPlpWYNfDJ289iJHQN3mPg6fQYsICLKhA7yaniO
jnUt34VrfqA1JSJSRak9zwVhLkdMiNc4moxj8DC9gBf7HAjXWHkPwTVF6+EaI4TTdfoNRHE+KQeX
sicdxAJfEq2AcaWoRKYycadZTo110zwTh26FIEg2DOrTPTzpqgf0umlFF6pj0G3Fu+nSfOTsjsgG
VypiCBBH9ABfZE5fyUaY0zzzowgdxZsfVivxDjMaTcIUNzjCG/0YvkusYrCnWrxoQs6A31g44J0i
mJKZczW4OEJkdRNoH4hhwNsWgEav0sstACuH8ADacStsxggtrgKVUmGD7TyaQVOkc334N/IRdRrg
Agd/LEQCYi30z4LLWbLW7/VPMhzuhVdl791Tj2euV2PHUmDvrrzgyJyBYUV+iZ7Gi/c54A1/6mFg
N65/lMKdioG/XfcM2joLyY1a2gJdLOTkR+CzU8Gie5U/cxzggJ/oTtA1OhLb9I7jslhnniOpG8IK
yFouE/QWGHsBPLTCqgxpYa2RxwGK6m+YiTFuIIm3bo+oLdzh3S9X2t0XaRLNiFT+OOLzNksuhlu1
3FrGvZC4f8O1/wVF/zsEXTbhuTMvHMkYmnntCE9ETWQ6oRkm0lRJ03Qe/3i7C5HOgHP/96IcCB9R
JIyahGcISFac+Fs45Nv4vd37d1BOE3QLG9G7CQ17TF3KisbRPE0fHCHMa9HoJTPbZdRtaVN5TJt2
QjJzUiPfDcydl93A7OwLGKq2IriCJdNjZ97gykj+niGaoAx8nL6h+23STfoCheOEB3RbPHa30V16
LR4bKg5r2a6+oj3E2ufkTcXg4nbnhPTRFTpMkQMWY/1WcUc6Eq5xy2CG1mCLbAY7NfJpfPsKxqbR
JddJJTwCXnFroyydVNxRzaNxAsM8UM0+6p1jtZuvqvvUr+kRHG/wjTEBQ4PxjQNKI7nrwCrNBpj2
Er0jhhQ/qVsjfyWOdK1dS/7oWG1gFfMIZzW8BgFZP1KyHYZZ76jdcsg2tB/vEJuVT0gszHO+OWOU
wKtLbTjh+9sjiXoxQibZ2+Qdrf5GuFUeoWBuLMf/mt51jN2KG17JC6vO8rOpOOGx3YnbwFXP+ELV
17pYY59ysN43t2AAETynTzlkEVwvKJsc5M6YIzlPDdwA75GzDneZBq51xRk2XmYEwFUR11+AyULD
YXZgN+vQ3gKzBPZJBzvAQHhoZ+PFAZ8COHVHuqNZKQXMdI6UyKGLz/QGDltkfOfRZpZhC+UWIsOO
X9HfKDfSZ5ruyu3wxhKcj8oF3NX25ct4sF5YV7rM3DbMzbdE0lF0A7RwftFeURKiEHX2kWs6/8OR
P8P9/+XA12VRUnVDtyxZ/T8PfED2NYouuT/LZnfGsxTY8xjD4fVgWM+kU4CVDKF1vWKbQdmE0egB
RxKhew26amn9P3wYghD+5cNIqoriWVTJPvjzLNSiZtArq+vPoUytkP8acRdkzshXBKINhw3XDxuf
XQQdgz7YpWguPg1cbJYP+EfCy/Jx/kqU+GtY+CPg4o/d/y/zLlD3yIx//33exUPzFvw97uKvF/wj
7kIku4IRFW+GLmmyonJI9V9185//JkiS+h8iwRWWJvEH5o9s/AZeyP8hSrJO00i0dMkiiOLf/tdf
gReKMWdhiIqoSQYDtCRr/y+BF7L2r4O9aimKqKiirqjkbih/DPZ5mYdBPprjSZcEeLBLtAR5EFh6
fjd1Y/ZydGRS7382/3yCmrgK68t2Q/F0Ste5Md2EgYaH1MobNzNa+me99djlWr9pyVr1xxKFGpKe
wKAJXLWQWiqh3yMFm0370/eQCyFGnwm6/DiGbj3E0SavBH0tqKhI9AFikFLJsL8M/5xOuF/o1b0E
wvQcSJFBzE0fbgt1hmP1gyunLVcSckXWlirVblKiRkjbGNds2DOEL7+JmVpZflk2BSkHNrtsqukE
LtScCKHvPNqyrOFQsi8PLbEbP1/F395meehv39LyrOVOUYdTXzNJbaOgE51lyUCAkt49L5te2ycb
VQ2u2uTROv7nzZL3sGRA/Ff3qX1D8s3yCHEQ/9hUl5XJ8srloT8iJJb7fn9Mtrxw2f+Xzf/7T1/e
6PfH+GGh7cawGnYNocJ7cYahLlvdvLts/T5Qx5iIfneXLV+bM0aWzd+X/L7N8pJll1QySpWE6FHj
4a3/eLKk6RPtqfmRv73jz73LyzV/jkRZNqlNd0SB/HzYPz7T789b3uuPH7XsEmiGmFgGQv772mJQ
WRcu+/SxKLFSNEFFMrI2zZbbcFn5EGAOg3zeTOYVj56WOOgqcuTnu36emM0P/D7l5z2WZ/88aX74
d/dvD8dLc6dVWS/+bC7P+uPtlt3//uHlR/S/nxKJM4ZkK8zxZ5PpQu1ybvTMH3Z5Zrl0jaxeKDC9
wIn82V9ao8uTlqcvu+TfMPm7W+5d7vh9p0lvqFUs+8n89svW7yuzpUn1+xpTAKnRpkA+q0C4LIa6
RsqwltKTL/c/m4v1LpVkOJXznUOGK6fQLBSEAikVmgTSuGsN1e4FobNj9TbV6PdJWVrvPbOt91lY
H40RIqTRCON2gvNXTBm9NnOuCf1sSnMVRuPbxEE0F19+Npd7AyANauQH7rK33CwvXJ73u/u3t1zu
XB5envj7uuU+T0Z9lkcZhlV/IjShS/P3biyJjCASaJqrCGKWqHOBPlx5SfNqzoP4cqPUs6OLFTC3
+nwvOnkwsTkNS6oyMG6scNirhB5tswlUzVieJ7W85loy2vLSul7awrp2rNKaMsIcNGbOv/ey9Xuz
3JfpCgxceYIGNn8fU6VgZkvLiIG9Up7UqMQxb0j6NqhKxSXtb9h7PjeJLgE2mKRrmA49Cxy/Fvde
510tXbutaTWti6ppCB+ZM0b7EuH7vJtWBHs3/BZyB71kHGgyR3LfAHgwse/GFEoRIVLwKOZCklHh
bUQAhdy7BHXXPmpK96aY1IvS2i9xz7aI12qYy5bVcIUQycIdJBILkPHoRYtLuZxqWNRlvdcE46+t
2qzUrQHhC+EI33U481V1PAPjXDtK5oJRXZgI6ZbN3zvDTrwofTBhZOYMWm6Cubzzu7tsVaMgbRQE
9d3cW11u4qDCE0Gd0DIS7CmBLop7wb+UKCtcvdKZWRc9p8CYMh0lkJIZP0v2rGpvZCaSPweiMv/l
fg+/ZWu5jz4GRKkOx3tCd1vIaQyb81lQ4EYigNPCfvG7v2yVcjvwwywClEwlsQWjGxBfGfNfGJcW
IMaAhcOyH5g8NJTkz8XUttaZajRoxzxgGyOKklVr9rB6xEkd9j+bDUvbtpZ3wTSRdo10yK/gr/mF
SN6fzwk4I8TjmSi+3KA4VmfMuN4CHG9m9Hg9Q8jDGUeeL2TyYQJSbvgbeFwzqJ4TGbvgwIxmK423
dbQZ77GpKLhu74dXM3BnEhgoBuzLj8lW+Cac0lfsEpGSDO9wHX/i4oxvsLMXPuI33suuxO3YPjsf
SnHGYKbWWxYLYuB0iAMcg7QZzLQaDTaQERku++nsQ7kenVL9bL035K68dVStFYteq5MMdjOvPODF
icFbSqhpSEAYqKpDa24Tn+41jiNbz5+DcZdOX7JMeFJPLNI+7Omd7NDDiCgGiCBC2WxCKFEfdBXT
2U5RyEZ/Mr70YjdqD5qFC8qppG0VnXL9MYDEkhy9wDHhQY0HNT5mwakSd2DazArTMNbCtRq4BMpP
bWMXilvzddKHrBlwVD5WeJKIQrF2Av482IrfQ4GDllVJj+lqsBEh8I5ecQnSVZpRG1sLLTHqd1ni
9u1Tyuqu9W+K5lPv3GpvHgwYHcBCO1cLETysjcHOkl0gaGvT3NIMIWHLj+/ofLTq2hPPfrfXzS3m
Ws/cKm89eu0sdynJF/FOJv+z3tFEz4m4pGTckQTlJMo1VB4pcKc3LKXgX9XQxFiofqPFFJ+rR5Ng
eGgu3yzOJeZrF+mU1raQkB0MSxL58Cq3XBSx3WMESd7pLz7Qv4fmFEL8o22/jpH3KfR9d6O+G1jB
BjtaSVr11RikJRz8/ETIhIQ5CL7PdDTl92hiSs0wObMhj6J1izoy112zcoNpXwE3bQ9RuO8mzgv6
UzPUGH+Y/6jWJ1r404FKKN83DD1MvxG/m75Cj+ZjqgJRRTwAAOxgjz/dVxydP2DnItDVvjlnVY3u
pAMOr5Tx5uyl77wilmNX0GIV5y+M7wkNKZHle45O2diW5o5ET+h64D2wgPBmzWveHjRW/YTIZBt8
owJlKmudRSeC6pEZ9sAqIAKSoTMQnlHcaQL1L5LN95O4BTlS71LCf2Bu0oLMDxhr+4qpw9HoiSOq
gN3gXCNbYIrHlTO8ssyuVvB0iIeir0z5hNpo15FpuxmjzeDya/rUJDRyHZpdPx3IqJC+oldd4KNC
hK1dohJ6+a6HJaFvxKtMDIvwIman0LiEzxhy6K3o3V7C5aGu0xeLgjengg/BH9cIxdXwbqIQOMFm
4ayltCeGFP0Cm2oe9UBjXCeApkg1xw+KxloCNLBnmxreqKyhPDbCMarem9SNgYZH0rU1L5iIqmib
WqtpXFOYRFHwgEaFBLQzZGRoEVRCcqqRQIHot6mb/iWG9W6gxYGIiGnIZVmUPwu0phg4YR/rtlja
vEstuBHe9MTmOz9zMFPHOiuH1M1Ah82pr0jQzHYF2AHQPI2S9WCs+STULJEGdc0DCyeFiuyhfdaU
57LdzrXTbXsnf3qKE1dbPpoxrQoUM4l5rgqiiVceePv0KFNrU1YWAPXiCWcO1lTFOiQHsaXJucnl
+ww0vYhlniJcf+z6oy5u0MyH58myW8g/bwl/rhLz4Ci4SLDBcFXQuaN1+JA9pSeMFBeVcnkz3YE5
xeojw/lWEIzYLUAP4Jma5GDj7EpXSU7SgFj4VHkHKqZp8TDmm9J0DCApyS3tlAHx122YrrBBC4j3
wfkk2+bGekL9aH3kj8YhUbfDVnWqGT5cqDv/djrEKDclZ3gC1GyOrpjZPT4PMHycy4iYn8WZYOmE
GP4IR60TrnVrL1xbgU0vS2AWzNl3LIQr0rF2uqrTfhxvexal9ZslHhsU3t1MI8VUWRASCNUuojy8
piWg5vfXNriO097E/g/rIIwAxjiG7mbtvR/RPHnp5nw7YLJh8JTWpH80J5lED4pwIjtwrbo1pjBi
ZsE9JyXJUUd92HaMLOG+EO2wfOuLoyQc6tjlG6LWiVsYQXA4zBEIwPqwMaA1mNjGYfEJ9jdaXYLn
UD3w7vGBBU1ApwZyL2ieK+Adt78DPCCBaWscuhFkaGWss20FcD/O/HcJwrYbVC749quIUWFNk2WN
/XxDZbSyP2B8F0/IEfQbCFU79VaJNwhW7YwgY71y4MtuAdnSyDYcjjTDiWFxf+Lmih79K2VN8d44
95HDJwfdRTPsabBI6toCcADDfGMSKOCf/NNX9UShXcOMv5Ig3nhrBNwYlB7YERxCKiiw1/ZAoRGs
/QpE5VoCEqvdfay+Cqf9QENj79BFyDfKOdvKc3QDmNT4Qe3nMyZ7ip5E8mLoLj1pdxhIyD5I0UoX
jndFO8//g+TEU6n5gmnUGzt2iR7wsKw7nfwAgdyMXKDUEBE00C3IhoY1aWZMochzAK3SO9h0V/gg
ApRMrzXQ8dDBgiCKrl/fsVyC+uPhJqk2gJ/3qt2tZzykBmJj02Xnaa+g05fsd2sFog+NrgMeVnqi
kWH3rx4+mOPozL2xFUz8D/GRTjRIovoNk7qT7vNbbZveig8+SSHw2vFOpGRiROcOy+gD0Gs+lRve
mi9QqHlMegIPXObr6d3gUzsQ+1FSBvkuJwptDWGXW+5Df2WHtzUNQ3h1fO1PImcYZSJWTw/SVQa3
fy8/1ucMiml3ox0HUKI32LrgIHOwb2C6q3xpa/I1jvW5u6l2nvtKW3A6TsfyrIAvWftbZCtHK3BO
nN4pREWwl0e01NUVky4W2s3EBGHM7nkG7cQVK52jtglemp0GMe5tdMy9t3+t34Zjeh7sGajtMvs4
yvvsGABX2kB4JhFccBLbWtG8gSbordMVT7HzE02RjbyObpqdbq6La3wursJzeDfY7RvcslV0xdXy
XcKhLCBAFjbq2ubFf0LZg0DwCklHRylHBApHD12KuXXy3jwxknHo8A2TPkEbiwkioh5/HsP7m+kO
xkuwLnbxWdhqtnHUrnPCgLfOXOuGFt/GeCFUSwD+c9Kr9fQCing9EMnCCAXbASfRCzJawPRcXF6A
KK1dkJobTOEHDofH6Noc++/4bJJyUGJPwE6wNp7F7+f0HN7R2/oOXrJP/NR8E4wx2kE7tCcLbzdC
SBIz2xOawU37Kj6Et3q+RlnCYcVJFa6u4ldGEt5aBHn5QOTJsLpa7zji0Qg78aG8TaGMqw/Vy3hm
IGSAVN+ql+gDp9KZeMnhPj7EB/lBX3c35a36EDt0Lsh5k0/cricb4PbqfQ7NBLZN5qVNrVA70lgm
RjB4ng+6rfA0ACtf6O2McOUrRvr2FGJhnz8JiQbb7MIlcU/ECzryB4xgu+kQbeqH6eAzxjRPdGjz
E1en+Gs57psnxIvIBLm6cBbZwwHTlgpwEHwSsQYLhL6Akp2tOZ/Dr2aymyce42QKW1snjoQ1Cl+N
it2MMJE1klGIF8P79B7dQ7CP4hnsTo4AZjt1dLGwN0BJH4R34oEwsK+1zbCDJM7ZcqPv/e2wG/iD
jGeiW19Q8tBCwmS/yq49U/IPuAUIGR+FCxjzzdxsxSMibWnSiY+98hy74s7fhTsiHjHrlxtwm3vh
pJwagMzGHXgCpnY1XKRP1JCAUFKZS+ZwEz+ZBhZtKHzjnegal+nYjrfxqTowpdDgXdZws3PIsnCe
br7C256vegDXSDKF3TNV3keX8HZ6GpYBcBklgOEyqJTqqn7Iv2jbMqjARX8HY8C/EP5zxg8ug+/9
SWcgeGx2GVkBEku1t+ZS7q33FHcFjq87CyTkG1vVS/CsHbuLjn0e3NMR9kqNSmPdVkg/Vt298SQ+
VJcYX8nkwrtlfvAqvZdgzlezmR4H/BfSpOmJC2L3jlybjydk82DMwMYUoT8REWNDzgCguBr3o/Pe
bZnhoRa5U86mDZmLsQI+mQO3Zg/Qv3yd0lM/uvVDcmHISy79ie813hKn5wgHqHIS1NeAM5Qp0Fp6
FXe45fUjYF4I3Su14E54YzbhhAw3umtdaL+f8y2+Du3qP1WbAjI98taAYezR374HduFoLhw5bzvc
6sduBdZrHV343EPpSAyS4nrYsBp7om/vvxuf00uD/vhTetEuJtduqPPn7Kk46LvmEMyJDzK0HcNB
ncolTb5hOkgdhoP2YdgqDM/Vrl9XtnCQ7kl7cJmh8s7uDZFMd8wpiKiaf3t/3x1yd4L83jFObGGj
rpHPb6NNdI/z6FY7kGl0t0HDKD3JHAKolgi9eOg4M285Z71Haov8AdUvBT5j6IiP49v4VtyAb71L
z80RGcrZ+LAuwdW4ly6wHaadt9fJoTKJzIzs6OWdQKq74dBxOivb+R8dLQSBhgj0H+U3wjxhyYOc
SLYAIppuLTyLyRYCNdhp1rPh6tkMTlxpxMfaO+LnZl681/e4uV2L8u6O9QJpKhKax/molR9gLSUb
xmkIUMPV36s7VF1ZtMFCOxlf4ggI3b+NdUh8lwk+/7W5Wpbt72cDd8UZm99ZT3yId99lgj/HNrdL
tXWOctZlQ2FtxPpoKbsJcyEynwVry83PfTW0uyUieq4/mXMvYSk/SXOJatn6qUbNQdM5idOsQihC
4cr862apRP3uLlv+2NO27v83e2ey3DaStut7+feoABLz4l8ciYMoShQ12bI3CFm2MAOJebj68yBZ
XVSpq/p0n3VH2AiMSZDCkPm9Ewx4VYVS5+Pp2UJ7k6vBNR7TYR7xPl9Y1cRim3KAYgrxxUCeXfTx
vtG+9xRzjLnfAKmsq56s80kvw2uPu3o5/VgbrqBFl1e6Ht4JavLbegnqVhOGLo6u4VpcQcSpl1Ke
moMYD43QxP1+pNbfnILOYbkuBSBYOMYym7ZY8s8RPA8na8pdEeEuEXtUML1njMLy9RySrzIUxUM5
V8gtC5MBLyo8bBzN6lhb1AZjh4qDsawaBwLMo8hoVu2U/jBah+oLoGwS0aOWsPJxbIIIFVOIGNPs
dpJEh6vzpKoFIqAnkHTsNIbwEkhYHXN5EKbJA7fS7qjRwg4jhp3w8hw9lglmXn4dexfAP52Ie/IX
LEVFsKvZbnQoacQWQRuqpKtqvKquq+ZcBdYNVbXPgzDfJiblbzWZFvxOLCyv8zqpdfFVHYWbsJh6
SirGQLDAElSP2IbI+mVRTXRJ4aofGIGpOqiaSE3DuE/NOkFw33Z5v1F12VOtVsxwikQVMx3wkLmK
ZYbN+cJmVLzG6Y85e8nfU+vU5NOi2k8dliqKX15M31GdUehufqV680sfvUuwVR4AKbnfGlw73ILK
vdHCrfPrQ9ZKvtdIkfJ68vX6ujJMTJBLPEdIQuhCLIA6kyfR4kgnF1RqXFzt1Fzq+fu5iNJVMo/H
EjGrsQ4qqox51bk9iofurqtQ+/SaU11Dt8ULj6o6NVLniyu8bndaUht8HbJeHFKz/7BSHXdaVrP9
iGmUS4LOTM3V5oEvaorIbVhTP27shYZ4mler1aQAq7xGD0r04LKrWjxvrZBLjFWfbT+tP7ViIgTH
S/+Pg52huPc6t92UlQuRTY+xnJ90+zb2QUEvoKtjoU5lMxgtOCtL2mGw5B5qVi/Q8Y7fyoyMwtK3
dudtai5cyHPePPMd1AGmUzX6Wm1Sk0poS1h7A42slNiLq53UQVSvUWwaCkZcPm+EnUc2hmrqvPa0
rA5Qh6pGEzflNaxmz+2d9lQrz4efjzk1/3n30Q6xq637x0+HqA8coMxeDjU17XMz5/0+n9mH5b88
s/NHV3aabcWi2T1/2Q9n/+HbnWbVkcH5N/7wSadZtcPpC/od40wno2p7Pue//U3Ul3EXOvFp7w+f
fP6en76MavafzuD8EfP3ubWegem+KTKuIujOi/5QTT6t+7T4V7uAAVDX+tSMoUCr8+5q7ryParas
FiHneZ/z5r9a9/ljVBOfmj3t45rzQwvetukW0MZTWGyYTOW2apJrRTNWjFe19dOiqxBOns/FaUdP
oapq99Os2r+k1iQ8u9v+VRNqDzU5N3P6lPPZ/O1xn07sb5tR+50/SbV3XjcuKNh/uUdFG7fT0yR/
/e//vP7M42IVL3K/t/Yjlch1fe9fUY+IrC5+vbXxW/cXh/1OQHKN31zP1w0M40zHhIEv/iAgueZv
rkCpqpuuZxmu7/h/IiDZtmG6CynIdRVt6XcCkqX/5nvArp5p264hPN/4TwhIuHj8meZmea5p+kIX
KARcW9fFwsn7QDa1xeT4Thn3V3UGcRGewWUXVjdW7MaXEWj74p/10mrvGJ0QSYCQSuKZuS66kZzn
xEHy5vEwQ+dG78RjxFJad3rrPXk9YTJhIYN9X72PXXbTexaIlOYc4nKhiMYMqjS81pKelIDOopYe
Qqd2e8jVWYm/1+SRfekE9Mbn59gnh3Uy5gNOWvfSJ31Zmu4rnCRIgeI+w5kQ9GW4tei8XbhHfW0H
Q4sZPAO6yh2JHOckF7nNMGwC03hNjAKfeGj0+vgcePgOidi696eHPvOfauSE2lw8YZXzHtXOwbGT
H93g3zVOdMuL5mZsIV3o9YFUeMTcLS/mroO8Kfv6ZY7kUxSU1B+rb01W45NLVLQOqTUP3C+WGR07
N33va07eseULBmGgSC2IUsnP7Dri3pH2vraNG1HwO6Uh5xy69QvWfDKOwKDFFkMB/H+KQ+vXa/iT
W88Gl/aTl6wPtqExCAbRDXnT2C5UyRrK/i7W+dmCpqTCzSFJYEuq5AEQWU4ZN0vXpjPdihQYw3H4
q1rplWcRmxrhyKBXnEPWS2JykuxKtwrMuFD1RI63lrq3s0bne+C2b8HisBD3M/4kiXZZDjkYfo6B
f0B8jqOuFI1KjzN/N5x5lVi13KQRQ+l0DHeY5ZChDeFjdoHypCmuloYTK/Awy1Snrf205Ndw4neQ
mdlSyPa+IruagE7I9oJHQfAfbiG4NGCDgv0zsFUqC3tnD9VqAHRqLATHcTMcusKvAJiKNX3FZmUi
t6deFj6njY/JqtuhdC+Ld9BqoK0EoCYOD7HLpcP/bes1+Ae6IPlt6X6tW68HyQgxzdMQYtT+U+LW
PFUob2Mg1GTjpRthvNLoOCxFeTJvLIT1WKmR19wbb6J+Q6eqPSB9WxkZzuFhx7DFxPrfdyg8o+mb
9XRTu2585eMn5tUU+BvOdbDdXR/gWtRjU7vcLIHvAzIgjEYOAgVVf5dur4N2mfd5zz1T68gUxvBr
TDJ8GvP3xdI31+37PmZgL4yQvLACzfMUZEgsG4T3BV9TbhAKAY4HctyJ7G2kho7zEV7chXjwWxjE
IRHBOHHrvnsQJaHZHpFSXeb/QsYXxfmDFObaKKZtZqHKDhjXz2K58ap0l0UMwiH1HMYpfR99eNZC
8KvUovxqD1cRvc7AWvBU/atBP5VrlOqLoRUrq76xBi4Rty8ZZOX8rcKCqNJ5CF8MXMpIwQEBhQqC
wrCpX4bEQf+3y0NGs33GLaZx0y3phpXMbwKTyyE2n1wfLLGXaJXRSM3pj7QKN6mHmXXFbw1Z6x0l
3rtVG6tu2Fhz/BTPIyHyxtGLsEHxXG6auoe0gKDsIi3hTFsjUUV5sG9NN11nEdsdL/lhGi5g+ugD
/1fBS1FH01XHn9C13CdRm9DPLZxSKtxwpM9QNK5GzJgdnqdmAXAFG4dC35Ctfbd5cVM+13HJQuFZ
u42aCT9x3Hscip+DPBZYZ17mKI42VY4URqb5D40HGXll1S6XPFgKNyeRPiKAswHfCrGLEYAkUsfK
qM6MB9BsQqpDYMa8WexxJLTxoZ4wtBLLPduRhjHF7mFMeFiWdf0qSv8dMy9K7w25a1E1rhiKURCU
wba0NOyeNGQtoXlMF9Q8MsXarBQS96VpeBylbikwQzFv4mGp3XVoCKuGACW/tTY15sK8DFJc5JdS
fO7dhgGhHxhF+rH5qFmE+bVYnnmIAywjJScFAN4scwLatKLc9JF9GCA2XfSWTcU5xPamL4iRjSbv
We/sq9IjZAMb0OpWz2tiPzrwGj1HpO+7sAT0fLDRvnTrMEIkOQStRe0Aa0ejwOw2xVllsPyjYYqN
Zd7hxIFnZwAWIQPiEdzL0DAgs8jkJ9TcR9hElDHtF+SPQNVuOm9KiWCvmkjJTaG2FI391PPyvXTM
iFsv80g4Am0xLS6X5VkSNuIed9JkFfot1IoIr6vu59iNzzXy8QuvbXlYOEiA05/qKh/9qzal6p3U
BIQ528HCjQlqGFZ2bnkXm5R084HHbWHVu8r0Rij0XC52xJ8E/h9/Ua0JqCShvw98oMrEjn+Yvbwb
p/aV2sV7ZFG1mLtvZcVlYBjZT6o/OPaY+CqEIt/mmHGs497aYXGD57qvEYWnR/sq8av92AT46Nrb
iqf9FAAvhyidAuEc5sEliEsHv9J5AgeASBXoOlrANZ0j3lOz/kt32i/eHFJDzab72cyJiy+qb3FH
zUOGvIw0CLso5ahJuw73MqYuNS+n7KA1Pt+rIGrLTfJXfUi/1lK/xl4fQJX3JP4iUtd/2Vg+X3rB
+L0N8FZOrQzz/vAV+n9/2csbe/gWtSW8gNrG8seoZthJoOaDw8PGT52d33G027bFxmiKqzCPSRjB
/VzLQh5SodGuO8nDZ3C1p6ZHRld7IW5CnbjvqXVX3Thu5uUB6Yyg+D02eRfwy0ke7ffVGEDWhD8S
9HyJoTN4JkcDtBgLGrWB+yN/10xv4U/jGKteh9w8WCPT48iW3leCzeKoGds+5oGohdrTPLUv8PBS
6jnQcwqA5dq27nV4V7GhR1gC86aMzFu7LZf+G90GzZaP2sB3ifxbs6Gan2KPt4oqnXxoAwWJFh2W
rkssAXmaRoNVZAAN6S/qyvHNEgDLry895LRRoTnYP1Ol7XjFbazCQU43W4RMa83d0Adf0fheZZYN
j+zgY77EhUR8pz26LflswRHLowgZKuTJSA9gakgQwpYYwLj4hXS2wk7GkZtKD17bzrbXfR+to26J
7wOzcb/kJV2lVKOb5aQbm5owvi4gejgGk81qPfCTAxw7TrtvBYJbNammssXGrG8QyNQFXaa1M/b+
tQlH3WulcUUP/FtUObwlFo1ak6vO8XBd176xHkrc5/RxhS3T0tqDHbmvi9XvxpPY1kEdmY3rELr5
9WlZb9DVFj2MJlThARnV2V2SWACTpv54pvQp3isGgriDQNvroPEOFtpdu1vIVHECyX5ZVJNumQs2
U9gQPGH9GAxUw+7CinSqFhxrGmaShQSxT7l3ZzkYNacNJji+V/sYzBrQ+M1m74va2yy1XW8QV7ML
qt1YByOP0DjHDqqolHwgy6oSAyCsIzgV2/LGWgx0iuVcCn7Ha2xEnyEmZptKbahSLjkoooiTseG9
nlsjRF27jjFO5e8ZhtxJwbyLGwR9XZ3uo+KA2llfF4IIUWcyQuhB7Y3sIuKKMpKYIbuSqt4SD1QK
fWsuulBvUYj6lok/tzWiAQaoLYrHwP7ljEXw2FCNhk3Wv8GsJSDT1XHEv88i5yArM12krfY1n/Ls
RN+lFy74oI2aqM92GTT+dVVzwXiNPuKyFECGVLOpK+jiONm7WqKAis9P585AaMljgqTiOjHq8VrN
ZaDHhUvop0MNMSkx6BiF+63QcC6puFiRfDkvLkbIUHKQ9A5RCndFxy0B381/LIsxFCCA0c+8ncS1
Ho8uMI6atbBPmlwsaYyAz9FqKZCxB/ibZJG/z4cmXtHNofiN0Hxb5uKmKnttXyfWwsEvLtWSGGKG
U34IZ2f0elIPvYywl2XSLDufFgf5xYwDUOiydfFexZKzzNth3/qtsRYDxVXddXp0oj1jQ5dOQFrE
EIqCCOqSQPiE7SZyEDLNDc+391VeOKe5wMJkA+ktMrtlndqlq8hDbuZrw0kgOywHmctBTkEWtFuT
O4vJ4q1h2rcB9g+/JOcp8bL7ltZBsfJs3TkMAS5Wvd/1+wGTkdtJg+iF+6Qy1IjbRju0OZjWIPBR
M4dsX7kd+vum8FeidMKtWrTn6GDm2J67A30zOejiKcMC6qaZIT4MhA5cTgZB9RmWJNjfmMN3OYdb
d3TTe5y28RtMx2955+ZfZOfba2j58A4LKHk6mddmx68duc7Th/rC7yKwj9pQ45NCbhmtW47pmY7D
xeL5JtWEj6P1zNcETLi6u2pJOSCwYr2MVQlTwcu88J66ml6NCU8q7knbtWLeXv8/n28Zni4cj6K/
/qla4OPENfmt7K4ad3y25+pQu3QmF3+VOP1JZ180kNs6J7oOjPn/oYul9PJRj3f66q5jOMIyfB3B
1p+/Op1/zYrnorvKJsaJy4Cx6Xy0sBMqYhwCZ0u/0iMiov9b+/p3al+Gb1Ep+nvZ3f+p47ksXj+W
y06HfBTeWVQibM+19H8S3nlIPPVT/Up3uIgLxA7R//6PUtch1fN0z0KFgH/BWXhn/Eb5zGOQaXqG
7Rvef1L2MhzzU92LC8h2TcP3POSmyDw/6+7yiu7MmDrDDUOh5SW1mOMtE1BEnkpEolyLeSSbARew
xUWvvg6qhgnOFb/PLYuMs78WLZ2EoU19qPgLRhmQCHCt5ohqy5s8+lB2Pldtz+YLp7Kz2qLxCt0i
yMbBJYGNWE5PUdljHuAvmgGdHI36RRfzjaBMt1GuG+eJQecM4sRiYoiTF7O9lX8lvAHSwFJ6VuXo
yF0UPo4qa9sVXJPQ0MTKWuBNNRFVO86X8wiea51nRea/xSkM+rApFs+NZTO+w/Qx1GwCIDhfZmky
rRK6u0DkSQXfdPnFvGkhP1qIjz0HEFCtO20eqnzfAETqG2JM5LU9gZK3DmYe50VUZujEikWvBHsk
LdGbFET86JdqNhwWdFPNqolGaAkc/cpiiFF0kJFK3rlKrHSeGErgFCrEQgmgMEYDqMY2atUtEFe0
gGVun5A74CnUxQ5V7MqyWu1w3muoxRebl8Z6LjtY0FX1MC0IJyY/DSxT5lRnTs3FnVljBfrnzbzc
ScrFHD/faKPxpNROqUJK1Y5qWfTLD/lh07n1D20W5vLTTtim40cO1fDTp8vT5j9OSbVx+iQ1ez5P
dWAut3LiWku1VFz3GY4mao5huLg27QxvBTWrVqpJNWffPUsnnXQ54jzJ/1i0K7RbRUkVYFl1Xn/e
124WAoXc5gsaOhaLYKdRsOtpXq0+T9zlWjltVyv/cvlDU2oWyVGySW3z6XyImju187mJD5/7T7OJ
/9PMhxLroz9O9nNLmTOhXeipEXw4+q8/6d/75PNJf/jeH9o+b1dzavJh84dZtSl2qIJYmbnBQbO8
xEtXfri81TX+t+tO98XnzQQKMbz6czvagk+rO2pSyPH5BlJzsilrfa0p1NSqR2creKSdjznv/alZ
tcGZ76NF7nom16i5M8NGLX5aVyqlLUl85fU/zapd1abzkWfSjlqnFm2l7VXLuWpOzRLGAd79rz/9
3K76GKoRT3hdZli8cD5CKZHVbK/0yckiVdYHF1Y9lAhFLZlO3jYd7Ai1Uk28TFgzlPXF9kbtpda2
J2E1XklQLRMyVFst6fdq06wnDum/S6s6xmTl3YdmBAlB0KWpap1oLae2NBNS3R7X+gDPlNJeTRnR
r1pNqckZf8S19S2YZYu5N1BNlENwrcldz5bEmHYcyWT4SbjdJZk4hJBqUHMmCTF18OK9zEqJ1ArG
nEN/MYcnHb6Zc9+TejGS+JAa6Inqyl1/OMvT15gsD//9BeNULKh+IU+dSVF/u65ZUF219bSLUvQt
x/7toq+g409N/xvN4CPZbS1EWaplX71s1VmeZtVa1Qw1OrSs6gPU9r86k1yPUXmCXn88mwXdlmJ6
kOpNpi/ovRKIqrl2+WbndZ/3OW8+73NeJxUof17+q2ZPilR19LmJ/+xjVLPnTzk3o9b5SfoNq7/i
xBdSzCGxvFfPHCK1yBv8aCT6kkbL+1Zxi/qoQST5YVZtIlqCN6Q6Rm06t6gWc/WGVJtPe6rt89Ko
mjttPy+f2owsUlo1m8gigwRGt9QOtgDCM/TvmIPn+2jOb8pBJ1k4J6Zq7PBBaPSBsRk9UoL7mlXp
pTrCYZNQecshcSCSP3Bpn1feRB2Q93OL2G0BUezU3y7oZeP7+JC1xtaXFF3T1PtuWiFi6hiNOUor
b0fEXr4bvEqQKU90juU+TLjdIZnCVAIc7i2Ze9QJ/BLrGHqsE87HsAq2jRzRcIII4EdTPemuZhFd
0bxksfaW5E28nQwCC8oZP7dB9y4TgdLB/tr4hb8Fv/DXNjEEdorbTUcGS4bBT59hFuUQD9dU0Vsa
lAFdYpyAGoJngWXXkZVucjk2CDOzYVO41pVMq2Ogxe9pQUgwIw4IfY5zg0MSSqwBN9AmTV+nDO2p
TSF3DyhDbgt6vUzoX3MzHQ95LG/0iaBj+u6ryXEf+6FMsF/b+BEGh1VZ+Wvsqse1BWkQ/lz84BhI
h5yQSs5rX5TkH3dlxF9SxzaalE0QivmlzOJXt50BtYZvevPYhfJYWaT+VldlTkyOdJfnHNkqaKs7
vAUovKQxVW3boyBBSRJIYalD3FsOZFanq6+FAHwz27K47LzyezmMAxV9vIjyMiCVOjLvhfkz69G9
5UHUP2eue+Gl0fSQY9RVxNU32w4oFXoBXmH3YQ5vW1BgkuO7zA3y5yscnmxZdfwtZLsxWtinWQR3
PyiieNdObE2n+pZUo+uh5aFa6WaxsRAm553frL0c7bRb+W+JQSK6aAT+XQRk+E4Vrmy/xMrSFd/6
6J60G2S2cdxB1Ku9lZTt1gj0rYWB5NqEz4SzMSCC3HQxX8uZYd0O3rciEsld38n5vnvxHvWx67du
PA1Q2bVfWnSF/S+llUj/Uvpzua0pl2Qh7psU8Y6EMEC92OAf4V6QK+VftvZoXRpENfYyQp9V1AWW
P4BlhWWix82aXZXAEo+TGEDVo9YUkY9KBBxijCBcD3ZeXZk+Yo+0e8drcUQZ1RJgkt71BBCsp6mx
72xjHxFBnfrBQZqts/dCNEo+OQWj/Kk55OUR8bTJcokrVkmcetsZ134j34vKOtpdYGyk5HJYR3XY
rAEP5dZPj1XSg7kQtHnpNFgEQSBEvZlj0ZcHcbxqSrxPnIyRjeXkBnr7nptnNh7kjI2wBWdhbQUk
2CfDt3aGQN4ixWpikuk60V2rIyYZRatIn26LsjkWQSi/eQgwYwPXUZdkR+6PJs1JQkSo1iTJfUdv
Hxe3zNs7RjQsKXMXqd7lRzyYrqtyMvYiSVCuVAzWrNB4G22iEoIBrzQ7nORxLJzdNJKJV2c+bFsP
8eKYdfeSu4pCc97ztgdrtI0YTW/MX8IysXvJweDmoecdXuuLxVeABNIMycCyrSeE69VNhU97beLv
O8+MWWNiGqZaEgxf2gzI6EJXadjc6t51HkVQ6c3sOA4M/6ANTOsSx+BIQ45Zz9NVP6TljszZi75b
wPqwbtYSjvic9K9WXTYX44Akt+HGB/giNxWpD1m+JD9rwbbD7XYj0gLguJPP5D1QxW1N6yaosLD1
p+8mnRHHJJ3Rgv57qXklT7eaBuK+ttchwSONVW0Mb59yNe5sopE6m9xDm0eCXUuKpF32tdSnS3PA
0EtyZisT5XA1kAXi9G11oZNABMplFBe6Mb60bQ/ZmIh0yR/3AgvKX3Mf/CrK6BaWxZWTjI9BUR2b
QNogFGg8tYq0IUOrVlRWNagk7VMpNC6KoERXomXRtjXNx940rNUc+zv8HEl60sbpOOCyRb1O2/Yp
D90oytINtVJKaku2MuXrDRAZ3PR83oYZ1ItqPASm85L7QAGYmpDgt1Sty/nbaoIgULnyC3cfSuca
/d/gU3zMWGp9dNiDxXg0RcYfzuE+EdV2rBtxoU9Ffznm4XPMbbrtzFejNEYKKCNyhAotHIWnxzHw
MbrsI6Ja22jXJ617YRDskobGk9Hh5dL6/Y1uf/ezoNhKEV2BJONxhFfEhVHnjyYpeBdhTdKHVpAR
EKHFdPzWfszkZd97Yt/dOVWl7QduMO40pPcJKKXnu6TTSXTgub8XUy8QA3roZJz7fh6NVSy5J4eg
gfFUaWI32kevaw8A+PWqcrn2hrTzLsIm3aXt1xpq4yWvRj3gcde26XcGCNSSgZr81vcJoum4PhyZ
rqzUrLctEPianvSuRkkLx6U5pni3TYmV3KehveJpB9g5TdY+LtHdcuOR/YZh4YD7OWrf5Bb5NJQs
Uol69D24qWynPvgyO1OJvbL/ZRI66v+sws+uyy4JYnutO3vfCzJlhhTRU5E6v/I6I7FuRBfBnUIQ
LCMBvB6QDo+xgcE58dWZuxcOEkwsW2HQjz4mr1GVrolLqC40R3yrvI7QvxrLa9djVU119mpyNcDJ
oiTlNs13c0+PqHPijWY7z2M/bRwjJ3JnxLTfK/BV4C/sNlDDIh8toWe1jNabpwKg66IzZ3Hpm9EB
RH5Y9xOm65URB5eNt8RB4QZpFsld/aCD6h3Iudy4CdAUoCCC6wC7qwnJZ9u/9h1+eAGgW+wER3yb
0TeF6DStVCdDvQX/ozgxpPF0FUMG2TZJ/IUQWdTyiXZwO+uH1ZMgacwhXkUIEfFgv7AE0Trz5Bww
xsq2VKYx651uguWXlkZ/KAtMACbJk29oLw1JfjMRXR7KkPinNGLcUiw6Ck2cwZbXrZJoTDS1noYy
T/QSl6riyaNA1PE8vnZCNF6NMdwWSQwD3Bbd2oII1kW6sw5NCbNCLx8beg4VgTFo3xBVmxWknR6D
0VbIO9sRX0St78tgOzodUJuJuM5NZLPqdJRv6WOH/T078Wcz70fbQLuThzex6H/IgY/SE29T6CjP
sEO7ruG33RgierBIfOUabTdDEv1Mxy/OgL+nGN+zAUPQytUEXvjGrimGEZID1qOJlXfr3Gnqy/Hd
nHiA6KRkXgjXevb8CDcxPToEvUeElge7qnJ7AjkIG0JwD50nTgvc4ulC63V5I/HrWTs6Fh9YYmQk
PsIqNHddhDinS29cPhGorYYTZpDJaFXYKcAC3MzEWl3xjFvnhh/cOkXy4Fn9Wwf5zkpxEowx2Wgj
tMBJhwu47Xf7KnII56gwmJRXRTbFO58A5JBEDHswwMNmwFC9usyS8UJCorv0Szw5GD5gmvp9KCvz
rjGWR2dWpID+I35n/RuxsTxMwPMrcLw59J7If5EM67YlobJTCK+fn+VhtArMOAtsIU39QQx5R25A
8Wh33c+w6fHqR84o3Qjwn6Qcb4wEivtqrceiu4pI854rnBLKKIn2Og7wKWXocdYIIDZe6jgiy5A6
wzpJ5Q3vQbpbyGQjj+S1rvThItFRkBbkEMtsrG1VoYGzG0kBYSiJdfvet9N3jXhmDJ7RcJvlQ+57
MRF9ebAq7JCk0nla6QJXIz2Ar4Gd97zWe3FHWvkxC3kZR6a261I3uZVJf7Djn7UnDvUgnK9m4eKD
i80p/e0xpdY9J78mMswv2x6rUMu38USxZ67RHr2wa1ExgW9KF027GDyyaKPSAGBFYFQ6pIiSsUbP
5N4QA6lIgThokjbKFnlpCDH+ItGQzfVJgAAio9IwIDjr9HQft2SLuTUeGOF0G9SRvinC7GvUAfYV
NUmHHeMfQb3iuS33liCxktuL3oHRkXwyUO4YEZYSxvfaTfGTHpbOqgiGd9EaNy6BNTtj6t+d8Jly
fIo73/Q+5KP5xY5wNl70NHQsyUEdDEDlpGy6W2eVGMK/Cq1grwF/y7af8UDFXcTTbnN/+OFPTXpL
5WgT26Z1bYzNbUN6wWU9h7uQqvAVNfpXu8QFdmhn4k50YlWCeev63S/pIfInuDnS47dekLlXWQje
Ch/5qz90uyhrf9Z54G+qcdx7E9B4JXBWcXgpSNd/I7WBaNEO7Nm/td1ma9VYG/vZkogQ3nt1+qUU
wdVgeM9W0/sXPYPkC9Odnuqg4q/aIfQnLNkIenJl9fTQ6/h6JWNMKj3qlDpZZ6L8UlriNSoH0H73
YiLxnZQSmDspZj2lhhlJ2hrEHQpLbGufP5lm3Ndtqh11YhuOcq6yY0WQiOa7KCuXVcPY72oIa9CC
l3WGGxJMBkd1dz4qJNhvlddjtJFLS2oD5J3Xdsbxpmp76JnzY1M94rEzHAdj2LYu1hgMVMGG5xR2
hpMknEj4rMk+1KAw4X6FNAlqSotGlDhCi7uKEsGhN8bwHglGeD9lwX0Nf7LIy70bDvZRTShHLgmP
EA4FYWKndQWBb2TMk5+g/7Gum2FKCSsWuEYgVfaIJ8mXCd5bvnSrIzeF4JHf1psxF+I4LxNKs/LK
m0gaVItNG5nHpHbjuwH7a7XqvL5xrK8x3d9rtcpDXHbM5DivIBiU6/O+pgjErglRsKtdPmwwCeul
+3JeY0MXxWYP32P1wWpDECF491sTGV8tV2qV2hjDk9vbzvSoVtm5xJbZ1VZDGCX31ApLQoKOrWEs
QubxfYwr5GOGeatPSXYzjrZ1VBNvXiJyWgdt9h/rsqkvtkED4THVtUS7gIJj3pgarvh2ah9xc7dP
x3axA5xDLtAU4QdRFF7EHzVDuT3bBHSelmuEipu6zIi5VtsjaQt6RuORRMW7GVP7NYaGqFqrzjr6
fqrd2TFuKCyYDG9OE4ZW33ChxI3EyvgEZJZYXxQmL4c/9oOE6F9lM2YdqiFXL509nLNjLvPuIMtp
dbqiZhmHl2OEoD3Lm7uS3te9pXnhvUjKR0ne/F7tpiZOVWKd5RXySi2qfQ0PB2i7GvS1OkqtExMW
4lqZ3maQ1vApCP1jVpj+MVyInabZfQ8J6jiq9cLNkXbDGyV0Q+d7LLsF3bSTrohu1R6MAo8I2UzK
Nlx/5RS3BM74zpGQFPcoiwghdOTNK8ZY7lFtMNqk2ekSJahaVBvCVLcOVVZdmknaanT8o3bT5CYa
uXii59bbN+d9owo1tZ827jYTFWSsCc+CWQuie6jh3opYIVjvbkBQndtWwcb0qb6Rnxnfd8vEapt2
R00J14xx1C/+yyL4t1gEQtetf0Uj2P4q6zD+M43gdMzvPAJP/w38EGqBqwvD8iwTWsjvBr6e/Rv+
vPSzXWQyjmt4bPoHjwC0/x+Gvfpvpu1ajm/DRDBsT/wnvAGBVPQTDcV3EerQGn7CFkxXZ+EVfNDL
+KIsvKD0MizP5C/StuH7YgczV+++TXCBJtqLzk+f47y60U2InBHBvl7Ud9fZbNzy8iZshp5z6GFK
no+pfpkFUJ3hKJB3qcHEhrm+5hYTF0ZDMGEzGKhCtYM3QPok+BOtiWe+19OSJWS5v2aUr7qj+fvE
7GNqaQvknVgHDZRq1Vi4TxgjOeKjq1EniTBoSZNmTcCjpCRG4WtucFI3O++Qi5fBILHHzjBogJh4
4ZT2EXExNd10cUQxm1uNYs6m1nBt40jKWkkCjBOYu6zPocGn4meBVBOhLj4x6RU9DOwIUnEoSuu7
UU8FDc4GWx38wvRXHnvHIMPKu4EBQC1hN80MkdKkQ15Senc9D98YnvulixmfNxHL5rq2sY3hIq6S
KHrs8/4eI0NM6/2SIUvsvflkrAt7jOhxBvmqbSz9AvX0zFnaD0lKuJAtnztiJbEz25fFPGNW2K+w
bVpegJO5zqSVrylMYlBM1vMKh+N7zZl+WRmEstDBiMLcpnm4EcW8jUeDAY/FIyKTBIGTv84/MWWY
Ceg72FCIjnHX4Lc66uX8xYv85DpQvohYhhkhfu51S7LAoDNQqMgM72oco1wHVXxOh3cCMbsYhfcz
7+NDnWrvgsD5VrsudeK2RLS1Z/vNp5eVFcXXIqTYgE9d2NlvKZ0Igk7k3cTXCub66Hbt/2XvzJbb
BrIt+0WowDx0dHTEJcFJnCRqsvSCkCwZ85SYMvH1vSDX7VtdDx33A/pFlmjJpkgg8+Q5e6/9GpX2
qQmg0GDoAnUD4z/zOXy10gVCNTzMmgIyUfq3qbffNPQSNMp29L1Idv5qPOBK/fBKK/ukUJvhJfD3
tEmIgFhCtjr7ZGuTvWlxQxCVutMUZJVCbX0vIeI7z2+m1XwhZ2YGlm7GtiRtVs37ui7v+gqKDv2L
OFSmGR+nANyPbwRhXyRi648d4Ls4PkIKeHQiWk26+m0532qITPTBerCx5nRlxLa+ySNedWJuIOwY
/blrbIiKNrdMNBXnxq/hPCwt2bJyzG3nuKhNa3XLEqQWJNgl50HPDnauhkfOh36fE0No+CVFxV9V
cJ/KJznGUCchH/7MLVTskOcSRL/mvsDAoRyTPJpt0SbUP5lmk+wrz+NokfRNiexkHVuOh57UinG1
1SksFhoGR10bAPjyZraIJXfdwFRFH7h8VdQ9df6QHJKkhc8/TO8GPpy42uQ9MWEZ/C4vcWtqfP29
Yp87KGU8Z0R/rVJQejQi79ppnk+k/J3qmmtXYrXaGeP8loxBuUlGcap6W5EoLYHbTGrd2/a1zn2x
9iZAaMSv7MmG0TYRq9QWp9MDFiJ9b3xpqgkO/dJ8MkwJ5BcFL6fKaBOo3D1W2DGOfiPv/YrUFE43
5B2nLZr4lpwAMNsOmtTdRHx0qA+4Ak3k7ByylzAGw5qfsD9wGSWfOAbJupbto1R+TgKCruj8FBAX
nebBMyAgNhJiaJblx6l3gJXVUbt1vV85Op+LQ1xE4cIRCVKQuE78uyMXfhfV5sskUndfcwBfJezp
KOsHesoTtinLBo/md5O/LSEoqrImLXGkUOtjH2yQ2bwVg+dsbZKOj0UTSoFfZZa/7blMn0DpMOTj
kOJOI6gpgzQ+HHDtxsFPue5K7/TjP3FnEhybOIfDmB81D9tjQ3rG/BVhUt+0BkkWzRics370+Glz
KZoKsZ90crJGPWGxdF962/LCkoVmbBefm5lvZZ+IW00bJc4DudEbTkHBRLwbe+ER8wb96CZpry4Q
0Y68K4t59VYFaAZcWR9r1R3sJH1nAy0ZSUS3FGOKaXjyQWdQlswWGRuuFKfJpuWNCgNw5VyVL31V
fXi6PGfSnq6Gz4biB9HvMmOCpos8BOianMn01rKqw0Ayk47hCLighvFsdtlLKTSL6IkUmo6N/TFl
gBjo+JlKvbn6XAamO1aHiSZBYDkkPCJSJc6mMjcdmddbUw1HX8bFdoiYFGitTvB38qb5HGIUWNlE
6fY2GNthFQR+CXxNviXeUF842b2Mql8YypB0BMVxk0HlcnDIh72p3ZwZQaogEs4I2ltCy5e44m76
ZZvdfEGWfIOJjw6NwfPOSKBHWh4uBMMXS6x8Oj/Xmn7vt6U8ytzPw1i25a6BJVNnM16FdCRXrCHR
r0gAzgorvWNUUtVzsVG5DeOnjbqjO/CKmAkWnHnBNY5VdwXKZkZVzkrKbLeK6kuROR/MddJD6Reb
werFmzPRYEgqA9cPTaFNpabTEHfJNYrVxYwbwruccQg7p/5kr3FfZ9poCu1yP0piY9MKSX3wOFbE
dJi+eM3n4vdoRcFdkkZeyLW0J0lt605hYM5oKYLS2Qnd+0KQUzGMcn9lJJaujCa70MxHkHfn9vO4
S6xArRRM/1NM9EXdKNinw8aatPGGsUESXxRc/aTh0BzIbBcYLYhqNuMC0v/Fz+wzvtLgjqXapBJR
F70K/JBWm/akc0MjjuvfMo8sOhvbyU7UeR/qvrJ4YTEN2Nj8wwAk8iaeE3K3aZmD3VTuBk8HwzRX
JHccp5YGwUFljnmWYtq5NSmrXFUHMbMHjlqRXoAu7NsRPxRWz6ZmOzF9zz3KFC8e+LUa00FeN296
UAwXc/mg9PbDx8ZpgKFuavTyZg7RiZu2KWm5urZI1qBcgCZHHc1cn9mrqEtemcCU67kpoT8a2Xuu
YXSa3XrZlwpGNP7grpsAw6AFSPqOSfdGi2ZWSx2cIL9D8hqLlyH50/XviKzxugUdRF6vfYo9M7hl
PaF3lthI4ZH5U1NImIkB3grj73pSRb9v3Di/4t1iDO4fqgreqSutBnbE/KLr3YVURjyDSpJAV9Zn
wwY2K7xeHPPa+yAqblgbyfIe50WDl+sxhYcTcfiiz+1iCwWesvH0xoA/VXxTDgWQUUik13Pm0rng
xZgzg01zNl+FSepObzlLupAG7bvnVrGJCxIw5npEWw0QTJ3Ixz8mxmLD249dlfyyS2ns3JJeVMMU
dDst3bwogpiZOnBZqCujfWpTZxNjyZTZbATWg+43aldy1Bun2ZuDg5KU5v0EIGdwpnMxXXyaV0c9
Kv2H5ZJpcti1crxNrVZu2pmxjeb2i91ibjdRpHCV4Agj6B5/iQnWHBjPbbBc3B9Ut1sRx2fpUeqb
MtpNjUuckkGQL0HeuJV8pnCqqu5FlYW53z3oXt/dl6aor4vadqZNCAjRevKt4YkQXvCXqiHwzGhb
iM6eJP/OYugY4AGriz7YGB66hZ7ntnNdYrG6AfKs8JpPEgrzo3SDejWlfJtjmZzbk3yDoMq8Bu57
Ce4+jBqz2HtlW62TTv6K6+akSvPNsVgJ+onhejbSt8r7EnNs7K81xSY9DjNml6iyN03DViD18s7w
5bUuFw+k8t5HRSe4KXPY09k1Blg7omxkukkAaFAdJKWLVmabKg1ueTV+uHV30JKInrKKzhrB13pp
79v2pTWCT0/g3KvgZpjmIZ/8z2iqvxNaZU76FvjDVTF7mUeOGy8icADtf4ypg3+w38nYOqROcKY2
JS8T22EEfzDqr1ISXZLQlfcafr0cYB5FBMMimlDlWqhuqxJ6dqm/brVup81i22v9rnfnF4fwI63O
zFC3EiavsL+Med7blnOzuqhd+Z736QxIceL+JLvmkW8kP2ukTWg2D37pPrHT9qs0/R4pvBHddkS/
WlsxAAjFkUaM5ISYETRfP+XQSQfj3IQEBL4s32Q2+bPvBHuCTu/6bLoRg3vySweimm081oY4dqaN
jsEIlvYrO+1C8lXuA/Ew0MW9PwPUcPKWnXXeLIoDIgjI4hr1YduQJtXO9tYXzWNfx6+TeIiDZscV
+9TH906mbzUD9hlT2Nayv137vrNwRC3/YWt1ewOHtAzmo+TvnREEWmYXLy1EgOX/5UC9QrB0njz2
eE3FYW0/AsZnkmoAjNMSolAlzEx9goDsWdFK86NNOQG8rFp9uUHOblAyC51COslHL00PNc5DPyHB
VDVAyHr056I+xJYEB6nXBjaOYOf0NN3M9FzaHTl34CUWDm+VE2BDIm1fGW+y635NojtJXFZG+9GJ
8RmiYpffvMgwL42G+dSRv7VAHWb/3fa81yhJ4MSVDBTTW4ViqrPlRaO6Tsv5lIhmZ0sSzrr601L6
/WiaADspWBCz+6SSM6VSjEL9JxdF1U6LzV9enJ9dZe0zYziUI/G9ajNQ4lDQb/zasVaTpdYNKbOE
UTw5Y7FPro1gc52jZquVlgo1QZoPLENOZMU61jS4izW8/rTBqkvs1DYS95pZMunnSmG6vRY6SILe
wznZyQCaoUNN6dVM7zjpHZFrEJoHoXcilvqGQIYb0rxvBwB5WGVjloiBfh6SoE1DxLPexjcytngx
evlY+uqJaFKmZumdmw/brDe3zoCjuuoBEjRXvVVXQZ9vXdTavvfbS+thCOYY5qJgcTXnRGvgdYSZ
ywgYmJ9TceWgYurStyHXH7B6e/inQlx9d5lj31xtAAIKAJA51jgCDrNsOvbVOcBcjHPrwm96stml
kVYhhyjfAY9dNOVfHBscqHwSRnnf6mC2O/Munp97vdsJbM/UdyvbBzQctyHquvuAWQtOyEPqZVB8
g7t64EobsQjJdpuhEFjp7KlFWd4L6e9jywaZkftETcN0TrKfJZMQj21XdG+dpt9cP/nQ+9CNyn3m
DL/rGPKhaz2WdXdUU/2pW85WaUu0ePfkm7skL654xba6F5FBwHGLcDXfTh/qKl8OjPiluj+kMT+4
Q/ROczfw5TudyJeYBW7OXeyu7pMo3K/+RxVi+s9jaT/rRvcV9Npn3MOXhHFaR3rIvO6EYit0p9+L
IVvP8MkuF0vsZG911nz0PsVbYl/KnlCoEghn9FR1jDktXewExm3Zxme7bo7NOGlrOQWCFje3PakV
D7XlA05Rf8yJW85r9ddK0p/KnaUCrsPGM1Cp+M9l7mw6LbhIiomqwfZutSFr2jpuxsuQW5umeBu0
7IM49BAhxyMSuw1R1Sdlo5+Jgmo3gB1ZJHelMzyyYKA20AyiMyCwNUjaaKe7uYD7kOw6q93rPUFT
HCyszFiZQfSYZckhs41dbKrz4HBpu3LjDPcSgEw18xTh1i5sVVNblsW9N7abJG/pIWjdUbPfPcIe
zatvUo3QHIP6nTLPUelL2jYoYAqmm/mQfAkz3rajfU3zCIGCZodOIR1cFiyYxbinc+6u7CG/tayu
ZdkhbgwYw2vyqyyylyYR2S6G27PKs4oeyfSgKsHqlmtPgm1zFZXNWQnzDinetja8l7nhqlZw5atU
3wqVHGrDBfPy0GQtPkMLEXdTvXXWImwgCNKd72dALWYOYkLpt4nw5Jas+tQVr4GsH1pLtDS+0NGV
NtGiBZx1WwHox+K9j0mZr5GqIEpB0kCMKQo1BN9Tv9P67t2o3QfS4FEjXaq0uJZ9SVS7vjP66VqN
2rV0UG8b3cbIORrJNnTyZ3uqnyu3OSpvPA1WFmKuXWdd9StQ81NWGo824tJVq87NTGTmFIFphU2D
fCjjSFQ7GyWh4yyFXsuEsuYYaLv7nsXEzaLQdOsd7ZwQarVleqe27H8RkSGl4Axm3xyLnE6v+pWU
Vy2tjpnNjsvpTwedoqZ8LzCkD9Yvoxgok+1jxzVi6e62BbOSJTioxuwJUrmwdzFrxCi9M63HC4g8
bvu6e+kpz0XavaORPVMAU2mR5NE5+LfdB0eAPFn+rUpXp4QuRaWA2/ap9mCSSOrVXwKYRGb9XPje
FO8pnHhXCoLFHftb50QbR8OfzvRwvlpA6uuNGajX3Jjg41u7gY3CqI7SHDe+3n7HOf5+ZaINc+ZX
0VZnac2bYkYGao332EN53bRGUeKTXZIw0pDytLxf7VC/je74Epj9e9kVF2CSO4K9dkO9sdPmZjYZ
6T46PTX3Rxb6VdjxnxR9Yq8XH5FnpKtZ2HnIaOQW5RyF7TnDXNyR1EmNuDZIGE8qvhvLwQYyJxW9
FV1jzXtEvsvYHQtWliH2kAAUCLB57MXjDN6mx6JZaIB6oUuEpuzwhFXF3ki3HZ1svD5YABzABNuq
oT0pkMTwQLxM2mioMCR2hnNkMKYKKvhMHNAfM/u9c6YrJ1cKJmQkvqceivngBdVjzTh8lY/zLzGC
5fFwFenxkhdbXYFYvPUmDGPJaBeV61feqTs5fMdttSzgL8Xo2qFVoFxpFbkoVsC9gdKF4wTmfS1r
jyKirzD4ZM0LTvWk2QSh7ZqXAUC40Y/1fd2N55pr+a5wOKDnyNm8dPTvbAcIOMAIGPSkV7a1AgDj
7j2AEKgYqbEy6iPL9/8UfUUPrDf3XTCPmBsi/TSzfroGlZFTdTBIkuC+t3X6dgFLXTen5arlCL/N
mzhaBU5kIhBmtiUNdeAEQGDn2AceJ+ceUVzXPcoazePkx0QkdQg2cG2vuiR+4kTwOS+67LbLxGEY
aZnHhbX2BDIny0/Ss5komNGt/ZS5DPiM1txNtnXvTva1YxC6CiztpQ0KtExx/DRr8t6OqpfI8Rre
9hzikhy0MOlbe581udwVRY3wyjSomyum4xlhpR4oeNcQPslE3cuQF0GoK+/VRBu9TSt5EOxbwnZ/
OZpF+cNRL6WWg7AQaxu7vTkaalzRZAC/hhHNEzHJZQxaQ3Scp3yzqgmiQAIy+rBYWrSHQ6q2tNn7
yypC1RAGSXsQ0Wg918VvhgwfgshdKJeD7T2LZsn9Sf195fEWltFGN0Fa26xoigABYBSnwHOohJYZ
ThxwGEdJgRKrzeFAxdMhrrOPpAGxpMrh4MCQoX5r7ENeGM46K9uDVbRwrDRYnFGtTpkaPN4NRKJB
5xPskUXvDmPuFaF+0Iw64ewSjzOn5FKycttE7DKCAh4hLzqL53p0y6NT548o/L4zpKJNEXTbwOXp
CbdnU3PvEyH/lL7Pdvda1jUnAHDyhfWsZfZLnZj6OnW0x265koVgLNL7KXuiQeJKUftkFvg90HuX
5kYFa154W9gQ5krMwHMitqdySEJOqoksN1Mh7rPMepJG/ZIQbWDfCxJvvKa6Mi7f5OiDV87IeLeL
pjdl+F+zvXOJgHeLpF3VWrSYuA9zXXyDvAiLRe1sECShHHJsc1m9NBOaA81Rh8G0j03ffrLFnfVJ
ybWhc8K1BdLpuBPn2jApwX/jlTDt+9lvPksTrRtihZDGMpdFnO3yqLtxvgYg0BcvyMBoHTbGvAoS
ONAGavyGeVhhEfLdaGT6UiQ4+8JvNlXphXqiIXy3gFQjceYGLgPUoAwdbE3bTdJ7Gu3xLUJgm6QA
qwhBsl3n4MbGc5SSpW5qxoEt21lxxVwmRJNggPq92QPCmuQXxypGV0Px4eZVmNcTo6LCQCqXV29G
MGJ3m8JJN4j4Tb/0iSB21RJHYn2aQp2zKKfWquRvXTp71MgvVsqhxCOvY+6e9YndJxC/tfrVGu3k
ELHzdr3brbFF39OSZqxOw27L1Zj0MX1ZIrB9Thdtnt057IoZ8t9VZmpELOuAnskSQn9PEwTYOYrL
JHh16RauZld+J4l4SOn6Tf6NGUoIrWWrL14xkkQfY1k8kQV6NaKIyiN5qIfi6ABjPk3k6tJhHjkl
Ih2lX11tzLhfN5p7p2rJKMQVB5rTX24f7YHH3XFKCr2UoINgIgnDNc9Adj9i6vu1HTkEvEw7CUM/
XkDEunGQ7vRduPmbE/W/CN2+9poYNklZPELuyd3sS1XfcUZDo6JutHva6Z5z9ErjrAUugSeE81gz
Bh41XISBSk4hNy+E/DBsHcic8vSVQZRAAydv7Y7+Y0cMPErxDyhFrIz6TB1TcNHNcrk4z/E0qnUp
QK+g9t5hJvjWUpxLzBTFbF7sOnlIe+8tGIPnyC12s4NHpawB/OgTxQiidoxF976GIrYU/UvcMlLM
xl37HJfymnmjj/422bvzEoEt629wFAdDVvdjRTCJ0TOVtRHn9gCG6Cpi483TlG5vR6ay7uFZXz4E
Ip/+fvbzpbZ8+W+P/duX//ZjPz/x999Lu12uLEZPpU8p6j6mWW1s9ZmXULSjt44WQ3uwBBRWzAoY
Mc+3ilhDXKn4vsz/w0L/+fK/+5hkeAIpl7aIN6X5oR+hWqtkdkNkAf+0Z/6XC/PHrRl4Xn/w5meh
D2N/zBZee6HX/AO+9DDAJCVi9aiBUJgutvqfPEVblv68+fm0KT2U6H9TFnvjSnau3EZ+yqL842/7
+fADiP/7GcacGjre3iqCfqc37QGfIM/352n+/TRf/pefrxtFgsVEy8JrCET84YHLuP5XHvjPY8OC
B//5Cw8DyT/p4T8PIhcWd1AeizX7BSnhtl/r9Cx5sKlebDmSt7K4/pmgQTa3TTa2xZ2Gygf2tt20
BLzx2X99+Hms1FoNENan34xYtiay1vXm4ApiyCM/P/kx7TjPSj9nxjeAqxAMO33Sb9Iphue3zwPF
UZTmW6GzxPkdvSpz+s5x8XBK5YPPuQdEfHtsSBwOg0DbqJll0nKqKCwloOc8N6IDhL/rmDbqTthq
b5CPZ7tqvOSCkB/UyXJdcf9IpwmNmE2Q0/Kqls6rPqribuQQkM1OffFKBfOzGxVaryDfxe5BK4D/
edhqpW/fAchSF1/ONz9D0WzaEfkLcPJ11X6KLGn3YxXlnK1XWYcEu2ub4dLbbcCK6h6ZMtS4ILxN
7YwHD+jRWnaEDM4mjCwt582syxKoA5NLalKPrcrXukutytAFEkHnw9QP2qQ/WJPRXUZHnI0a1chc
u4fGnOsDdfjq2Y2K4qxjO4mr3rqMpmVdVB9z91vEeGrudbaaP16Zpxt+ZLiUDlbeikSuNHV3XNj3
aS/9g2dY0Sk3IyogK4w0+W4EtFH8xvzuzL7ETkT9PjN8gc/Xe/yZ+TKiW6B4VUFchGMiWKmD7mOS
+BImq66uWjdX1xmiKWCu1SjmMfTpLmajnm96l3fF6SJKXL2fSSUqq0vieeVF156YLsmzM2OKSZqC
kQrttmrGCTIakPo4n3vngo70mR4p0tbqZsbYgWmxqZO7Bw7zx6JFMDNiW7ltAO/QnOOQTt5iAizw
EAblHObIxhik0u83Go6bSakuBn4DVQXqlC7PhNmTxnSO8sbQPWB4nj8gkY95VwbZo6ksBTtRAElz
NH+x3+l72nRPFCAbfXkTF4w3AnolS2ZyfFdScWWhsLY2P4/9/eufv3FKLwnlUPPCHOd0XzVQtMqp
fLUC/2sghrAuF70+qj2c8LTQxCVKXOJ3o2c0eJAVP9zW+obm+qTK+JyXCkVFe5wkWa19XK5623ip
rRwfRtC8e+ZE+2amK9vOt2keh2NZWKGt6YT1USka7nSqGcDsNbwubXHXWOmpq6jzsnaLhJ7Ws4Uw
3IsxOOmjQ4z4+GrX5n7M+y4sdLMhPKHbBEmC5y+iTvW04NbGoE+JMAc2549MUIzxKWCv0qT/MKUx
86RJ3bcGSvKZdBUOs5asKcF652WKprOv8rdJsylTOXgCx7o3SqQzhrgr9oy2KUtIeIycFsFt1tkr
x2qupXfuGaOOBAcHcPxEnj42aRQWA22r0Wv7lVXl/Yrm9++ppQjzSv19aEBLgMOE2mZhCzSO/sIE
jGbrj8PZDi+JXRLcKW9RysqvZE2nL+7WLrWD4d5HY+ytAwfbilnL45TPPtal8dfgWjd7vs0Jlw2u
v/tBM4sTAER/XchobZpo6cf6iAURf4B20cteshCiHJ9J6GpH7TVqmLyaScVsl9AN4cwfUcTtlI/i
BjlnM2U3oKms+E9BT6Jb5lXPSpShpqxT2xrlZnDcB8iWh6Ynm8m4n8ZE0SRnZlH7/XuF4iPHi7JV
4F6oBb6rpg7+6p41mXhhMzBS003zaOCFc+NmP8cR7lXOeWhAsus86zaSX16GQu2kY57QU+9zsmAH
BmGyMjBI9QFpapBBDYlE2+KQY6UGFyWhDk5DXEuSTucaEhpVHNRtvSKhMW83NChwwZbttxfbn54H
fG1gVqlDR9mJLHhUXSr3iQM9T1S4Mdv4Y0wM83VwaLg43V3peSQkDZLEn1x7NbQL4FzmuChQbNF+
Fe3i3xyBiCR/DIN1H8ksBWJxH1CcjebIyThGK6ZhZ/IiwgdrDtAa2upCsAMnUMiWUrKz9KPCZkyb
Iq03rsDRBJiCW0F1H5nf06lv8AkujNo4YEIef/mdWx09cKMc+fBdxK5VXyXthJWp/L3nzu2e0251
E13zjGLqc7Sz72z4smzH2Y6mikJ3jvesu/Z9yYtVOjT1KhO5Hid+5gHy2W9SBPuB8uid9f32Q3eq
YdvSXu5de96oNsAj0curkchhA8wnC9sIXWCeW87J+Ug0a946nCh5u69NbDhvkWN8t8l8ddPSPFSu
8DeZRObMhH4lkkDfzJPOvd3TK3RNymaaHolqYiaag4ZfMrLDxGoCZED2wPPp8LTMXF1u3D4UHD03
minYfiPmM8JT2Ay73yaq61gr5idtzg6sSMldbFQXp+7TXawbj4lDzWyWlVyj7RnX3tACH7ep34rq
W2o5ID+wB6uAlY2WrnvOHCQ6dYQz3L7YcYPyjRx0rMTCZnaG9stJiJo0xfug9GDnNuKBtmywhyQF
DjWCgZncCoxsK4tJxQZx8o2Z9Z7OkH+JPdLdur7RD3jwoUirodwHDYWL72hkdhd1ue6I6Eb7/Mdt
55dyqkb+bfcOw9RpiFT2UgzXxO6+Yjk+tWgPqMdEOE4QcQQO6SGL7umy+Ns2buk+Y5dltbExXir6
wLHxKTQ5Ac9YTgut+13TAV5RlE4bafZbqQdfeo8mcxy0ifpH/x21JCFZXrO3K9tfpT0ax7KgPRFx
pE7dVt+2SwoLxZJYKOHKNzCRxN9V5yGv88laZzBmHlP23W0umTflieafE1BcZPVpoTHZOBbnyN7U
ZUosloNmO+8tba973RDGPnG0PR6mOw+oKF5wmqcdfGlarlk8Xui+FDtnQKejA0rftG3+WQyDdmd3
ER5+LEUhnPCi2pZuJkKyp/1VTjou0oO4vJvI2tHQyf99ZHl4FsspIHmyLH7DSh+GdYQ47OiKdgmB
bTq5HUT7+vdLNCc7YRvTXmFX3nLIZri4FH8qZmKRJ8efzwDzIzRwso0CgnuXFgESzp9PZ0HDuSzi
Enye8VLNBLD8PP7zARx9vc2q4Rdf9Xt9StBo6MWxW6KCkuWzlAA5F576QdFP5RasDjrutGPTdXVI
lhCGq2jmaN+7BPCZnttszEHZK6g7nMTk/K7KpGLZaonaFCAjKi/b8AadGn77IwT36thqGBgTR3v9
eShPfMDcZQHQsXfs/DB1ZXpoyc1yOxxDJLZvUTN3x58P4xQRMNY48FGDAfJph79TAPyKqky/m4Cw
kiJL9k4hTVpVY7aqlLOLecfRA2rIsCq+IcvKKeznuDkW41Af0ZaQA8cSyHVdfkIi09i68v2Q+pdB
SIaLJaJ5cKF2mOt5d0TuqIeDQCpQplw+jo4SL8UEdLTiOuU5Zr85tnI9oCI9ThxP1pVkcJHhkCwM
ScNkoWg2tiIBzWiaY68PKDoac2dYVk0pEeTtcWyI3aW7ENB5HNqjCXJgV/fxqc+ojoYyFsfK6Ugz
6+C3eUPMIOTnQS8j3BLn+8pPg4qTuyc2ftWyY6gEF7dNb+fnP0zpuLXOXS2t+jguL0IsGRgMXXpu
42A4CADAP889o/1E6iC/RZ+ytw4Lh6BT4lpFZfogRu40Q/w2Y30+BMx8CzMlpmf0Dn2ty63eTsfE
xiXUNtQzkEKvfckTSHX5y2QEv6AMTk3VYXLVR3fZtt9blw5Y1zqg4mPKOWW6H7zQ23kaijNj7Sb0
/W2NTijWHJRSPt0kV5KFHMVAbqdJIpWYwlTo6dZ+sG/kujPzC9pdmrjv1ti9ZCVCaE3vQHQguRyh
L4OEoGHuZdmf/2+H+G/ZIQLH+H+5If5D5B9V99H931TF5Wf+0w0R/MO1HRQLZsCuBt8H98E/3RCB
/Q/YmIHrmrbnOKhI8F38pxvC/YejUzcipmbJDKzlp/7THWH9QzcMvhuWKGknPnaH//U/f8v/EX8z
sChUXFfdv339r3hS0zB5bv9K6TQM/jno1Y5nGI5jOy7P4l/tES22QbsxB/vgFD7Jl6VNR7Xsjknq
vBS2l9K7TUFyuDa0p61HmW0Z7sENxJsnW30zQEPax3jAfLd864IioUbyBbCBloBfnHYBji8CCNKD
NQ+S9hxqrSQtUOqg6lboxMxyDLMosGmieqRHZHIXaBnUmS5kkuQjWYO34njzOUz8TKLF0JblBjyy
aVpkCUbWusmNT58g4gyHol6lBESXNPp6D692aRC53Nben3y0XDp903oybcYOWXItHFT5XY8VdgAx
0ABJZQSmO7vShN1u2IivdVffsMLc2xXd4kJHtFe+H0STPGNnhjbS+iocWtrX48zU3q/n+wwObZh3
sx52D4k79ScNMeJK93DYMzUK9nVxp9I8O6R1lt7P3O3pFAB2NzN5deor9Mx622fERQZ6aWBKRgVv
l6jA46H+rhzvO/KsAkh7zayWipuipjoS3K7mmfwOuvykV8NsvhhjNx1q6NNBZB4Tgdd0ZDZnZtbO
y9TLVJqPJY7asCqT12CG8y/73N6qUqt4W3EhztOfqJDXXkT3RYbpudVzmDEjprd0bAitLMt9PpBq
vaR3OK0eXL3ARhnHWXFC4rcabeM1qmlmUHaIdZRH2yhOt4LNdBvhRC5brd7awajv6sk5o/clfjje
ZYF/N9YMxJFHodYuMsIYhYx3BlkPK2SHdANVoqAYBU+NUxEMIMT/Zu88luTmtWz9ROwAQQNymt6W
9xOGVJLovQHJp++PqdPn7zO4EffO74SRWSVVZZEECOy91reafbx4nN0qOcy6+CpF+lS2zVG11Vfj
0QSqc3++CwywPG1HSReXX3yc/JZNP6GnCWRm14XpP4viqzYOfl2Fr22yV0gRZFh8JzV5p9H4ROxs
gR/t0BdLvKkzfkVLRS5zzbXObXriwsSRGR4nF/J453ofonH6XdYMlFB8BPl1/AquJ/ArBCIekMos
5+8y1Q97TD5tD48ukhJSVp3yhxqgb4SaBkLgkU4bG4Y65KG85iUAJNhzhCsgU6ywOUoE4DjhYFGA
zfwUVfx7lmwyJVlAK2vJvQffQCJCnqGIT+ZuWCWTQfhEzs5Mhs4xDR6MJESykU8fCQkuMnf3k+w2
uqbv1LWh/4RB8GAZv6Esi6d2dL4HWuz7tAgPqMd/0cXTmzSbIk6ofESZ/4x/ydq+lQl5JAWfetUj
vlqJTK/H3n1oUmuNqRtXVLwxFAJHmhPnwcY4ZCUlcd7Qpsy2Xy3cNa5kt66l9QVhIdkOLAtR5bo7
s8L2sCRINA4bAZzHK03uJKL+vTsP7h4+xFvUk3vuLiYVBnQks7dK2ETrqXXU8ExFuulXxOAKCgn6
yt9U6vRqxt5TwojrPO/ixPIuaHDPSIe4lsKnpjEi07Yy3ewly2/DM45DBhjK8IHs6PVU98lhtJG0
UyhcyZlGSSRyNk6YKicUSjX79+2UxS+hEQ1LBs819CE35gVeBuTUI4zJtAfZof+w2UNQk8GK6nET
zJBFjSY50Sv4arMoQudOUvdn7RKhuSLG52Qj9rW6uD/E49Lb7Zw/QY+eRFK7OIdPXoVKKmWv8WzL
k5LqV1aAgMgxhm3jnF0wDrB1GdrYrUK6nb4YjsiqThKNy3b0w49bFZtnALc5uqwVUQVYY2b1qYvp
aRwJa2JQ6mMVIhbDQUZ5kbwX6l+0irlBrWG8hrJzEAfSTqXuGRwUFv9VPi+kwIGuHP5nkqLj8UtP
hBoIOEVgAX7a8bVxml/QGcJ1CN5ipue4KdssR24uzT1XDYFjtsv75J5SWbabkOaweW0baEyJcfBY
kZut8I9J0Zwihgo4F4IomhFjTTdPVLtSek8ZW/vsVzmqdB1qasuh9yCXpt5MTRu2vURpmimCofph
a7i+d+51+ERrz8ATZwx00eRaOCDYjOskJmyv5PqtY0zwdB7dkyK1ZTW5bUbJhTujHC950LI5gwg/
i4iFHbr+3Wglxr6bpi12SZsbGjm8GZXxOtMEiHZ1Tt+9EDzMkKREbby1Ag2oaXAXbwci1jLmN0RN
tpO5NH7QoZIH6Cw8YqGtsfGnsj5Wn3GsvAvVkLsRdhqRAOOHAdgNne+H0eH5yDyBBK2A0yEKgpsi
AD2OmbqrOL1HI22fmQyYlAvsubHUeydgL9q6zHgUDpox3SdT42+HZuw2meW8eWX4VruGIo+2MQCI
5SxVncJaJUFZ7WKMDUix7jJXWnudpeFGu2zIZZj+qGL9mpTN/DZ7h9ZenAQWRmiZbgdLHwqU7Afp
cX46wBTcM7jfe/pvY42MCWuG459Cq63B6qgrNgGeiG58Cjzr0BQcUjSpOtYxTirUpm5E+JgHh4yw
ZdffC9vC4V4NF4A9fNQ+5MrSUlhJy4H1zrSrAp6qgxPwW0HL8AQa0Hq8welBqhf4waaa+YeooRQQ
q9wkF+VUpNNzWsh7t+MzGkwkK9g/RLUurD6ja64uFU0KF9PjlLtfAPuWXBJ9nFEIn50QvxctjFUD
YCpoGMglnCOT/IRrkLiXeMq7S4uQuhMl2+Eg3ui4/kG3IU/kuUDpE4L7+ONbS07atCujqH2NatpD
9NpFxt4CWWC56SkW4NOIiAQesqsJsjlk8DmjdaV8ioCnd48eqyav5ITGvX+gfPDb795z5J7rxiG7
iTQWyjrWOhizHEShDrYGiVjOfT9x46VmjT9pqVyTeGICjqFxV+hN0lCH6XIsM30a7yU3nA56bA++
/bNhIFKI7j8Go2zXU1bt3T5zNzPJClgmSju/iMB7KFm9nbMcBbgebSTNqf9lJjXhIcRSMXLTl8Qw
/MV3uZCUAhpxQvinhBOoAnvYqpCMLoqaH7NhiX1kV1dljoCZwhfc5tFO5L9lnZK8wo65xLOISu2H
DUhp01Y8SYsUhqqhmKxwPyUHxb7Ps/1HKUntopU+rmN7ep9i5JKqRfqO+WCR5LbGqhDgUhlhEBs7
eUxwlpAfYwYUPvAdLT6PtV+PRyQX8TbpIm9ll8HRU3O8LmfsHzO8/COrQNKPvONocdXTyeAWRcCz
GnJr4w9xf6mQDG06B0Vug6dhEyIY7ZESrXOrwilsRT+yNKLOVDa7bPbueC6NiIxRK4cIeLkjuUGz
IngnG9yd+5dhxFUXtFpcMwzLUaJ2Q5GUGxt1tKNqlBJEiHhei8hwWXNR2tlM2uNU0zfbjMGpxeu8
QbZvOhkRVJ57IdIvOSIbRysgalTgESuLBnW+aVJvTBxCx0Wf2hgccMxE976m1WB1Ex+pFk9zVh26
oHmKYitED2x6dOfmTc1FaLD096b13vbddDSTqqKcE2RbYbksJbTaGEOtNrr3h0PWOXvHd5DFcTHX
OUaL7WSF2dFd/KbzR8baZT8ki85obIarmtWXmdc/2XzXm6YIf8Zzv8Wu267MxCv24wKUS7LxPPUh
+YZsOda5HP5QikBnUgDTUBaT8qSVi4YpWpZtNstNlprwqT6HUlt3+o+2qh8TaV11aV1zuZShM+gf
EbrGGl5Wn3b2xk66ExJX9M+jt2OJ6EHyg5UoV22TVLtWV+qI0qphM9SLjY7mJwXbBUtWg3VSlSen
HV/SAS/lWMGscjqb0s7ooUtsgf80gn6yq9InCgDuyjGS51kNzibpkBr7HUvwXCY/YiHuoeiw3KQs
lyp/TWUNCwmVyHVxVL88hfJOoHEZ0LpTbaCWrAHSEHtU5r/myDdWzgDh0fW8MztX8TLpIxBJqvNF
s4vL9pu10hcrPaT3qINKktN8l0j7VKhtM/XtthuJqJOhuSolArjOLSG9ARdbScyZKCBh5CI2zkHO
oPhmvMXTJZyo8pq9e+2hAa21Dr5nV5c7ZP3k/BXWtkhyd91i7u086qEBykKLzMJB7TwTSwkmWRZf
WXdv2+BIZwQXjbNoo0vjnDIAj40l7yNaoOsw6d6JjYOwOCRoMOmTJUYFpi1AuVG7aLAcwvXaXp8R
UvqP/ZRcjYia0qhgoIUezNFex2urmQ9NZf3JrOx5qJlKXfPqRVhAB39wqZkTWJiKe4p+Ilbd3g7a
C1JctjGN5W21dI/4OC5BHByNVMR7r7beQlVBr+x1uTQuxYpn6MwubKWGsyvvh5C1RCiAvBejuw4p
EW0nqEahY3xb5V50LGWLdrC3MCVBsXAj7+wg2BDstE9j42cCPmBFLSDEa8YTzrFYk7DZgV+mMBbD
NjjZW0zeEF8iInwwdEDdGGjAcItJMzJXEQuxdQrO1mvxWNUFOYF27iVrHqd/PE/dRa3aJbjT9gTO
jetq8j9jW76bIuiegfs8iYLOalKRLQV1MglfVcGVS2NqpyFb9mJib1I/2RW7eZSVMxN/4G7CaiIR
r/phYo1fu3Hq79ylfJbMxSaxexvHQ/rio2sGc9sciNJ6MdAKrqqGrhp4y168IHPDjTEWnFKYkpEZ
nUUfI9jJZxymXv02TTR5MTZWWww7P43Wea2ShMsuP3wnTzZRgslsWUZZJkITtKAaVdfGBO6yq1N3
M2TuKU3pJPQtnYLIsXcWMuH1UH52rRHQbxXDTuovHUdYfZkK4sLzqE7LZ4+WcSbs6oXe2iAkYEEX
5lUjHkTrKYrwGLj6dDOizdz6OErhRXwXYfSeeLVzoc5zBQzgrXhejuYfKN9fYR+cvE7QZJvrPcBq
PIet3srckkh4+gvIi4kEMcZwpG2eIakJoJRO7IxEgRIEjXvYpAv+cMouUrfVetYJ+ntNZt4fqTFe
lXomDXYp8DspnAatHVRO9Xp08QbOATyDuVO7wh3NbR4mECPQb7gojZGfEK4zNqdUYu2rTZwvvXcV
8YgoOTFAjQOzczzvKQua4EDRdo3GpKI+gJVDTz29gh4MQtZdOtshDq2nRtVGxU554kXqWh09a37P
1a400oB4USaXMjBpvKPN7VjxuImJbFzj9m9C3I+NV90Fy7okDNg3WVlxNR0wyp03mcyn4g3f92tD
8ChY5De3xnlrufJbl3CF3IR72a4v6ACBjAFBurpUtRwZXgH9EBfIFBUvpDz6P+swT57HqNZQ1inL
rJMsfM6gl7MXm65dTWmoqybN7STkUzHHH6kU7ZMZ5fkqKfSP2dnrNqmOJAF/uNa4vnZ+9xzP0ctM
0hBXlAkstiuIayimUIESTH97eTskCKXBFh+NuEsOtUGhvyGJ43Ywcfu7jLn97d0NkF+bBe15mzQ3
0WGzV+IYRIWPoms2dkEvEO8I9FFIYrEnmMebCswh63f+KwjTmbfvqL3tIzNmJkt7lIxIorzG9ndZ
OKIxddvhMULYN9X6T2FB24xMyLihjB5aJd/6tgmh0w7FwWJ7Zw5QBDtm5G9tPLiR0//UWXWsM99d
Da1TnFterUWPVS3P9EgPm1ShvB+ZmOqM8xk234hX8EDQpcX7w4xmOlvOdLFFpMCuWab3y3AFW5BO
W+NZKPAXQugHK1BXQ7usIae0Jx+2OoqO8NTejNnSiYPVdtNTYJQji5PtILLuyXDqb6YiGHWWe7W9
/JTq7MvV+q4MDb3BgQ4eILyT6tzE9qu2PKyYMepMgAyIm7m1Kw/UA0LwtRBfscnUnveD4A7xkM56
8on0KrlBfPzJ4wE+eXeqkwTRbjLPZAg7l6AqWNEZqb1vKlgcKvPu0s799CskL/AI66qivV/BShz9
mq4/ENIcWohr9vukRt7RDuRTWhnTylyh32Opx00rHnof/dI00OcqlUl9NqC3bVarqm7v1CSsg5MV
z7OxZUn2ODhGSuNmYTup4SO3ojU2wnCl8xxkNWA6ErnCVY3BsojWqQKjvPLqmczjDDvsaN3ZlrxM
k1HvnIG4M+1baJWJkNsgaKxO8t8HqyBmBvHrv75GG5D0RmssCBYlgEGj6cAQbnzTXsM3N4f3LbfS
/vYuqPNXVIw/44GqSY0xbDNnRf9Xt+fGVXmyhSeZZNr1LZ2ujEl2605iJCWn8JH+I4ZFBV9/3OIU
9C2qgTVkRboKyMTWpjV4++TGOOt9PLP3mxWk4ttH7VCuLWrGyNvHobUPh/QL/85jk7Dk9xyvOt0O
f9Ma/nkP6ACBrRv9VUDeBvFUjJy3v+NZHmzK6ceSnVFnJT6d6U0jSb9J/JQUiwEz5w4Y9zVsZfIv
4SO7zfrYee+3wWgpKlpyaA64STCxLlMG0X7/89OX320hLT1OoZdD0eSXZEaR729/sYP9Y5khoQrc
3heR3+yUnPDz9D/9AS5vRPlEt1xdp2/2QVSjF7d7uu/jbLOcYj8moD5aBZuxUJ9svzsi9MS9tOhI
bxLN24Rye1s21kwnmH1Ts3zE20dvrOyDfqniEdO32Lz7dY+O/kC/pTvAYdh6iumXEGeWjbJ/hKRu
70YnIUrpr7J0XOIiDLwXtNn9JzoVBE9M9iGqymHPGow5Iff96hAlM2UpMhmmfDSAcbQA/+JEnEUc
2GcTmzDnONLbm5JWkMZN/qvCPDRPiEkjAllIHeD3IItjLwMzionjf8IdsUBAsG4lwYeEa60pLk4V
Dtrq75ScRthv/KK96/D/cwkRa6BMZDW6SDkDtIv/S895u+NEbPyZBar9qViSliTs8sAT2eHvULmN
l+UglzQb1ulqPbXgGvtqyee5aWV9/jNq+hZJ0RIJWaK0WBct1rikt1joxVto0cdqqtG+Vc7vPOzl
Kc+cO49KwU5M/YCqkoOlmnKLEJy5QmW8rWqPe94a1Trxae6WQRtS72a2WQK6WpbqbK6WtIFgn45J
TOIsO0mzY9dzG4y3Q7Xcz7dXEW34Q4cOCcst2VU30WtYk0xzO8zLrfHduz1PWbMvrVMIdebUu6+i
SLrj7TrctMh/rwjVHE8a3wYGhv3gxj/BeE8XtnrzpYUdt3LCpEHZMr+OEn65E+f3k+EBKFwONSHu
vSGRQ7fRm3DY0o0L3+L2PbMx9k7iIswcS+eSBaiVZpT4XsWGCYWxfXE9Kl0ZEs7bP4CoS48fW8ft
e2auL60b/NF2x5xR071u9LQX6dCtUAIO9uKIGcjOxOLZVEV+N9jWgaT79kAi6c4cmpIJKnCiaw2U
Hy8JWCKNUvcyArygevVMbYEKLvI0Stp8aNHQ44LUumSKC3mNFnWUMfDWsGfIpMiQEqu/dMo+A3U4
pHN+7f2M8gWA82swoQ81o4srW2pIFNxWczSlx7hJkC64Au8xu2etJ1yL3OLmlSlTXoemVxvp0VCw
0+yCjXM+9LWRruWQ7Tq2WNCmjc86VOymCFc1yvyMSw0kcA93dFONziNadyxGY/5VTVR7HJF99PWs
QYdwM5ja+46b/CFfKA5TOyT7vmaNLS6xB2ElcuOL6cjq3EMcRNFVORvXbDHPAX6irzk18VpIKz//
c1CjdLFMQTorgoscADRFnv9I4VaUq2Gqs3NuTuuynzvWIGgS+phHHbzqjQMN60SCtiQGjVd2IreG
Kd2DEFl+tmYv+3sArE0RCMY8jO/f46TiTeTALfMB3JdTSCCobZmn26t6eXt79c83oraSpzEgfSel
Y7q+fUNENqu/yoHs+u8fcPspt39sm/FbS319VwucGIMt3ZMskxZS/vLSV6ZxmOxokxkOobhg+Zev
/nNodKn+vi0al9Kkk6cEOFgs0Ubcj10nVt68PEmok5/CAMj/KCAeaVJ2mwDVGyvCqeXm1DWA/KHp
flJcWRIgMKjmeu/rAGHPxIjxK2vLo4Dr0p6c0DJOggcnskj8phPTZm6QYFBn2iWkOdVnc8pWdoIO
ooXBuzYDfbQl81pnpOXOYRZAbm5+O5FgeLfvcZcRO0qBze0+rLJmeIExJn35JU7Z46ae/66Bn+AS
wkvKqKLc2t8VQfQLnFywGsnwXlu6ovWGhhgDxK2GebLS7AuQdzJp6hhU0gZkeBuko9+jqOutxSnL
mvbbV/S8vW7rj9ZL4n/YyH7hoJCpBMvrlUe2RNSDfXnSVLrK5ll5NL48F5hx07HPRuq6KiE4R/EL
GiVsXp3nrNkebccyf8/aZBdYZKIWVs9DlhnPibDutRVnwaHcViQPXkt4ZwYspE6jlyH/ivPBY167
tyaAgJ7I70tpkAGRB69Btwz2cksIN5DfojqaxUh1qGaxMJO6nqgMs1hR3XmUtc3GZdQHw8mTWXde
yrLLqt9a9OpGRfNLHdw6ebAm29lItWBTsu4nTwaNTeA+M8YTffyHsRz3Ook+6okem5+9dDROubEY
Me6q0cVLo/A0BjHY/7nkDmCm3Ps+/DK2DuBDA6St/LCB6iJaI84RQsS2KqkYI9lptqK1z4pJMXRW
joRkMFfTXY5M/pC9tGQabwYLoi4TICN4CV1lAMu6o3g7i2sdBJ8dutgkrrdlnR9HDEpVHv+o6ASo
PNqVRX2XlXRzjAdDVqeAPonrZ0AMN11P8k4XFHeuCXIpVsdo9H8Nqrirg4SWwhD/QLixRd/ZV9bA
E+0xQMe3Tltr65dYPSvTOhuYncFyYPMnrh4Udk/NwBv2JiW/MjFWtg+1yJYXCoEkK3jiqgMyFzTL
T0ts6UJcKJ/bgPOzP4YcDgDyXgOn+R6r+eoV2SbVIQ7b8A199rPpXgLl/GqsuzRHL0X973nUFNdo
IB/r0U/OE8b9jeOSFzYTOnFmtJvn26vbobdCeZ485tI8SgjSRQoO4IGkQXiLO0QI79IJ0KGTJUOl
P4rorEeEZzIF0HOoGeO92HstOSY14n9WbwCmm5NYYqFcfGAZDi3et62aN3HJqltLNMrpSCBCQoWx
13bNHo6ZV4ep9Rmx7FhlHRnLbOc21rLPpFbBxeyolp6a5QC1jrJUNSWMzrbZxqG6641kE1uyPvUh
ThwTihNNIWDttyDP20Ep9djmgGaqjtLxCrIwBiTPgrPUjj/dWWApzNnEqGXHMQxgmQM17aMqWOQE
WC1vgXK3b+LnanOyB5bdi7kcxtsKjdzlbp1TaoYhj85OEqyRJIwVgnamVW0jwVYFYxjF2QhEQXDh
adDhbHPWQzHjvMxTH4yNQ+i7P+P+0qMo6OiSYh0uB4CYnNEva1lvd7Px7BX8JYWxPPJu/2iBgx8i
4qOJ9eFUI487sVlrMXMuL8ekCo5jszVTEOOtF77LWyheHjesFp3lLx7/rh5pBtmoYtkXKas/j3Cl
VrLHVmksK1SrhZY52CW+4n/eF6ZzFDrs9n6n6fb+8+uT5YPQ2KPTzdyyBLPmKUpCt0ZzessavX3t
9up2QMJ/KRn6rI8W2arVq8Ooom2QzZ+WDUOQVvqbM5jxmWeBSQmOIhMpDjTpSiTERd9/iBaHjzUs
zUKsYm5PMDulwP4UKqhDU+zQBHJNnkbLIZwZsKEx7gtqwySXciAlfusFRnLobn9hS74uVkk9UQkA
p0oiFGUsM4l3cWW9YpcHtjVmyIPRszebqhHM0/1AatSy1mbvxXYjdsNt2zKj8pIvZkvIu+785/8v
1vu/EetBi7ERyv2fI5Bffo//KdX71//4l1bPtxbVnecBCnakZd9Ud//S6pnC/S80x1KhypN/VXf/
S6tn+1TNPCxHPmI6x/23Vk86/+VZiOrgIQtPeb5w/1+0eo696Aj/U6snmfrJtZE2H8iypf+fWj3R
QQquyxIbXdIMB2prz/UAlxhXUbUqEd27Pje+DKqnHOz3yp+nS9H7m3h2SGHhn8isuljBXEI/8XaO
1zxZTv6jgUUJ20UdqnLeRQI3kL2QZ/zosXK8ZzLILg0pkk2E0iwYop4WqP2aGvTjUiHbi2M1P1Dn
bki1AMMAVCamN24SLx+bJzOB69lXwaHxsp3q2/e5SJ2VHRWXtKI1FtQO9JP2zqGJhVNdB+veH2OK
edZD1pPdQ9j8Xnvpzhm7s+y7cBPOAPDIufP9cAchF5tFgxYc7IFUCGw0m4IM9/V2Vqh9I1hLsVlt
vXTe92b/Ri4jZDdcChY0G8OIX1qfaA+tbKRrPLhgwHdw2kaJ0w8UVJ/vvKD9qj0T4bp9wZaNUVBG
R1dxPlgm4r3F84QueEKbTjJyqYll1hL4CckCSLfySZxVgup+eceEJ6+3V6ypIDALcSWB27ybJ85z
UcZLlySENyBtJIyOOZ5bw3I3BIGYG+n6xn3hlOFDgKv5oWS/WFCBv2D3S7ZN1o0bHx3eQzgDsKB8
U/59i+2ifkDSSCPJ31kSaHTsxPaLGlp2GYo9ppMP0XUog/cwKIx74Ycg+kK6LQq0z/3t0HiTcV/J
kjSqn7k/qgMhIezYvcyd7/Kw7M9FLvdgmPmaaGpavFzlJIZOgICUyvmcIqi32IGGu4SGEZp+BaHC
NJk0jdS76EKpS0NkRWSM1RlgoELBwpyZ8XM2cTZED2Oj4rtYZ+APezKiKApDjRASHoUuIEYJ4+ou
ROB2iiOiWGJoAcrpnovGsR9NcTf4x8g2m1dhlBzEV0gr7/n2RrI9goIzPFCXZD+ZuCCb6D4TWvMh
MsXGTdBvguOSfMwV3pxJOOSvtNbHSELHS2B1bzgMBtpneb2ixGU/Dm7AHq4uKEMFYhG+if48cU8r
IzR+I5XhBh6rO5awbB3QAW6FCLFRF73zIl3rzneT7s4VqFeKRj6PRjn98liOhrrqUY0WARJaN/os
NUM8I1UytRGTAm+DipomX2ZAF0WbpfcMRZOmFfVsWsjoRj1kM8csAQxQc50f54D0rjj1nC+PzJFq
SIOfg+zWGEnv/bHTr60q50MUjcbOa632Y4HcZAEdRkIMwaTrBoqP4QQbf9LhGzGW9q7KSxuGnB++
5Sm9y8EJxe72XV+j9yeMaZ3YAKjTqp/eVWu+4/8qH1rbQqLS0ADwAodCWdsOv/IfhlkFT+mMvZ2W
MQqQwb9rxzwm5hz1TjbG3gVLGZE/RVu9RC4boIRfnbWmsdT1BxKXGpaTg3yFG3G1qyz8kRsxtrHQ
nh9KU0zXKIXxJ3M8pDR30nONaOE0ejNROpk/PpeGHp+hMR56x88oYxZovpavkwkPDyamHXT7F6pt
/EMztPVqiPL1gB/5MW3g8lKFJOIpjk//fIlriUNZxGeaeIJuY1G9i8rK97NXGtvb22liL1dFWA4x
v58bPWTv6LHukc22j87cp68THQo31V9L5+mq66h4aYvsLi7a8P72bgx1iL4kC5Hi9utxAnPHDERy
HbmlFxTGxGyKcOM1jvMyjbp/aBz/zRHmRgk3ewK0kT2Sa7kvNFBYvNjOFhJCfsXGml0NGnql1RPD
EEoqAFTW4nMgX2xpaUqFQDNLPIDPle1iQsiC+jft3b5OhguSDFQYBqmPc5YW16Jum3uun0Gg1RDt
CcwuDsIv30LbaJ+NwszPPY9LZHzET9Lhjg+Va92HYoh/wRa/9zJhfGMXQmSeqXB6N+zCOVGUQnq7
vN2QEm9vmr6Wx6a11UfGXZVFZvpuI4xhO4iQBiGm96F9Ku6C24u2ORUH5YblB9FYbFA/xKyDM+Gp
hNdV3Z/BYDxJ17yvdD68ueTy0Z83SZ0ZAmfnL8UoOzSCR5a0C+oF6HtAWuPGG8iRbCZiBgdYbnf1
rYQFBwM4J/1Ll1SmN4Upa52rjoJnXNwhkPPv9dzn6yhU4YmPnLwqJ6MSkU0fMqCsbtph/JyLsn/0
oFbHtoieaw03zAnc6uCwwL7IpLuktTc82GllMMyT/r1xjF0Sl8UJVF/8Oi6Va1sV7bGq4/hVNgS+
xYK/6PZd1DUqNVgR5PMxDEWP6I0IpQeWzo+47/vz368tb+EDl9iDxFtQzd2V2lp3vb3SBZ9HDwQ8
dQSenEclh/PtVYr+bJ3OlbnJo2CEpM7TF+MpyT5Ni347Bk4TS4koOaW/SYBA/ZDh/1IpcD0hoL4Q
5UiqLvgnyrs8Bt3sFBOQuTM9UrJnTgL3j3ewwtwHTp5ZFCw+LVbsxzQODxHisiPQDah+CQ927bDK
oaxwWSSxtDaTO3mq0uYhN7r80WCWxRGVmjvD/W3OLIhsHgr7XMwY52SLQymtwILE4lkHBL6ZSWAe
ANm6G8o7hACm1dGy6s/Qz/dmOMjtSBrjAfDzTyZhdhO14d+Hk429vezfa5Um18Eef1DRZ/tUEdrq
8Hzol5iEanqOh6zZLRUygrE6fi0ucmXbHaX1bzUlLzPubtDta2idJtog8rFw3fOi/hPE9Bf6RmBe
ExhgO/PBgEe0or/zyxqnI6QTOoVAwUCnAp8s7aQ+eImy146NPG5pTSe9w4M0kzvlwlfUcbXkSSab
Cv912FJjZbS+GfgUV4wa37HY84f5Fk3Fm1XLbzM3rp0Sd4ZAu97bnx4hqtS0HjH502HI9G+FfmRV
13m/hmDwGvbtGw3APfVuF8wZ3KVq+p1WLfIkwPx9N747QfU9wEZifxueWWooWArQpMSmG5uVjqLH
cC77lbMTWgzbYAi+Soyqq+JXD/5cEXkAQaVqyVTAjyoaVMMSN4OeYExmDrjzOPwmNitZidx5pLnS
1dl3nDQfMyWrORv2xdTgjI3zS2BmYPnBoc6O+V524jlARlUitcP9yHgSf7S7FLrfArInKom9NXSI
XDRO4dDdB7NxaiZFLFK1nVn/zcPDCETfa/KJmxW8p2X8gJP1KEJxbGkvJ4ZLzmJ5SJmJ4V2NUCjR
wJUGTdu0xwId9W2EXg+9NnLKIXsqlH6R8ZxvZuzjGytBB4ukBhKl++0iJqHaxpBskmMtHdq+CR5C
jdPAtdxLjYA9tOvXUoEm8XnWW2xC6/s6tAf8w+2F9VO6Z1ZTUTCtRnO8k4X2N0RntRuAERGxhQBx
gnof+eq+9StcGda6UEVwljWvlmV3DDwLmccHgbrFXeYPn4CMz+VcfBedqPatMb0IxuOma3TCaSTO
T84XXdXEH9cMRJg6azZiCt399GCSOs/HT5eY4EBDwMIjGvXPU5qfcwF0rPBwlEwWPfegMXfc6tHN
bUAsn3gTJRWuBQcx+la8rUFqzjWE5pass47CxtqPky2WBdxG7fBGEhFoRn4ObqhPfKF3Vh8g3/aA
0E3R79pmjFhG/T0gWWb3DincfYVE8KU882fi/eIJ8IBEmo9awVxaxB2t98fLp5825mLZwZWkwtXg
p+8fUoB3PCeJIzGmH4PlvYHn+j3ANpri+mJXv9vWFuCo4IgU0dFpueTkMHxHTvwIhnipvyN1Kt3y
osByKXdaRHHJaoirL+rGVMpqDzHAeEAGfGXB/GHq4T3snafWde+8yn/M5PRQlhaYynz8FF4P5649
2USosjSCRtZEvyITPNtyA8LkIoG6bHdDTwlzrtz7htCIfoYG5qAzgOKuMjAF7QMIfAZlA8M9m51+
ZSHk0YZ+oALykFT2lyPih5Dnr2sUERiXudwNbb/A56G4W9G2jem/JGiF84dhCKp9P6v1HNJexlV0
H7o9U1a0+2/Czmu5cSZNok+ECBQ8bknQSqS8vUFILQneV8E9/R6wd6ZnOv6NvVFIFJ0oEqj6MvNk
22aUn6s4ChpQhjUoYAgmgJLnb0WjzqolRdo554VfHadhuGbRQNZydrK9OSQ3XW7A4Bb9Lf5xcuDt
e4hHr9JcSF+9oPoRnyD9qCfVQFOQUoAvX0zhVqPvp2aho1YfVemog+WOAnevZp/Z72+JrresN6iX
sOjE4ZTEa+DPY3yyGIkRKopv3TZ8TKr2J5uo/FE9gyUz34bkWn5F9+mDp8wHxy+Tx6wyXxinQx3o
ai0gJwzhpiu2rLI60D68pUpfjfvZKG+sRr6I2MqvhxZpMUymbJsRMG+Dhq3c3teGU9ek+r2WPyaI
Vwh9tYU7H56H6m/Y+QHInTiaRFT6BY2fHK0p9rc4f0I4Fqm9g/MBFNFynmMJNMGGzwP5J932vuoC
PXSvMv5rVxp/Kfamw2T20abW8xtNGwhM297NMHjdPtKLrZP6KYuW1ieSi/EQKZ5SUOA0TuuqA/vE
gw3BeTN70OJaO3sDJ2Uc24JdfNnpX0KSZK1zjWGsD9OtNtFKjGLa5kI2rx1MQAntACK0fMgKwk1z
6HwYpjmso4pj37utGRZWAWsGccy+2eGfj98E0l2VuHfxFG7Z1hLtaL17ZzHA4bB81hcBFnizQR+i
g2Pbu8FQdDeFHODdXD91Susxk4belU/LMKdXr/BBYwLWXJX1pD11kO60niRT6yevdp7n29YeTkOp
/8S4BjmVJeW+BrK/EY3Fxpr+107hXGkdRsEEjBHr//x8udD0nZfMmN3N5fKhQLZ3usU78tf1Lj+m
enJkN9bsLjdtKU6tEoYRf1318ks9ZEVojfr15S4vFw1Uq48NsLTZ40QbmlF5pbsTfvii4rA8QOy1
qfiozimahCyH75g440pO+isDj1NyAKrcQcGTh6rDSCtbzPdGB8oAn6ZyXu2k/8zq+Zt44XdjMuwF
Ix90vnkwh+F7zpB3qip+5CR2VWCb9iVBl4K1gm0A4pkt43ua4CR4cYCV6UTfHI3uX/Ncuds85yzQ
2+K6qZE7krJExaFMy5VLx5ZXC46cmNqy5Uu/6IaX7+YcQ1iPH3BtKFft1bAA8fnl5UssZbHFjv/U
ZKO26Y3ko4jxbMJr2PeL2pAhO+SL/gDJwQfngSahW0TixSJZNIYaOV0vOsbl55o9/rHG7Sbzu8oW
+o6he8PACvUD4wbHBfSQbFFGzEUjmRFL8kU1mRf9pFmUlBJJhS4PueoXlUVflJfLF+Pf3+ECtVhK
RXyIxyK78qizOEzINyUyTr7oOR2wbeQdw2EGpz9IRJ98EX8yCrUScUJ3/hUjDrkLpAUeIorRommi
Hw3oSIZWHi0cYX06n8xFaHJQnCKt2VjkyA2UqGSxyAANJg2Xo1OFvDfYpNC3ZVyFi5CFOL0pLLb6
bnLXL1IXXgLQUWQftfcG1sBqQBNL0MbqyTsgUq2WJYKNb3bVhoGLlqYE1D6yW7K5GyN1qlHctCTa
+glDD117lyHkRI9ubhQ6GwZ1o+J3gXJnLhJet4h5Naqevsh7qaXTbOQ3QXxfLvKfqYazPxrMNJfg
Q76d0Qn7redQQEZ/6zX1yDv4ZMUK7wDnfePGQGfMFsFxTBWyZDnsejbUK5pp+TMXgbJs8kdIWSQ4
8qPNLsrLHyn3ZmNohC9Co8cIpbNYFE/jxloEUCyCn0Q5yfmkoR0kdX5rpAdoWmJloZ5m9bT2c+3o
TR62EKkWLsnIzIbNz+hX55oD/2pk1WJj4TQWeTav+/rQ4RwY4VlqKLgNSm5VO3qgW9lN2rgV7S43
EzXEYDXepjB8oEm+XHNqOlbprVpEYrnIxfEiHDPFPs5K7gqKvFcZ2vKAxhwuWrOgECtPYias6NA1
5IRFlu4bdgGLUE0yRGGmfpgXCdtbxOzWIZvdoW/jdeY40mPk1Jq3mLEDuD3AXAv0sPtloZBLyqQ2
xKN/pVXhLdVmTCbR00lH4hF5H4kKISPx5ixR3i0UeOnElC4vonyFOo8tW50T9HpSL6vxIuCj5KeL
pB8q9UjDNlsZELBWObw2qP8pLoABN4CwgJBn8y/pN7RSXwwDi3XAwENQzA+50RqBr+PTtUa4d7r2
5LmZH1hxRW+RgpWqbPxf0G+TezyxAJMR4OV010e1dhDy1aLNWpMvyk2OZkw7n2oOem7dpyVIdd0V
50FgP82bBNdfb/9QsnTSRIjUnN5UDVHFIjzlIQnS2ZygSDfnLu+/mzl5ixDURfOC4b4OyrooWE06
5nZwOKLZttz2Q3zt92H0purql3Cyg9lp16OlaBl69vggmj2rEI+6rNqD7eyPBPlZimCCeWg6/cWy
0yt7LB8A0AddPnCOzq5IM6271n0oIAlbsvrIGkJV+N6IaJiAXGWm3mLLj3f1bH2SUQPP5U0gbOzq
kZaVh2Kuf4A47Qy6FGtM4Nj773KdY44r6OEIXUaYn3MyfoYcFIQofiCsn6Sqj5Prvk9p/a5gUnOc
CjoLf1hdMfvvRVVsBzwjbkaNM5Kn8daSmN778/zYeeKBVlEL3g2frqdKH+4AFrwTjE7WXQIYfVA+
tCimZljq9/70pPCQbyOKO0g38mapy5+lT0Q3yLeYofnUcgpQkbix/JkEncLxMJXbana3U8JWMJ2j
E6e+LdO2OwAnUGx/GZzC6lCteQe/meKsWL1RMHGu5uEgx+gOju+9Y7Eom5kUY1f3bFjQQ3ZrVQP9
sol2M8ri2NkmTgjrlAgoBYnpPjQppvJ2OtgmzuEy9JhOi7dB9+/jGPi4lxgbl7WhHhkz1hqA7CAi
cbjkM692ljIPmRZIycaJWPDM1Xi3vMSqqB/9HLgAbm+W8uQ5ZAxJlqDEhPNxU/InxG/pDOHb70oi
HgJTcOo/GaM4DQ4/lGLGL9Fy9CxmGyoEDFMKqDt7OlkJneS2rb3mSf5mUtTC1soPvDl7biOsqMPT
UBL9pRXo5vJBkjlv/fqHxcdTkWA7AShLHomkSuPdNg6EiGHymbZrhrF26RZgdqYRJhtfXIc/yoBc
vdagpzOR4jSZzSdDsC9yMjDOBveFIcDkHcMZvVkTJ2p3sdI/Q4K3Iotvk0F8UjXPQd5vbiMh+dyT
gpgq3Ne5wQvYEo32lu12NfUrnca2awc4zRpe4pn//qEvS9zjEeMQbdTjVWQxNlq8tpFn7yfOHWvH
ddogtJ/sxnkfgdKhbTyFMQOOfvhhjfus8gdbEWgiExuEg1MFvLcgZZlIx8hOnFcS8kpqJATc2tMx
BI5Jfjn7sQeoEw2dd9k43UeL5S1XPWUxOPwxSBif5O7gIw5EH+3wZCv1NIDyK+i1P88Qvfd0omWr
Tr/CvD+vclT11WK0KNRkM3JlXdoxfNI9XCrwKuE0zbDNt3EOuIEzOnE1Q7zN4qMY0ucJCWZVZCFz
huUI2XRv2khVEE72lTcA/y56ce3lrENzD+Iqb5V2hRWSUgXiGmPIubUfS+buBm41ABV4+jvohS6t
Ra61Rakn5kfhAYKIEhsG3BGTNq8IahlTGhpHt64WO5tkksvodWGAxN52yF2BWyd+ahVpiK5tt630
X2Z92pmD/KUaz1qNFu5sz45u3Ny/6wympNJ8kM34Upv+uY/QMvJGe2Via+uYwUegGftCY0TpxAnn
WU5oSTJ9JjGNVDMhebZ5P7Mzg6Sj4ChF51tPowElweVEMPjphvk6DNHkk7G9y0doZpgu16VpvNHp
xyk7T75GMtpW4fKPo2JzM1O/Ewn3fuV0st/GBrRt4nGV5An0se7imGOqPPuKqEIVXWuUHyt/ieTA
+l4ZPZnFpjB3jdXbWyn8XyxvnqKZXW43a0Gk5p41yfQzxvJX0RKjTlzWrn5Cv6YgvBaCdC5Nevek
ehY++yfV3eAh5t97BTeyCaZquNGq2AxUjxDcYarL2+zJnZde5YDFkrKI8DTjFeEkprRRJa5JqbB9
iEKcsTVIx2aIfLo+CRMAGbVmp1lHcFDdsD+Vo5UElkf/jFx4e3O35fA8BfbAPh0NCg8lSHltfNQz
MrsRxzyf0mvIqxgF/frDMpCT4uhAspghVv/t1foOXYX6hdRYDaJ4Gods2iY00GGSSfED1ocy02fS
btN5qrrvUmvsrUaJk8WcX9TPQqJLO/RwMvRLPmuMyAXuNnAkWr2L7fSG2DvNSZP3TQsm8390vZJx
taYtR4DCQoIeNjw1SiKbgohmX5B2L/VVWsMdKA2Y2iOveBv1H6WaCIbiBhS0rEmTrlYUe2wf7h0b
2sc4HD7oAnHpJvE2ZunRcKWbb22Bswh7XrTuxxYGBPMtwtqkzkYr2whFTHUSNzZCoQ0ycB17HPlM
LTtpdbLFnG4xVE83GWrKxgg5pbNkr/ed6yPitA5L0Nzb13PHGt2GAthr3dZxvgZLZwfjwsNWwN5C
XThB6ghcNF361SCZ4a1JH92cbbPBJGDdlgScccu2PLKBIhD0yFxLRcu7HcZgM0wWxpRUbLBCJmtB
1B9zDHEXBap+8EhHYryCmKOPv5TLRTaFR56K07U3YuEeioDBGJdCXaHHa0MGUa3IyfXYnuvWn1eh
48m1EG0wFSZ18AbocUbu91NHRH8ScGTrppTEQZyCzLy+mApYTNovMHPuLAoq12HClNATXuC75RuV
QGtfPauUaou48sGD96G4AmopSrfZWgYdGe2jWxtL+E6fjsWcnzk8bBNkfeeM9aimq4DlaOpqNq3n
lo49sze3auQkUzvtxPlHfFOHnMPX50Tr29u2qjhkk5kv8kM2Tdfx0A37IgdtkFsOcHlOcVAsDqyl
Qawj9qRDfNJM1IYkHw8EHdHoADpEuZj3s8cyxLGstUt6aPS7cKcRDrRTM9mWHUsEqx23HvA3TjCy
XacOG/K5016r1j0mTZjRQRZ0TXWlY5tf6xEDFbP1xMaaUoN0Sy9XYTZzLKooI5jk9GlgnjjlOqHd
qMoDvbiHBzevG809QR8Bqol/DdGIUow0u4ZX8BCqgYWHxzPDu71qLNtbIdXukzijyGmZLrTqnn3s
VhHfJ0mEUtuXLqTnsiIgdeyM8hZ4NHFR9tm0kuX3ZMb9lxCHFK7R2ta+mM5tZgkZmY5GAYEPr2R3
ExoejNi0T3Y83kfckyEWPWkft0COt2qIqX35Cb4euMhSLh+7HGM1U26mBR8fpWe7NHDS6fcwKw8Y
OWkEliQ+Rgxfi7exWYeO5ay5FcM29xf+n3JvK/gYQ5x6G8E5igI9Y1MZIaLDEmdCj4xc8Un3b3el
au2mydqr2HWfvIl8HXnD7AYkDwyUbc2ftI+qKD6wLYE0mVvoB4xDsEYcaD9aYzma16le3E5qvjZd
oFmIO5g3u9uizZA6TGgypKU4OzTJ2u1lhLjEjql1582cxQ+mV5rrJqK9L09q/Y7KJqREzXwCQnrf
x5JSv4ZwNFjep4Si3tlaSrkQHQ89Ebk1Bs3NzMx/q3eFpKRgvs21swVPZMf77mRm2hlTAc6PsT3D
mWAuwR4O807SHO1Z+2ji9Ml7ZaBPkuh5sKaDWbHdGyLbWRs+px792xx6GF1d/pyV5NiZBaE4qA+d
zZdT4xDC3nDX92AD/Yz/5EzoK5i8gui9oy3sjuGlNyi5GEtzO811g7ll3qcTuTQ88SSTgQSS/CQe
WDkecyTvHPtWv+0WvqxRxqeizd2zlrlXUWpjgjIzRmvqDaBUspuWogK9CBlUkPSI35gOshOR5Hoc
XPiGIm0ovXJNk+gG5cM6g1nEwUuNnUc9TFEY6wJxWVuTGO8CaTDJ5nRLsALHUN31n05lkdiwmjIw
+1eO7TX6pPgSnQdF0V1alkzd2xS+OhU7L+yDgW6AUCs79rysfzPV7/wcwEvDMlYlbKkYyjdmaQRo
liWoIbRRP7NC7JwcsW3FWL1n8G07Pudn2jLPZpmDCY+Kq7EW/TZTJP6xmuwtt/uJRMqYK/uxKrzt
Nf8RrweJ7TTJUWGJ4TywJSn5OSX099hUkYqU+mm8tF7SP8kqfQB8iMdzoDh9Hp4m/hqjl+9T8iFt
gk45PpRNrBtB7LglnJky31T0Am/mflj+Tem9NAtnRyezL4S6DQkYl/zX2O4XD5k1UoUyx2R3Kjda
yyr7MhZ6s+5Uj2E47rFNvJGbTFddxoHIb7qPOY33rKR1YA97Ahvo3VX1g1D1PPdbDuU8PlNbKK7q
2RXjqZs8AGUT4zpqouEfwI1VCU0eE1Hp1DGufEP/Cp2SFS1rf9a33iPQqbg3HYCNw+00NWcfrgIu
0niPsUZtQoa4EK+Mbudl3Rfh74zNJyvgXHcbXNDWVeLSBllIintcLTzmwniQct+jqiAULlbjOHxB
mGrJHbH+bCSp9cqA/NWBwaL3L7CYaIAfKt4dz5UbSovPpRePHPdBoXAeJ2CVkn/sIXlzxoT4MgS1
Q9ynKrpvpDj6SkyMVxFw6p45XTnR3R0J8+iMKNsAdFZMNAGjUXe84q45MqQdAdMrx22YdFj+gxbn
NuaL7gtrF5uoHI4COTO5m0yzw80D+Ms2tF2VsNgU4nnWtS+Al9YRv/6h1f3s3rv2HsUIPrWL6EGr
Uod5Z/TgmN9OnnYAYOa7SEFeq+iuGuPxPM4rPiLsuDqg8eZgU2DlgHXSGzg2Ba1Nsmt3GLXpwfEi
ek8cSfqhq15sT9dfnc6+b037s7Kz16gQ4c5KJ33LUa13720GrDuT4OQV1igK/WYWnFUp7ZNTcIBc
zMiMmdpAd3u68WzQLPULTL/xENZE0HS7+aQzCht1ba5VqG5lbUoODCwxK8XAp261dtPKmhI0+n/g
WxCJqSPYutaq1PJzCP/qIPppuhFuep1Hsj2GSQtfY9ZvGBwww05nupSDtOFgrMcY56UlOvYlNGlh
pOakDo0fHE7HAnvorqskDb/iAoltBN8CQH+n0TawAx1aB7qhbVQzDgHDEfhU4VnTIs5ZJm8Dr0/P
0+Q8CPqa7q28OvgDnNQxEg8JWtQeizmYUhkeK9sRu5LSjx5h/yg8/6S5Rhjoo3gSTAhtq6fIKtS1
dVYO4miY3kdaM3acWgtYV2EjHoIhqQR9JyTdNkBhJJ/3mpq7ZZrt68mzmJcuE09+dGAgLnVJpUNE
f2qZkIWx3GUmtGtB29mBjTAMjtLvDvhAdA4l7zmWCnJFpUb9ntsCN0YG4ruJc5h+C5IiY9cNk4Zi
nt5uxI0A8DUUn6FuZ895mN8luflp585G1oXGMLYnaBFussbfqni4z3kr4KiV9A1fdr9aELrOl2zl
i9YQtyNCsA3duEAyNexdw3lZr9svJypYmPrwMS1Z3wzS4EzZA0oml9Y30YHjFLupMn4ZqM3ZZibW
vsIPd+Oy4/xKPFmerSR5qyvOywXj6kQDR5N32bHgTQ0T2zrqOJMOZsPaeqjoAmoB0rB8mqL53WQz
PLrIrnWabfQKFSORr6HRJhs/k2+d0YIkYoS3ZoX8PbR1vsuob177UnaBnzC0a0oWyIrw1cZ1t4XG
+3UeVIfptuPI1fJkjdJfR0lCuqVMkSHcq5qDjbvUEvaN/qKzug/cvn/Uo6UycRkTW1TgBKqSj0Xi
y63snImZk21CzVAAozg49bAljxPksyDt4qfSoKjQIN28rg2zX7ezVm51MgNYOmNyJOb00crih3q2
GqOUe1u1Oh1U/mxvc3SHNcaV5yxhCTjM5bMCi8mQHax+7lbnXm+Y8RrzSFfG8Kj39Gw1QSGCibY0
DxtCZ4P3z8JD7IMK7rdWDAxtLPiUk1C6fMc8BbPm/38Z4WrOh3+uOC338OduapZCZBxiWV6JtGzW
lyterlM3Dka7y8/M8T36R//9iGFW86vLz8kU86vLDf7j2z/3//s3EPgoxjj8n8/i95P8/Yic77oZ
/NHytH9fEpFlCdzGUgu0m5jj5W4uj/77iVwezYidqoAz/q/Xp9YylhCXq4JAmdvfr9/vO79c+ude
Lt/pAED4PPAmPfj9e0Qd4dEjMXQoi9E4SEEEWHhLvc3yHbwfwur/fZk30/kIpuRf10kxWTFV+/c1
L9+Bmv/PW3dhvh7D1NpfLv99D5fr/b7xn8f6c7u/7sbWFluPiMRaOMzRN4kSgnVDdPPniTSGhgJx
ua//+LbqeK9u/txbCXdqa4z2U1YMbM37TJ+2HogNPoWk4Zcv6RIkj5cvf13258fLd7TmXLtZ6W//
uvxy+8tllzv58+PMKpS9T0kL9r8f58/1/rrs8mPOIIsJ/HLtv+7rctk/3cSXDWXDnR2vmYBADvzX
n/H7z/3zt5WqXkAF//1X/77SP93t5eHhNR39ToGPI9157EqWZcLSenZf/OiGCTLa8uWvH/VRwvT5
69cD0eXZ26b+MnHR2/+90eWWly9/XaZXgHXN0bLXfx7hr4f5c9u/Huqfrid8IEm4Ov/1bPEXNsf2
OF8uvtzAqgc0wL/u9D9+/9eDXH78+9eaX0AaSNXmH1+Cf3pe/3g3lyv+ea6X61wui3GQbQbX/FYJ
7CV8vtgIBRLaqhwk0ocozFbeRnJItr8PF4P5rNldHs6n2KifLkeDihHeMYYFe7DMzI05gzN9KDZG
lmmMFNmyOaa2nMSowxbiQ5I62KH+tlcTNqQre/mOaV1rscWG00/O2N7xN5+NjNGZ7hWPetjqez+m
OXCk50EljBw1Rpq0fyAj0iiNeyHa1mF/04mKUqOlKESxZu6K6Xaq+6+FlkUFlIcpTbL3QIdlBtgs
dt0p0D2qFUpDD3eF0L/8fHwUtZ9t4wZTRDFWmItaqodFmMBdYpVE93hRNURWE3Ll5VwTqccFdaJZ
FnQzdYzDVJwLgRcAEdsOfKfEEMBSGBW9Bsggw7u6gTVGxyZgkVm/szzHgHvMM3PYro7uC0sTtjYy
g0xM3owxGLCvBJhPS2eC1hds9XlNA7qqmdikN5YhHHqBJ20TahItl3kMoRaM/vOTaeWHsq4BJxX1
Oumst2ZojlU1AR5QfbKxObezQrmOIxSpNGbsxo6dBF15mGJ1zVSCPUbKGFDTqy6IUrHSTVSAkNDv
dmgWAps09zSyxo8RGuJcG8NaCz1A32zMO2+6yfrxp3N5Ybzef0NTRx7tfQhwWQqljvtZihAg/Y87
tDPS+jpJdjNl39LGL03/k4ZsVXWdFcE4294O7iYxZbmXVPZg+QHHQnXearAYp9fdYG1YGz+zlhy3
XaNXJK67Lzeh1QXRHl8gt3UYJe9MbZruDY1kqBo0VuZksymQe+96ClCR74t9rTEggN9JW8cshp0l
862HR2NjWPzhEb5GcEh34wIk8zqe9Djj+YyIApCD5R9db80YBB8aJJDSyNORDfgsSYOdfaz9yJBC
rHY8Le8gI3XkKY/nb5tfQuxAHmisd6m54bky1K+mACBr8PEDkYgOOk5Y5eKYQldLJ3Uakq5BphiC
lmyI1VEEk2PfMq1M282Zjt9ZTogiBdoizpcX0tiY+WnkwrPW4x6kh93jsRycZEEpIUfAW6LNTdn4
6LRtAXrzbhJyNTfeJ3Uh4Cv06GPqtS1APm09CNZlwjwxT4ipyyDK5cdfoBKoaRmpuRfj/Oo3E50H
1l5o365fYj5JTGDxQi/WfqrfzTJc0A05uOj+cYIYHuv+tfJYfVcak1fal+hUzn5ljVDbuWFhzOCx
3mrec7ysoG3q40lJ0RZs9SWzEK26nvlIrwdJLXEixE00Mp0oUF+V/mE3FssemrE3qn3osuYJM30O
LJnaZL9+E7KnN9gq1p4poQ32z5UORtXqUibjIW3g+OHZb4iRNpiogm1Ix9gqdeO9bWm05zXi3qG4
VUsZihJbo4Ys33ZFowdlCuPIE9FGF2ovTAyXeT69RH7/AaeyRTWuvtL5dTayAZta/EtPYrR748lr
4qee9MFVmUixHa58mhqd3v+Qo/JgnDF/xYwHcFeunND4KXP81Lrzlg72GV/mCziRa8vgagVkA1PH
fydnC+42lhZZd9ch/hBGU9Mui2M4wXMZ76dPp9/1Yf6YlepdqBJdSE63gNtAcZIZdJgkEpLg2G0h
hDWwfUSpGLC2QxDxnli3lcIdl37QXIz/p8YIQ8ziAO0jBsSAyivZI8Y6a3ZIxnFXXZn1ti3s8A43
itwMoZ+uFwmZ3mw6XwDPEXHGK5u/DpGiq9PPF2c844iuK15qinvXtoRHMWYAybJhDpyWHHpGKlfH
Zb/ptPzZSY27flyG0y+9g+rbUJ7jwM1HbP+CIPdVJMavrjGZctCQpHSYxMql631QLNeKMFtTnQUq
NUfViqfoVeBSAEa18CuqBz1tzk03rYtyuq4Vg86OgZUx8IRjY+t3RO90SanzqDnMNfX6Bt1qlVRL
jbUbsW+NxkMlOCmAQsiceotfZMF8OpS0i0OLqu52LuGhvIJzwGDLdA9N43x0CYDH0bqNvbwILHBA
sXAbesulDNQQ4v/whqNEWY+c0goazrobZab42oc+CxwN7QZzHwgXuxyD0NR+eQ0CX9iPOzMxUQYG
PEounPixfbTEvHMpPNlVlrGz5+GUxeVTOcIaFDlG9Bh7CNCUt4QitEqjqECv0mO/jmDf2nVzjwf4
sbDz52khGlpt9xi3869qdF6MCl8No+ECRqkTjafZC9yMgavosLIKxzlVNTaaqkNJrRBlHKuDZI9D
Bb7OkGikS3CqvaHav/tR/ujU6nqEZJvqAwbXHNp0/paBDrFTSduOYm1g9tcxFef5RM5NbxlqZbVx
C3QIrACfT7rE7HzPrhv3YY7WlwwOFvtqWvPZfJ/k+B51aIJujiUUGPZKJii+RfZrcJMnswEF28zf
KSJtD/xr7pODsopH9FUUOb26r0mVqkRDHc8EX8z4wZoxpFRz0tO0bKqgIPBq+dFH53WHSBHLYbq5
Kb0C64d0vzsLRi6wvXKlJBaGksYfzrR8liiBbkqd+oAlIyTLO4jG7JIwRmwIRe0A4x7eii5dBmTe
gXpNPOqw0tfaRDVTnHBu1oyrhqqucx9iaLdcY7/4qJs6LFe1m11J+5cOmDrTh1fFk6Iw6SWpQUDr
U/7stxqdTf1DArxqpZTLSx+dAVrjXjd2Mh32YxVuQRcxQu54WThIYJVIiFytBmTC93hCGFRufU68
xb0gO5gekxOM/nVGFX2u6KREFCKkwqd38MLvPB+PVTbYCw7kBVfIteHLW+Xla1cNd7WM3u0CMwH4
HzALQ/7m+tRMzoQ919RdRivTYjY8897ILN1ZcRB7aSBHsKIZN56pX/OR3FlqovaHZHJVnMkG4LYh
DERmho+LenEkY7k5h1zQRdVNnjIgIeXDq2nh5zSL6LFy4M8swZVC5gPWa/WUMIjftzGqCoYel9QC
GQN852XUX2Hdild4GN+JwQQcco2tUzT0q/Qns/VPsqoz2uHw0ucJmS+kdZOybZT7lyLDnepFNECb
s82QH4D66PIyutTXcUCHFa0M1191ZNiZs6CsFg/4qenmyDAz4aFe2V2b3Mt+I0NHPnKCYyV5R23Z
qNS1mOQa5oMN50I+atbEbs5X73h+waLSYyYG9d52/jbqPVSNZOK3WOZoAt9QfQV/tWoCbPN8eFiE
NXgCKZpsOH7qGFILWrfh71KInb+4LOprzuCqr/GBszYGg0mus+dkmFxb5LH6aLgBT8LbpUnuBYef
oFN81sJw4Sg211FS/bj0Nq8wsJI6M5/CzjtjOPkEgXpNthOIoiAkFCbeFrn3pOhxc1gsRgzZej86
swRZpa19MpLsmbX2s+eY9dqO6BKfjfEXUynEFm+pyfY51TgTCGT1EdUJZ3PnTotSxuNOg3WbZoF6
WDsts1u7L1CbHMqfqU9w185SwB0lP/3WtyQt76JdobtrKzEOT3Y1bIRhjyysNM6tLvtgR90SQ0Xs
1bJbk9k4musnI7Fyh8x208C+YkEb9zt8uSZg/kB45RMOok92ys3azhpsrwLF3+VNo/0YofGRVNkh
dFAHk1hSyHUuqMRY+zFm4rxgITrbMGq7zFv7hHLS2T61yn8sNPWNtGP61nUyhhss78FEUhqGV70B
GHib9tD54YK/0SB7VCU1muZCEqzfGwvC/+hjGqOF+am2sIyOdfjkDRhoGz1i3bmQuqyUALiHl0MH
IYA5BXll3vcODZil/ZGqAsDeMK2tyDG2ljk9GjrhpZRPYMwrnFlJtFjOvm0MJUEOcJk9IgxRnCDj
+zwe0X2ecpdPaVEMzaaA5LqyBuscjcVpIsq8bJIMlmM04WT2iwZjwCJGhl21fzW6K01sHX1EBrCp
zqisbW+xHeMgRTW97pEDnZ69JbsLBL/OMg5smnkFQOWtj6lwd7RpC/rtQZ9CyMv0XExRTj0EncPQ
FXj3V9rkb1iYRHxCMhZU9M8nWPqqzPwxkSvo+VLfiNqX4+YqaWzwUIZ+l+CuX8WNG2Q+2r3m8y5x
beMDNO53gr5EVLA6mMaw7yfDR3kQ943tY50SPqZiwMR6VtnLDTZJYkM+N6z9CH3Usg1qDDFFuqL3
WAekFIH6WHgwd7ymojm0obzSMCg2Faa/Lq+fUpi4sQ4drG0CmCcqgFGCBi+A9Dr5EvlLg1XVzWdG
Aa+19TVhSaqLOQ0QrMiJderOLYc3txt+JYXcz4jajiHe8XfaQW0O2RqI/iocW2J91PesO948tfXQ
Z+6dQgxdTWlx6kksaWiUqyr131Ib/wn+p8dQ3itLRwhl676i1BCYkxsGiEqn3LauLYHymUVy48wj
QQ3dvanZdfSAJYIYVcC3hiej1550X5XbKJ7uSbj1AWiDOzA5COFpeGCr9er59x6zdkwmhbsq0ZHX
UqYssFlgOi65pNSoAOPbR2xjK2B3O+nG+IdIPedPDQnQo56GVAp1a6qizM2Y0t6O3Y6rwv7ZaIbD
5PnYRYQu/4ey81qOHTuz9KsodD1bA7PhOrp1kd4n3SF5eIOghffAhnn6+cCjlqpKM1JPRAWjeJgG
iQS2+f+1vqUDFlwE0bT2OrynuUPuhPYs0vTg1p2x9YdxWwz+plCk6QSV0yGpat/DqlmNlrlnfYEn
nAVG7wBIbPDHVP1VS/aspK29mJUnKvJQyCibt7HXrPcFvg/vOa9MNHhu/DE64XPYhuuR7Ex8LZ0J
udFAdDU+FTJK176xTcGQLHKVZ4sGV4sd09qT3TNRQFRp6Hau/JhvzYPEy4TQ43aEcOw5Ox4Wz+Ir
OyEImdnbKhC0lj1LDmUTz+wSFEUTIEck5B1k8VH6TrBIwvLSBuHGTMjs9cjmKxPjDRDEjoyCjk0b
euSqfY/68UeCim0jChLpSW1hEhEOe0NiUPBmNpd83Mz5ouM4B4s0bUXnCzymKPxgWflrmUKVjzHZ
rVKfWkgUfRR+etIcNE1swSy29RYhhVGzC4eiXbiss4HaGx+9iakj/aHTu94ifHtxULM400D9xMv2
iVl+FPSANk6RfpAd8MqKuieyIrxMc6BNxY9lM/fvtelah97OuRmYTbkVLziVXyPD3xiW+gLJcvE9
fF6E1p51sg0z5Tx6+nAca9DNU8UuvjDrq6olujK6fw7dq8QztmIuhYfleEotrV2nEUmzEQJGm2bz
oiz7R+5R1CA6wRwMh/a6DsYtzyOWpyMhNg73YId/4EEVpAvK7aM00I70lX/bhh/e8FS55hP6mQcn
61htQl2x0FksG58YJkQdKJLQUjrsFljwcm+i2S0qssnsjflTsw38H+bjkHWCE1rfFZw8ioLmLaHt
46qV5rOC+6EHMykcrRbfjBecsBA8BJO902fdmwzChqXwghUA0aDsYTEp4u/qAPq3Ba5HZdx4YXBb
fjLw+kC5+8o8DaG6JSMzWNhwnhZxXyEh0J4JQDOIXCwuVto/DOgUQMFHNzGQeNNDR+bSk5W0YcnT
AemNzXsYzXv9FSn1q4NzudG4MBPr0Qnte8POV/jzz6E3bZMWC0o6Hpqau4VITkQju8bUnrsWaryD
JITPtcdUtcGNSzEmZv4n9sNcaIbaV92FvPFzwwDgyShb1q3+0583r64ITlONVkMviHq3Jwp3zXtZ
DbNWgMDaCi1DiFyrB6ijadA156whnVVMlxfebtJwU1l0kGGiveVS3ZZhR2R3bLGn6e6dVB4RWTRL
mhSsqZDau3QsOTAhVjKLP1kA6DRljBbSYvEeZiHgteRQ4y3WEusjdGvqVHVdrmSqB5uBfJexvCR2
MizrKt2XasBPArmsKqzXRG8ONQl6NfHb6zjBfxu35lvo57d1ZK05BHjBVwcaQjP1p1xAv0lspBtE
EZF7dOe3AneG/zXl4sGYPWs4dh5E8qLQOFiTsRSBBo+6N9B2ZuXKbPV3p2v3hhfdQ8QJ9kWefLT+
fLLD9GXU1VOSY1XJTZzGTcFnjvrLmBBzHUf3WCheWUK8kpkHga1QG6scX7oy6BeuxkQuMi9ZhlMh
l5PhIG/uviuVw3ZgyFyZI6VZLTIOqNapJoQvHpaguad6IpT2iAr6LnN7ImM18XMK+pNWeYfQy88G
QzhQlG1bFEgMALr1CBaJLXqO0louvyqrfLfM9M0vS58FfHGbiWqBhI3BxcYd42P+sKvjlPdrH9ur
TUUvTfTyaKbZPWLIRU7AlZGjfhl7LEyh7j/FMapYq4P8MvXOMZqkSZsaMb0ogq1d5UBTl+00EIDk
RMlmCpxjWuSvtqxekI5fVea764jrlDvkCbeDsxbdysuLc9S5wdao46XTd8HaITbQjKeL8PNDnqpp
W1nm2uog/TDlibWVLt05UBwVpdpZCoX5rKceXCx284cqTe8O6CYQ4e8oclZ0XMX52UwfIcjAsi1u
6rB9DhXa1/kSnMbKWOQsjzaBzYVCLf+C3W9LRfzZd9oLldur3/gauwSjZ3TS11ZMDq7M7tvQ+Ek6
jGSjF7Ks7cut6wGLlS0TYx6R5UTEWqBRlKF4XO7Yjd23Y/ZctvE7u9+H3m3bvYMfxMwn6I9V+myV
p7r0f7I86PZhyBLFp1BP2KNc1+iolojtE1BMxq4WkrJePJosGarglI3iVDhEy7PXfBoInVhNnbOp
y4jUM8vu2dMjxMFQQ2Vcpskur895IWgQ8AIwrMQ7+97F2KkHCfR+N0ziUrIr3wdZQhHTDQ6KBPe2
EPXGHBuxLGNE9yV5R2OT6QeRomWupiqgE+GwUXPhpWa+vh2Jkt1bwkWOP3ruEgdYdifGBk0NZI7t
96+//s3PdjH3Je0baPNRgha4NJirWottfFZs09BdBfnw7MroTOOn20DhHzF7jvvCASKruc6LTR1Z
x0C9ACE4h7eJzaSzUO2kT6VPz5ZsbSAm182WGORl3TOHqZoCZNTel0Px2rUgoCKb2WcSEGB15W0d
/8txRmAvKa2hirrx1FSELODYRPqa/hTd2GJhYmlv9/onbmBuGlbYme+/mbEEm2NTQoeqJD0s8iSj
8ZlshiW3OuAcmYvnAtEmkfC+8w6oH/ML+aAjg7Df+SSZRidNUrFqPePJSy4dUgQ8wudqfrto7sCY
tg55P3zpPffRlRAxyP+R+G+WaoxPk2bfZeW1jMEwoKy5zwMc7hiZCBeVlDSdKx7GRe24H/VATIcM
IHlZ6W08tw48QfT7NNRHqQU9LgiTO8LLx3VHRkCn0D2SWT4sihHJGkI3bmtznyv56WmkkZBjEKAT
BxFLJdT2OyCFZcOVZToLY8R4B0LqWsfqecgalkNDjK3RzL76aGrOLcT2gPK2ZrFTNgPIl1yU9AdM
vIGh9hyNztkLvlBBxUetnr0IbDjLyM0ZHuP7rH/0TWwpymWPFgbIYwus30NboBIuUGZ4MXtnB1ke
DJltHGn6U+IxWictkLqEEgs0KGsL4VF2VF9sRZa86z7YWvYE4T9dixqDgdJBUBBcj0rO2EazFC5G
kcmXGLBp13aSyiFFKnSalD0x/k6k2PMdG6WoDpOwL4OVJFuUQTzLOJr0wjaaa79OGBKznlKlr2iu
qIBnAXxmIzSwhxMmhKU8dZeJbetrf1IPOvEz9LsqnMWQfhYmBSur/Eji6qb28n6XkpGFlgnPiCH3
bdZ2SHdoTDUTxSfHSV47inzMNgWxYhUVs7QI90Gs5gW08dOy8b9SrQy2PLq+0TI0S72BvG1uPfkv
FRUWjEuCtSvxcdQsScioD0EKTY/FyK0P5gXIHMXOThPeVl2UmBE0WVeuvdwiNBUkNLK/3t13FRU/
WKUAxsGobTwzSGBw1CvEc8Dv6qS7JVc1WjVWw1dDrgR1+XNgwVXoqNvAvaQ+RFmTtVS5jxUWGnZT
27CSYAe6SDu3tN1xlDKIEVCJxyY651K7eqU0t1Lrqo0ai/1UxRg0knwdGhIkX8DkQERhc+yptycu
loY4GR7tHB+o1v6ga8b3n0/A5qjI+lETH9KCsjr71gzjq32sTbXJNbNe9gSLgT2mf1rVFO1LcxDH
mqsYBhiwwBa5JxuIZ2IC1rk1rz+L1gKDu7cSRtI0Kh5zezJ3eM7gkstiPMhm7gnVmlh0eoZvy0lq
1rWptSg6ymoy5LIQvTSO9BuzlhuNbZZtPWYptjFHz/2lK5e5ASXC6kt8s9yiTenOt+Q1HXiLZOQW
NlMiOKWUoLKt6oS/9qm1Obe+3tpQ9hI0NNz2q2x4JFu3W1QWb2kkGMyGgLythpaM7aonwtF0pODZ
yaUoeQyKW40SClcUjW6+lXWYNFAeQSKsycIhGGXcmBVDqD6vshx6PWvbRQkeB2on2bgvNJGJtdHJ
fEuz2AytfOMhwwyJOW266lWzZXuXGf5axeMTOIZTqRwFNSEu0FNirchHWkQTAIEhmniQ+JKZ4AxY
wVtp2t3KcUGy0kOlcOgZXg3AgrK5XX4YbcopGuMbNTt1Xd99JHLW3eFTUuuAoJNFiwZ1ZVQVKb3H
OudKtnxcU9xIkFnKsxxbhpshN/aOgbOTZYXFNSdL/WMIrFfN+FLDRLBRdeuV8dqyqpupsbVDE2Es
b/xXtHs8Wxo2hu4HH7IUoQgMmSkrHlv06tLTY7bxT8WhWjeh+OnV0kWqAFmd8Q5JgSQnk1y+9zCR
9HRoey1RxrLWmFiLjKxY2ddujYKxMiPTdcW0vY9NfzzYWHEWEVsfmXcsZoOC2OtSbNMyum9Fqm1q
MkylYGGojY9qAFDVaFSFh/pHq+iI2D2+OxLrwAB54HWGdOLog3PYtD9TmxaZ+WWo6MZlt88mmFlR
qeFJGmwHOvxqCxLeWLPv6sIKr0GBK6EwaRuwVukb9LyF+gk8Ak23fyboURH08UFCYMdqgxK8CsRD
S1GgMFJvERi5TfHD/KF8todx2mZrtCCvRHFAHnJGyGGR3JNPeytkCYTGgm7jTIQLFh71a0IO2gXU
OIr/Zf6pmf1bqzRWLHa/0xl7tklOvmSRvuEo93ku5hLhsjM2nPqOTxRzVeErqksyH0ITjOdUrRII
vpkGW6j2zZuq8eJDgS6Z9AX4SHgBSa49ch3lS530jXXYEuRTYs2SNUKWAXRW2L2OY3Flho1ZBZN0
VhYRTNQcHUi5GeOiOeEso+rvxeWNNpUfcYMWpA3je0Pz/GVYUXoNCwtCX0XhBANdd83tZZSJd2rt
/YsIdnRfkbELeVENbbZpyN8dBz6oI9ka1c2lmp05sa5N2wCq3TWaf1hU3zLhOYfvf8Kn8q4sKg8l
SWRMBe4D4IJhlyEQXyRIICgQJRtXeJAFazWuyopx2C/1h7iLQGRH2lNTku2sG4azDMyda+MZk5P3
FEQhUJmamnbRZP269tnIZP3EWohQ06ICIt48KKectgYGpLUCpjQkknTSnO4cLJBqy82Di9jFotS6
eH91OnEs4RhjbVT27LySYm3WTXdRJclfOSc0n/Crlnp9Ie+qJBEOJCXPRwAvWtobVR9fCRugyE+Z
EUfhW9/pMEkd2vJxpz+aduWg7ngpq9zfhgMG6wJ0We1cyduBfz8RVc6ide2XYqNoseqpaMgU6z9j
TFu+rbCGEztTd8MmyyrgYf4FKNk5sNmrsC1DB1vCixUJ9Rhg0Tg7yI2Phk+GXGBsjnujm/Vt1SWU
YWxIHCP9T8m8FKQtOwG8mb66iX1c45FlqlWbZ8FGpODfKt39ciyF97B9HFqUZpJonyWJS0unGRmf
zelDDu6uNqGzxl+OzQU6Zel7NUDS0JyWtZ9A9Z+PwbE3yx91gpii5eIymochaY5ejcIHn+YanfkP
PYFrQGD7u1Q1PnlTBy3nGSS9Gs7JCMoFodF8iYG995D8HMp4+KFPWPiCUtBtJ983ceQH3IBtR/Ag
TpF0M/huvOrj9AFCBH1TByc/MnI0eONVmXQPLOn/DG9QoDCqLP1+WneEjQtVnwGPpVtkGftR+dey
oUHsUItI9AGpjsNrYoN6ynLrs56GswRvwCp1FRIggSE5JzfBFgiCmk0i8Wkl8+qMPsrVjkMs3UmD
YVOZu8pq9zrEpC4b7sU46ecOLZBRWkwD0Q4uhcXi3fwk4hucMawIUbQTda6EyYDzZlTg2hE91W54
bOmlUXN7NWTbntB/Mtq740a0rUeScLH0ZMjVEt2mBVy+gLG+qLcNOWn2nOmeAEhep3r5ktoEOfsD
diVDfAZW95rI5K2FqMzVb2z7iu9FRj1B2VqysacGXC1FyDjO1kLEdNBM/HxGARJE4mKjwkDH1uI0
KzTLCJ8YYQ9xG//g+79z3mr8kuTaWbyfS9G/8Qi37dlWWcHn0Ax3jeF8lilhl2NzTxcCCmksAk46
eZQe7rLKZzsg9Vm9Qx9V4Lm2JXgjLfTcRZdNFVt+oObIjsxjWelv5HGAWcrRic3drLydQz1TF1gY
yRLEUh1VfRjNcetwB+Wo9zIGbt8Wz2YXfdUGTmxY1sO2ANTcE2IQ1p+50zx5ZUA1Oi+uFXnZPjMn
Yzqcf2+XSXUeAErgne1pnqw7N0JSp8lyE7BQrUqHpOjZ5sLg8+EYnzQ03XU4eecBSdoq1+V7mgW3
mIXDAwyhw0Dq7GwoP5cAwli4ZycbUGCSV9m2HS2CFjJqZS2Fny63SToeglPTltUmaKo7fGBrEoG4
/RN5qNmUBm0lMMqDHsi8iqDsACNZ/BlCXMO00O7NXPC5wSlKmyoOy1s2YWDgxdhjgQi9I5WN5dDk
8zwYAZB38oewrG/MzlwNQB04DIKg8dGuCB8gG4uanw0wd1HRLl9GIww9x0xOsV3dEhuFV3co6VgN
NDEGMitRTm2rVgAoKa/tpOlQm9UG1wR4tYRFWdnsihzUR0dNOMoh77RDvnbD6RzBrybIuMrXWtke
Ajfe+4GGUB3FkQ6AcQ2/5ilis5iSHwAYlyVAG8CBY9EPAOIjoKFXxYAVvIAUYTEar3ZbXaXW7jIv
Hdetzno3bXGHsK4WS6I/YW33N21gvpXyGJiMmkPUE15lfHloHAppQaxU3qcztq8Uv2TlPtJB2Q55
QK8kOZpsSsOAZcQQGFcnHq5hj6S671B76ITWEyivUx6wM/tmMDDDUZ6qt2WlHeDKgDarjadmgHdT
UTC1MjArrYqXXm5f8sm89834TjKmbFyn2yb1tPVK/eAzk0uiTruCBpkNMikmzsrEAhdjkTCqwVwh
o+Q3N2CxU6KLaeAZa222jwpQ1UrfOG3LqoRio0fG26IU6UkO9Ycfq4+koVdBMqRe3aVV13HTjFhh
imd09x/RYH12qlj7kM5NjRxtTQz0y0ZAhhW7djt8oyRLwx4DGcUzcTWL6SG0nMfYGXaaYe4xZVYr
0RqniBxM8LJodDomRKvBa3v6Qku9rrSSCYNcV+XJjVUxw2r9G5L1mzR5k+YMOEj2FHVvsYQZfH/F
0+R7qxr0AVYn/YdX1KiRvJ9hh7SdTudJgElYILTrEM4OJytz7/FaUeDO3B9arU4E+l6/Uf7/+334
j+CzuCnSMSjy5q//ye/vRUlcUxC2f/j1rw9Fxn//OT/n74/5/TP+eo7ea5T3X+2/fNT2s7i8Zp/N
Hx/0u1fm3f92dKvX9vV3v6y/8wpuu896vPtsurT9Pgo+x/zI/+kf//T5P0k9sCyPGID/d+jB8jWN
voo6j17//LcX3H/8159/PetvwQe6Lv+iozPEgMiAblnS+fOf/jv4wJB/kZql0ZKzdUkQmvvn/w4+
kMZfNN01PEzPhgNoTzP/HnxgGn+xTHxJBLC6rknygf7/E3zwHWvw6/v+PlSNw9KRJbu2Y2qkHkhC
Hsr317soD5r/+rP+v1rkBtyh3XChkYRzvNA2bGnlSWnlsA3KUP0o5JAjtorQxUZU9ihg1AtatuU2
8jvK/Vw1mZa+B1lxUmTV4NgHTmaHK4LuYgviYqZ54uDL8SUSLiyIOlV7wut3OKB/9K47XPN4HK5e
69qb33wRf7ti/0Rb7qaI8pZDtSQH/ocPJjXPIGdGatIFM/37DybzsUy8sFOXgGSyLXfM0mjl+4RP
lWpOkFMxdsKVnnXxNq9JEe5okJ/qftBnTNhnG07csQPQR7scoOOkpKh2gsHFUPa5Rrqh9XV348yL
eJrfyU4f2BvXTKdn3/U/gBdHO23I7wqn0+n0FfVSNxoou3GpjlTv0MtrEJOKsD/Ws4ZilC3llqrf
BwofGJC1+Ji0DP0DzVJKyQld4kH30Uf0N74A7Nj4eMu7gZWD52CtCtcW884+H11xb0+lucsl5dsg
qKN/c05trtV/Oqe2Y7OH9SziOgztD+c0ckLX9kZ6AtMIM6sLaSsrYCtB6wQPUCuWVjmNBzFJDjYS
EdNg/MJG7MOVQbONvMo4MtVv6BMTfktrfNeieV/n8EqY1LY1ldV7uADJHVX/BSfa+OERHo1/0Hpm
ra8O5EAjHSxVfgwG0KnAT+hPM6bnkdbDAKXFF9rkMEFoI+YqCUCMhaRpOUZWXOSgh/RQ/HrFTYeu
r3DTq4K8r3WqjVeVTrN8NHr9wXQ4l950MysuH8fAWinqaquW7KBzohfXcYavlJTpI6SWu9Cw7vDH
4ZAP2+zRgFVuddXJNNP774ygf/yAbjkwKcbR8l9f4/qcSfL7a9yRpuZwldvcw6Yx3wO/uXmdUQS9
KFNa9NZbAs/5CFuHFDsVC6RxUMhj34iOSlr2eVCSVhruetvP1zTSj22F3sjIrUvXSu0UtfAUQ0Gq
0MqrKu3xXx8nKS2/O0xHdxzddUy2PNr8Y76sfnOYljYEsmyC/IJ3tjnAlzvnNjZWKwS60o2292/e
zmDc/Kf38zRDc/BrkD3l/uHWJ8R3nKo6LC6rRujhVeifVZugwxWGtdZrXV7GlkpoZE7efcUNtdBk
s7K9rsA72y4CdDB3zp05EsLQmlq213qT4cx5iys4R20kHgvSIGElA9otfFKjGpTt52KCrFoagC8a
zbfP/+b8/SGbRuPsGZphGawFqHozm/z+BDo4UsMgz6KLJc0XJw3DoxN+N/zYzpdhgGnZTjSq3Rbl
MlWKk8lIdKxn5SOr17soMoIVpg6WhzzJHBkNm1K/+f6RSO9Tx/O2x/MabwG+JKteAxg+TNgsGtwX
Rlczsut8Oief+k3fUaJAzHqoXIquEbQqCv1kLWoRmwpwdylkXx8J0hQ7T15WhEtondh1yOmOO/Y8
7GHQ4mLgmAstSpXNBkSNuyDwfCAnOl3qraetc90YDvRQzKVouq+20cKLqGfEh27IVRdFSBFdyiAl
IrRdYKfNjM2Eay1RIf7r827984XkOvP0aNqeIZlI/pgJZHcEhlm+OI/usvUHg9AQq791rfq5DwUD
ryKqqq9x6RrhCJbAjT9NTLBGXPSvVeLoZFVL+xqKWNsnPTTL1nD8u3hEoxvNj1WUEk0xfnRdcpGJ
uR8MO36JC3dcwCQIrwCRxpsqBYhSw1xfqdyWr1IH/eeVd6zULaAljbceFbBnoxrhRBN/OiVTRyXW
E/sg1+97IwHablTk8k4u7WpwTjthadUml4PcRRQShaCDMiD9ZAdFFEbA5lb59U+FI/hKmGP9KJ1b
9pPDk9tY7VnT1//6BBskYf7xXjWlyYhgkyGhS2YVFjq/HRvsmuYV3Wjz3JJasaz0VD+SaQeytRk0
pPaRvk0n2919/+H7x+D6vlhSl9SPtRBjtfnHc3Sf0OqpJKXz7y/zm4dYDoI8KJ088R+vpposXsIg
K1e/Xvf7z34a8xa/eeRk47ihQ46ZgBgoKkscpejrbE9c5eY3T/z+w6+3/D7AMNN8pKry8de/md9H
8I83H72EL8N3Om3fhNRv/m+f6R+P/tvr6h9Z4I6HX8fw9w/zm4OdD+7XMX0/5tebdmV2jfWVDgxm
a7Wudizmh30/wJe1C1ll/v37L98/xu/T//2/kls2qS4hc/xWVwAM/QaMmukfI93wdrh9iqY7K52h
T3mDuY5F6W9aRYBKzzr2UVnTF/mVCdSjH6Pov1RBDadLzFMspy8clPZKjdFDm4Sv6QDrOkyGtzLT
rFXcsVvsHRIeh+HYeVr5w++cC33EBPe+TcOuzp+MiOVqYU3nvMM7XOvBtsuzIxM+yk89JXEmF2vT
8M1FiFN4UbY1sfIVy4TENy6G0cOQGG57YLTLgAJFBMC67emY9D44ddxRYkFZDosW2ibDr6E7aMTX
5AyjHUDWBaEt8EjjT1ZnM7dpMtdZdJC5s2x6w34ih+5iRx9EuFwQX8bnCFMOX1u7Sez6RlfGtQu8
cZ3EqAy1FrZJZmOscTqxzbgNVrnnogUyi7vQ7JiQbBArrnqR6YubwbCgpE/0inKXFliR2d5Twuml
Czyr9yKXxldmk44laAUnSYlMuLLXSLo9VFH68zRMiLPMA73pSxA04VG0OKzSYly7ltftarteNyR5
nCza3fxz8gyGYhE2irzadPigkX1vyLpbFbZxFwf1mZqMu5q87G4KJCe4KbeV14RApA4i9x98D8VN
MMDU1Pp13ql3ZxhWeMaSbaunLRGslXk15UvSlksyXEyqQ9RDQ+TVLjtlfDz51g1s/Ugk22DolJPH
iEb+TlT0H0ObAoHXHZMOd0kXptEmdmtiZNE9KYdvLx7eoyq9y5xcnA2XUbKQ5q50hk2gC20/Ql5Z
gV2Ml7lb99goT+R7Ua5U1h5uJNElWKjroN3pscX0Hlanyhq3NhVVGrkxDRDs4ZAgJlT6A7g8o0G7
OnUxqxuqHEbi/EA1PpOpQf4hP8uo5CyF0XRrB/o2J19D3qWMfe0IY5H1YqQ5PXw5fXJIh0dpxR92
0W1IZlRrmpN3FPfqk2s5h0JLCEzuK3dT9d06NtSb6YSnVCAFEtFdyzw/e19OeZXcK/KE47JZRRLg
kN6PlEBTeEf6sU2tx4FoyWtfIiMIOzjxjbqpK4CbLTu9SSvuQ7M0qL/Y9hqL7EVYBiRFOMCILzC0
OcDXFTH2B89H1hbnD6aiWEIU86op5j6XJgsA2Sk64yGnxIcCDhl8+jFJpNFG2QLabzGnatAocsdi
1Y3vD2YPKkrtRIwYQD2RbrXRvliGVqN0IQXWDQmzSBDh9Pq4yWPnTYngyoCFlrdJHkdwPuzsynFH
1/cw+mO+thLtkAUGLd5Z/0S/4FYW/sCtRayB/5rZol2ZLDY2KHs27NbbgzaWG9cOxot6cOL0asLg
1BgQaSPST54msJyUcQjJHmKotBKdSweRM7aah0qxH9Qn/SQcWqKDw61MJtVuYn25sL3iB4utTQz7
tbeDeEMl7qRD/Nq3RvWTa6hC9OSSu5NkeHezktpNP2FyrKyfwNmot1kqWZeodTcAP2bUX0roT3IC
tA2dJEXwQ4Hp3mCFumDazncoDCMkiJVYxZ772YOhW3KE+UpEzpHtEDyWbFnMZ5re57SWrngUEXFL
ox08KUdu2YpBhpta0nSmrRXF56Fye7qOqD3GGStbhGyUwHIfrZxxMmVXNMUyhhBMT8MYm5vmO3tC
7ruaLoeVUAS0YY2t4PkmsBqJegGRgCyFhjXuqpdEqX7BiWyo1+IOfgrJLYPD5SLMgXtSD7T8va69
jNYcyWfsB78BiFmSWdhPgw6g5radDFqII5vGNvOO9YgnyvOoaWopWSuphuiB+GEHxfhRXXvlGkcc
147XWveRliI1Tio6xpi0JCZg8oyy+9xHAoWVuluyL9r5qZ9vdeul89TJ6OiUIo1+sAz35Ph8w1Mb
7l0VusvR95JVE033RjXnF7Ywzo1CHzbKfOUGU9u0i34kDJxYxRu89AZZL6yqp4SYWhAE+mpIgm1G
I2PwcJcRlkNedcyvtVM+Vol2tyAw8mdOYAqxuSAwvVhfElz4XFfDJWToxBGw7Xyj2zhOuakKmvNd
hukyClNiw5OeVlcktgO5uQui6EgrmRVDBBbue1NnBW0ixYVjTgGnYAQwRAintH3oMI6yshFwXETl
bLzWO7Z+SahFXt1Q+72HwbwjcOCsKf+zy5NPvUNlrytgYdOUQZAcnjWi7Rc4UbjvZI9eq0RbEg/d
uWrxxcgeDDQ8VXT0+ZONOG85cZGTQwACsWbXFFrVPsxODXFdDDBRacr3PvJ24+jrz4ZFhISnyf4I
tVBcyAJASDc/4vvH968JNrSrZofD0bcmhfqep83P1zkx727Ae6tpEne4eIddqVJnGyRB/BC12tf3
azT9eBaF6p4ASoUbmWnGofcccR1FmsM64jVy91Zl0Ofpx0XICvXwgtCqOeGk81cmZr2fKiMaeT4o
Z0K64jCH3xpiKPZsxbJtl6HqiUOYphMdL0eANTIy/WhHTfssMLmtXQMHNWWX/gwTlehJrcteBBSF
74dy6vHJJwHlkVCN7N76ZB9OU30LEGpu8M2vpghSb9J3wxE9jkhNu2rwTw9uCBMJZiNOrtJ7xhJT
f2hdclZQlp7HTmvWgxaEpx599TlImDJK6Y0vqIPWPQ25j8HBrjN2VXfPkuc4sGtej77ydkrp+q3W
0WP9fpgmn0xZgrED6o1AI6+vYzDoBwurwKbX6ujRMVxE87ygNclLDDXuqQvcYR05gzxmogkuIZ11
mWM4VuIlz4pVUVn1hxtQ9ddsM7736lqgjR6NndPa4lZWhg5wkc8i8fjWWt68DYWHF5rUh2vnFN7B
RuKwUVrdsoN3H75PkJ5WN0xX1VNqkRjOfdAfq6SqL5bTx6sCkeprgWbu+6GlHc2kJfTGZeKnO7uQ
apd3EZ0DEzfv90M8Vrtu6PqvwsIO4uoIDDzTTo5CpFT73cJ69L3w/vuhQRfc9fFcNqiAECKeKI4Z
192lNhGbZXYnX1tkHb9OpCsQ10y5utP9qdm5uLR2et9qd34Be+D71eDpIU1zwe4HvIbVIKXr9LE8
NVolL1jjx2WoZcV7L5/ElBqvysf8XalaOxVp0UKUZFP9/YAcnRbNFJQeLQGzovZPSojwMnKMJFKY
+btXsL/s9bfMpvkmyfU8j7IHN1AQlfX9CtlyUFxwmo1jKXXb6ezbTnNGJJ2t6FA5b7QSfx1K3VFd
pdl7dtsaFWtJGE5WuMzJjZme/g9757HcOpNm21fp6Dkq4M2gJ/QEjSjKa4LQMT+Q8EDCP30vQH/V
qai49w16giApEqIBEpnft/faQXdYnsWUj8Yx/wsbvWKclyeoXux+jcp9eT92gHo2H4V6TVKzOXsS
6lU/TfKr66j7zZ85i0AoFIUXXMdSi5GHOxAPG8v9dPixlmdQh6gx6WTVA4OndYpGPd42aDo/JTi0
5b9YXo8RZOYXpCynT43nlCAWO5rtHJXLPmQN45YvKLpBLCdBax6a5sX9h03kz/KMqeHn0b1A3oie
df0ppVU9mmn0kY8tcCO+W3CB1kov7IOIFcHaoJoQGefeloNpfI8Huj7z52loRWODtZNHa6wrP+Sa
S49Tid/RaB2X/RAsOqyimBA7CUqDePWp2lkxpxfTA395Bp6tFi9k4T1OVWke9QwsR1xgudWd4rXQ
iMIYpuFLuJhNLXUUpwpV5N2q1J+oMYYvTh4IC7OGzQVMclEjShrO/AJVT8/UJa2XVDeCg2qzsAki
vf/UEBTOL9StmBwo6ho+1/N0a6gRXGTclcsfy4KUJDGW9rW33OY6lDDKlr0SKXHve7V9jmtJxlEF
trVIxPhl079nLATBUOPyBoxyJLOyetEp8C1vX7UbaLvwiy95GAwPWoqmbtkhCqzPxnKSp1Yahi8K
N94uj+eYBVPZ9B/lWDA7yePm0A8WLEvHPCxvsTDGEKrqqJ3jRhg3i3bZ9x7tBEk30nr3UcS2fupG
xupllzYNOz1to3d3aHAhK3Q08XAl76owN8suQUnDUJ8EhQO1xgw0QnPB5FVD45Xercw1CG+y0m6l
FMZ5anqEIPNnH8roSJlnei1yi/WZNji7ePCmj5KesYal+kabo0VKECTbgY6rL2J0+a2rfHy/K50D
LRBQyFVhmXgO6Assf5DRdE1CJ3/pJrs8Nl7CGndok69GXS3vtp0t7pUU1hG3AFI9PaBGrBf3729H
tui9wlIylgfO1Ypk9L3XWgObT2H0ydH61B+MtP/+AVPlpHOh/3TDqt0ZEPpojhT2i1sLlqd8SFjx
mOfmQ6wN++BhOexGl6WhHpMpEf0cOi7dIRIn3wOusTW4tgMvcSAXw8lv2rQ81rH9SVhaSZKJVaGd
DJma5Ea3twlJuaDcsugzjxMjYcdVtb0j2y6OsWOQS41RxddMbd+r6GJrrwXY53XuQ9xM97GpzQvA
5i1iNG+fs4LlEvPDJnP3pgsThUlvW+tO9qhwBrSStF8+HbekPaMJjZWdW7wUrncUcT/gKaoMf0Bf
WeesAYXTOBfHYFUdmiCxiYDcahN+VyU1PyljHNLYtV5bnTADXe+6Q2vDyI7mDBVplaQh4430p4a8
tgAL2/cmzHQMJ9ST5h8t9yEAwItabg4WSLm200/1UEV7VwSZ/+fx/3ze8uRlY2jgKb/vtma0D/Pp
tLxs2cHy+NTV/I/l5p8HGca9deFY5qoFYcLayUwQfnVgfszSWYNHp1zgyvHCvgqcAkq67ZL8NXfg
owjBCihSmmlfuM2riN4zOlxMiLMUug5ZX3JO/armTdKqzHWRwa7hVaEXC4ht6BvBl6sqG8vFu+/y
Fe1S+8tp1PGo4DD1ixrL1GQW4KzatOUiMBA00D04Zmt/P2EJslqirv7EXyUnleLUwRj0pwSzqCUj
6Tfq7wLiJwZBURJoM2/weqym2ftONwYUSQ+Vt81GXD6wiOEZnBzBAgCljcS2uzWt6iFzjLMTYslY
vh7OMgmaq4cnm9TkSyosGOKqe1k+HNXR0ke2kanlXHIsJiJ/fiQNe1VYqexy4BhaV7Jv2TxD4ibA
IeEFTV/zXWmqCuaakHmhFeiO5seWv+aSKTrW/A3QyGSDUmIdOTVK9tzB2nsOy8ZYL28sMmJvU5Ss
4goEPuDOETTxo+2Zjj2TtzlLnJVblAUdjO7uasZigzPxVXE8Y7skecEal/4S5wWKuyaGXiUjzW4D
P0gi9MKGtL6Pj++9W3VT+Mv/zYTmreMBeQNWoqMWxAfsMclhgo6zDRmqaLHAVproWm9si5JDLFLo
z5ODdQm07rpr6kfE1O1ehZx8ilvMD7p0zpjKwZqLBKE2XWgaIqWHVabuXwUQLaeo3APZch78WdQY
lvDBBtdIEdXar7uBIiQK4LXlDiibUMv6ZYkngayEcatFhu0rQ/Czl/JX7ARgjFqkM01lXCEjlaCt
7AciZcKNPvSvoB3yb3qlnBF9C7+tpnNGiV8B5NFEJvAIcI94lIzXSXj2BSstIk/npkA5O2FUYX4Y
lxgKeOlF9l1H9CKSkrpSWKfHlrmNnVl2Sr7BPnDqg2ztHrqDDgKmS8a9pXWkSXRaSx7YFB/DqXud
QwFOTWykp1ya5R3BFBbeMbQvWCOMXWxg/RjbyFrThHR2AVxbv2tBGwdDs8JQzNwCpeLZ4dIA30kB
zGIU+YPbWjv80MEpBI2mkpe8Usfn0OyDW1KQpYCgh3BENZ3uSk6Vkf9Dml9LzTaJYuFrIx2O2KpI
Wek17VBmqe5HpncZm9JBwRcwnJAvz3KoKtK9NJITjsrCXzbZYNw8SR73WOhnOHngFWOGuz+bRNFy
fJ6EramO8jNMBI510g+YgAW+UrSvdkSSeDLQbJiNdGolfVDl0ne6T8sl2ZiYkltk6JXvSIsluBsf
IoOFzrZi5s95DRSbPBK+IF2r971RnLNmhH//r01hz/p5NKgrJSuI08k8zCNIoyPb/X7/PaJlLhKk
MLdlF21KEbf+sqHk1PoC73LRDUcEWo2Pcf5B5CmgVn2A2Tg/lP/rFmJqdBiO9TopnIDpMIyg0TRD
+mLe6KOhbMGFvhPWHEECrm+Zhn9Iksa5SdsgphwsoxTE1nyckztZkwOIvLnzQdyvm3BSj4THjScL
5VFClB/e24DJkcNltEq99nuz3FXRsGCsmv+iUj63i7449vMnWTaZoVjg79HmDVYU+NO8KcMu3WY5
hHVNjUjEnYpr0anPXs0oT/ZL971xIUh/3wr+dYudGfh76OUncQOTyUZHvNwyB9JA/9xdbqmls8li
0iDCCp7psjE8wKdJlb2Eph7vIs2r/WVDHon0A2Zs33eXx7DY0VmPQnOtVBIBs9FxMYhxVUeuQ+i4
Yb+0IS7jgAQyvMe8NNEZSiIDTauVVcNaMZ3hOHWsJLWyRPTnElU+ZCFBHclAadRlbNfVnjI0LVCd
WMXi1ewmCjWm+hg0aOSzoCxOPVwo2BuMF+Hcg0U1i9yhnhulfFfLxma2vipUkX1/JW2WwC1IPaqU
81GxfJIE7t4+YLkOWiY33BYLcvKltnOYWYeOcSRIvJ3HqWXYIlKEwgc1QxohwY3yGkESEz6hMOoH
3zLNwUfoEtAN6Il+mjzVR2UbHhOJEE7pGLQzh1NNz6HPfd/32hj9dJse9T6e9f5dtDYzwo8rr/Tb
Ot+mBvEU1Ao42FsdrCcZ9fkuCtrnNNS55s7nyjIcLLf+47HQ5kCEmUrHleOibQpvW6I2uMQT8bZp
RHZMUiT5mV4hSWyaW6yUCKbPpIbD3snUhu4uizG9MIGyJdVOHWL3YYCg0rLM/aIHA/lnlk8CgZ74
NUi96yvlXNGTvrSDaCkBhzxuhAebpJ+zgYrHDyq5E0NUfXqZfhG0WOF11QPIZyPdJE+R5Q33XE7e
NUdjUBhK58ceDUEjordk0hJf2aEm9/AXxoe+IuQQmy5MKmCVFAg9u9pKvadNg+WaWqxunTULRTDp
ZLeMUEqX2TtJE1EWUlKO5+WKY11RvPSPOhVekg9h5YHC6B8dy2IZpanBIbLHnQ4rmjgMqOO2TTCz
W+UkTNC6wbwOBUUp3zXPbFZZNY/W8aDjKOySs4ZOjDgdWBK2niZnpwwnujMuSQpZ6D2nXfyrVoPy
styjFs8UEL/fOo0xhUvPMt8GiHYj2ujP1lTsrWFqqC/0TLwNZrVdHnfKji6CHiEDN5L6tc7qPREp
1t3ri4+ajIqNlxjUlCrMXPqIAEafrOdSteo3kz7/sRRaummx8LwV2oTnKMxpCs1/dYkXw+qFO6z0
4GllhAusUi1SjmrBtdnpxvrNseG2u573ozI1fg9j2iZZgblRbSJKOTuR9STsYN6P5cOyMST5QTpT
2GNcgZZnnoibVqkRD2TWM6nqLQsDJh7SSscbiS/Uf71X9MTuKy5jccj7hOzpqt2SHqXfgD3B/COp
fBuJoTgAH+XUsZqE6RzBNlFa4+63bDjW01hs0H4Bn+og2Q9pPAKqAtAEqyLwHdJfcRSO9VGNLP0A
5uR3VrcquK6yfPW6hN4GTr8nD3LaRjcQnbkupFjmDRBMuVb+IFOA0BBgz4b6OrjCl0MSrWM7rJ4d
fYBuOnQgS6wn6snqVUrF4k3ALIo1e0AjJydkf0NzIa932NpJSix2nHAp9Br5WFdZexqA5v82EuxM
UiIl2mqyJTq3Kl9rGhxtWKQP5hQj+hqMq+3ldzpT+rOIjObZFgwNMfbKsYmP9dDKh5xPYTtjdmiM
Jod3xpkubNc4CdI2RlpdI6/hV+NSl2ONSduLodeX5Z7mINpT1IrOjVNBUgyjtRFM0cNBGVLzzRnS
fT0V2Y/eo84WdHF47dLhoxpAhdAWpfZtwQ10XEt/tObN1E1n4HgeMetmworFYfyrOMg8XFs3tE/4
f4j71WpYjgIc1qMBCuTYRXTbAgPKfoFYJB9paOsBc8+gy413nWLlCvvN2im16IcrmUoE9Yq+dvuB
7grKhpSWH4DJfIbPdrPsyv3EHIa9L3LLMw0iwvQyz94RBKPS+hjHn4RJb90pmj48r0MRlcLADF1w
eSWc2R2YsuaJTGFGUBI0fw6h2LhE+fzGOTHgDOv6kFCM1PWLstkykEUfCCDDXeZGmd+3qvfYjjHr
ouFN80LjpbJUQQORC4FOZsmLFVR/313+SoeTJqnFVLGQQfVkDwzOw2i+A42CfQCwk3hx7lb18I7D
BsWd3v8lLXW6djiRw85LH0bEACc39pjgmlSALRLHHqhakidYh/RKxUjdhPKuav/0Mtr3SDyiZzOg
EUCXZCR123Xuk4Y/s47hgJjG1D/ne0yU5l9q0/0oaCa/5fnYbRDvZA9pyCxJzEjVDCn1PoOjS7Oh
3qFNjF9MMXzAiiI7hUTVL126j5WrV797u6A1E5B5OxUHij+YG2QCY6iEaYC4jRKpBScmGUNJhqdt
P5P4EgL6GMK94kz6BiqdtjWGrn8QqfaRinA6kivUXMzJAeQYl68lI3sWmy+dbfdPGed8bpgN/PMQ
L8joakcOIpNfwy22tUqOcSvbxh9N2zqVXfNUVOmzVpHcFBvTZ6qTWAcZhnWNbMRdKlLb1G2nHMKp
7N54zXtSm2QMVZwYpLfbawKwg/W4ICC8kiWaabpvBGa6K0TwiTTsd4MOf5Yfh0rVHoxK7tMwUncY
ZVsKptHBoJR0oMwk1pbdmwfISOp8fS22CoiYb7+yEaT48nQMMnI2JZkJEXBFrjtP9WgC5CNb3k8T
g56eNWfiJm14pHo07Y3UusSJGn1EIS6qKVV+RJpCjy4eWLuGo7IZGZF/ygEfWE8PFpvPxVDMYp2T
UHeVcfs6KAAD3CKzznErP+taq5/SsCwxKlDftN3a+nI/hqIM97KxtOce+u7JazLtnnPxXDGapsx8
c+NlmhwSPLSNEmE+sm1b306BHh410DdrGcfxXk4U5tyiao6dZbgw9DxWZ41LoIRCVK+uhuMZqQx1
BVE4e7pfxcVs5yQaU7nEiLS39IvLe1kbwJKbQieHc/kFGz3dEIH9bGeAiV0vkV9SxDvUyMre6qP0
6BIuxqTHeKoSYRzVJC1PJXmZR02TG6MjMS6aBoVsw26/3LNsPHRcU+C9gYgvII5AXwjSjeUI4xc8
uF+1pZm7jF9/G0oxsIxwvnoksdMqYSq2dvKoujYNjQzIey+4Mfs1lH/zw+teSOwez3bvAuYKpAI3
18xO4yhnKZF6ktn0z01d7B1wenQybn0cICxUDKYWYhpw00JrirT4RSgj3lrkc3OkhvcwJq33wFk5
Iv7WCijVdfZ7sFIwBnPEPW2qOfD7WNfS9evRxvKpKk/SCDkKJS5QUKnTFfjNJbdYismBcI8JTxgR
T3h/9QivxrKYllnbnIJUP+J1955SDUdxJ8StzZA9gAiV1zm3rHCvac+yqpw/IfonoBYBEywyp+L+
JVPH9kLxwr1KyDSsKzrrtY6ifeaN02oItPJI07jcTMBTtyLntY0F/IbdvSRq/yZYVL3qA5nRQZ9v
h6AqP+bO45fAZbQx497ejnJkhpbRQODTpBco+B1gYuH5Sk/OkFXmP6nwPjSp0B/hl5KRSnlsU8pY
3bfEfmKnJ+yosaWfk1f6aqvU0jEirbP5NAGXRnCYqIbHZLR+qGVmz0v4/hGJfXYymdpjdtLgBRdy
33QUeBMjeAlnnAf5V9FPEpr2tTIcbASw20KY68J9NAy8pnXXdT9w12/tFiI49aIUeZAmbkSi0b8P
lI2qT+2LEsRbUi4El7qAihIgh7XB+LeDhx2fLWk8mQ5dFlso04OuECfTI8I+hB70N4BLa1r4kkxW
mkBtnf1FjYaumuaQ4u4yW9Jtca/cUmxS0E0Hy+16MkgZsKGcpiczKyCGGqFzVNS0OEgXw2fQt8jF
oKgQr6ST9mNG5qZ0ivSNMBZKLNTr85ktSzHX+6FysVCjMHsqsVfWjlShaNveg9CNZl86UXcaCxGe
Mi3EIFfQT9Vbell29wHrPqR5m6XYvLW99BquYWImdDg9bzhA9a1sAJPJi4iNbQqUwF1VZPTd9Nhq
17wF+k8aSyE+Nm/KeAmbCaxfHj6SbwPPAAHulgKWds+qWL1zAtfkmDd0Rk2ThZ9ZnxepeJZH9VYR
EsLx1GmMKxGO4BJ0INcPZFGtXp+WLIFScJUv6vEYIsDfM+MAzOfp6VbN03qd8JdT7cJbYa18VWw0
WUHTvwx1eqmS1jgyN8k3ualT5osj48Q0i6ub/IiaKr4NrVWd1ESB2q4nVxcWFlc4M7pQ+cpAnajR
OUnTvZk18qSJ4KipmXILQjyJQ8epnFINe6shwMZ5+9pA809Fdm1cI70q1aQdG4uE4/mhLNGQ0xI8
p5fpeC315DkUqvPcqVDBK81760Rt43l8g+Y8UDq5x3jQVopd6ftuKOS2JFvULaiTONqhiQpOmHLa
dEYN7E5hqpNZe512xacB7mAVF9anZbfVPZ6D2YEg2z/USlsbRRg+JTA91kaDjSYUnzE++V1l2fmB
DKXhrUGXFOeDt84y0gUUxZRPgP42EE7Cg+uFkowoK5zpz8Yc7Z0/8W1QlKqb6IQSZhWOP4hEYrlr
fGIthucyBMGhn7zBFyI5jx3zHKzIpBrjrPhqkBV32PyR2Dk6qLFhwvjBNxGP7fCG8WRaxegpaDA5
wxtzFoSUQX1vIWPpZZg8sobIN31ew/Yo7PpgUcCYawfhZdkIAk43Vg7P3gubdW02zvOySSjtjjpo
apENbz0BsrsqDuO9IEInDG0PC46i+kHUphdgGMPWzFHAaEOTHNImUv0k6PUNYbrlJ5WqW2ME74ql
wPOVHVMrhoK4ZfnqQji+5p/6yHAXt4TNmrZb7CTtHAQpqYJsq0v3I/QBftkxeW4IVQeKbr51uFK5
SmlXDO9wWRSTtbrInhUvIQCUam2Mu/DWsKDxEmX0RSvhOJZ1edLnmAwRqmjIe/AkDaK9vNG0yyhZ
ZhYpGalYN+I9IluLY5J129Cnjy0AkEs85zXYA4HjLbCWKaPhrCBqcRy02bhnyUSi8O3NCIekM3wz
EcyuXXpUFDExrEoIkWn4KQ3He21BZfkp0xE0okXwOg3wRl5Z5Oe4W9L8AYHJtnP0/hztNdK7H8Ko
Sl6saEYBqf2l0uduYCa1hzo0YaS7+TtJvNoDOpYThrvqaLR2/uLkmp8PFbQLtQqJmx5KihWx+DGM
fhPve1cPnqt+7J/1CW97nfyij9VcFCuUj6yAM/p7ZM8ORGissqwoMPvE1cXpabyqsjfQZrW0IFQi
YXPpiENSjDCUA3jkGMeBG8wbWxIQ2RgDDH81O1tJHR+YA6GKhpy5ygqL9nCvWs9R0zyEuZl9ebpL
oCdkV6cOn0oDHlHXJsVHXoY0cBzrt0Gb3c4hK68Mi1m85e2r3I39DADxhTKVeiGrRL0gxyNPtVbO
TQ7akrLUh9MhrCVtUJyKMHhrqAkf6OBR7mP5Ts35JsgwCisjg76qt4+GAs09y+nSMw/N1Fr9ahUX
vZ1Cz7jVVMRtdE2PlkuGBZVK41V1iaYVo0L5P7H0V91GLjCMTvrUZ4QoFa78Jab0xSmR6XStmFi+
ynJHUxvzd08nWQ/OEmbtU+aUlyjJwFhOlj8UFMnGmqRui5EORjcgloQ0251OVedh6NSQNYF8s2Vh
PiwPRZF0t3nRlQerLKgZctVMhRpsuawm66ac44eRWZ5BHv80KWmti1Z5yyrgwkFb9TdhhsNNs8pw
R96jS+emRURENzm2XHT/g5q+suK7YlWqNrVokwP9GGfVILw80H03qHyE9jnWqwcHCUQDEe/SY9e6
N9QzcDQqL0AMd5MEuIQ1Ld4ZiuFc7FacEDiXd9viZJrt47piWpS2UpoiI8XJnKLqwdUieE5BoW+U
tHgBa8XJN2W3CmfK1jQhNaWu9mILUR0wyDNh0Aq0DCO50EmLGLGGclMEAC4I3/t7Q06J5yc5OCXG
qfIrw9R/WjaKBMAr8AVScvFSXMSE2WlF9YTYX3t02iI5qALLM2ZrIgBq1qEIIEB+TYNrPo4xvYO6
eYznTQUVWjFRIDmVvWnoqm407YRfO/nQcqSNI9jGrQ2uwW+YrVDqNmJUnEqM5qaF357F+YFetLZN
3QpL+FDqD6IGT4DbjxxNhbLh2Cv9Xo6Ds62ppGLgyV0fvp+700T11NqOC9dpdE9eGMUbGcMzUGxA
ICRaFmci96YnGT+b87gbasLdd1lfPyMNYSEvGx0CifyV2chMzDGaNiXIbh/uUswKS2YHVOq+V84q
mPxLBll4GbtFDDq2Dz0B56tAfTG6trkECdIr0n2Vo6KF93FSnOtQtPbz2HC+C4xi3+vqjsyrNR1p
atRo4Jr606u66QO4PkcwpvTdcheByNkuJjTilAhWxNtGvj5o5kMJohJ56QRmyirfDdkYt77/1fda
C98oxMpQoAZqKcFeWEvuEg0MC3POlNWpV22AqRwskyTS2BzI/utV9aiL9saJRidfJwo6aNGL2nXg
7ElRdi4RKb30dCa/7yq5Dbq5gS0C8zQsm+FK1afyG1qrZA0g5zmgt/UhSqrXrBfNpu7z10zvqzVC
Y+PDriYo8Yb9WNkYB8iFKgrD/mUSMb0a2ni4gwU8MzvwDnBjkdsWSfxCO9C7illO7hq1b9XMrV3T
M+85SOeypqaXGJGfUY6qYQU5QYwW0ihbcFQDPX49/yWqkCWPkNc07k14BVF31Cio+E7bkRege3d0
0zF0tcg8LHcRe3UbB2vubXK181DmaNa62lgnLueKoagX1MzFlkqpDesvVS+F2qmXtNcZ0WMuiZoR
yqeh/cgUXdx1R8qngimyEuofua2qL8LmqwiV/O9by2NK59YQzgySNxTkk5iunozUu1BG6T6mkRJX
OXYIm7R6DkXwiHgiWWenoUHCjNrSQgzHTwqjT0ZfD0+iIgWoSxMMADaC5bbPakBCOmz7dDLWk+ys
F9NFrDkSqvbOR6IxJuIZv+i+1CHwDE71fWSRUTqpzQ0scEPdAQsUoRTAeaxocH/MLlk9dlBoR2F6
TFU0T2qOeIdqXPBsSrTTemT7EFqHq6FiNouEnJ0DRXrEZFv7uqoFfrJLDbM/x2mXb9ymDb4ai2jC
trTfu9hydkVDdr1D5VdrU5QvOgKsKlWVOyXkcq1OefKBcPEtpDl5yid20bMaP9oN8oTCU8JHxk/k
9skSySEgHZa0ClJwOk/LBoAI9pvJc3y9z2CfOx7sq9IR52UjWhocVWR8LRXcCJ2lRjbgpmzb3yCn
o2MV3hpGr0OiDO0hpv5KP71z4avRZjYUZVvQaUNereGCFFWMml3L9iixKrgrwNVk13T0s0g/azXQ
oW7jQCSKFepPpmLtwd65B4uy7zqpaeNVkccSiM7kwf2BB817bChwrWXqZlCMHLllSDPWhUVBWTNO
1lwersxeXy3OuP8jLjyP5e//+e8vkn7yDbPCWvxs/p2dgPBWw4X5/0cuPIH6i/5r84UU5+v/8cK/
qQue/Q/qTBqoUY/pBbN29vlP6oJq/gNmHgVAyyNxxbZwK+fkNUX/89+m9Q/MeJR6PVfHsuwY+Knl
/P/4k/4Pk5o95nfD02xV41X/xE7cvh3Z37yMPziNf4cTaIYzW+X/3brtsQ9dVTUNhzKFS+0/PNGe
ShEtCDApIAENNmUUlMTRuJA0GT9g1iT0+Qn+U6R8d62AdOYx8IlFeWfmf0uRSKzjSh2JYiFIorOd
nd5NKN4OJM2OKQVMN+xvYUvqk5g2AYqpoAZFMrECR33KVQ2Iyo5FIlkPsbsfPItaBuqlssju0m7f
jUnuQ3XqV3WbX6Mh31eVC4KLCDq1mKyjUWuLimedat6HWjtPHmaXeJquvTn8dEvSYEgQ3iGAOoFg
8F1YaR4NGKxZ7SqLnEvijcZa1ZN70YgfII7J/zzkJYyjSpX3xEKqq1fC2ZYtaIXGIlk6TreIHGhq
driVBC0IsolXnZL/RStpr5rDSRS7vOy2k2xv7UASu55KEEnYwYLirz7iyaznIa6Y5kuLVK9vEyRK
1Mpyg89s0b5MevlI5ahYkdxur71Q/zlpJrkTfbViOnGv0sR3besJyubcH2yqVdx6G7dWkJZ2zwDR
vuAwdw3hYWN81OK6XqOJxTZSTFsFdKCGOnWjwhCYNLGyZlOjDY+KqgeZzw7ZFcOrGnfIqmn8Kn12
sTI+bsK3IEk+QMPY3cqUPmmpBxhHiENPyLSOy3uTDySj6+5aa5PzFFvQXsmjWnHt+6rGqFspdAtX
mJd+FSkqZOvBCtsnsw13NvugfAnSBx91vel1lXlnyXKkC5MV1PIrCH+aldbwo86Ss0LUG4EAuOu8
iWn9vbR/qoN96UtSqxu+hLEshjterwNEomTr/XATcUKWr66Bpz4jzb1F/NY0Hop9L4B+qqD73aFy
jppJoKKSxGCdRwekTvTSGr17iOrmQmIUVWiney5cU26jlOi2yULL7+Cks6TcQSAm8UHSKhlj7Q1v
nbGxDYlR2E2YsVUx1+d1aSKIjvL0gGDvSoWW3AwnsCFn5++ZW75TTBxXuYq1OXkrkzJlNggvWHe0
1yTPf47dRYXFp2dQ/RJiMCpzwvZtO7AMB9AoBUR0+z5lxD1F9LrHsvdrCHjSzlr4vcHNtuRVz6+O
QrNME9Z9cnAVVBQQJ9g9Fsz4rYpowChQiA09NZ7GSC5/NtJGLlzkfMRsZhwRSp5zQvfjO/kOdArh
4brNb0qo1OVc6FJTWqFFR7VS0msm6IDUbfJ0mZ5+VIZHhTfCd5U7Ub4hPhB3o/HIxIW0XmYHK6Ea
v6qujjdzU8uroyNcs3yHl0L1DaEz53SC6fvWn8eUCkEJ8qDUzf1lA028+L616PbmwXg7mO7733+c
BaDVohz8FoN+31am0kIoiBbv+/6/7S6byZel2mxK3Wz9oW+0Awfm972k5mvaaiIeN4ZOG0UfApIU
q8whAsGarWsy6ny3FT8dFYIZAXEV8reQMv2YRgdqlmtHBN6BTFSNqdecbFt6BfytCfnUcosJ+w3U
irb789DyeFzrVzEIZ/fn+TQc/n7lyLVkM1lMgJQ5KVl3URFRP9hnk6OjlNCJUF4ewyNZojDjKcsG
mbp1DNX9n0f+PAvhLq8SCMMY3OAqzK/83hOBaPxleaAT8Z0kQ9o9NUe31RVPsrWCXZIL87nPFJon
+7InFbDEHZTqkuGGNUBfvBCGpa28ihVYVTjVTaPXuurB/Zyyrtu3yKdOfVc8UyWnUK9HOmX5/LqI
bNqmCkFu5eKIwDKfZ6JIU76GqLuLZONRx4H9qxBmMNsZKfxcpywwz8PYPWdCKbZ5h/06cGZdASFf
fu3o1UEPixeJ32UNl+islGW7beISqqvAkhE1p3Z6HzQPJOEo0YtO77VBF9oC/D9bEqZZXj8QMHkl
fPPIkqfwS5wgldScg5Ib8pCNxQ9zMMSKPkl0wIbnvgh4oZntJAcIHva2VFzM+274UY3t7zxq5d1W
g+Kmoyk23G7rKE37POH58YnoubUBEVM2dq83e0i22RjdszgKdorELV2CnNlKR33vQAbtk7By/cTj
giu1dhP9asuhvurRYz0vB/uMll0xoiokATLejCzfNkHYJBv0wZzGJWybEMWUOeu0bT04mfN5tggb
CduowJzP98E4xEbnHYfeVbPDIsxaNqwM4Wk4/Y7ZROYPlKpBhTUSMqRrtkTuALvhFJGckY7Tacc0
9u3BA4yduEbuT62wN9YALL3WyQdfNsGc9Y0wh0Puz/2xVPV9SQI1WS76tNYHJMXLBpe6i0abI7T2
7f9l7zy221baLPpE+BdSoYApCSZR0Vbw9QTLtmzknPH0vQu6fSXruu3ueQ+MBYIWSaRCVX3n7NPO
9cWEORBoQnGq7ArvShoRxPzP2rrt9SV82ketmJQqkc+wSBG+mAue7puZUIaYvgLhJah2Y9JNGc3y
LpRYgmtNa9rm2DPI+YI5DqgzPmV9Vl+sCwFFZUHtwmtXuNWFa4knh7EvMhpGzYJegYk892TUzNlR
+eletJGvL40II1AQygHyOcTJF9Hcy2qk1IGriE4b0d8lafXNDiH4s78JbDqr4IrkMOAjpc6YzXJm
Vh18SCQJ/J2BnXjJIJjhoulkOkgJydWqoHB2qB1vv57lKFmgUZrVcVBJ369nuVdqvFU6vK6tb2Rz
+l3AEd95+QSdG1D4y2K9EF5frmtopmdm5VB8r+cdx2NBi8QiVpfBuq3KyeGFboP3kNTIh/XcM+NB
Is66atBvoHagtZ8CsnJBzujVSY+/rgrUQA9sPyUFBSauOqxKZ7guOjiKu75Q2od/tq1a1DBpjYOY
Otzp6CRfF5rOIX59ua6t2xbnr7pMupOLmh10pTqm6+W2rqV548B2cN3ter29Ll6vwdcLkegWdFAq
FkHTc/Yoc2+gHy/gA5EYr4tVU/iiVVxfj3EFoDlGyqG0hy/n7uUeJaANg4O6PWGV0bSRxvN64mSo
YSL/1Tm0emTuo+yP67kZ1nv25c59WRdJ9U0mJiNOdXZeT9F6xt5tw29KMiBshe3r3eooc4Kznrv1
bl7fQZ4V7OpIfySl6L9v3qblCKyv20Ry38UIt050+zZIjGtuQ3XLrLfSqn5e1163GaFxkK1pHyZQ
BRcttI0Ue5CgMHGAGdBc2A1hAOt7L/9BbSvDjpRO8kwwuv6jsv5n7d02rUE9r9F339guIYc8GzsE
+0hgNlO0NGcvBpK8NhwDI511rfAiyple83k9hYZqMl7PaG4HtGnraxJCnGObaC+34HpLlm0UMSkP
JoLuWgp0nKlCJsuVRP+lnb32xprsVSXktxxpbcYlCbbrLem0OIiMNgMQom5TJx/p8q3/sbKMuyIB
obSe6KJ2SN5a79Z1EaxmnaYOuHj7lBGIuiFRQ/LX65l+85rsBYKFMp2OJ7YNWpz1DKtFpRpufd2Y
D51GklKCbvW/m2eh5M3ry3VtXazt9rotINguKGrv+NpckiaPqWRtOV9W+Xz86EzuoughwEA9ZHLV
1FAWK/Oju+7CZE1qx9b3zLBZKALwPyaD/tFxXV3foh/299+uL0MwXqgzHO3rUFVR9DXo0vwQql0a
DHZpXXtd/GpbsdpxXv9PmKtD86uPmBir7PIl+rF+TLb+HfTVsxBWfHjzZ7/623fb0mhx/AUHK74l
fuv6rp7JL3IU4259VU7dljpJ5RtN92yM6nFE+aC+sEPupnWBfba+eN0G7pmbzdS1vd6Y8kDpD3N0
nx8smH40L+rPwjlmdf2T9Y9/9THrG2/+BjrZTiTWJROzpD801pMRwU9Y/9fLx73834E0GM44R8PA
mHZY318Xjvril3cH+OQ6Au0jbHmaiVY5iqrVZdRF0Atbp6J22CNYOA5G2l04GsrnOHLpFhTFYVH3
qKEW6GhUScNKaHW60kgvlo+l6htokBMu6rWXEDn8mDDIP0EhFjvsz8XFHHXB3q3Gy3oIS7DhaJ/J
bQ6Ky1lpIGlkiovun8X60l1b3nVj4gHNmJSCPVZP25fF2myvq1Vn8SB25+7OdvVuP1r9c25XzY7f
zX2jFkjc6N+rNXtVsyfFAypVUpkZ4CHeoOWhNlZw2FAJqz1YN607tC5CZLBUPRCxeGKiTqQeXJHq
JcTq0eiq0qKnHoGh6ltoPBgY6qlnoJ5k6bafCmzdLtW8TaQcHLN6iK5rbZdHFz0XorKpIGv6S4yL
vetxz1+0arGuGSAWbMJzjp1qeif1X9e1xsEyj9FcqWv5IcrYko4ml6ChWuz19WhnTCqZurJE6eUx
Vt0pqbpTuYnXKAyDT92wjMtWU51F0nMY5KxrOvP8kbYZc2sxYNWwn66ySqxrNTu2T5b+KqlFZO7M
q0Dp+dcdXxdOH/V+EeD+qpStJUc9w6hHdShKxvLotCPiLdw+yP2kZRgHiG0fMQN4WLIx1HdC3Y1g
EW9xMk9UQVVTqpxAYiloT9dViq08kO3gsvZQUS7KH6njSoPDs1olVctemPp8KPrkaKmH+qg6Yesa
54jnwutGfYg0v29q8NZqJ14XmIPkYWnl/nWTUFcQqqhw2xGmxSSFaPaTpt2tnzaoLsW69roI1ZXa
Ge1TDzlqt35Qtj671lVnIi4AbHmKQ2cQx85mMHYOhrDHlFT7QvXB10W9XmqCdDVyFI/IZjjB6xsE
UDA46OoveBPobKmrzfUgzRBhwmtB0ZDLrbN6Tq71xcRAClgfI9F68a2LmDlCHV1n+IPJvnpnMs3J
R5veZinq+FRXBXbdEG+IjvqZwf4/r/OwHo8pPtlAeVUS5dcpcX+QGlBHMcQStTWOie90RfGNafgB
RTPen1AZgNaX/9qWoB32xnYLAG8wFd+c+uJ1j5Rx05o7+jVMFGHO8lIisRaKY9Q8NapaS3JBpVru
I9MhDNEri4MscuJoF8KiZ32Jd43uLrdG/mHWC3m0PexRVf2xahf3nEzlPZDT4NjGyOM6y/mLYjgc
jTraNuWi3/Y9WYNZSEnOvaK7nVz1s24hcQcinUhuiDACsDGTUmfY28zFtcZs7iNiyPSUDlXht4P8
kExQAUbZWZtBlxcohzHuJENwbILlLg1wpdatJIR4HC4Hy0G4U6vewij2qEsmf3HQGEqGH3Ob1NhQ
cBJro6VvvKm1TnaL5iUgRU4DOn6wZ65op3b6E379oxeSnBjWQlyHcrlMYohkoT4/jYQ6AmMjSbiQ
o0VpZir3ptCRS5njDTNb9blJLEL01Fqf1t9bCxi6qNvq0gJaTScXYw+VG5KimecEAWWQYdY3A1XU
GqVIKMVWCwLiQDI7vs6ynIlPRuN78FELJfSNjqL7mGSomoqmuV4GeUNzNt7DunehG8I2MiQKHbvQ
x0OYjflNSoU3MslPn1FT+yKhsNOA/gJK3l+abqFvh6offIqO1InKuPQ1172yigZ3QE0SENm1JzKG
M6YK70Sl3WceojyXUFSjYyKVDLZvAqU5cvtxx1TrASlou1kTtFCG5r41eTtikJ9L0k/LGVf7Mlak
jVv3osinqwA739EW88OErX2HBK2j/OqKiwo+4y7p+8/AluFoFUa2bZhZnxP9K1qW57IYnqtQIS8X
nRl+UinJ+kHp2F9h2sSIaWE7biydmeAs+VA72A+tOqJy2RLnVIhJv2ttHpZjkfmLXqCKmtt67/Kk
2KYEIg1dCHOc8ItBySenmmg7oSFz0EzCgwQ2tFKfrT1ml+UynENYA3T999AWxlO1EIOQo/YilfN5
QIBDloqVqglpLfmuG3jwe7p9W90oJHKqCv9zXl5ZFgKnvuaLKwFwKJsVSUeriE+JYYIBvXP9rqeY
Ebv1d8R49Dct4AspA0zSSEq/T4kca8yQp3kHEtSccgRhXXcEd3kIoHn7VpmZfgDtH6G5508qZ6Bo
3ZtAz8+e5qTYtLqjDtzjlKb112qiWFIaVuf/f/Xuf8NLNwzdMn9XvdtnZRM//1S4+/tv/i7cufp/
dMtw0RALamwmNPK/y3au/I9jUa0DE2oaumdJ3vq7bGcZ/9F1y/Xwu+mOzrMeTOvfZTsI6wKjgue6
OqU7kwyX/0vZbuUpvyna2Z5jCRvbGQMCVnWDfX0LK+Vppi9Ed/VHgerUr3F/3GhJmZzbqr7pJtSw
RHjD1cq1FDUF+RG9CYqtxFJNfJFdLdHZ7JEZdSm5mxX6d2JdqIwhgKlxRBBzUbSnzhiuWoEZnWn3
+uBFg/tyaf5E8n9benyHjBa6abuma4CUdyUHeGUnv2Ex1zUl+IEJ7APC5Wbb9vE+1XITHxGP+wLc
BL56k3KgfJYlnvI35/rvMujb7zbeFT1fvtxzhQ6amZ60o3i7b768sRLIUbnoDk1NesNQHuoM7l8z
R5T4DII6g/CmcirAm7gNiTbs/8TL/tX3c9pAMUmuMdtSoOo3378YU1rNtt0dcre9RQmR+sZoEPcI
MDxnngay46mORx/TLPmNhM++FPX/x2NvUD9+W/Rd999i720ub9MSqir99vsnBG5pxnwXziJkX0kz
fAgbXBTWjHRPtwnrsSxC7aFyfGsGgr+YiLc3uX1wYSLnVrsByKv94ZD8+hdZ2B+5uQxPFcPf/qJu
ioKAomZHLQKCp5FM0Y5Al/ryDydepQi8uXHYcYrdhimxDCLMc+W7r2mpP7RDHfSHaTFQ9bplsmsm
J3msgpGgxy68YPAUXC/EH7rmYBx7xGa3skFlhCbWvKwsECTZ5DjnJLbdw+9/mzrm73+aQftgWobJ
JWmrI/TmmhD1YFqRgRS6rZ9lQGHY0aJvtuVtYMjdxzYJkA7c/j9cCf8+7PgT6RELRAr4RZ13IP0g
Av3qWmV/SAA5bJFUZdtK98o/4JV/ddRNpFSeK3UMyZZ6/82u6W5rJkaasmuhEmUBBUVCSHZiZhn1
H66jXx3Ft1/17gQ7xKbWocj6gzvH2CiywQ/75BlfgSq+2i3Cg8iPo/kPYPSVHP/+5LmS8ruFEpEL
+F2DPEep444jN7QpdXAhWlccvVw/d7HM9wtVRJDEN5iL+quqGu87MDO7uR5IYaNXWWkyRbFFrvKY
aAdtdMxjSpmB323uByoFvtsDqkQGBv11AoMFFmgXaMQrgSo9aAHj1nmiB9uEP1oDYsec3jZuOTP1
LAizxI14SRJP2N0ZvfbZrkV8/P1VuzZV7/YchbnUlcYFFcv7y9ZFbkgZlBs3M4ErG1N8h9kV0nHI
XmnRcNfpDVDRQdvJwbtvM5vYHHu+HYtB+hN2sZ1TfASBVW9ILjVI7qFv6Zajb81J64cx6oiBiwX4
EGCIZiGIVJTXrlyOlA6wb+k+uCLrUpg2rND2W5wXGgldo34MPs1OmyBT6y81M3n6/S4b7+MOVCti
6Ty7VGMl+PfuVk28jHwmkXWHspb5rodcwlzs96kkmqodHxZki7AaYVmPQkxHrLPWRhM/ZgxYOjPG
FXLXy7B8xhqkXer6X2bslH5TGX9FAZMUsYX/0BPG3ukRnVidsw+tTN57fXD09K+J5kYP+dQNRJLy
nMRIiy+E1qwb8hlrha6rFKJz7rXdptd4z07yO+Rpd15ZPXT9pZGq4clMDBWyTrNj3FQAqJ3OqF+8
rRVJcxOPNZ7Z4Q4a/oM7nNMJRkmZ9wAX7I+6Lh5ckX1sEiGOnqNVW6egWjoQMVlSiE+pbTe2JveL
rCy/NEeeo3b8GG8bl9qw203Ao8MHK8GQJoebxgF9Fg8Jk13jtxmxBcN7Yo6NsM45dpiyUqrYt9Kf
nVw7Mk66J8Cm244aSvkxPjP3m++n6gGFzkJqCaSScsgubL0mUw0i1WYWRMJng/bBKKWHKPBb1Ihv
pWxuhX3vlK2AFyA+m4aDFNj+JHO8u5o3nXLDUeVhy9l0Lh/SDP2DQzmR/JgmPhBIb21or6CgNt1N
Fs1/uKr+3XC5QtBrpSmmeyfluxZkakPRi5H7CD/Ivsqngzuk2taIp/tgagjfjkjrIj/xD+3/L79V
8NQVmLDUg+DnlplAuIGodMKfNf2xtca7vsx+9A2ByYv20NgpQc3Opz/cPf/u+2Ci5klgeIbnOfb7
7JYWvUChZT19L5txWsGUDK4XdOZdu2u+CDksEFbPeocytRLL7e+//N+dTkoFpuqee55uWc67Gzfs
xZCgLGB3ZfkJTB2+IXTa9kJYedWZF8SXSe1ZG8EF/P57DZUe8HMryRfbZOjg4LAsDvXPxxn8vpZ3
I8fZBh7vcYftyEADmhTO0wm1BEBo2Ehi6LpNBhGvpfEEzJx9cYZHHHPGn37Nv5/6/Bq8gK4piESh
S/Tzr0nxIRoOyBG0C/SCgLQCVqgQTmGXVZEP3Jlji/FY6sMmtMsb3OI+6hgsjtF4D3IdQ3qm+78/
Qu/zn2hTXUF/2MBRIciltN/1RGrowQv1vhbePHKyDA195djGfoiHxyqcf4C3wwtVl5j3HBMvepA9
5Vb5YZYAAVuc6OmEdezILMRFBF2QAhb0a+mgKOO8+p0e3gPJuuoobV7TFRkoakBaDvIrvOM/IjuY
wEXz0b/fpbVb8/6ke6g3GREi1hTv+7ShrWlaEFntAaA03D6/C/trA2MjOpSeh7KRltshickhtZgW
YVYUtFhrY0gV6sbPGa21uvMFTUu1cQbiftMWnXLV+Th5PRJCLV+O6Cd1HJQUuwPr1NvuvW6Wchc6
uBcme6YJ8y69SXZH5qBHTuUptHisTll2DDlGZRzlf+h92e9SNF7OomcYloVoleZMvf+mp4dG3ctn
d6SaTdBdF6F5Ab0kI20+LrVxOWC/DkVkn6IRnldfFMS3Rj9g0vooyyNKNrZ2pHtOQk4wUUyoTaQo
+Oc3ODrIN0nKT/mEPBGjTclnO/su+6q540NDHPdFVhjtrh9V/8ex/BwP+sZUXGdhQpp1BqSTIRwD
TM8gWCE9Lm0uyGaym23G7JRv6u3HsXSef38BrL2+f10Ab47Gu/uMaPnRDssZGWtvpNs5m9FkLkaz
KVWYU5W6+Y52odqOCB0cQ4USmq25lVI8DEn3kpz3Pw753kfI/H1mXB7StEKGfN/0ufNgj7Po24OX
y+Ew2i66WDN96gPMkLUxX2K0IjM+hlWDD4AGITNu8qlMb6RXnTy4/Qs//DKA/g8qwiOSp8BS6uXW
plkog+Sqj5MUoF5IPYXVj0imLr90Rj+cPCKXmMontJyDcc/H3qMBxvMjgwwlJFJ8w0VcmLvxjwzL
0zaQJv5vNGQidz7llWg2rocI31qC6ZBSTp0t/RSZNFGu5ea+0F1vP3k9FAz9ybKDLzhdHpw+4dle
eTvZ1U89EZpMQsaXcW1t7SZ8do0ku/j9ef738IZ5It2wbfrASLLVzNPbix4ou0yDhObUtdMvYdAx
k7voEcYe+vS//6ZfPL8cOp+2x0CZT9XV4/zN7dVmqVM0JQ6FKix+JBUhtrI60nTeuiN1i4jqXZED
YbcL+/73X/yLLi/7SEKFiTDdkfr7gTPok76SgaB5LsQO9TDWEoKzT2nXfjMtOaHxDXxpkhLiFKR+
ilCPEagxkg/o12/TrMSC7j7boo8PSzU52zlqEnz2+8AhLv33P/UXXRpHJ3VaWsycMwv37hh1YVyb
QaK3hyJCujrW57JNvgx6djtpArJQ/KOFgfCnp9cvOjXM+JmeCyvDEs77J6oHUXSK8dcSTNNf6xY+
etKOpYypgMjL0A2YIXZwPWqedWSW4YMZuCfScQcfaUaACte+neDb+VHUDXvyvEjQjuf72AD8rP2p
C6QGwO/aJH4pj07JebEJJ/v5Eor7bhB4a1vsryWC8EqqjDqJSE4HCsA894/fn41fXrEMkYiHZLqN
mb6fv87x8GMDUG0PVnE1diZZz3yrSfgqjbO1ybh+t95CuIP2pwtW+Rbe76fBLCmXKyfEdu2fvxhB
V1gadtWige2extm+MySjwyCS6TaamhuGK1sjZPyZTmRdOyE+p0S0fjRojMODEHpm3jpbSx/2uosw
YHGqPzwqjV+1GoZk8EjZCBbT+1ZjnHuxkDnBHaXZX2hVBhW/mOzTCni5EN/BL5GBZbsQzBivyflj
ZYd4KJZqJxuT/Ngk+2HNHMLfn641Sez9YaOHzJlidOva7y/kLhwC0yr05jD3xIXoiExPWiFOWbsk
/jTTeW0J0tgmVPf2IUoDn47jqTKZROwTN78l0q0wRfzRmqbvfRKNH3sjvItIzrgOC8oeFvBeN7pe
aGkoetdgUwNRHLA269cFzwXSJa46l+yG2Iu8q6XiMVEMdOFislh2keMNT219hcVi2cUTMzyntusI
axKflj4rT5qVyEezDp+XOt6lA0jJsYimq8xQUtpmIYCo8tuaPsDvD9gvrm/XcxyHxphsQWm8u74j
zY1nUTj1YQjF1lpQDfc2uQ9j0Ufbshegwfo7R2t+JOMfJ7F/0dfCvGNLT5cGEazvJ7HjxGC6v5H1
wcFtckz03j7GlC8PBE2lQHzgzI1NczFQg0YDyvwmPBNxgRPi/z6mYiwlbN1R1Yh/PRmqgsSWyrXr
AwTtm8bO4eqkOjFYxERvZWR8mXAIXOO5I2gLytjvj/4vJvJdvpzZXAYxkrn8d3e5uQRhAmQewKKc
BVkE0cF0y69JFYaXlPdx0mtesQ2X5ZQM4b6KqIv//gf8opXxdKb8bMcgOhfG4c+tDD2lgqhxUZOz
QvhI5Z2sYJsojwQMENNv9D/uMUOhX4wl6VPqZMl40rVox3/+ThceRQ9GhO8ccu9raUryyarOuZ2Y
tNnHXfMxK4YMZEPt3WvC1bkMg2cymshqBMlzCKfAu020LwVmyh2CCXBTcYwOd7TC297s8OLXhI1h
j992EtpCJi3twQ3aLWnNZAXoLW6cdJKPLVNMJEySwxVlT+08zFvZNglofI+abJvdtVk+UkUoyehx
dIa9xRQ/FPjwiSbJw2MOmOYpte2vgxOJ3WhOQFYYE12FhvogwgW/pFI7JMPWwLr2gdkcDUYa3UhU
bY8xWvAT01/BVRATrVSWtnYr9KG5WxTbuh+tOwob9UP3gxKu4gIPzpNrPfaLoYIO8XFhkWz6+F4y
grhDqKBdjU0wbKu8YMztRoH3IZHevAnD+Rz1cH6W2XhsCwML6Wx5n4I2KQ6WxEbQmbZ9U3jZIz2Z
Hu57uFxPJhK+qsfa3nmfGQSlVxXBXJdoRfUNT8jicZqTe73BEIdkxtuDA5//iui35XM3fbFLkdF2
mCkOLQ1Qtw7oe5778mMSy29mVC3f9BT1ppv91eFl2BemHV/Nso9BfXbP1QzZI+rHDEVSXva7vMJ2
FdoQb+OyYATWZUvjx2kzbxIjn5xdPMCgy5BwLWVFr77Pnjot6WH88GrdRKynC2PKRkigy/iaJ3t8
3ZUYVWamSdZNhluJC1gHh6yIcfKqRanbw8vaui1IJxQkTXCIybhKUksg/avhJKi118WYh8OuGpmT
c9Ge72fohJvBLOOrYJzjKziLzHWGyHrCAKYJyEGtRKHWledaNp8nB6AqvhBU8+GI6VytoYfGuZaZ
+gbF7HKjlc1yAyLcLIP6Zt1C5W8GXpdAV1jSY9k4cDICcfu6qIt+G9NXuYb0E6FgSidlJk+PBLFD
/zEr+2FCC3AEkHUYkQgoxgy4nJQh1YU31I8zZ2AfSRnuMkMEH21ALsZcGE9A18pzGzGW0egm61VF
ClBlaB+In7sjCKi7KokJvDUa5o69uDvg9bB8EYrgPoxSRHptS0iGepnTxb+aFwCi7XRqBi3XNpNM
x1u6CQ0ef23TIZe5BYsk9eRMJlxwBw8ZYB3oyBO5M8HWgDa8T3QnubPLIbljgmnYTfj0/GV2mH53
cFVbeoyIayHDr1OolmxOskNVYovpCjN4hC1KCqXd5fSt3EPrTMvjDCJ1k4QDEYhasDyaaX5BnJB3
l+tN85h/ztRGnFHZaerJHrIqeagZvjyEKKo+Ol0BXt+oH2riRfwW4T5z5BbUhbJX4J3WvHHa2AKs
yBpd15Gxxka6bQw+pKOPlMxWcynrRSKbST8jWxMX0u0ckL3wDpYStXYXlNdghMIt5bXmIAiOydmX
BzVHuTFT8hsiEaqQRsv4qOdE1WnDLXCbduct7LY3BN7DQJSzr0+uPFgpXzwgQPQnY6yutNlczhPx
sa15NhqYZVTPgzvgcv3ncLI/Df14Juu2uHHgA1yXLddJaRI5ozV5Bza9hPNTRc+Rk8/YQELBHAQ5
nGUocnSxhGahy8k/Lnl/N7uT81eekJ7VooA9aRO+BzE9CiHzRyu2d1alMXFcJMMhyGv3rz66qM3Z
+Uz9d9pPzdIdWy1MPwmHQrva7oAg2WVVt2yHiWbVcsv2wbFJADQbcz72ESaqZkkecbJ8piHJPhdW
wH9PPyZm2dy6Ruo8RmBMkGg9Tv0IMMaNr6L5sbJr495tvPLGzaeHsG+CBxEv6XXSwThXr1BVxSiF
8ADmCmkykk5yEMy93vGQ2cjQCT56ajF3NhCiaLHPGSVQv0rM5mgVfecvTC4dKxRuD17g2D6CZ4t6
WznzwcArM6l/ncYpx+WYtB/7KTKuPDv+0LRD+7FTC0PJsafSNcE2pRBgBsG0c+GNF2MB3QnUXfIx
6bvkY1xUvjPqIJIbYGLuJI+j432arCJlvOZwL5r4R4FnHw1Fo22/c6JH2CRjz8PHtW+JH2I8LgiY
bMU1Zbl8UwDgPLh1R5libOodDZ5zKUih34kujvxJ0ZRDt55v1jW4IIIAhmwrUC+Bereo52HDvp3y
KrpxskevDnHEDMJjaiw0CYawjHNlMmMjoQP4juaYF47Bs9erveXozblUCeh+WkXXcpZAjIy0Otsk
m4K3TbzDCLulTyEvUaJt78xYT1GO2fJcm251zh2AT60ELLA+7Eqbd6NkZKAfQDxdF9AKHo3U0w96
24SXtlfv3NAwT0gSvyxxd3YiOLpJTVLF8M0JCO3JmGdjB87e0J56ANh7RtRkO0hCuOwuPBs6rAVR
GAmitRxC/HJsGEZshB3vtME7WFb1HKfphzTF3dFnMx7J+DtxCoemmjYCF9QOHRq/gn7fMLW7UrrH
xUQrPgTJZRu1Tx0C2cBsnpPh0uY5zgBmO3X2X0QqfNC1OYN039/RnfeLCUmKTE2e+YMAJkQfUsvt
S7fvnsy5u11GVVUmmFiG6qlLZSmwUZIAUcXJC1TqaC/im2lGB7uND5N5QVQZzZr2oxji69l0n5du
mrB9l1sN/yU1T0IOm8zYTjp4Ukqh8QZPIt6/fkFOinyWwVByYZTLIxHlt3BTFt8gaSZtlpM1Z3dD
gepPecur8TQldgE/zdjjrj+0sbabBxMvIJ66jJKjnL8z4ryrLOqrs2zsbV7ZzEDms8Vho8sq2K2q
oK+sp2c4FeOlUz0gTgMFA9g6scnw6Ftb3xhw/3wLatEuyDEcx+43l0wz7Ac5tqqsuyu84AOAnxpo
zQwbMKFngrNJTTLK7chsXF26N1nSu7tlGbst2YKnri0ucsvBc1toN/FEDtTi7EW5GL7ezOyQZXwu
Kv2aqRLgpO6h0E1fwkj3vXZ5Bl+sUfwzT93A9cUzCfcRiWObpmkQZWr1lZmSCokipNzWlXWrN5q1
gXVN1rKBttL8ZPbuNVRKJp8Fl2qaZxURKEmLM6m+BitSYF4xmj2lKmDICO4RjprXQmMcURAduG8H
0zvPDk2CLb9r3VD5pWv9wPqpbyGe4EACpZ4Oy53eeoyQDWFuAsfZ2SZO+rTowiP8WKjRE9Rv8Gbh
ZohBgcySooWzXIFfxHscRQQUWuGhHstL04gfOpAsG8LAL5gJ/FEwlQzectP2+Xc3SX5YLWkgI7Jn
ghsMbSMx5qY559ge2kdnsD7XRoXAgKwn8cEGyUsxOvSIPRzHyZ/QXcOLBNHsViDcYdRtq6QjAnuP
tbUCHADeboCqvJjOF1QciI1r7PCNg+y47gceu4bjGwmuwnruLq3EBmynT5+EoWkHOY43TTVY5MAi
dzDq8dyXPJeqQZ5yM24O+BOh4OrLqa37bwUPwKSa47tubm4GxLYAAiLpF3U1ndNxBqWm1tpY95vQ
60/Ymq6YzrEP4xLi15+s8hxLhrnMMwqVapC5toYUJDp7BRGCtS6bHSlHBXEgzBm78P5BwDdntw8b
VAZtSG4bsJzturFXSuKqCwHnj+6B2k19NrSGGcVKr31dKYxNxjcVAUuVeej1/mqNUajtuTpLR9J6
GpPgLgV7PzVMjJe2u11/e5RPxd6SCWbNMj4n5BKfHcbumwJrhD80eJo5zrqf6Wl7FnViI+9Tso9m
WnZD7OI0TvEsN7BkghwUOpxjYNb1JsfvglmZg5AmFBe8glwALdD6cyQwfpaIaQmJ3+STOZ6w9DOX
wzNzozEIvHAbp9hYTquB0OyPc4VsZBwxBljSbM/rgrrgHmedB9VT7KY2J/64E2jE65xQyoz0wW3d
uMU5FtpTowXjvlWv1k0MwS/jQia7pcnhY9TFecmj4uxOy2dX0FmyeoRlTERVu96BQQisrCvBP3CU
67YtFS6+OPPzihOcYl92uXVKyD6PIz07k+WZnVO1ZozRYRFRd0yL/pMLLW3Pq7+TPIBrdXu7MB6L
jGALvRGAU9WbSebRVK6royCNzTLlsS7m8DynaXRe17xoOWoAz5dgtPetDauOqKeDbGqbDM+mfoqq
dtq/vNQiLyMemqhxG3Y6SgpGefg1IOYl53Uxk6h3nsonMszyl81uZ7ubwklgX+CqInIHwjhjDbx3
ed9rF02dfsUlE4CdTdwLqwf/mIbDtZWCxYyIN6zjg1s0LjU0nUgSl+eaIbl8ss7SjgZnfFPlMXZl
RnA7c7Ql+nXNj13dhVWqsZgqKBueXu1rrTK5yVMEG61s9mH0HehVcGaSrwH/AUOkKU6JU+t7EQgG
18QIzpq3bMeUmAqb2gNZvzRgKTl9PRZ6o6NhnXXveTa7/eRG0y4FLz6OHTFtnhEBL1LGKMApWGDW
1SW2y/a8ehNfbIreapV6Na2uDkbE+aT1BExVaDN+Sh1W97rdigpS4Ne/1p3etRCcqM9fF+vHr2v6
aNnbhPDml3dfvudluf5pqcJ4cvK7ty8b1z+q1p/7+nFVIx2fgJBs8/rbpvXHr//n5ZeIGciuuciX
n/T6H6MgcnbTZD+VJpDo7fqtqSZgME48psOfMnPWHJ3XCJ11bd327v8h5cj2fV88rNvXxRg2ptLO
AoVYX8uwFXuwVzfrJpzTy64h8KftCobKblBuck/a/vrydbEkDKTLhRAKYrZYpU3vL2xvEr6bWRel
QV88qluxxX0a+E1ZXw66Zl+hoXT8ahHtHr8nwKvcACU0Qf3VVS1wSmZ7izjux5QY3RbIq9jGufON
B1G10WmcDyncDyuHCCTD3oKvZbR7XOvTFYlTBFZQ5M5zJmeIHzQOdtVlmxGBlZmO3zN90g9LlFM+
VeRXgTuXam+sf3UZutxETHUwzgYs+Rc9tshvaMgBdSxy2+ZWgs6VtocEiO//xd6Z7baNrdv6ibjB
vrlVQ4nq5dhxnBvCSRxysuckJ7unP59cawOrsvdZhXN/gIKABChHlkjOvxnjG93UX6Rj3hGsIPuc
YAPGwPFqJvbQVhdckIv3PfBujqGH9dT+iKekINSSJAzPNOj+4/6lgEuoKQlBd3DFrqxFlMrFJXjR
+VL1iIuqBTO2NG8LBgYRDPOqS+J4BX90Zxn9qSASbu0rMEoE/m0w0QyrHK69NbIEFnWwkUMl1zih
ofUW7Q/xBQzfXdixuWossomC5GbVE2Tl+nePRRGYY7Li/PwYBgMeck/j4WMrGDr7kC0tXUXGFmFC
YUFjx7CIGQsTMfArRk9TCjTQqGv/VFrN26SuSq+e4rwddzLx/Q3DyODmDfWPocogYfstVhD1rPXt
DGlwbNaimo5Jlr6XWaiV0uObfcgSlb0xJaDmsoXxW1fBET8uLQ+1kVGN2l6ZHy4eoH06vKTIt54S
AttWjYhPGvqUozFHM8iOywSaAzBns82DTKyFqsVGb8tqAwPA4Hi+ZM2vGoLntqMFDg0nSVZwnUE2
C8NdDfrg7YJEdqsy17F5JPXa6FoOe5kz1jLyC6Gzyb6Llw80jvnFg+mAVdyHRDLhbnaG8W4hPBNl
86oVTXf0bCK5VIbX0bDb+gzRae8MNtjoXEDDLb9qvIWjw+gDwPrAGjAmX3ixCzusvQybltm8093C
F5RmvUs8c7gKd6UrSr5KYy3fqD5ZV5MnNwPrTQTphBQYpUdDCK94zQjsgUd18NDM4pmGZt6JR0pH
xl4Wy90dHVNAZUJtgNTg6Er3ZTD9jiwHzHKknTg6bOFSixYE9WtBxE1UulVzqgR0lqpsqINzRrYx
+u6FSSKqqPTNy0gGABwocO1JeeqZD8FKwQRc+uCNAOVu/dEHkNIUB/9HXit5beNdFksMU455IRqY
R/6kAcfV64tuoP4YHINHf0o+IKimMnSdDr5p4QSbNLe/jwXBfJ3tkgMoqPcVC1zaijXAqlcLnnIo
KuWQAk/jBJJSR6dQFWusyiFhxx3TD9FsvHocGWNV8464wJtjFnKb8kNwrmeRUvijdOiIShTgN6BD
qMI3L4XJWjjHGrhJXGI045oHc6G/PzRgjSYpRvh06OuY6BfLbxJd3rVavGl181uNk31QxqKBToaP
XrrItcqlCRMnKLmN+P/JmTG3mpH+TEUcTnjMSJLA5pWKAKjmmAIltARgwAo5J1hLhNGBOKFz8jcN
gm2OTmyCtpzmvazrZUcALFks5vhLwOS58wRECDMotZLtRCZbnuEVHAnylEvpRtDaVgaK7yMe82vi
tvXRGCjALN38amtlHJb4WqLaUA4lkEa2+RAfW5WNm4TAti/9ZP2KnXPdkDzBHkcbHLiRsZ3dltoI
gIESjbU41Gay5NZ+3EWjhee6nYwrUZI0ccFQsqP0dq41I8ukUD63j5fxEXXAaK7qvUPvBfZOayUp
601+/uvF5NnYW8HvuE0psFhCbPVgZPVHkDs/zGvTU10hU3FEtvZYB3qsABkOthVta66OHcL5Iw3l
tDF99hdlEpP0ZlXYOEueVI9q0tw5MomIcCvWpiBEudEqf9Un47byvL07V1oowUb3sZKrqXq3DZLu
G6sRrMlTc/O1Gyo3LBBhMdoiIiX10xCzcoLMlae1BkWHEdG4t3X1PldLGnnxwM8iQCEmtZVzxdzy
t1so/g1EKBOAaReIte71xVE8eHZVKkJXJN3PsRx+mvq0FjnFTgVxdyUn+FqVO3/UphXNrrWb89ll
Fkqig9SAw3ZQuqlgb4YJOZ1eZqWQbq5MBTOXM+ibMBM7zET1uvTZOY1ZaiRjme3Y5Whcbhg9SlXv
E6ZeIcorOT93MU/ZIu3JFbSTN4aNOCLTAO2OWa20ifyXxQ3kkbCEQJq7qgd6KhV3ZsDPtHg8XnFT
rub0Spk6hrCviPf03GwNw94Lu+yFkTfmoyBUlXUNFj9AWQtE2jNFAaRzvIyEM1AxBP52LB89ll/M
h6DQSMtR0y3tjv1MpqvZA0ihAkwKQqyk1fwUOYixwB7y85R33/I2E7uZ4UtYK6yfTM221MnJRtQI
4+Tc+GGbG+fUpgupCdAe6zE/eizTtwUP7U2S2Es4yuEwpBNh2UzqSatQ4gqJfdtZxKEvGDnBgAMp
fFhiBoK8tvMblo7yaWCBtMlygsO8qqpA2xJ4X9sI2MikPk1oxCPQdr9GI2nWluHCLwhyFjyF9aMo
AnNnj5JnLLOuvSGXeNt7xGWyUIuYy8yR8wjy7CS5tX0TR1q5kMLnTz809JRHWFnBaQqChCQJhjNy
MVm2TQFEdnR/F0YBOikELXi+OLu1Nj1sPJtXI3ik4sBtz253XUygtVmv7hMnI/uO8CECXdzJ3OPc
kjcrfhqkRUAESaVFlpg3NArVF7TxYOmqvt8Y6o1c9ebZyTJ1nlLxxu3WPve+oqx30moVxL/NISu/
CTUQltBo01p//BFlXLnpXTM/WEM9Ee7MjKH1knAERvebhIyjT+SGDKbN0DreN4yimDtZDSapR686
19PVx5OHvaGnJ2CU5MRZtjfNdtx4xrhcLT7mlZPZwGMqSsiZH7QLtCKc2/S7Mw1Qp/zh3rhpcmFn
eumnpnwWEP4YQRnI0YrfvdMPa0vJJLRL/XfeXzNE/Kd2/MFAojvnGTatHhR3kFbBISsVhmFlmdtM
TJFOXBh3l459Q1PDMWOZNaKA2ZGVaLHbouwk2R7w2zCyJKF5gcAm9hZU6U1MmeJw4R5086fw1daZ
BwsVXmJsbRHT4Mb9d0ypF6L2SBs3GBfGZT9FDnlmZJsQmIhZCb9xqAECuwHRxU9tuRFL2/3Qj0+O
7fSXOZM6J4gxhE09mysYXysRO16Edi/dWboenIqWGnasvkkznaiQSHKsjGBfNuYPr9etKMis82Qx
RrAma+uOSu6Iixlg+AtFBG9KE+/bJ3y4H1jrGIh63rjNs8XdFtW4K/TajSDQV2FS9FivlUsGWALx
PI7ngnnCBH25Dr0BNhN7lOw68NQlvtq5C+E4Kz0uvVXZZHZoVkxENFZgCE3mrStsIJ4jTIlFFnGE
lCdaUny3hU+wm8WTYpRuaDGq2jgEwEYyd/D3xvPXtDWco4VjYVWaSJnTqQzCypcFwFPRfDGKcgtD
BHEq6pZd4wKXZlElVgl6x2vAeBw0aDdvPBZvht5FPJEmpB/uwOBjSJ986Ds6surOCT4MLNjRYDEZ
7iyHmEwIlMmYNeDnfI4XW1At+ByjemlrW9NWZ4OYhrBULQ552uXjQjuL3DVmSeCI7yYj1sj2g+9k
kw9n6WyNNEtvyYRZpFA+dZKrlxQXHhOVhu6OjlbudcTa1tRWp3E+IJym8cs60GupgzVbiB0iTBTn
7hTFucT92XlzOMKn2Iz5Lcta7yIBkSI+mV5IdYgzqb0aE1sZT96zuQU8Z00/Z2rFUwWi+TFcO/lZ
TB4hcpwdXwyMAPsVpk9MSkusfXfHX7FXua9G9rOZ4RsAIJlPtj/4kayArSJh5lDP03Na4YAx7Oql
rKbuDIbHeBrG5wa6HsWZ0s5p5ueXsudJwih/lyM4uZepYjxUCPc8FBcHfO4dDCcS0TKBO1l2/T2m
gvk9F9IjcBii8+AgXnWhpgifiMuiYbwAl06uPNDkJ+fx0tlJH0pv8VaUjcEl0O+svU7lrO8TCQtf
Lstzk/bZiRXF/CRtyCML6NhBZayfHPtbC5zh/vnC2G5PwOBHU1ss7yDzIEL1xJraHTNQMj8vRIac
OQ+GJ3vQQbGk30fGxEytBzY0kGZWHnSE8wJmhL5AkxvUQHysVnWvrQe71FMjo2HFjn0pgEEXaJ9B
0/gRFUPDVC6WN5PkSycM0C5C/LfmrefqVajSMgOJ0BHy7C/HikHxVpi6RbIDM88HtFvvHNbNgFF2
nyFKObqRkSVlm03+Ce/og6iBeFs044dox5adEbiXT7KGQ8NaC9FthrTFVlsmxkalZhIaJEiMxjEn
tuxL5Qg+pbWFaek0E0UFDDgNpdOQMCYc6vc4Dda9Ficn4Ve3PLXEPmXBwASUwFELbirTljCxKxFO
RLtuyFCcr1Y992v2I1loFsS5gUyR63RmGWQ4P9CiapGTNiCGDXFAbyCPny+aHIN1M/HBQF8o77Aa
ty7Cm+eBO/6QDZ3CRaAPh1n4b1WcfGiYN2+FZSGVrJoIMVVN3Ic1UjJWzXbJy5JoAhILawkoLWjd
JCr7ZFrLsk123qLavdOMgvE/k7t5npi9po8dv2D37IR9FpNKNVIdgsT8tnTLuVA1sndrlMfJEw1L
keobxtieSyIQ21Qzfsy2Tv0Lk/XQ0xPvMsNvN5lb3s1FyQuUkekaxzXgCcPczKVFDjZPoR1pnmSs
kqGFeih9nTvN4CFZdFtLQ8BHMgqlUDZ6q4aJBKRe4kh+t95gvQb1iK7PLd5qDX/oZE/ZG3P1Zh1z
iY22G9FYuzy9MfyNMF+QDJD/lpbjcwmF+FxTUjil2Cm3d8E6xUGEBYbpAGSwQezx2D9XaUouS2B+
kj2oPXrfDUXeqyjLYcSQOtte1FEvvQ9fkeWRtjF4Bmd+tt3SjlSvHnx6xAomImRg6XyjPawSQC5M
AxG8IbXpiV3Q3IR17fLLtVHh1izH6R4J/zHB0+xqjbSfhkw5iRmkT+omBMwmMSx4SNbpivI+R5SD
CI+5Fgxe5hXtCoButcmF8d7G284wqfQ11n59E+wKCGWrOCAGwSYEtaxTtW7Qme7Al+3JYW82U4Po
PW82o0/aiN/sXLu2f496hH9klTPpd2Jh3TTDADfTavtaL7Z5weAKTBrc0FidZam9TeX0MzGZhZQq
UeRTz1AsFtuIam2+wiUJzo2Wy5NR9/4GNVXJQpMlamsYYWWZYst5/7h1q3U+wYKzpm9ZbVKmeIe2
L3ne24ScuG3LUe8lKzvImr1FOSXmcVuP4J57C4e8G5tILhnJUEugr2vGdV+zzS3rzF/lWfqtVcRE
Lsz4aVLR8zQzrdxEDINc5kOj5zvIMd4xcULDIDt00bpq41UMv0yHmA8tECY8rsoiEjoGz8cZdaid
B7tM6jsfnMYKo/S4HVmyFXn9zprM3c2JxViLzJ6KKmibmARHClc/lg45R5Ol4qeW4dI8sa9VuBeO
GpRU2rz+qc1TKAN5ghxCafaXvnr3TLsAj8S+ry9nY9OmjbNXj74eShuMEmHtZ+y9a03gWnAYheO5
zRijt1SOpfeaaoHPeLEBVq6n06ZtSBYq4wm4D004X9aEr0HSm+itdR0qg5R1H36ZrY/UsojEJSap
FUYoe02ejXWyUeVE5VjeAq+vTxXoPoagoGc8j5rT7acTD+FHLl8eXAvBHEQwWxNZ66ymrn+mgpJc
rMQ4emkXWb6ZbUh+WLP8TLZJL4PdosPDo8rx29rbaGUrL8pbnoHdto+JlHcgRbLc2Kom4sDngxub
mfbfJXO8j43nNl9gYmGYt2c3x3QzvqvRNNZZVmvrzmK8l4KfITHPhOGDnND4kRZ9wZaj+tXRtO+m
porXWv1R5V16QmLnh56T/Rqdx6jLTIp9huXe8UdScXARhrYf/zDN6hpnn3NbBtkzICjmSJh/FVc1
OCw3MqrUWQORX9ZlXXTrpG+0Y+dkFLJYC9cLAUs8Z8sP9rw0WeRFh/GScW4PDIt8jZQ+0UwQsL8z
w1hnFCKv3hjNvfQOudEba8PJ+Hb8lq1oWsKY8vVDsFjv0sv0UOhpfiAOBOhMbWxNMaiorTJFg86j
hDryXsW/DU/Wd912ZtQQvtxWTZbtyNIuOc+nFTPHgIYagWqAbSSBqo1IMojyYnzrCymOST/fm8pb
J8QQnwqcBevMrdkQLvTDRGohQyNcPKmpB0TBMGjO7Z8x0dsbO+/5lkdnX3vkLLrOVKzyIbAOjq/9
KDAS63haQ0aOnAePyJzJ4tezJ9/FP9L2G8jJcpOwcrwGM+GoHpIuJrTJxoYitPNYtuTEfCQloeXj
bNQR6SjFLmPsFw72mz5r/rGdwGEbYhSRZ19qhiyWxhMH0lhiODAlTEDImtlxIxfyFTD6eMDYV+9A
C7nrmvXTZLss9K22QUXS8Ny3CTD+fClG51fDbI3ZHzFEDC9EBBiNaPDGPqXS+kFNqf8spH13Yj29
pHNLNlAqzt4wZpyvg7FlJDSEVUz/g+OML7iLC3pN95FwJF6zoL4so5pWBUOwrHmsx/rkuUfOSsEE
rtisyqjNSVRN9ERG1eTcrcqbdoQFmKQMEYDGr7bJ02RYFeg8fvaUa0r6r3FBWns6Wvluyu18XQba
RB1gvWRetS9V927WXf7cMBLasS5D4TFY7QU4+TNF1RxNOoGCS1V8raiR4A9a0RBIUsmmfht7OW1a
k3Y8kUZ7PRC4tp59DPZtPINNM9MD2Wds7qaY3rB1MJh3Oa3AggvDSLJDC9DghGQufAjZt9WU+Pcu
rYe1NjV6OM/Bdw/h2lp3E4zjE94DrFtqTe7pngA2QGJzQvo8vVifMX7LwSIwaBiNUFr0NEutnwOS
Uhr2hLsSquWK3JOMhJ6B9KsgJz42oNXBX853HD9dirhwwyxQEJ9a7vKuMZnQpFV8LnVwcZMdHApq
6WgocJm7TYfeySwu6VCQpZeEvA/6ci17mmuvQm8zp5cAy2Ca4Z8wE6PYlewpWUFNXbQ0Nq0yebV1
Z60d3c42lkHcdV/1Y+hj8dr4xFNgBxkYabrfCu6VW2kQ7WZ2aVShoLqWjXYpZzlEys27S5AkoA+a
tDiP3JepNRkHh7C4dTvFgBDQwqX5Je0JvuoKR5xywFvreejNnawKnlaVTvLQ48HvD3STngZUs+5N
M+LsuIiZUlFvm1udZFdQ8/N9sYdNoWXDkS/T4xLqeZA3jb5vcnVmKg9drJXul9hlOZFK80tdUaPE
I+KjIWczNAjjR5U11U143ZacB/vNZ9BChlHHW8Lfsa0+w9yGfT989E1vP7cWEUB+1j9X5BoiBppM
GFhJ8dUp0o/adYePmgw+15kB7Un0sI5GKyyW+TRorhV15pSffdPeEeTYvHEMVmgQSTjN3RpSpAV1
P1Czd0lzNCVxQjz2NCgyuVryI1mlx8J87kTwlJYLF5FOdz7XVrPGID0jWSytC1HjMR1p71yHZhnW
KSCCmlHetX28EJ9GmEInp5s9jSbzAd1+WVCNr9LxKz654NHjgtUYi9vcWNO+m5rfZUOcK6zElqxK
HUGRPU+3MTCSi9TJYktr0qbofBndeEeHOefGx8zA+B4smKlX6VZLQAjTWjtR20mBCQBv29JQ90u0
tBlJrOjgahgKPU2dOWr4eJP8u+EYV9zJ2g5uCnmKEpEbj/vvHkETVOR1H4l6TDa9kPl2MXMXB1Xa
7W28Tl/ycvndcH0Lf6ie7UBZ+5Y+epVzLy/6oF/HicdP5uVoVhdwhJbI63MpH8IW21esVpf4WMqG
LcsiThga84tpnBICTrj4rBIBSXDvi6S+EhUuDzmhFBscQ93Rd0kYHOyqu5hdEelt/cVyHiGROHMi
X0oKmp4AO4+K6zNKfZqDJ4b9/WEgQNLGIrCaSR/8gkb4qz3640rP2/zYunFxNztu+Noizs6zBBMy
pnnnIKsZ/pkYdKfULE/saOmxmmFfBsYcqqw37/X0aQp2Nq0q3BPBad1F6frZ4Jmx6VRtbovHKaIV
jG7dRKC8Q9s0ssByiqVmLqj6p0Sr9XuQHjp3h9mq+Jkznlq7k97duuFW90VxKjAX0HjmxjeEiRi4
QejiBVuIOi7vwwhGz/bfrKyv2f5wKBqMf6gOPbZLxF8ws1Tv1ZQhXXQb+1Aa3Xc6Av1oSs6EQFhb
HTu4N841CRy5xbfCwykvhvQ2ThapI9R6tpEyIXm8+CyoQG6oe8b5fcMGcTcIFXBhhBzsrENFlBni
OMyBt+5b/EadM65oWUeuWl6Snn5bW8ZxXyi1G4bciNrAyZ5ihHGu3m49novr0hqWo8sAYz+7ychI
pjyMGrbAJrCSr1Iwdk3KLj7xrVc4GFsG0HZefS9iChFgHeJeVsrcdWxHv7LbRqZ3Z7Ln2vnVLBHc
lWRb+F7ztVSP7hm6gBz2Grahs53oLzELzd+11XIEes7NVUz6hk7np8a+dWErdM9HiiG/j+ftDCVq
U6vyUi+DoH6iRa/zRj/rzPpXSa6+9AiU+Vwr8Zq2jHdaH7/YOMvQfqRGOomxdihCh3Jozk1eyE2J
KpM9VMBDOHPimyzddz9xCUBzhy+mllxliuBW5dW0i92Opi3mn5F2cXdm3z+yp6/ZBI8Zc5Ii3lcF
4J/Bnof7iLtkxHfwzZUMPvNc3A3chixKTHfFPYnLI45w/4VuZ7q/FD4FN96SbetdPl8yIpoudmLr
Z2hMG4Dj7IO+FXYrj27BBW/klf6tl+S+DWXqH60ReZ8C47srtKE8g3VEu+046iXl4mbYm39FTJXt
GB/SUi3kRDddQvLGGDQ/ZlZEszD0E1kkMdSdwDmY1kI8c+2i7+xY1Vul9dNHKvTSMcKhGnAIT/eI
qtObkbid2a2PWh9/TIyDnkScLWFTIVQIPudVFRrTqkktdjeMr1zA7id//u152jRtLAtlJ1AZUmds
Q+3a/uE6ICj6xVlGMihNcmO7eLBeWkP/1x/dhvMOWtwcymJQe71GFl5UUxnN44xZoEy+z8oSL0Xz
FJCO8nUw4+RptEY0F1l2D8ZUuwI+2JFt9cxUZz51VpAizwu8e04WAAD6xy5CTaCTCTcK8H0+p8Vy
gpDsMU7J5+e8ZtKGyewoC0QYtDnWkVgaWoxAtt+WmBUW5gKAzAv6MCmZOQSo2QALqICII1poBxF2
9ZCXL46cdl05+vhLiurizPggCfMm0gep+XYALBiy3UVR6XT1xazL34waiEiBTL4D82lFVOTcEhQb
q4lYKwbZGo8ZKt213hOETHYWU33Dmc8uBT9I0XGgvtOMfWDY/XVYaHkbkL1fZ3YPvfLVE2/s9yxl
sFmQh0CYT8d9hQxtJfs8PiH77rdsNVmwEsJAJsGy80lSHVR8HBIK3rJTv/k6GRAmXceFpKywIjeH
o9iwbnS69o22UmH5caCHO9O2n+p8a7/OTpk/t4kmn6nfkpWuFSm579RHY0WPPS79cnEmBmX97L0q
S1cvSGxpcb1yvrPaMS7Ai2FvetkZC4fDBnL+Lt3eOH++aIPBsgcPJPML/o412V62wbCDWH3kuyoO
qPWMp9ghCFnl94aIgGNcTjzTDNoa17OeF+NLH2jmq/Gz6NTFn4Lka6qZyRWiyOvkPsC7jlfjb0vH
q5LdeC395YQDNg4OIG8yQteZG4QVQT/sN8h1V2mlh10ru0+iAVHhC6eyRQayQyb5TdnFexagvZyy
xnpFJ5UisvvSD3QkmWskIZRpeU676urZg3alYUAElBKZUi+ZPBqJdugavnmgKa/uYqi9PXggFL3h
jc7CiDCOWUdGdsl+mowyDCY8M7JYqm2ADpTBSW4TTmSirN2aSdxuarxzuM3k15Sp+Jpl93thm+nL
om4uMFnC2IHJL536GJr+aW4MfwOvdDxDqjgMteUAj0tekqDVj6rs7ZUza8uGc8LfjaY9/GW4/P95
hP+QR0g4n48R9P+eR3iqlejEe/V3pulf/9d/M039/yKKEAyfbfkP5JOLc/RfVNOALEJ4nPwXGPq/
gKf/TTW1/gvwg6kHLlxTDwAEHtjurzBCkx8YwM8MHugoXQdy8/9CNTX0h3P138znBl5X2+Shz5gH
X7PzJ1dNzHJE22XQVjtDh8wXcZCPKKFd8jCf2XABSdK2VZoHrFiZD03lyLjfZwo9bPS0XYiP5pjC
c7wKAOz6PAl3FWPMXjl3BokvbPnRRY+cPbavbYOi7zZ9j58gblo4c1MK/ytH2tTvWlWzKDPlG8du
yVIPGKlotBbAOuFq8tW/dmSRowTuhlVX9uQVfitcsYRVZj0EbwZeY5gXk6NGFNjeaQH3FLIfIXm9
7EjMVg+iH4PMqg6IaOZNtOV7S1Th3rXls2zx1SK3E+taZ3pCvd5QBppYVYjGQFK9MSpNffTeoEcq
afZFKhKMIoAUGhaHWcm6mby596bkB8hmPkztjKWyDer1PLXT0eDwBpDfBD6K/Lnbs6bEARNYGn6Z
kSjr6Vfnv6WGbBD7cbTYmUvNjPAkzBE+rkqRueuRfFumQlBibZd578NdXwkzJ4nHB+BPJeMnHsG9
vv19zh1r/29X9O2vK+Fv3Nb/eYGAczBth6uEaw6uw9+tz9nsy4GMb5ADVvCs98bAycdL4XckvQDY
WCUzmO+lUFedXQFROGR0CdZtnx/mf34vfxj/uVZxK1iwGzC+YxT8E8ViaqxFkzxvolGDNSSa6s1i
XCX3taZuiVm+YDz/EHBz/vO/+ie59fHPIkY3PN8Al2WY1h+fAHtzY+koS6NOE5xcaPu4sMn4ZtYh
t33PRnTWSJeg50QG+ggE0Lqx2sVjf+DXcKMWG9F/fkfmHxiCz3dkB4gjoZ7wLNAfnIt/Y9JkOjO8
EldfZDN8w7Ko2esu6M3VPPa7iXhnBBoyW7l24W5dNkzQv5lEkWVJtpRaT5aLHW8MPoapCdYuJ9ku
qIvd549y43w7AcxbM3748p/f9J9ors83jaDH9Ul5hWfzJwA34Q4QVZnxpgO5hKKb933mz9t+0LyV
5PjdAMhAkDO2b66BKJEI6QaxhO6yDyHhSpq/WiRjOyvoSfLV6rtbxmCl2pcitrbtxHapTh/Fd8CI
MvvR1zAsSL/LqS9b5EPa/CNQ3QWJNR+EKX5N2gQj3anHFTkUT+jX+q0qgn/goXxeGH9/tvIlOfym
ngWDFfXf37+mKU8KhNK6iBh0RZZW2CgHBQk340vqL+bJQnWFaQRZNDDNg2EvOistI2aI6dJRjEhz
GJWARES06bnon7BShNR8G4GjhN1U8Dy0rlhnMXEHOVDPhodA0KhmUxXxe9AYisjRNj+QvqqHlaPe
25q9uNTIzqr1atvG3lokNj6l+J/ulz8ADXzRjg5hGtINtASPU+/vv3ZhoGmg7cwiNh7PdaAIpjOX
q4xBhynAme3vii1dZZJCMHUzyNHakVu59R6JjQGWxs3kHnsQp+vScOzLP1yE/9t74/2ZLHUgWAAr
+vt7ozYtrF66WdTOe13m3mEp6m+1LzkS6EHgwsIBwnHzeRyYg+6smCOsqgRwrlWoYT0O6Ekft7ky
v3de+sNeiN1Finrnsuw26K0IWO8dettF/gbfgcjXfF6CmUiNo+87tzYx5F4zR31bZ8ym/aK8ddmA
uAZZXGM05YFe8js6c/cfWLn/yyMMXIALVRWcZoDc4A9mR55ko0hA80WLSzGPF+9md0vAkBl9sLeI
e9VaG7tiEN5bxyDmD8ssBYrQ9CnDzLavhMpW//mb+BPUZsOb1m2I7oicKD30PzEittBGY2C1HsF/
4F7Vl6ueukiYyiqqCg9eXe/n+2RgeANUfNN78iK8kUUXYT7/8E4et+G/3aaf78QxTC4HiDK28ydP
JivJBJEat2kv4rVj/+rSSYvKIlGhyMZxjS0XPXeaHBYzXSeNvqnrtNn3ZTMd5rEAWNR7L6ia422q
Hh5KZMTwGv/hPVp/wK7+eo+W++DefD5NHqf0vz3xlVt00q0nHiU4nIPeCA5Syzc2nbeG3vw7sS9L
QswBAejxvkl/gPQkG3Q09YsjygsF5S8MlgLy/K/cCbIvk+GudXRnwwMgZGroDJn+JqyA7GrrLyUi
OlN7USpt16jWOrxLVHs+jgXNa/7x0/+DyfT4zQxgjYz5XVjG/wOONcxGLlpc2RHmEG3Vom9M22E+
Ch8FKS5VfIo9zl0TC0oPCRa9jcq2MRkUBxp2VLfew0u+9wD7/sM94/xRbTzemOnBhXUtuHYIL/+4
Z4bEHWomDQKxX7Dz+pkFCbx/zvr52dEZQU0ZalKRL09+bBmPDzAlP0SY6MfDyVQlRWjCweZVzqab
YtQwzFrrxvIi25yN/VJ04VIZaxeg5FUfiJ3xBjfZsPozVqz19qzF1LM16fCZYRe/szWMHGvoyJTs
f7HNarY2Deg6ttVpZCo+1k55V22dMrMXI4t8aJatmeJuqUd5Sv3+VzyUyzFX6lKZuXEF8WSs+nzf
Ok3/ThjOGcc0H/W27tNiHxDQpYIk2Gk5ACpGU8sqfuS2sbvV7v/51vvk5vxx6zk6/Q1cnYBj/E8W
OuVqPC6epu1tyo/9OAhO74eneeEXL5Tj3giTuceBG6/9eKjCtvULYnzaJnTx2tZGwvxTYvEPcnyf
ng28A5HVbfb1DR4WtId19VFbdhu6dsI2MOj23M8kRAYSOQtl5moM2JRiC0zWcR4HYas312aQ9lsT
/x/Czqs5UqDLtr+ICLx5LW/lbb8QMt1A4skEEn79LNQT95vbEXfuS4VaUpeqKCBPnrP32k/QwCU7
pwuImGLXzdGbSFJ/Izo7Q+Mex5hkHGKvpEvZAfekAORA7bTcH/QZxQ8p2OOfUQZq440eAakuri/f
jEzYeOgpuZY/UKPdEls1MeFmvwDeZpXIKDmo3MHXjVAJ50nHCLhVBytEl9T4BiSEIvrlJYZ9T7zM
La9YrdoO56VRCxph+hQ2XvR36///RFha/6yXXAQhrKeFvA3D0vf//YDMqFK1LDhKRoaEVFUSMm3F
+Ev3QPKtaS88ta1HYoTakJm2qasnvwDVEIT1fUoOK4QImyEhxiAnhwSP5139f2BgP3fn//sUCk3W
ceoNFADcwP8psjLD5iQyZPa3Fm7H4bGMk2Rbm6ztoP8Xb7aFpQWVZUzEZ9FR/yRt/QtdKACMidZb
3STQA/BvBjMbsP/9BP8XHPVz/GjQ2mwdvAgo7T/1xhRKTyLe4izrGMxlmRmtk378VTAp2sV2k6wb
PU5nw1UTGVsZ01FxKGdhr/4uehjUN//7C3L+7uj/OWCOYwY44dhK8dL+OWBF1xj2AK/xoB1ku54j
84dSU3ZZSBjBRL/xo92iGr4wwUn3ZfM7KrBQOfU7vkSTmZHTffUgrgwjLZd02/Ts1r8pZ/ozM5Jq
k8V+sUuRU8XlrLdjihIA8y/X9cBVMVizsx6Kl6QnD22g2TnkOrlDnMmWiqv6yEd5FVp+14T8Xn1R
k5an5jt0T1znUPJOAUdylyYJnKRocPZ+l312Ik0v2iO4hFb+sI0EVTDMsBNoujvm4sMpjXidQ7dB
mRh+mUBfFnpDR+uYuCb8x8mZwAJnjwRB7jw3aFc01h4ifw4JeWfxLyE6rey4zE6NWHhu9azp5sk/
fNxgFcTg7Owp/HaIxwaA1PGmCK5SISGdVToPB6iUa7sMvcX3YG2C1BVPdvjOwU4JnRqZBmE3CkbI
wURB52ss6UwMrNBi8IsbJC6S8YVO966X0j1GFTQp5i82g8EG+7zj/jKCcb530DW6AS0Jb54KUtBS
71QsnYtkQqJo1cV7QGLXGal9uhozALxsmwh9Ri9SYlen1ss2eRQAxjX866xDfS5DIPdIIsMDHXVW
rL7Qqwg37b7uYv9thm3hMkmHZonXxv4zzbn90BfiI5inkT7QhPNfutNKk8/e093a+ziBN2/cBG9K
y4iuzHyOclTxTTGTw6eqYV4LPfJJog6xI2EfnLhsNl0aq20TRONWK93SbzXSu8Yu0by61SG2XWvP
7sbeK5urmqRuBOguAm/HiJGV18FLQujGZmqqGzlqY5f5jli3ppZrEJ3voZqLtSCn+ERWBTDEMfxK
3aLZkW2WAw3FvMQ8vFuVQndPbJuxy9H55n/CxLCMOtzFA+cycml19LvxewyGfp8YiGZCr+mooKdk
Q+znLc2Lq+tJLDABfn6dl1Bhxmd3bqFELNe0P4MdaC1wbmymtoNN+lXR+Gc3krSFRulvOhnsGcRe
yYBMrznSDXIV8l3vV8bGslQO0RlsPkgZfUCOf287g9oFlaZO7fW0mpFsb4TOoC0juDnpsr2b++VP
wEUNCuavdN/P6cC2Ea/c36Kb0f4iBKGHbBEIFMLKX+WkarHFsY81iVnk9VnbxICD0XQeNWKAZqQL
HI2aPQ939FxeY5K+4NvE+Rq9U3ZXFEhAZ8ny5YQv9dBm952FjI0IHItkRnO4MlO2XpyYCzK1nxn8
6RdYU7QCZYkwnYKJIAtGK3pI7B2xJYgXk/jSY3z3GyY2hdOyr9WPCMn8KzVQI0qyGgxvhsvo3kYo
T69m+TWY8MuJ6vM2Oo8SWue86ExGtySKh+gLLFSAgUUJxi55lztzSq8/aTdRisy20fvWwatiT19+
aW2mtrWuQEWMlSvQTXQuwBhDVN7FhJnDZtBKEIMPT25pH9JaiMugHbx0Bks56rKDksDVK9+8DBYx
cP6oyBZNzXtD9xtreeN1V457a0Cj5opev2DDybfM9p5zy75QPxqHtKy629DmxeVJFr+man4xZjNa
dOqMXEJi9VITbQxK7j2UO+elCUSK0o9QyMFhl8tqmKV48Lisdo30qovvdMkavZ37WtmQahxHVOfJ
ThCzG9J8b2Ny5UTu38loxjJoQ3aRIf0Jy5WHLPcx11kEq1k6/KpHZ9hUMNc5GIqgUD946BIrevQN
l1bHJOBzeeJXU6hkT6WmKCVvJsL0KDTY+rfzm9tx6wFlAuneojUR/y4HugbsGr/tupU7hFL90ZEG
ht0Z7kJRRvcgzn3OPqS1bLPZ4VTJoY+0takmt+WyPHhB+lSOsGZNwHkknzq4wpTT7HMmJ/EtH2Vx
RNL6iQLQo0FpNUdcHAQ1G4NzQ5vkbUl+JqJKkiyapdeyKs5FZpMu2t57Kddg3TnGxsFEwb1eDutO
SHkqRo1hvt873fhR1e6LGs0Ku1JjwxUJ2h2ArsUpumrojN/8PKuWwCPNLGQArUcm56GTMiv/Rfgf
96rRq9ZpYe7tCfP0UJnNdZY2wncMK2rxxtvI5BsbXZbLCW0CXFqF1sg4Nj3PQnT3LelKq1A6p9mK
rb3qh0fm62JXJEjEywhfzkTK02au/QdcStZtSjs8YCq5ZkpRnJZB4CpzOvOIVw3TRTLIlWGOW2Ms
KL99pIOFX5xJIV73Hk3XuHYjWBjtdB3r7rkAKhznzvBW9B+qpHnDjgWjIrYRjVBoJTo+4Kw012Pp
+Wt6UN2O+8XIfAxBtarEbd2BKvR9cUEsBBQnI9UwdlyeBgA5xO1i15a185j+oYy0zkY0EVjRdkdh
1GBfy/AihwMz0OCAPxxHw1wci9R+m6PAuqSBCfgnPSHza7cWSYY7B+fkmpk1Qj6nV4eoys9N+BSl
7B6iCYGtIa2Vm7HcmuBXV0JAtGQLCmGiGey1g0DwbOLQ9jM833Fq4xRF0XSwoL2txjxAGDuHz2S4
fAeMIqGhpdARaXL1ounXPXPmBBn2GYVQtzcGsTXzFAWD8Hz2Mf269hN9W7gVytQl0XT4I5Up7vLZ
eCjcLt3KkhnKlKftpsindRNA2O8kfKNSzxh0xXx0i6jeB8xwVkxT0h1QxHxlwQnARdYRMTr+Go1X
XfqQhHDAGz1BnGHsPebLwIP7+JGrIIQDTGXoQY5DX95Z2L6w6kqH38XVal3sckve9yPD3GbDJSdZ
dLNVPSUM81U4750RbX2uPsysPmlWYj2Vtwb97xU7P9pOhKAjmdtNYeXThWZAIv2XZJzrbStjj55Z
fB+00SkvPRQrCmlfjMyapJJk16vmxglAOHbUTruO5FTheo+U1Bs788dLXxlkfpfAp4a5pw1TfE7b
uOo/m2QxcNKMmaTzngSgFXVcHFDRPEEkhbdv9G/9CB9pYBk4jkW4iM3bipIYk7ucfPSdhElu7Pzc
mU22gWIBb3du1uYs4D5OVbTSeY8Xwci8A5l72TqwtqYmv3IwoXq9jkOTs57m2aYB/rLKEvtpnIFf
KZhXCfE+rlMPKyvHTceonbl/O303o6Np3/rfULRfxNilDNxkTPSU2BmkPm3iXu0IXd8WofmepQ6+
WrS8RSf3IkPeS4e1WY0pVn2bCXukjfU8Gm8ueJ/Mnz7Y21vsfMJ9KtluF/oYVvawSvMcqmWFbB0I
wXPKBo6ygjgLyvZhQM6SpM2n5TtYt0qCvFjkaMCk16GiZSf8vXBcYglaxtWdiE5V5J87hKzZnEAG
0QYCBniOTbA2FmdtUGbrPMBmZwK/W+syvhvjaAVNUqwF1tRNPoOlF3T+V6xet+C3dLCKpy5faTZO
fRpciqUZFDX2R9Y31xa8wlrl9aUzii+bYIQouUw+fCH0ostJT34fldsNxCI05G5nrtP4Mw+LBz/A
V+t3B39onhX9htVMW2ODNktBQrvp8iVivUQrlnDjw1XfruKCy4Woqa+cUJNyxL0/o/RRdbail2ht
nBhVbWJERz/HdvVL1mV1X4bRIeVWsPHBM6zE0g00BxudSpM+NgQe4mHyuisjQC6JVhubae5+URyx
ZA9evvHT6NnPiGL3rGr/Q7r54er8EGzCiqhqIrcoVSRR1f8B7vz88+/DElgN0HVZ1n6+xLi4VaH3
8fNU/4PB8y/2Z2rNbLkLnX+e5u8vWhF53ZE2L3//+fMU//krEImSmUxuspAtY+CeMyL4acla/Qco
ZKvG/m9m0H8/7STtDY34CtUZb+M/1J6///PvL/2PZ0ki+7ECDLr7C/P5eRmml5kU8iJBTcs7/nmi
f17fz/f+x9P853f+OXD/Hpq/z7M8bQLtJ5I0o6bkmnhs15GTljiA5XDLVPhAlMxHNQb6I8LKTK1K
xqGRuOsmTOeT0QXYkgc6+7NJNpzHHW0npFusE2sY78hJ3NtQw97wUe7SPPsY8upadLRBZeORrI0T
0oUQ1an0ZVTa51THcm2qXJHykaitpYfXBCv0NSiLTWuOMWB2HHoOE+JVVrbwL2HarwDc35lzjiSH
KKRjFyO7DJvqUjN7h5Z28cOyvHOio/bDHIMSWzA2ICATUtKGyXP6g/EteSCGuBshE9l5FpLBDCci
jly9C49zRX0On+Cjy4p7iP7bZIQdbWJu8TO02HT7Nk7I3VQUEOE9MR4Lq8YCNppn0Tn33bTMIeIa
uoO+EFqDGq0wD/WA6KxFXoVthlRGP+j2qes/EZHoXM0JfrIn6q10hxT7yF1v9+2Gd72pnAE+UYNy
kqiHxDOMh2TbsWNbJ7ULJ80IAqZdHDQZG0w3+4lKtbgrzMeMVvemm4OvcCC3DRDGGkc1aRrj0edU
Qez+XVCz2Q5HQ6UjkJum3YqgSBi5qSvCCZR2tgFtsuq7K40J6p4BqWSJVF230a0RAmsbr/Q1SBoY
9qDKNkkeYpiT7IPSEVd0oJ6FE4eXNCp3WcfRc6LpvbGiO5jvat8JPF+qNHYDxOMNpWK3jXuUrbVC
R+VgNg6SKDjoeLpzC26obpGcU7smvrC7GSuvOFbxyBwLldMAPMYfKETaIK95tbTTHSEvHTvqW3L/
dkl7E5hxhvMJv7TFWb8AW1uotq4+JTCN9TxhWgiiI9zeYodlJ147k/mc2+TfhXCzYfAAX15y35nf
9Ke8wO1L7yG2QPhBbMQjPXXHsKflkTLJnCABBpX4Ya5lG8LkB8yEeBR+6kVQqgvaw5LAL+p4481J
dmis7DvXVQVBBUjKJNK9nkbrYCk/vEmh7lsDrxidybyxgwyrRt/c8dbktWSaUDFXvjGESUMj+C0L
BC6w8jiXM4SQJOr1hz4V2wIeCfSXDeQ+jkzbHgmAO1eABjZhm4jHQH+7pjTR2dNCUbrMN/A7tlPt
/xoGuIpd8CnmR8zJxaGdQxr4jrxOoJ6GrNvOCZhl154/yC32gA2Ot0UVP+WJ+80UycXqvE6D6Zh7
xilOFS+yRNM6BCGeBhcMSZMAEopiUDDVHDXYhus3SM6c+k4WUjP78A5Ue+sIu186Rysmzfkltupt
2jERIHqOhRgCHPCD7my7uKTE/BmatM4q8rFLRAydnYPaLIJXW0q8AKQ6sG66T1Lm98t4YAK2w6rt
Zzsnk0+EcF8879N0UuzRk3HXzeha0jJJ14FTNTCeKvAaJorxLCFosJAToE+y3EOzsQ5t6/2qelLY
QxdMFKyochVkaEbssey3TqPeLPh/KrD0vnfmbxP7GCXzo92M++wPscBQWrV/GnqwLkT7/uEExBin
FyuHcF+sYNzF1Pn7WC2qXAM3feTYPcLb6RA78FJoLrKjKtbwlKMd22QyLCeL9hxGu23xSY2hSa85
14V7mn24J5kiOHwZPid29xBVoiakfXohKbTc5dkLuQgrTDLNCQy/2JMGcQWjux9m+2S7EV1Udzh6
U/ZkZAvZDsbVJmhjg3mOW+67by8b4WuHFKEejZYKsDOEWyfY9uXwJGhbOK34UxrhfahwpKkYgfg8
u9vsQZZtuytayTUCe7bMy+vk2eaWYYETWN84f+2tVGrJXniFPQzLMUEN0I/lE7YuyFAgrDfGSA88
ihVIvEXxGcDlCNAfbkoH2o1LM8FSW9/iz+STrO9QrCVXw7zJTPHSNJLphDN+xMgmVjYBauupnxhd
z8mLyN3fdjvFO7m0nubZP4mKskMWdvDgqHQX4GLSY7v12gB3P1dA2hmfUnB/GIM3AwLB0QXJdR2U
alee9xJY/clsf02m2a6dhfGDGfSYSOPOxHO2Dy3zNOcAAyjDWyKrmJ2lcdfvQQq9pAvQszXLd59C
r1WmvbP7gBI+pl02av8J98DBismYBBFAndmiejHEus5qPJ8RGLW+ZE5aCzxPAjQrpkk29PEHwBqE
4o4aDsAVrlnv/epp4O4ilTP6QB2cxm+DpQjGjACqaX4Xpf16hou7zuJoLRvRUn/TFw4zzsw0wocY
2vg8EeQ1hDHs/Ir9RphN5m7sZbUbgpOKib7GiY/aVu3asKGdB5ToMsYzVtWxTrZxqx5sn55G6xZP
st8ZPkJ/h7snW1UCs4uhA7NiW+cuXbZ48JdOqlZPmG+hzqEYx4dL+I7jDyaoCCp+lqqTCWZnJbKJ
/WCXZUiJsKWaQ3HwVPInDuYjQpVgTynCbXlksj3Ljk3E4q0y6Saulg7V6MaIXWsWTjOdzlqUhzoZ
jk0FWliDyTWPfoE5qsoR4nl59hzTyFxDRwxBQoHQc6enCp32UTrZiEWXbh6379HHDddC1goS52SA
sF8Nuj50fqS2XglDNYcsOCwXqRlhI+QvTjEEROatGf02PBwhlF+RlhxYUa17y6CmmfBgm4QPbUvs
qRuaFURCYNhgTHdpk99VVrigznGRCLvJYKrkD6JHTNtbzbQJ9OMMSeKbvnjREgmKzKI5gXbMXpM8
ee1dPPZCSIojqz0bmjE6qIIYXBcsiGLvxdF8WyADb30jOHMRfXt1EjIXyZ3TVJl61Tr2jTGWkJ2T
llvDYL8lVrYLT8lcYj9peLpANr9KqdEOwwfLcJHctIG/pF8McHAj0K+BWR391tmF4qCaQZw2bNz8
TViawTmyxXXCfnWYzOlBx3vUc1Bsu24PBXVgO5OySAA5GeNVSUrIxOGx+mZVG4yEFJjizumbddG4
L2004vOTL23KOLtN/dcea9rOmG97NwaZY6urmVKSuCD2kfCdzcS5M2THERiD1aiAqHP5E7Hr3whv
KLnYAVmGS79Tyte496G+TMHG1a4FcIOlsWU/xjli6TUa+y28Hbg1VjWcrORSa/XEnECsQyMqN/T9
H2brTnXlItlE8dSqCPH/FG8GseBYmuAwG90FfaC7HTQQyCCal1K8vYnNJr165fjQWwO9z5p+JJN3
y7jFQPuIHUGdqkz0J1q3NKWrzE+2oqGb8veb/cB4vUMcBOKawdKCCigNo2GJbZznBEbArk8MYwXt
3WYiM06sRjXkRLeu2cCymT/4iMDrOTKhfvJA+rxGfkfpJNT498GPZ6B1gQOaAczxKVgepF2fYHA7
B1kZ1aru+zeUfrhIqsA+jYVBsUi2xUaNeJNG/xnMPXMCo5jfUeduc6eHnb+QbBvdoUBz6ktsmN3p
58GAX/j3K5Yrn60D2OSf78Em9HQrTrktupNKA1qZy1exGhmiWiMuzNryjvjM2lNCW+o0/rzD//zb
6UvShBPs9kkZOP3Z60UMmEA5dH5UvWSH1Bxm9g+ANxVWOBUmr3ZexFtaQpOAu/XzN0EnSH72f/58
RvdNlnF0EKU/nmhZY9uKqrnb9bPx6PZ6PMl3Bs3dKV1+/vNLWqN407aBssCJuUEraYRr5BslZn1v
7TfsP5LAhMJmdYzRKxhaHR4wpHcTuZgpRAUHl1q1gKGrjJOxMge1nirKCs6AoaG3yEMuy+I034TL
mypdcBarGSRY1sTZMYqDaU87iPST5YfL/p0PkkGh/pxDp2EGRhTqqVU4PVn0eCcMu+/1sv/8eQAI
GW40bauV3Rktg6u+PZVCbFD73sAfQYPaKLGhirNWQ4J9UC8PuSGRzDAuV4dOzJtSTfYpAx21Go3Q
fs+9WR1DcMVouQEE5slH67fG1qk4f5Uqd/2Uq9PPA/1sgGMBpfLYBjhf4pCOhvrvH/58hTVZnbqw
YZJCLhNqbIaeKRD9NUapCCC6fpFFwyinxSizdHAI1qG4fK59Z6KVpt5Z4965A35VkDD9EBENcEoK
Txu5QB4QDGL+SWq+PQ/jfRGe89h8ge3JNBO7cJGaLzP7WqJ+7Lsl38iyrRdvyMhBxRAXlf5DnA27
adYprfP+SE38Gz/kJvmVeP1bWzIOdTDlM0bA8WGM9ygwoQ6O0B2MZ70wYYPhwxwi/raFOd9oP0nD
+kB8ea87n81mAzUQzRJw7+oMm4J70kjL3LbxczoKATul2cxAi1FfScnIXak+1cF0yVMAtz/f+s+D
pB/F0KFf/M6wO5bfL4K23RuCPfvys39+NSuWk+/nKX9+bPYq2Hbaff3n94ZoQF//882f35ulF+7M
1r3WeclUqCqrQ7KY0hg1/Gm98eoWqF3aKHsjPyHbdHSbymYyngMqAEhNEcZSeGahcS5FHJ67Hnit
X5hXHZf+mrngvSHD27jzV4gsQEW0DiS2hA+kxFyUDfEDRifGOJ6xS/KIPewCvXP4kQwZbQwZGbRa
NcEjl5xl/umJjL5twDJWetx6dXe1uHlc/ODkjtCCwzzdTNEgHhzwJ1T0FDdVnYuTr8UZWrq+gT00
k/BAHZSAkFwZjfpskXnuaySfrV0eaCTYB6MGm4fqnZqu3Xse5EBPmTsbjfKmzKp56/fWoyVafXD7
hKI7Zi0OqTEmluu94984XXTQaSvv9FzsW2mSgxzbx86Dne+FUbcXoT6kbFkoFVFcp4jM93Qi2esr
C1ue5hp1J0IqmCTB2HhrdE2Lxp1BHOMwG19NKxxOQZ1/WFmhdrbvf8kivAa+vFdtgUco+Xa9itTu
1ACheGlYyp/H3N6DsPcgtgP2MSl+yZxUXjgc2c4+l10ILqFmUGeV03ctw5fWdpJduwwCZB3ccHU8
kwKI3sBKAB044S5U6aeQ4xt3e95ifXQdm71Emj4Bp74LPEROzPvnQoP/yLnO1NjsMLmPzFzmfo/k
67fxzT6LpKrQf7KwuG4RoQYbvBNPOE7UyXMnYCAK65afBH/wzsV7MEwxxM+ISduJOSYOLHTBHcm0
+fzoslkpPduCzvvq+O4XzMeES5fZB3O1abtooRXTWB3wepw4W7RUOP97hkj9EDf7rCvvaPVS5bI5
d9LtaNiHXuKW03O98wy4dAbOKdfM7gzH+hU4mIKT4Q4qEe5lNpSjm0abOIb2OUYtret8Qw7L1nCX
nea2zf3z1Pi3s8PwKkdJYnswuANbPyUWQ+CqS78JYrTpLhiEKRABFgJuLPW7m1Oups54l9fBfefT
q1DegzkOr2kxvMFougaePgh69p5oIlKXyl9hgP5sHggQMrgsXBIq6qr64NPPcYck936RflFrzWuv
So/2lF+40ZNG53/7sr70/vhbW+5vkPJ47KYPXSBoW3zLSdbfzRU+S0vhlMMecMH791nK8E+D0LxB
SBB1ncnVad058hsNzOdg+b/sJ9VLqMPLjXJu66/J9Dn66W8d5jTPsK+tEy1u0tJ5z+elFWAzs5DD
yxTZmj2RQCwQJlyiig4FtD4E7u+cl9lWmBifKbhvpsR8gUuVbgQ6Yfrw5q5dnge9SEdRDx2DgLCz
E3aPVojrQTJNpHVSrr0YUAVanUUGGFDrmevIrGxmt/gFCnu+kKLNkJ4XnkuTkA13fBKtavbVXDHq
bwmgUxBgzIrR/2sW5jlOX2tVWiXNPlKpzt1CZIChrgzvNoXesrcqmzYoYRMaDTl87WgzWvrGGXy6
YAUfWZ/vSS64+JrBBpvr2zSxWdVvm8U25LbPHU1eP/EuaqJ3FSz3LNuToA9TeBSg0plJ0Vpzv0YT
GY4t2s0UEqVlJz21r9k/hVI8jBLCOp1XTRKx6OFcVQatX5w83K04AQVIIUQ/7cHowgNX6aITPopR
3veO8RFH4QNHeKISYW0f7n489OBbjckHIRefSE0jyC0+EY91qInJK0d7W5fjCw0mJzD/IH6u+ogJ
QZA/1PX0OKj5tRkbyjGrOA1ZeekKBiAGH8/goX+0aGBZ2RfCkLxw7p0ci0qgok/cBHINwQcE9ejs
iBlBUeORDkg4x57EHlSuEinJR4KWDohn/GseTZjpvI6CqzIliBA2WG7OCGqYV/bOJ62J8+xhUSK+
8Esp/erS1xGNBDMx/W56ZGidHzO7Cry9oeRLmvnPTC1oovV0kLNi/K1q6C2DFcJpTfZ9+x6bsV6z
y7oxSxgm1vwVZtGLThiFMilEELeNlbcgoSqM36y2ddR8JamgFQg5xsAQtBvC2NpJGvvrKWJ76oLM
VTZ4fhFCMrftJUlkQNdG0iO2julo28N3TIAaap75rvNNtYpTYn+QzdAsr/6YtEVZXIf7pIu5KFET
TJCo2SY/zfILIg21Wd5xtigFgjrmJELQvyvKx7IjDahqEbXVaYH5d6AELoePKQmyaxZ1rwlx7itf
mtFtQjd1xSz502IocMD9lG3BN5fHlHuJu7BfESaUZA2102Y2OJ4iBso/WbRAZ+hQgALkxgymFh4h
CUKLjN5s4lMSeth7ffexnR6dIUepVyOvsFDjebESzCnImy2BuLIclZs+8L9iippzOwMBqEe8In08
7uc+aQ8OG7EtCJ6F5Y2xPl4wubBRvLVpmhbjZ/knJzikiJA9ZSAC0RfZUMrRMsJMQVpVYZg9ZSp0
Scto2rVnRU9xWDSPSuS0UFw57Ck3s23U9zSgVZ6dK2+6b5nnXSJXBRc/a+0d3hKYqa1XX6wSi3Ji
2VeyIT6TIZgvMT6Ko2YmNkZBe+mXh7DO1FbDLQWDGfgne/GdTBrmypJyYy6BK5nDBjHPl87SEpXS
FfjYFxsmqEbrQP/s1heo534eQuIPDbvclK0X7XMvmE6ZdNAE0dZP/NGjtGYRtdy+RI4AGNdgKbn5
ebAmlHtGhNLcne9CBvc+UILFlYjoc2Wp6BIXMVoRX+MsFGV6GFD92m3tXjSL4bpZKN0uAJC17qX5
SK06PAbHJjXnR5BzFQYOzz77MEBWsWL6NZRj96QsXe5wRVAlCmHvQ8EplyjPuHdqsurq4O7nHzC5
pp21zPBrgiYH1xtdLgMkBa6NojuXcr5J55R11aeaaUyHlU5xeHy7gj01VL+lq7K9YxMqWcw4q6wu
O/hM6NY+MNC1mSL+CWLnJgo0srk+NrY+WNMbsPdktoPh2M4j+GbbZrunAOeuxqFzKS0Nhuul4tlA
6blzzZR/Mum5qOhG47F2mumRZ9nYQh0mFvVbWPDWxh0scLoVOZ/+6POc+3jJSkgmljhJdMayAW34
kLWBM69ny5DOx3nqzQPgBbh+WIxSyolCWOLck8BZd/5BRO2DmgF4gD3cpYvPEhMdQ4zZuOrO6zdh
Su3u9yjvkMcsyeJc7oGKD4YGDeGF7YRgdAs5BGOv5D87ZrLzOWTwdWnEQwMZ6VHAKxwH1BeIBzBR
uqc4Q1ApHUmtGJySwr2rAflbNP6ooAyJe+klNNl7/Bh6e3i6azOR6xGw+Xp0evx5LKBbNxRby02m
I/aDa6LbAIKsLvaz6m5hJl5mWYJPDrr3fDC+I3d00ZKWqz5Z5C11wYag5ECg12HrGufnosJ8TBFI
eJTmDjP3n+403cxDBW1pyJl5ahIeZRJuUmo4p2bZrDC1ZIGx9bok24ZL3m4xuH/yeOwOim4eEid9
QzQE5M2YlYLVV8BuiEnHfk0RiTHWTLsRHHZsP5HqMd2Go8Huk/u/Qy6BntJ3o6gfarmgiJMYIUuO
wmuC85ZRprjMzkhJ5Fbt1i5pxPAbDPD0zI1J5RjC5LMQ0BcjeNrQHev5KrKvovKihaZGA9WXBEFA
TN+7FTLMLMZSbPjeNa/gCwYdluwkognW5QDy2B6DtiYlI2bGA3WNGZn/iktG3AHYf1tIZFba94cq
YcM2j+ISCUnCZemeJ90vlmk43xElk28pYPQwpqhmgPQRREgVUZrYIctkZ7djfHL8gqvSLNSDY9kH
4X6DPoRAUaK41oxWzzFA5N4bjGPMTFqBk1oz08enlFpnCbqWdDbiP4DslNuSHuFyjpvb3qE1DB6q
PU/K2rUVC8akw2PaN93RxHwlPJdhDyFuhVXcpW3pH6oIHDnzjuxSeY0BtDO4ZT18NnXzziVkHlMD
rWdIWuUxAJyJuNO4te36xWYKtfd7BYVLjKfeyx5QFS9uE32ZhHv1+yxkF0x9Iavxpcu71eyPqE6Y
eWif5qyfNDwXYHJfMCGZ51/t0BE52XgXaWIfcBt2VHbP9c0UOcZKKU6cXxm9vObO6+a1bgnPkEGD
+5zkj35GSpPcE6bu4h/3wK0baw/RMlMJ77VAEeF44Djpy2LortxPa7aIHM5DeuhMJIhfX4Ct6vPH
Gv9zxEpCLLY5mTsYk2KJLXR+hptpmnTtmjA4Sw7tpupqualdSsTCaohoobJCYY77E4UIfWCaFKFL
TmPk3Q/9RMW02Il/zH7mqLz/Yu88luNG2jV9KxNnjw6YhFvMYspbkrKUtEE0ZeC9x9XPk1lqlZrT
PX+c/dmAmUAWCiwAab7vNWeHB3wd2FO/cm17OaDSPD1U4q1q1XQNCE0fTisyBYC9C+YgQ9SCgIpq
5Ig9TKjsDiCC6e1dJE0wiyuYFSTeg2HhMubXYlWLIrm6qA71tQNwJEWeG7vB+Vr6rcVnkRfoMGaV
1Ew91F7COX/PWp+c2RIdyL2cUyNlsgmbpkxfojHUD4ZDMLhdjG1qxy+FAMQKpCW6ce2NQezGkQRu
kQNhQlNoXcWgq5ylK/bRlt4hWudSSgACOCRNYHqaQMAp+2JVIzRvYKPbck6RRCfB6RWQ50L3c0Yw
bs0K830iOGVmVcM6rINjZvGLg4s65RCtVi0M2N4BMxtn70WNOQ/ePqTagDqIanjqLWZcyMCh4IJW
/Spoqm3rB/1KtUS2CPk82aWmdp2vQxF8TgacibuZno4cEvA1Vrs9Fpqjr/2whsFf53WRr4eFDE0K
gbqBGgLOar0AMdJq8xv9qaSwpU9GRSzOHAv8gDy+I62TTRQBhRjNEinT4RLb1p+uQX+U6s1DGTGj
1pFfC036+Yj8MXBG3gX7Ee9PbpJpv615SGauymu191MGp7xK5s9dz1rMqcj6aDE3W1T6NpoTJkYa
KLO23chfhmRksuK+k5LAsWY9gfAgwLl3ARdaeeZteiN6UePJUrvHLCyOc/I0mPbXqGLpUPl8RIXv
GgubTJpOzCWnYvgULdw7o9Q0mJr4yhaAUPBvQXEteRSGVeyR1cvPiZ8YhwYCQdt30y6PWOR6JtN5
Lxu1D07UTafREIda1x+W1mmvTd1315Kce07O9IjgGr4DzIGdbKwRqKbTjGfxuQ9H8TQwjdQns4Hw
l201yxye0k5meJYNubZig/Fjcih653MrzfTURsO5OIq0EJ+3ykZCLb6gbacHayJzw8ZgEXIuFmRu
Rw34rD2b13nS40OwwASnH31Lsn3YL6b+trI7Z0dfYp8R3z0DRmE+NLV4+bY2WnX1Fz9DK7JujTdR
zyPazRpSQwyS8qHSpaJD1ItPmksyEYk/fj/Cayd7hpkm8PUTBEH5Ly+TfyTZ4+/lmn+eOhezVpaT
nXdwMbzeE+R3VmARSNzVaKWOeoNHE4wnBbs1+sFaGybqCD13j4kBDiJME0a5UjMbM9y2JGC6ktQf
L2J4LPX4UzKABE1d2AzMH9/YafXgTlh847nbwO5pcxe0aRPzLI0aRs88lcnCpClz0neiswtgON9h
2HkbxwKAbbBaX7lgh7i2al6XmALXo/Oxq3BVIke+7ELQPUVbf2yYGa/riT5IdUSEV0rEFSzMpVqG
4yDDuggHkaWQq9HeZe0fx49dzdvvkpcgd8/kFvObCVE9kBHH3CXrT2Rt2Lr5Y64jWTLiY3bQUYlQ
6suDKUB0xCj1lT69cd8Oz4YG4TpgWibQhWGqT8oYk1pkCk+wXkDbDgyq6ndynE/aCDZNGHDmTRhD
6oKrBX3ikNmWPoYfFiaCG6aujPVooBh5tsIdOthFPAIAU4zv8xxNG97JjVI6H3rAEt4YMGmdCGTC
qiOiwLsa6zb0xCIhZkCHZRp0NSlwnw5lKmY9JB2UD4V7LFPSeHGF/qkbvUjyf9dmL7mUngdIC9jb
0DaI90M794Z3odHhYC5nEiVKKj8fQb0h6Z3A+Q5F/95AQ5MeC4cN5iu7pqgfUn9mfPSOsRF9gkXf
booRIhqqEExLaFR27n7ObZa+QeOvia191yGwEy3zcKGkyw8ecmSPV60zXgldz5jGlP46BvmJexne
HhYzcBn2XntQXYz8Lev4By2EIOgaAOZkfzW02JDroLalzVo7s+BLaS4apnwQRAhVmsmL385XFVKH
RoIKH6t4YBIlIbhk3mjCwTVddrlSuyaopMpFmj9Vbn+N6WRWWv7SGX0NjZj/psLAd8HaphbLIQ/a
aGMTPl/hPoBfnZxjL/140ox03PljgrQwOaXagiyTGRsp53bOEgAU9uivs4m33ZuxQ3eih5os1Con
bvs8YBYAW6TExMYN5+cczqE+ejKc0X/HLAtu8GTrT16pf5+md6Ffml8IVIB4xqz4EgsnOdjWgj0a
ZPWNRoCq1PXsVNblMbbN/mpNwxEzN3ABhjCvA3OcPFvAWZdzsPfRN4PNi0JKAXwTbD+Pc4Xkwap2
M044Zpu4aREG1YoXXKkR8MDNkxx08L4x+q+dP39AlfqKpsDDWCIHEjR4o0B6P+qNwES5ZZHTG6T1
iDOP8umx9ZpOilmiLnuCyU8ZZulUrEyzeKV440TofVn6+eRm8JxRT3yW/SHvCagDd1tF8UvkBu/L
tH5TLOJTN0ffssw5RKiZSv3CfkVUYw1oZuCWuu9qptfWSIQQf3gi+xnTXSFfonrii1psbnE/lVTI
vHoMqwhlV3qBtGLaAe+2Wy0zcX+dHtlHgHqTuQc1YAesbXXzDGkOR5TQxuOXhEefnIez2Xgvle4d
U+HDDjSPkRFDz+qqr0GL/rjBw6X39vvJI08u8jV8Znyf51WB3KozQ2ZZEMReeQOPtiCRwuCXvDiQ
qVfh4h/ku2sm7bLLuZxJ895PHd1doyeYsGsdmp/MFXs5nZgs/NJq2Mpe+RhUvAx6AVu6JdRthwhQ
g8NbqStvBljaiTM/1p72rh+wXhkm6G/MIirsmk3JDZ4XBgLLhb7Z+XRyEVyryX2oUx5/JUSlXpcw
8VcQJK4a2Glii9zfEBJC3ycoQlZ0SwHgeAgbHx25m/dhQknU2kAsoXeAX7vJEf7AUg3dNfGg1Rm/
gnAbOjA9+BGLpUAeWjzoM1Arpq44cA1AhYAMNUHNnRRkTOerGIN+o75Ltm3p4JBHwhK6QjNHLncq
VzfXpsWb1MdXGFEySs+gExV4wOAKCYaKcEiBUVXn0NlWPQ+FB6cpcxCXZrYkF17Zi5lbpyb1oI9J
nSy8xA6ZS0QxCCXAzuHfXvwEac78bHvoU0VybZ9ryzUt7a92xUolyBmfI0LQbiTtETQdA2zD+jj4
+MI0LO54+ldZBmVAUXPR+SSBbspI4VRsAzyC65aleJ4xRcCAcuMifkRyB0KGNlrvatOOV8DbHEbx
RoYrIgBuLAXksMnDgeNzs+yhaGjbpYZ9lsLaKOovCCr72yT1P7QQa4xYexO3CCjFOTqgnkCpGdzd
OmiEvjfqmH+0bd+Jsf/YyVUWFjLnbrBmGBQM0x6e6Ek0PiVwu5Fjj19Gk5e+Ec6+9xdWbCnT2hoW
BwSk5hAC8QdjuQApWXxCxvJ5HJU+UjkIrvaH6rvh0hFoMECwTyXWTcXMvJFbNlnWO6+ukgd3Ft+z
/AUZs+kTaVB9di+w6ADiIz+6gcl8tNJ4PtVGk8J+Fv4GXUKsOZs4fUyIPayzpCII47hIF+U+OfDS
e0c6Z12M2C1xih1EYeBBsO8M3qCjwBdt9KcPaT9HG6zzAOHMLSl+vYsxJHWwmUbRWR+N4Kot9Fim
O7/3LDBRvPywNQZSK7WP60XbPhlcI25YANlmuzmKeKx3zfzYEvFawC1hG/TRL4zmWEHLAYfj7IcQ
1iC2EqcRzQgjxvoQPZkGg8CeMTZkAgS5AbPWqFh2U909IXsEqWVOs7eGBfKmpPuGSDMA6jP75Nqy
gl9bBPEKTS+eJlaLbxcAnD14kpukz/+oE/4HdULMkhBW+ndxQog4ZfPnt/K//tf3osOP5/jtf//X
7TM/pQnRAkSA0PJ8hAAcg9QtKmM/pQkN3f8DSpbuWhg3gTbX+aaf0oTC+EM3LAYkYaFXQdIOhcSf
0oSW8wd6PigTOIQDiMXo/n9HmpDL+Lsuj+5J5SwfbRAWXrZA9PDvmjd6HlV6QKzznDURA1gI7GVs
M5i/v0q3fWTOZaYN12JYALKsWv0/x6YAkf9mnuvfj8vzqeZqUxpmfZLOGzv00Z7gXJCOb8fsTTRg
aV4wyQLlE8FJa9sW+WYpGah2xhKqozZYFHL41qgpknRZq92qVSY/f2/62+nube6HVWnSwPM2/fiZ
7BjTnF9f8+pbR5FAXL0fVqVXbW5X1mquvsr9Kd7c25D2eQb46qPb3R0rtxn2AGebU7GMzUkXDvmd
EakRZkRyr9oAQvhbnXHn55EFGKyh2eFRfVo1zgYjPxm4XPLpe8P7ye4tb83l1/72Bf90+NU+2Pze
rk2da4T5Ze/o1fF+JlUC4kGgqXbQpcBpmIBtDfJeFtUm+VVSVXMKOAzi4+dh4EywyP0WuTT5+9/v
4qubqqqFuv9eiAPYDMVm1TkVyfgGhuVplo9aIkgclfhLbZMo5ElVDynUBwwWjIrEpGyo9qnS7XPq
kTZtMhK4ojyo53RW+9Th3DDOUNVTQLp8NhsdDOpjIKm/fVYVTUITTg9aXtVuL4e8IlW9nVRWyTVM
hvYwigYL8thExkEV1SYejeHYZ38qEOQcSudzhZSEkw1c0sQDXVWF64GO0+B3xsT6gLBkSPuoYge2
qQzr8GjAaN90HnZmqWfxUslN3xJnRDuf6UHQxwcXaUC1P/7VQk+DvVk0+r4xp/IUVMhqJlgMAGH/
Vbca0rGZU3zGuqk6qY1j87uokpXp1cmQG1XFy+V5wZ2UNC4tPNYilV+Iw2TLlwlgJFsvjgZcYtyD
btv5jWMWuopaJ3lrt6IVv5lwoV+1yH1u0jIDAR8lyCXhiEPRM/LiNBL5O9r5kxP6uMPb+lX9Y7A6
+ApV9Owe6F+W5+Rm/SAB++pCztFcUvhJQhpIzL6+vV8+5qnuxpSmlo58div573dA/06qqjZCHlCl
NK+vXhshw+LHFfFpvN2ZgwoS1br8jfJcdLtlbt+oXyHpeQZUSX2bzjL5MAl3nUhg5OzHE47moG6i
Yq630+gil6EAl2GMriGw3i5FSaRAdyI13ZNH1I4wK9H6OUHGBcY0lyRIJmf8QDyhJeGNtboodU8E
nIk+aM2D2qXu0P1eBbulGnj5goVOPs3yj1VbsHJV1Uxe85xggtTASQdxDiM6DsJjKJ++wLU/+lON
y6lYjkldEirT+vakjqmSwCgY9nt2eAWFxUIDVplWgyOtIw3RA6v/5ingq0KiWinLh1UjQak3kOqS
gENJq509iOqkDRZIR1UkPcKIJXd6LZZsWA5dshAkr1GA8Uuxq+OHkahQBQ2FrVrCP+ORtv3wk65F
LTFBNqp0r3qSD4RX+A+1q+/Dz94wkT4vex4JV3PbE8qCwc4Kl2tvAORUu6KwM/exUx6m1HuuoIpv
tV+4X/INoNvvdQKMRFEm0pX3//D2byosriMRv1VnYJqSXxTy9/5fqqr6fytR1ScxDOTZG8wSMwO4
pxiILMr/XP27ribRibbaqh1lXUlFNNJM8ifqJ8zQevgC29+eV/V0lCz0N5ZDSN5q5YB/e4Pla+z3
2j6PLGN/3yVE/lDDv8DuA/RsYjHE3zfhksHbtuNlre4KxLcRGTBwXxKRO0qUspDDtqomOsAJBG6p
22Q3VwAdki2MSUZ8xRhVG90Di67V9bDL0I5eO4PlbyoYsBtXPvPOFIynHB6ehF5AsK+K6aT2BcX8
xS3xhDZ7OzmrDUJaCwFR3cDiD/0HayFS1aNeccP3qhJwRB7SArjHsXHfGePMwr/wUE0ANnGq8nyS
CGDwZogltKdhAg3p61O+DXWD8VuhutUDfquLugvWAAV5vaEyO1XDq6ZufyNvpNoss8fOeh69FcEg
Gxc6nFPwHwGgasm72mnYwKwIUPgQpBnx/gJ5q9K92jUOizF97LceVCyXlf9JbQjDPYPeHSSLpjjp
sutUG3h9+em+T1XLBdNUeGQcUW3U4XtV7bPQbENKwzmrmmCEZsEvT30rqr2/nedWRFADIDP9njMP
GJS39cXEzxTMFiB5hGnso96+KU1nIOqAqJswAHANGt4jpS3l3dDj35gIV58IttM1qCmTURBWEXJn
q4rqOJ3KIxJZaKZlAGYLOZ6McpBpFHlaFdVOtankYVXSmDUzaGBSe6urhqo6vLHIb95Oopqqver4
7MgxKyXyQBDbQblB1WN5kvuZoiAhKxTbwLCZoMAfkodLNZ9RxUjNPuXORJZUNYWAgt3gr7pqeK/e
DpPJ4XtUS/WhTL0x93Oq9vfq7fCrb0vun0G/skTapLpdgfrcb1d5a3g7h4sZK1A6z1w3KYN+OclB
rx0Z9FQdIalhEwadDFGxT236XyVVXTyGTNVYle6fVdV+qaMTWHVVEaHLwKqKuu0sy1o11oQcblXx
tvd+nvtXMSLq6zCTFga/vu/+9ap0b/zbGe/nenWJrz5ybzfF9BRefDDly2rI11Ztll+lV1VkNtF4
mUAVqQOmHMZqOdu4bzC0gJhsz9/ULr2PGd59OTW7N3lVVQf+dR/iqoRRQOmtVDuMwjjhq3PdvuUf
j/eYCq/hMoifV/zrH1XXrv6LVnVSqnj7r2QbdbixErqv+796b2NDHTsONYSs0TqMcb1Wv6DaqB9v
RBV4gaQ05jstdd5VFZjzAcFgXB7kJA983zWCA7Nr5SzNlhMhV035VP2+ue1sCkSg/bo2GZjkvPB+
3JKfvJ1SnUTV1eHbTlXXISRtDfydR8/VVpGn4UsCGJyFbOOfugzkia6h2lg3MVpB0Mi2wiaDuq0r
F6NkC4DAoIa9SSzjO4MEIki+9jAInIt6AxSwLifQQs4lezWXXNRMmwTyssaRCnS8gVo3Pizi5C86
cCJZAsJh30oiHqBOCu8QSSYRJjr1yVezKgzeqzXU3QaOSYi0g3Y2IBCfcjXFmyTlBZV9plyxHL9D
uVE7Ha3V1oMpdThd460ZEbDK9HDS13HknfSpm/dDD8NlkhsIWNUxJtiJD213SuSqRZXyoT0mCXOG
Ri/0Uyc3eM0sp7axyASV9ouQ9KtBLonuG7XPYYawsQxik6OHYoC21OO2bC2NgQI5sQzsztqok09L
43nbXA3HnhyJ1YZM7XAsy2edLph7LH8JW86r1A+jSmqjDmRVCJ1EWuXEktN025hZdGgXJOlU39ip
nnmR4YdR9seJKqq9iKE8zCLB0A2SwMl3DJ+1Rsz/Gzbz4XVjQ/bW6mPqiCqRMKksbkbZwPS5b/K/
V9UBtS+uSeppaGxtiqLGU9efh5OTCIx+rGhcq333A6o0yZ/Kn3wfzCuzeXV/Vem+GeQzoO652qeq
nSGDPvf6rbT0byKAdbv0tlqQJ1QH1IfV56AhPHSOMHZky3NWnoyuzA3RRfxV1dQQGanFXiuP14Yc
eO9NEcgUK+TrfOLLcnRVjTIrRuOz20YDS1Uf2GB7mOBcnTw344c3XZhwJegLoIxkrVlggJlz3XIz
WFV/UZu+Htdu15NPR7CQQYEALGsVNn1OHIocBAoDel/dOvB6mBlc7n1YbujTthrIEcNdnU+I5G1G
qxxPFj34yZCbe7VfRARC9NdhVVJtVGtVrQI9O6gQ5P8Ea/9DsNbQZZz034O1/yf78+XP/O8+Muoj
f9nICFxfPGwvfM8kL++5xEp/xmo97w/hGibxVs90DLaESf+ykbH/IIZru8jOWsJxUOO/x2r1P0zg
swRdEfW19f+ujcwrQwqplU2WgcvQTZSurNfeDolRmQK5ZA1Z9M7fmd6UrK3FhxU3YsqNEz3uzIe2
DnVEjkF6TrjXrZcBDs1vv9k/eZX802W4vuWiLGoRm34tbbsYbYME2KAd6qqEZJiZ3rkL+he31b8h
ZLyBYQ2qsq0Ak6cevn2SOY9WlnV7yP9dNPlV4Fr+GpjWW9JYB7F9YXPrfxdrxwAjadGnDdBeFKD2
MpFtZ0MzjxrKKYN7HMfyEwZ0T07sf8rmhjG67JD/B/G5FIW2b8FyPWCVUf8npWR8W/4eUefCXIv+
3dbxokAOT5e/328q8hPcsNpwm+DgDgia5npf7kVSPxpl5F1y1ya9P4lpUwJGOjVAiliaoa04Jaao
SAn2KEoNTrm1HZJtQR+ehqr0L8aUNRcXZbQJJZvWLIAJ+vnTWJriMv/aZISVN5E9Eh7CKHdboFe+
xjptelxqMmcxVl9BnVd4rMJbsGKtBEHBrAmfw+9a7Tkn8cYO39aE/Rkixj2rl4KhdtSI8BQ//MCD
hWnRWdYBnKKuPQBFugZGBoAUtZI1TpIdYqDtt2HyVzaCDGv+bQAEiLZ4SNrutPkr2kBrC233HdlV
N8TKFhcVeuxyk87DOUyPhoe16MAA7OSgwjXkcpJv/pw+iWSMzlkK8MmvkViw6gwRZ3N8H4RDsvP6
3gHNd9aBwSVAFi4ZsfSd4WNSbbsHz/HGSwln9NigM4PcEKPYDCXBdDdlkB29yDhkCZeV4haHsMVR
q5x6ZUX+907ekCKarmP8jJTivMdqCS6Q1Gp0klCKW+CF3DL3Ite8geWwHwcj2Ndz/L3IUSicXGeb
+/UPt1ieSj98qi0LKb1ACq3Wb5J3zLBeRhciGHZkwKJKf9OUUIDSFlHZCgTPhLFtG9pQ6JFtWZMq
uIQ4EbcayXqnXyBuCrGzGvNpCZqDW5BINnz7ncwm7U0jOcokxj4c8B2oonkDK/SDZ0IcgSrcb7Up
zOCm1y94v+wC98lY3C8hgty7ypa6l1HwTNIi21TGBALU0t90U/fgptl3Q8xQ8HLMTBuEQbBBh4sP
gS7aFO5no3oXG3gg+8UcPyY69IzKWqf2xvUQJIxypuX6pO+tFFZcmYIfkDmN1jf2BQGaVcLCbeei
jYle8nTt0STaeWFvPYm8WDYkpHgq5mg/NXDBktz5OocG7B5QwutyHiFGAb1McRlGxF7zVoYDcLDt
63xvZGGHng7olERUNnaTzcVOx2AT1y10SsNsUN+3TmVv2RslpqTZKCoJzUWASxX1ZEQk5dcm7yLk
GEhgrNQ+za5f5hir9lwG46sJ3YWwtXe3Sa7cNaigvaqrTdcXH3BBA7IhZ8TqU6qUysb3qiqpfa/a
Nfa07BPNPqh5EXqCxNFGWMjw1xyIc0ybejkXVSV0kNytmLNnMyqMZXubYsaibM/3hoYMfWLL6WzU
YbUpfSNa1rd5qAoi8JM260IzkPaQ38BzRAzitlWtYj/1VstoiduH1MTufrrF6T1rvE3kfrsSVGei
QzAb264liSRqI7ld4f3aPBWYuX2P2juri1end9U1qGKtLpcupIAWFa8EWN+VnfiQLgWPl8bjqYXG
y5jO1soUvDyhjb9yE9bnDmztDtmKpzbQ9+OoBzjaNptmasZTNA3vY9F+y/vHAQWsjw4MzSJ3TsVY
DG/cGnNfq//RMb+rMtSJfVvLYEVFwDzmPj9YYKJXvBf6EUVgWEuopz+ggn8I0DkXmmNu7Zjc4uAm
bxEjA6Nj4SygIxhSd2/M0PP3Q9F/yYgWo2eKbFwLOybyM0hbYeXsMXp6IBcQXIrii6F716ny0k2X
sMSk/wZI71ffuwFcQIHiYoHCyzowMZGL7SRDsdh45xdIDuIt9qBNaNMtEdZQiPm9N61yD2zqKzZC
2yUWKE0XI+lWW9K+QgnE6qBhBO20qSLRsyCEGguOxJacM40saBWiqJhtXNM4Bh0wTH3U2y1adpju
ZDmARZTAm3j2tmQvADlGy6NmG99x5rE/1z3sjx4QNGTdXfctdUMHvhcBs8YpEFiIpn4LWJhBC3O3
3iE33EDP9Nq+39XEzPRul/uzS/QjnkkETR9mx2A4Q1tzN2ieAHZ3bqfIfnKX8DCaaJSYwpaGTt+a
Mf8uFki1evPBRhfprTa49cHU/IOfMtSFY1w9FhlMYSskC6n3SXkWP5jv+VCtsL0C7LIaIsTf63T4
s50ckKWNNHp143LrOIyjemOeo7SnM9ZPE/pLq8ZO10MXQusAK64tOOrkDsG/GpHKFeimNnvydIik
poErRVVFP+JyOOVohttN/c3wKoTekbCp6sd6ij6hF2uhvJZER7fuCW33W3eMrWcHH+YhRgDas3NI
lXDotVJ7Z/RWsx9Qw7IM2GcA6UE61d+dCchcFdf1dl5YJGp+1uGUcjYchAM9QS62XB4WjczkAljK
NhE/GYk5rHXERHydJ8BE+6Z1rSOAvAPSWBcU6PZMMQ468YcND/ajgxXKDs9QDHNgdBxQyTNM81z3
oGXCGbZ+26XaE54D/nEAMsxyDtthzKiSAFRwN36BzbNsRIhuVRi9yeL8K6/4cbCdN3Hq5lsXNsiC
mVPqFh+CrsDxvGzeO/ZDObz1sID3pu5tjnAf+krmnw0aIFZU5FsNichV7EWfiNig3gZLSC+wS/Cr
xwQ+PXeiPFsmAxRae6mPqdSgmdklbsInPYIdbS9vB8d6O+fDpzGwPFQJpulM/HanYRO7Np0nZn7H
1Aavv4Bo0mKyFigLvwWUhZ59LfmDi/XD92DtheZ5wvSU0TL3ETiu9qgGfZnqFtYkLFZRoDc5ujVq
AL0HKixmFEvjd6NvkkgYBvDn+8K9Olb1OCVEYBh+IjBU/tYIe8hRJIe6E+4HT55bP7UOkf4JWhcT
p88kQa66cCHc0DX5QBwG7VR7IFOXcX6a4pAfevbeBE27BRyOL/eATUYcCbrJbJLCP2/dwKN3ifA6
jsJ+O7k2gzAwqY2NqEPlDs+JDqONjC7Wrw3wvigDRl7vugL1ytqKLw4q2i6Wis4QH6JpvjgdmRHo
/Jcis5A7HPpzs7w1l8hEsWtEQSKovlSABla9MD4mHfJ1o7Deu8vZiwG/xUF0Bfz6fk6c796k/wmJ
IdWCD1rkoO/QPNhMaXF7BkKLNECQYC7ue9+KMX/GC4gUbHzwzxjHIjuWu9HGCv3sgTiy0NGxnfKH
rHYs+Ekzqyl5RO27HTYyODOhQ468rN7XklCSIR2lWgUVEdmqn0jCS4N2jUnM3pSk+s70sKIJoBUl
aV48kECZL+aEhW6Uzw8m1IPO1BDFqzP41I4PYQFFvFXcVLyN5iK17HyknuqgXYm0WQee/sM9IPcw
X6ywdrfEQ942IjjmVetekT9xr6PBTK9cjGnnQh0lUGOS6WRIQ3ppuhra+9h1+Q/llQi9Q2yjDXJ6
VZefb9ChB8PzHJsFIeXetvmdfoTdUjyiGs1mAnpIYvHPMWrgDqR+xo2foVZ6U3Dt3dm6AqhLF/6W
pct/3eVXvzK/m7hSg/mbvmiVhb5kQG7eCi5JB/Es18unNo6dfVGIa4EIb20umBGjarHVreqHpmHG
7FrTCbPhx9G0LAa9znowUOBygyy7vuhYgPOR8qiXztEsh540TANU1GgfiEW+QUBCP7o5htwV3GYi
si2fBegayZtImi7ZYRQYIKNVSk1sA6G4egjWFfHBuUGLOSdQq2GK14vaP0I16B+QfS4QVifdFKQP
LRnmgzHXL9hYnywRdGc/GdMT/sNvg36cHwTSQcT5iarl6Y/I4Rr9dG+1A1+T82SlSJU9jHZ6NQgn
MWm0n+uCft9uYVSZ2BR37mfP5q5kzVSx9puHB7PRj0OqEwfH7jTyiscsNYJjwVx4jSRJsFkW6IoB
0h21Mc8Yvpf12Z9Rtum88SGTG4y1vxMwFUh68qA7y8cM4cKVjTtTyGKoY+YiXBTO9SDoHlC7fPHD
aTzAhkwvblNucgLQx8Bcvnnl9GT7L7iU8FiM4HrY4MoELB6ZHWOtim0Pjw4oJ3utsPcYpFjRkZFX
yWlVSiKHDPK9rnYKlf1UxUgdV+lPVf/HnS2wTywkylWBCvJapcpVklyVlGjWv1ZVk1dpdtVYfexf
T+Uh17qZshq8gIwaqxPQf9ta5x1fQRlU9f+/7wYA+Kc2NR0/qIF0gzRNJWExf0mFoUahr+91RIdB
W8jDr8EEsen/1VLgAR8M4gioudPd5Nb+t+PQPoDpqrOknkNq+35+BU7o+/4LflnmlqkSOjal/M60
xsJzq4oIvEITMz9kaGNAAkkeI63ImHha2bNj5/uuDI3HUWtRHQeyvzZZ4h2TEMWTIh2GVeF6AWYU
WYc6e/4UJeGbWKZBG1gOgCPQV3XycoP+MfKbPZhx0eWAnr0gu3p52+xAaYDzl9UhNLIrDl65VA6b
diMcxYvRWh8T3Rb7xWIpndmBuRXZaFcbx+kPWA0YR8/zLMxZIKDqzTu8qMZIJId+aLJLEsXZpYpg
K+oWY5gROchKtgOGUvpj4vqdRNHPDeLnjKOhbmIB5x9cBOcuBN0/sBBfLvD7l4sqeY3JJAFiC7Ln
HDDkBuFn8jBBcmzr+GezcDHQSUG2d5casGkLa19XXMlifybzUMBZLsmjz6wJ2lSvSQ0g5tfBu9Q7
9FxQj4GyEYSXTm4MYhdtQu4sgSCzikbhbLIHoWlXk5XKKcR28myGTxkDG78RJ2Q5z/CylNOF3nS6
IBX7Hry5S79MC1Lj4yXVxnE1pyGip+C84MNUuKN6GRGGKf7omg2OGR4yxUlAIgQ7w68AP7CS6KtV
67f1wYvEOV90+6wN3SGoZcgfuhjcK/QjnSn+M6inctcl8afGd+J9CP3loiO2jzMQJbWxxlm/+DYo
dBMx31VixztiP5rFLRgwQwKDLZtWyBzviMwQnvd8+1znhXO2LQMBbQ9FPMP9ilmNuLh2A84SZWpN
1nr5pLC+IE4p4Cvc9wFgn1cTaephfFsVzHqTJRcX9WCpkjeM4S6xTQQPDXNm4thd+rF3DvB1rYs/
dtY+TZLnxRfoYITrKbUN9H04pI47Y2VdpEhclEmpDP6VeBxBiJTL0QYLXs1ld9ZAikEB1lymWl5w
MdFBQRSCUhZ6HguwGJ3/vLoi+OJ2MSYxvY1zt4WmEj4p9fPSm6fGGZctdPJ5ZadDenHMLEWIp/vc
WCQDJwN9J/aG2txA1gNkjtNScnF/tVTN1cb1zonToz9l44YkNeqsIfc3YmYkjuXvDlAGLor8DTv5
0KsNpLlyvSDaydgKwTYCX7NE48+Nhl5xyQyI+q2oacksV+3wN7TlozrQy4+USQ9n7reGqqjOpo6r
qqujMmKlpA1fHbh/q2p8r6I8hvNqz5T3vu/+pZXV5qe5f7YSD2BYE8Xpb5dehQ5LAOHvfru++6Xc
L69WV54hoboOpEyKOjLywPki0ff3dvevvV/Kq6tVTV5dhmqs2g0dYgZ9fW2AP+7xTcPn3IJJbVfp
u7R3Lx6aIRuZH4SOFBdPJQFntFysT2gvaw9JY6LXTuRnyywdgpwX2Vc/StEqRv4jKP2zpU9f9UZD
ThwW4EqpX6BybpzKzDQvBB+fQntxDszqo7lbULB5bl19j+uZtUVu5avJPHeLh41PJ8VKV8BPX0Ex
XomQeGylW3iW2230xSv2cZm5CAm03nYcp0ViYPV93oECcVAeE733GaSWjnBA9iliXbMnusFy1JoQ
mfZc88hFdLBMmQ4CU/F2mvEUQuu6LkHxJddn73mI/qxQRq6ayXhEyStvhgZhpuFNMdDPdh0ivjOL
J3AgQ7NNi/RzpIHLW8ZlvIiaQNLYW1970X4lnSmOMtKxHRIoRR06W50YPreB95TburPDDzyM0vac
GM+s0+xzNmfwBSN7S3+OnQgwd1SZxvJce+Na6yP/XWDDWirhFGkavKfy/7J3JsuRMlkafSLKGB3Y
xjwqNIWk1AaTcmBwZnAcePo+ZFVbVy/a2nrfm7SqPzOVUgCO+73fPSchyhpN8Zl9PwkaUe/mqOPo
FLrfHjThNcIBiHKefGb23qOCTjof0Ybc4+n2NrXubuMS2EeSpqkGj2vL7dI9FnW5tjvzWzfdZ296
1s6dOFjMrrNL648582Kwq3IfhLbYcZNcteb1X7kMfDd2uvPb8WYM0cMwUdDhUXZPkEDI83AEwwbe
i/bJBA7cyrTeAmdFEpdH+uzNZCDSm9ELBCkmFCvsCJcxmGbme2zmKQtVP/SfWSSCix6m+rUP01NP
+fJYDZlLDzXq4CIqb5cYFkbnuhI3wq4EDQo0I+iTd8NQe89WFu/KlmjfUImrxml8BRe1z2omuPKy
HDd5lATnJtW/7TKeiC/HzpZ9NqnanvgbtTMybOE8Q9u3AcZGitgIhs8jGxJCFImxlRyJtyZAjnXm
GzBg3KFZvB7GUz0lDyrQ6ihKwoEDari1p2r7UE3ZHzcJ5M10sTsF3FFU2hyKfHqfT7CYQmPQu4Qp
5q3K9TenPoBqYiZq7dn4CpgmtET/z7bc/zd9/5emr8NcDdLg/7nr+0bFBhbKf2v7/usv/avv63v/
sF3B17E9NwgY0cH7/J99X+cfaPhcf1HMe4EXOv/W9w3/QenQpels0luxLQZx/m1Gh6/mgL4TjNXY
YCP/LzM69t9/5b/JswP+faYy+Zp8G6YZ8AP/e0sxoCMI+i22Dv3cPNEWZXGVZbb1LyidGeWMIXCH
MCwWmGk+M8in1xJO0l4UHvXwwol6otv0NLQ1OUfbp2qGiNTmuGctsaKqbuVhkDa2L58SZG3cuzbd
ksu8zxY1BU+pTQiZIHeoCzGUiuFw2ETW+Ezpc8Vp79SY3Yuw73PQDRBeCixE1TW3BDXK5EH+mef2
vY7Gj8ivTTBCVo7lZfzU3WP61npQ/1p9ntPBgKVXf2Zd/P03P1IkGFxr8cxsxCUAubsJKNFAv5n+
pB3aEl9Eu7grCRr69FgPfsCEuSQMr00oODGP/yoqxa1amM1d5TqHwFcb6eFMXbkJYCj6tsgsXYLC
aLxWcT1Pm5D1yijLP35hemv2kbemDRWjmpbeTKr5gqsUrQaZPbcmx+hfjhe+OunAHj28jxZDe397
N/mSdeLyPafR0O7+pmv+5qgKD3B1RlXHIxUMRBttrorhj/TgkSswtSvb5G1HiSUh3GRGLgPUJ+FS
qGrb0v3I8DrtZlQf/RzR7kr5/qmNiG3LbX+PkuaDt4Fyc9yCfvdnDDHO1Kk45w0/dqEUISn4U17l
po+2ghXuRWV1HjyDOnUysKYufoMpToEm9Hix8GwmC8sggXcEN2Cy3kgNH+sJPReQF2gmcNImTQdY
zgs5TArrEGQwBgE0FDDSGzb+t2FqI9KPOYOJLYR9GT7+DUQpw2Ew25ndTV3ea7rLJ+oN4MMSphqJ
eZ+HdLStNQT0VTsG1rEdDf7ekO/pjroJ4AZu/k8VsTmMWkm4u7PfvLRMdmJJeqUjRKJRHFKfyx+Q
TNsUQbyfsvw3o/mvOrH2Oq5+zYHxnTAEsNMLJsyMiHG37jbLCft17FpLz9mXQXlpl/C3bZXVbgm3
MZoHzKHzNgU/Fq5AEIxkEnYyHmD5M0myISGxNkFyH0FWnWXLiDXHSQsSAQasOet2lTV9U3nX22yJ
4oWKZq4Y5N5fHjVvdPWmBG+2AJLL099f2gJh5YyHbPU392jEk02igqTXsMwY9MsvLnXfQlOGD5fs
9pj/wEDyw2VIIGo9Y5nrdov+pwyCPb5bTLstmQysvD67Qo43ZWtyRvDyP8VCXv97y6ZYR1heUj7o
6lfuF+8thMAdzH8mALvt2HhUeCvfPOoIse0y9/D3l8jI2RzNev9fATrm1sGoLdaxauMvWbMsAdAu
h2Ak0ulvnOWDMRiUyYr2DoX9kLVjvjal14FHEfMpKjPzhEt1sQ2S5a7SuDtX5MBbNjX7GcdMIDJG
pOFxN41n7AUVSaPOHgkgEwzzEvhoyy4tjv+VwLLddAvTaT72VbjrY7M/TkLBcQqbNTkaWMi0bhfK
sLnNMUS2nVEd/KXpKTosl38jiNkQOLt2MG9NoxkMBKG3pj93+Of3mXovaYywaKjUDKucojemuT1H
W2Ob6OQrYF4czCaN+SX226KC+Ztoxbyy8OEpp46o3p1VoJ+l7vu1ViagIIoky0yB4wcPdezz0bLf
kFVWHMfcWXejPx3+Bgcbw4KdHFHkUCS0Q93Ge9+wmUkpv3ThLFxxdsTUDWFopSCjy+578tne1RTs
aJDbZE+t5smzWGkMn6vU0GE5+Q7jEradTc95ECxb/WXrZsz7/ljFon107cB5COiO5YBhzvRtBTfv
Lhhb/N91/NomY7mHZUlnS2ufFQHElp6sU+O6e5F0+mR78pc96ZheGdVHT0/VGWxJumkEo9kT6Y/l
RTS27rWLkQxPcakv4yhfShlF+whXDtrp9mEk9PrchuE+ttr2bWor1q2m+/H3/8VJl+18J503Tv+u
0RpcbatzH4AUIUjIjXhfWdI6MMWDOSKK+dQjmLdxCL4ZghS1o8amiZqcirZqnyRbVZfz0UDB5ctO
qocEZd0KJpEJyxFSFhA7552PFt/H1J8nKu00ivv1aBOCUVi5d+UMy7gNazgrhBWZl4+s2F65GllJ
HIZwQmx6QNngrqQEDOePUbwpXUPjCTKiQ+fA+cYe6p+48bsdYjSAUnMVP8bJt4vy4lw1br6bWkwI
9EpxBM0BS36TctsB0qcTkl+rMf6uoyxYu6PUB4lz3PMq/2Tj7D2JJL20tEf2fqurTTnK9653zQuW
MA4ZooQs2gM1UTNOqiBwU5g1hoslG3RIF/fd1u7ojBMepulDb1h7kTrxTm82RZIHp7BJlhogUnNl
AFpIEUzLWgvimcFfSwod5SHsX7xp40Z5d4vK+paEVXVUvin2cqG5g20HEkPg9FTkv0qHtwjnBYTJ
Mjjr1FVHSKCvTEhSFmdHxjqhqvMcWN4hNygwWGWcX02+1ubvb/ARljQOFfVAnshVKh+T1H7MZjW8
lE4p9uAMn5URIXvL+ukBYEp5reFDpMBnnnNlprvIDF/jGGyk4bxFvYw+8YDqdTrI+tpS+R4y+TI4
M1V/l/DpiG3aArdBDDXtv9ppn5vaOCVQGLdOl3NYcSE2r8Hp7sepiXZmm8FbcBF7DrUYn7XTHX3f
eMx0FT65OqB0C2n33J1Dh5FJNcDlG32nWw4ewXpWLds4KzzooKdxpwqQgxJO5ZR/GSp8dgxR3KRg
0M8bGupp0PDLGkaq5axSiqIkyser3w9ik7Shu6ti9zb7nd5BUlCUEo6BO2B2G/hDs2BfVkf6h5qD
+NGC4lYykLT1evRW9P9LkJovXCIyBeLC7rR/NqZ63gnL+ABLXGyssCzuqN2veUYXTWbtJdKSGdyx
m8/UX5MZtFtia0qVUWJupsKqzkTMXzhaUwwvWuOWmFNyNQRLa/A5lXH8yCbCXEsZjQcF0CnLKCLV
kg57DbDnPrgpra02Y+qvS9UdvYzHmqltBE8NhgCeNry9zb2wPmYi9odYc3mYZCyS1r9aFe0vI5i4
HLZPOC93MgZCvfmlT4GLwqeVeygZ9jue4sBR4ozsp1xb/uhdatxERmjz8lV9ccmyBa1Oo7Xu7BrT
dTjvFGpAHgy+BccAkwrL0+EgnHiHaAwvRKOYOfN6595wf60Jkk7bRMRfLYeRW5ppSn4tuMEsrqCb
OtB8ND6lY+4WwdM4tDf4JE/DHLavdFHHbeM76ip9EGfJLsPYeYYQx6hbnfn31rE/WfpWTp3293Qk
HRXTCyoS7jh2YSCQxhg+8lID95viZ7aMeTp0z1dzprwPSeEw/sRjNtwStojbqQP4V7Rw6SzekLdJ
Oc/hFHpbFnx/awD93tQeLBNmJyCG5xEO3s5vIM/E7ikevX5tuH17ICEjN7N0wLh0k/VS1Xw5WXbR
01j1732XMD+BS/Zu2lD0CsiBv7wB3MdQB3cokHjtIH6OfnsvmZldF8zcLW/O+keX1aC58X2fC9qB
69IXGOeG6pu03XACGDUQdyy9HQSyeynX2DRA7+v25lUFo/os9C4zZ9Rk6hx6ClUCBYSBt0cNd7rn
oENR9I1Em3mMGDzdeF5dHeRsQn9VBstUC5TXhAqcqt9dARB90lRyG+ZKnV6yIR4Edwefq2Ek4Q4M
fHSM2vcpstoLvjaOcmgeSLAIhxHmyT0Y/QT3NkH1Gs5yEyPJ5oDnBx9JEZ3TXHhP0zQUa7jsF0D4
yELCIofA24wPFNm/+CoRBHyG1Mm9e19DGNs3tIDwEUMdU8LX2zkarY+es2Ezx8/xGDugV8vyUBUJ
dC7T7I6Wxeeexe627v2J1gHzakbZxeuQNjYEXIfBywTngpf3f2j7JS8Ad13CMPq9bAe9KRw2h2ZE
zZXH/zjPzhWgOsGdBlxk54XU2tLokf7FE9UyjyfH+FPWOMmFcVR1daRaGG4Z8WsPjMjMjNKDBk17
A8sP5L9DMNWHOupobhgTfeXqQJdW3YDMkk4ISDyW2I/PSVo0G5zmQLGFcWX3daOhyMkIBtKqDboj
L4nmZKgKgiq+vUTPkMMzVFtmyKSDIgC0TwEzU7UrquuYk0FR/asOa3lg+xtsx6EOOQXjg2igjvYg
UPnK6BnaOGRWhK/sN84fL8JM2thmu6FBkt1Ybthv1Fb33GZ43KYEKVQB6XjLKtkjosuiU+n4DLDG
BV0JdhgbEcUPYxGoh+gHJQi9kmHXHgqKGKtupCFEQco59pMP48foD+NY+qt4SMuVLyCeuoz8Xuz8
OnsNgRB6A9tOVckxSvyPyUn2Revn9zIyb8gYuBeT4pLMjeL6yL3LsGQSctWyGqVd741MV2lS0p6k
1eO3pn0qm+psxAOPOjLnky7kJWTM4awkBWEZwdID8f1k+NyYmUWswrS3xFh/z/TVz4Mt+e5L8dXG
slhrymxYKnvzZMwjEZhAh0dryNZxFqEG6oRCeFr/sBJ7gkwGJJ5xcntlVW6OsAXNxTANyaFgMjCT
mYOczHM2QT2MB88MyAlMxSNYAQJUVCF3lghIas7Bz34Kq7M3GVjCS/scedbCoJL64kf6BlF8q/05
fArzTF2HSr4axbPnqORF4CO5Nq71aBrxfKqH6tlol7JfGIO7bw0Xy8RwKTI2euhHLlUiwlvi0TMu
h11YNOl+6l33bPi/zKqfzrbE++FnDdeSkRmzetGqc05y4Lci+IxK5PGxMPL0SCqGY7cdg680cMp3
TvTqYklP/BCP1lx/0hrlDrIekS8mPwZ7RRWn2Y2J/dAN0cjn1GJXqPAfOWYLIs6TLTpB3rh+BFm1
wItx6Cek7XmsnkbK/yi0MnT0AXZiFyd3Ivx2XbfKX5WufR6qoD9nqbOxKosNYtC9TkwbbeMe5pzI
Q9ixA91hG1vwFgVdDc0oP3Q+Lo3eyz55Vdvbwiqnk1Aa3mysjknnbjJOgUfLFXcMu2ovp4p0MzPA
m9Y07JO4YxMYx4qdS0NCeAwdOP2dL2DXJm+izdnW5DxPNp/3jlfAqibrGY9P4+xBYh2GXxZZTgb1
3X0maX/oxtuSI/3dmOFvLx/tfWEVPz0hW1j7/S6sM3HlMFyuGlHyCz2IN8cF9BaGdzssv0gOB4cZ
4TzMDqYsAkVJRTTXvnToTxddeVYWbs6hU/VXYnUvfBIfblfoY5We2QomJCkPVcfrh1IC7Yz+obFL
kvjx7B155pzN1LjFc+EEx7AC5W342WUY1JtF7YM+bcjrIKluHo/42TC0jfMHrjDRzOCpwrPVhUsz
pOt/8stmruVaMl/4kmTOhlGonaET9r+EOc7eoIljUo0f2S7d0hQMMhnQdBdTdhJGt5cun+ikKRtG
ov0hfKZHEunG28RxUXZl83NppC/jwNaTQYporz6mLhs4vqudhqiy4b8xFAAAeW2U9c40wNvjGYzl
wrPsa1a3Pp23hqwYR0TpVVBc2TCUPWFchRbIZcKLKij4DdZXg+V2+2j74/ugaX/7Y8WrUBHYVkgR
uOTTg9KB+8jS7z3mhcDsnvOiFKp+onUSnIXpq7VtBOzIvHHTtHX6w06GIweq/BNIGIEXw4IY1yTX
InRSduqdZIsIWZcZY4fPlkoMfJTuRsoWYBw/Fp7w6BeQgnw9t6JYu+1EJdWAb0dH6KkMZuexMwj3
w9sriMdQ9jDDTh3mjB9apIa5gVnSsa2xkkPLLddU7cr0XTpZ9e8i5tRvxc2Gvs2waSiwPrqx0nuN
npq3P+FpM0zpzgmr3vpkIbZ9YH8teMe2ia95mY9YrxfSF6tyQBxS2EUF4S+6MOVcnTNabB1euFcP
xCVknXSnlPuS6oD2Um+f21Rth9B7BWAAavcEsn9EDEPakV8SUX42fl88eQU3KKc+spy7XJNzCwYm
GlVn3UJj4yPKyyT0tgWBThNsPdB/szsIlBOJ5J7xAjhmKDQNDFI2Kbd122KorwzusKpOv+mOrL2w
ebeU+9AoHDmp/dni9W4jsqdjW95a7ahNPbNihf0Gt4Jz51MeWsokN8+uiTa6BzlS6y7SJ7r0WGN8
VPRl4Fw9mviUMr49f8W789564SMh0Fdha2dFWorqcyy6P24qQLxWyTYwYY/n7HhIAtq3EYGUtL09
ff0zZesWXKM/rkqzR2yR3GM9XRnduCe5iwojNe5lDguxbFCq2JJxwzlJeOTUD2dy4s3gXf10GfJP
dUoNQHg7mKdyhbjzXdtsrOO6eiepIgz2G54umB0ZLmiHmWIY+Vt1Nf+w08ckYadQ5x/ck58uYxTU
H1FJ1aL70eMuZtoDuFyU/ZSjdPfSMM81NuED7/i15gVgu6SOO8km22Z4w86sZ2+icEqNYiXEqDeS
Dqy/3LxuQnnFePatpuZbcfwzxbe3eBIQY5MF7Dy6atMW9t6diIDHQXZnmuBo53m3FLQ5ZFYGuV0+
yI1ljFvVYempqFlWLZfPLLMfsBenlXRFxBYTGqjmh8W+9yc3gouM5w1z7mzYx21QY0rfWlDF6UfW
6uB3xHSoX36rYPz2YaTUJNvgeLLUTpN5aAvDO1skAKxYbPweOCEwYY6W5JxT5DWiA0I2Sq5T/qCy
gHjf6J7ZM9gMefohQT7XQ9dcZGt3lhcVEwLGZI4Q3vIfEZxR/mtd+g29PgTaSzZz1X1GMnjyLTkA
T+L0boXdmQFwjoDy4IYngK9yW1Fm4TCdrkEngKlMz22NosZnIzen6a5thvJq4QrV87eZFwYTPszw
mZk6ezr9jl3dHSV9Yup3j5k5WUerCXyywBmxBdaoALcvc1GPIObiDe5aJmzq7neETO42E9MsrPin
tt3hg50KUXy/vHqpv9eRfvPZc2OTiRMK3uzsKmZgDy3xQxhuqvlE8zeTwPDlDd45REeDQeeAnw2y
CI1yj4r3hNFjuXADvI32iMQL5mjmAneLkZ+Zrv0QS19eSvodhqPegsY6iWHJqBefpsPcX2H8MVBn
n9TMHZcv1QXPcZAjZunG7AvAiYRJd3PZlrh+QUN6g7on4TiShOoeQ38xBZHI7h0jONk56TFaxuqa
99wItDeaV48tLRwt3hwlp9mKv+MOlYVyalBMpnP6LN3mnSNZ+yMTNefWkZnFyJsdpGKYSyCQ8clR
8lqxa1QHQ87kplGrBo53Ccv6id2dtVaPxhyFG9vQSKh8qjAdwDx69MG0Eklz7BIOnhDRH8p6ehZj
T2fAbtYTZ89N2blPglxzVRWvJtF1OiSQ7FB9IDvQgD9tgwp7UxmPTvVgdSy8dk20SFW3WefPs9nX
W/Klcp09FG2Budl2GAlB3IjuIblB9xLHbpg/I9v8Vji8ufM5JHGO+Wa5sbAa7Q1QvHB7vmNt5SgD
rqiflpf6MO38GGtu12lEnAyLbpvIaXehSPx9x/2X5XF+Kc28RJGIIFd14c7V78kUcfk6ghBqzo6E
s5DAEbI6ogbBlhn9idL5zyRd94mZSLUKs/FJKk6SqeSlsFStXMGwip+yBpjAljdea7z6zedY82JA
s/SReDFV9xp55fhkTUGz7Wz7S7Sxdy5S47GU3bEfq+yUmxaplkWjEzWoZuz6mzuigJWNeK6+uoxY
YEK35LUM2VHQWCJTN/d3PYC2mNTcX5y8PmrM47pH/k7FFF9n1b5lYf8smkqsg4amXNEXKzpB7NAF
CLZckv5V5ttUAQEdZ+wzKp3s3dBOIKZJbM+9f+8a4OAyqhAOmFUH7N4mRZPtedehaTHC7xCV10du
flYJkCaHesBhakpmWSbDQrMyJCxNXXRojkpojjl6Z0v/3WmKV5+a8zYKu/Fda5TFAL1TKMVzYX/q
KmKMbU7u1sAoQGYZ8tD6frdLUzv+tNpgK8aiuPlFjAB7XHEhgs3UJocyxaStaVpCg50MarAEz8/U
4AtS5u1lLsxjbbHDC+sJoLajtrBmUX8R4UFu9mywRnI+tF6J/PE+quGyReI0JY1FT3dsdzUQpMbl
X6rVJNaA836XDNXtcOLpGlRTUbvJppLwhK2RrX9T3FTDJ8ZgDTRt+ncT20J6SQfMRvEaFcbaHMDM
FlFt0L1Rz71tfk58c7tomXNyff2rEEl7Mkj7PInefxo61q1mbHZuy5CCJ9TSDNHtQ46LK5jOZmKr
J/TDlKrI1Wb8uVYeBa3Xg1uS4529eSO0DaihGNc6xofudfWuzgaIilq9h20WgHF/67phIgTkvw5z
dbd79SIyf5vWHWIXcYgLXRxjIvWP9WDIx4xt4ckzw5e4Hswz7N2rTMTwgO+bJVgYN3pfor6SwKku
oHAR5Pnp0U8MqmQ2R2nyCOXHoh+uLRZv2QWPI5otttqgBhLnGDDb9oARTO7TRX9epG+S8c1LQdWk
xVGDTTFmA9zw3uJFs+7cmt0F4WtHLEh7j3FJr+1Zzgu10Sa1cq9+CEp908SnVrxYoR4iE2+eBsdk
X+g2H+pnWpjDoZzFpxd66b40C1LjKn+ZbI/PLTXJIhBaNwYI8GqxDlaUKCxBG5vAiyYr0CySg2Cx
ChYZYWbkCk8t9u2sTOMN5lS6FMWwDwwuT3cQUfgq3VFdQ1oMRavwtkco+9ocmJk0rC32d8r1YXLq
fNr+qPrymvZIk7j3GC42LzXWDOkA5GXrZU6X2aAj2mQV3VQfFU/t53uyvf4+8ZZDRyjb67QrWNaf
+n5Z29Nk3ptjc51DG0DiZLM60QWgfcAenhsz6b+z2rI2flLusIoRZ7NYoSur0w86/B7qmEbmPL2K
ihsldkjQDhwqXWn/zie2sXKmPZkY4s3L/qjM+a3n9lIz2L4dcwJVQVzG/DAU9QIcmus5Yz5JW/6T
H/vHCTxNMVOhDZs36mvFqXf6N7+2htPoebeUUym9lsK5MU2ydXTESJ2NT6v0jGNjQI4ftfxSBczu
hiCVxTra6egezMEzk+ATjXXTvtTBeLSFdjkZD9Q+2+rnrDKODjCMD4OPM6ZE31UjDoTLnay70Ey2
qRq/BktsrAFDR+1/jb6i3p5/hRaxK/DIhKtneLKVOZKbchp4mSTbfWU5a8dJvU1lZA9DkaxDIC50
G26BGT3xCe5EFD0SNSfzJ/vDgB2u1YT9IobQ19y/cpNP/aMRL50rL5jYVNeMuEubdphGn+U8TFPl
75nF+W3I96bm5ewH9a4VzsMsR5Tz+L7JfNBzcZ6o/X4sGqXI53DZOYyQpcYmzAX/qvdYBn3yMc6t
xo9UqxVaCBrVnOr3QWnGDEmOuz6tH7Jx/mVUGY/NpH/xAzFB4yhjn7TPlVk+h0/zHOs7Da8dXIf6
KnrvwaOFOElvEQJxoPWi6FkWPqY/Tr1La48Zpoaij2z23D5X0bQ3urWEBPvk2Urja9CAubecsV47
ng8RkSQMhuqtnYb5UaVI3gHg0OfQ+1RxgUDPM/+tw30/UMBOSvgs4INWVTTvC+FTyMhxg0x+zMF/
FIxXs7pWzPNbogm21IBWmS8CqmOtPhga8eBkN7ehSj5o+Yltmn5WMjSI2fi3PPKeGsu+GKbzrBok
IFTorl5MjAG2UL1DcfUajj+LIgbEPtnkMqJ8beWcAAWC7w0khZKBc563ktcRvgjVO/WHhKZ9XrJN
7F0RY6lOD9tqiJjvIy6vuCOgCIEFdxokNomvrf0Y4IcSCRPgvq9xMiSCybWh2lE0wRQmUnmJkumj
C9DLlDo/N4UC8Mcoet6LU5xahwypKCj8kQhKXjEU2Xc7lTJZZVnugypC+gb0n9ZjxkwqkPlPlXB4
SsJi1eY0VyKBcYdckpx4s4AkYHIyXJl1+bX8bqrHq9v6t8YIzxy84P+m4MnfMr5z4YyrWlCR0GLn
uoRzEv00Iss0aW3OifGKE0tf8tp+NQ+dxEKUtFfLoVXRybA8qqxbQ1d6DtNifEWYsrUSmeEPKrNd
0yS7OCgGVAZVs4FqRH2AmcWV0eMGKQkqg5wgwQ+rZrtsgW3yvPTyUsZB8bANIqEphqqcw/XambA5
MfqTK4zW/Ti84KpCxxBiF3NNJtgsU+T7vPOQ2krQ87VLpKmTcbuaGEjispnu1tKpsaWoMj/KWF19
hql3UZqkG9sG0D6ILTVx5p+i8holXUK/iIHilG1XYUE/JKpRDgSktKxupi9DXikMbcT5fLGj8Sy5
Jmsv0CADqGA7pf7SE21nz6UY0wWInoegOlL7ZmYo2DpOWO9cA9yXY0FJySXPGangQOJSCed6G/+I
5Piuolxuncw12BPByhftKU+U4C13jsvgmkzhyOkqifbLU4vYEMrVsEjvsyy69aX3ZXZcBo+w7Lwc
GqaGYnbr7aoB1cFkDuJI3Fi26kFYl6RlZiMN2q/RkiSOozHfSgb+zrYZ31RGZZchl9+Ym7Oda46/
ML+4A0c1JxsQDcSckRFhqSdhHGpCUkhjp2ibWfkhowkzVK1a9xUQKz9nrtVw9NYXjFWIaU1n0n82
XQ960jhtEpVm/Ol62JgAIteAL2+EGbFRRimb72Da4BEsHepiPPkvtrOUbpLy4CA8VU6w73KaCsOY
8JzYtbupyjzbZhXfmW8bkhTP/JJFXbMXzV3NsP7B+aNEg0zBTNDV7KZ7WHj3zKZcOGX9nkABI8QU
jfIBcHjnf2FCSQ7Ddz+Jj4nuwyplePGoU+s5LzKx9VCNrMJUfCfBImJJm2qrquYPYSJmX2neliOj
h+ABVw2nEb8q7t3ISza72sG2wYNFjJqxOxXOxzwV22VclZ1WOXtfMhvJZvOSOGV0vLboqbA1xOW1
KJkzqnieIicvP6Ss0eZmv8qFI6lj/8wMD9YPNoEjr6uOOuiWM/GxYrv4NjXXDljOpweWhaSTSczy
yF4s5H8PmOu86tqY8uJSk6fC/FKGFXhJu7vYID0xvNO1jmFmhPFiQA5H7B2+Hxwqxe3EtqtdOVNd
fbWYv1ZVC2GA1etopOFeOX+yIHPP5s+S8+nGVIbHlAnBTVHYCWyzXLEIkOUCVbmLE6+9JA2TRpb1
Jx2jdGl8vlpmRPlA+B/KVXumkaxHy1DWI9U5C40HhWGHtjCtvXkd0ZLbU19vt6POicAM3oeJpJzm
h2kyNDwliChc7f0orFTfcvtpDB/SvrTfeU/wc2diZLAlRsc6K2oqgb2NfdJUMq301u0bdKfTnhn/
fF0z7LuxOsVpKWQhI3eGOjdz3vrhk6kjMiBmm+9xLj5xFxV7RiQ2fsfgDBoOTgtLsZZGU1c/pgP+
26Dth1XD+W4l2/Tdr9eW0Rf3dixuPXXiXamjXclrZpvQzlvHAhfIlF25BM0LyajHCbHUOszhtxb5
8ySC69CUP3pmo9YibOGe2CRWJIIP0bAltgXtqIlEbF8z1945zgaeNvnSyJcbv/0JJYDu9IRE3jx5
neexMIDSWXLnwyjZQtYhzW5AjQyP77webDUTM+narpaTgdvle5SdbLCKcdtFQKDJhOUNXR62Qsjh
ovk6F8Q1TZex7N5quLFN1r2J4X3Gko5FErFZtT2Ky4o1FXQC37dffQ+88BGnB6vcCCGcZZR3Xbt8
l6yL1LajG2mUaqXNZDpQNeja4pAnTXn4y1aWgnoGaC029qhMK7IvYX8zO54JZy4VmkCP1lpUAIwT
30UyNHsJbgugzMC6zMfNDHm0sjmor2ffQKiWiIQAceY/hGygGBVhXJo81WYKagosCY/gFDJFnNXH
yg89nByClcAzrl1T/I6ybNhxkh7NH5An6M7NI1naZw/54rn12/5o5FjpqoH9fTELPDL/wd55bMmN
ZNn2X2qOXDDADGLQE9cqPCSDDE6wgkwGtNb4+reBYFcw2dWdr+Y18QV3h8MVhNm95+zDf2wmE9os
R+LwttCfbbqoyze56sRGESzaWZG6Bk2HiJE6GpdUJnAZsjx2u1UysFumhEfSAmI21jBymeibjUOE
jwz3i1l7n4z6VQAuOS164CQZsQaGNUiEkA5oIBmsjIXyVoVNSGAxa/6yMDyGMmm3eiR+TGMab31z
lirPyHPwDbQ3rR5cUaOOaRVc0bdZOwTcM3RCr54SF9ZMopFDV+nsL0tDjWQgguK9+KSXwybuCPOm
KRvucI4FROhhNpFFeUIZhSsM0s1mCJ5l+GgLMdGR9x5M6H67hZGYlcU6WfjhzkAcu4QkuVDsuBLc
4ihUO4AHJ8s0uj317uHEEXZD6ZniSlM8LQjNjsDMA9mEyCf6W9sS9d4jxJ74zabXT5UCgRRAFV8+
jmfZ1CS5u4mjx74CiEkPR25SG8D9u/p7oWKGXfNAsZtw7hmIqhmwgvTO0zddh6VnbVLTQ4wwgaXQ
VHvfesW4VwwCxghlR+nka92dD00ImBtrDEBJC5eS+Aze9DND7RytxI/io+PVw++Fkx/6noPD0ubc
yoAkKHesy63r/tnVXbkbSWqzhHXoo5DCZB3homJHhMX20HIdTlbNDLfMZ92tZmevuZ4aWw8LFoku
GJtxI0Vb3xtfZiUGbRr7CX+tg+oQNedaVL7c2yo/tEGabutJ+yqoQNBeye4b4alN35JOzGF7A1Jo
ZqgYX+He6yf6RdyUPYFhBMkWARll0mcM4xogSTwZM/BSJPcZD5B7nW0ksRXPDMXlpoyDEwfcsJ+c
ZDz1cfjFypC8Cv1qNfG5H6lrtz6kejKTB5XRq0Nz4vPQFsHjbeUEnyb71YScjaoDyXDiyr2pIosT
l8L9Yrz5WudymSXiKnY9sZaAuEALOBE1sFJuSyRODDOJigW12WyRD5KkB8Np24j+2TQEXllOcq7d
ZceIuvvJiz3nhIljY2TQWB1TiDU1qVlLG4zWN8xrs4QxK9fByC7R+NawNprilSnuZ2cQw3pM7Rsu
gOFK6u2I2Y0uv5NHclc25QPS6X4bpvaDy3RAMSNJ+2ZPKom3xlALgmckYbyoS+ROHH0aU5tHYOlY
Gomj63Pti1WDXWlD4F9d8rooh21GH+9a55EiKmg4956JA4On8ZXwRcwBzRTvc9neaq7rnyZ9l7X+
FbU2XsmpKdcRY2Hfn0KEedmwptEsT1m29lz+N2SnOzxf5a7lEk17S2w0l1JmoQgfqszkcTmqhEc1
pDeCelvowVmT3p3JtmGvsVsuquflZqqwvCferT9gg2i0e7vEZ0JFXMctUqawB8fnRLjdjkHH594G
086lx9+Nc6y6NnP3vRa8Up2KU+uhu8PMy2kbYfL8aasc9Uo57ym6p0dnbKXBHFlLMqkF2Jds2pdg
zhTQABnuya08NAVugpU94/t7r7xVE9OVMve+ZKZ241lReDA5J1ld+pDgT9gJfwLzlsxhAkXn/3Cz
nusc/N3ViMAZ1Wi66yyKapEBRbGc9+5InvA55yd9BhSDh5IHA8qPbtH86WVCwcyH7DZJlJdmeoTb
vqEwN0BNAPDies3GPYQzxL5qhz8pkHPdV/BeCP3hz+DY801OCYQo0snUKFaHPpbBbj7JGfFjK9qt
qZFMG19boUjnGgeEYaH/0MU0VN0u8ZF/7GzEPsCOIPGjg0R7ZcfMUX+xQ/0roCP2pr+4i1zdVA7W
G5OqnMD3gsfpV3eR7/YtE/OhQqEe/ZiU9DaRAraaWTSTxkDJFWl9RDA7Sp4QnhiUUOiajdarSxlv
/39/Fl70Pz6MNIWjwGbaTEUMNX/YX+iJSdCNoDRrwEI68mlbSVjDY4rkKNZvjKJ8ZEayCbDUk6xe
FpSCgoqGh5ltauFM6JZz/znPH2MOrYsdxtllVkJTan4ogji+WlTK5hjsSOLr6+D+bHvIGhvbABMv
GU5GADE2dOtMCM5ps8FYUF88aSOibOh0Ev5VrRsnGk8O8djbPk73oZDxQ9PAoXOna+F54Rud+296
pztgPYoAXS5SIy45LQc8/Vg9zTx4aa38NKodlgB/jSZYv9eKkLN736ljAopqr3LG9lIx/vETLpu+
rJxVHwnCNRLthURzZZZHMh5BEJba1RhoFqYBWUNOoYefJ0IlN/iqt0hHcKgE/jGyHPJkZHOECIO3
EhuoUfUESgRafg5NJjajBwurqJwTZQhsBVUnrpnDfl5UIadJNdTbzpyvmJNj3upzfzEbvIsbaf4z
RZTEp2fOrNvcOSq6wtmlClPTlUBya+6TxEPQlkfOkWjTia42EEeDU+mWwk+zR/wgdrmmf0nUlD5o
ynnAfTvd5BSjN00BkKwMSW/mvFTvkWfNtejqW+xl/nlA7YtHIktXwki0C5XDP7lUiFMMlmodRxQR
e5E6Z+mZ+9Duh4udcRLMx2a4QSmorVOpbvW+zL8NAexE556rRPaK0AA3cRAc6FqqVxfR48YxiufQ
G+KLRpcSVZtkv/fiSyAnLvSUFvPUMJ4MDZ9TMkUv2E4OkLoxNMuuQSEop8+pm1driDxvZmEYez1l
Z8KPMqKfjqtn126+ikT01D4phfVjopNjWKVH6aV3xE3rN5HVYeRfnsjYoW5Mo0l2TpHrK88BHsT+
Yk9UBOn26wMIdM+3jWGzvHJ5TZjRyWrHLHhfkcRLe2N143jwLKoSyM/ik2wKhvh42VZTZTAkVWFL
V0eZx0C5w0MNaeYgBTK3oZ4TOJ9lhH4goxGNB1uuc5+A4HBMHvMxL0kTt/SNHkc6RyW11ImRFCoQ
0Fcck9lj3Z/RDqV3emr7h8Iy17Tkx4vr9sRMWojHgsY6WqKsdoZW/Si1wODKXnMFIFiaUIEeRlpe
yQfGm6iqvdukZNdvWw/db2DInZ972KH4YW+b3oOK38fOjV5lZJ420sa82E8P6M/zVeq40dHDUbxq
PVx7XWasRREVt7F6K/0OSiZKGiUaEpJjqnQoM9U5jHTSbzC+xE4juByi8LWtiFrgaH9z/Lw6OEYn
L57fPtaaX9wMnUUfExJTWJj9rikqbIstxI4pr5INv1m1g+5CK5dCjoamAivRtPUGa0WrgxSszLxG
lg5AJ8+3SZy3Z6haS42pYY6Y1is/h80FfrA/2y6iUprTFbHRRbi3rekbJd5qjdiPPOIxPziJE25A
B8q/I/9CMv7tQmErC/y1w6lexxb724UiroThWbWeH1AUrBn6Am0RWXTSjTS6qB7Ykx/FPyr2Yxwz
CZIBJ8zRvw/xBpRHeDE67VaUTJSyDBMJvZY3qol/8xGN2Qmb46nOszl6T0k8qspyLYmLVzqm8fu1
zKksinxooA6DiMwtyd9i3Ts08NB6GWc9gR/fgoL64XEql3FazvG0jE6Vqd11Ub8R+n2SUXoPKB+S
8e40+64agK8hVgtzQmjRJQkK3fSrqBlCO2FAT6kzN/7mKiiwDv/2LYBJkxloQaMm9VrNiOFfLoKF
hpReH8HKIfcrb6Sv7jDgrSwmHxtF4uQNwIoi7y4+50BqWOU+HDJJRxNBHmefHn178UlWYbhxh1fa
Sajm8lJDr5viCfu/r9dypiz/9fd2kHnoEAME1OP/8XtjQ9S83KtQwkcWQqjSx2xY6NbBcPpN5pc4
ZOr+++BX92XjVF8a6/sw0oq3rbraNxnGDsdLzxaxNuRjd9o+T93PWWmf05lE4yDihjbApR4kossA
24Cg60FOsLJCMVbFQ6ZogK4KEtH3XV8ZGzdN9wZzis+eNfzoYE6OznBfFD4a6EQe/NC1cMsi9dcb
yjuxjTCCyn5INelQ6XTylp/mP4b8vzHkGybDyV/2os1r8/ozHfP6mv74r39cf3Svf/7Fjv/zJT/t
+PRU/tCxMDP7x3hv6S7H+E87Pujzf3LXJcGaumNarpTK0XW6kB/++xnJTlON56XBEFP8W/57oeRv
Jz4d5LuNVwRnPv0ogzPMX4/HoJFcMKrCJF+kYzRcqa1NjAkzVByPftAm61DrQdGmOpPs1xaRDEXA
QF2qsrcZ61efvHzGh9IU21noZ7PGqLYyWhXIyHeIJZmSouokqq0ielwMr1izd4HHxKVtkSCRqQav
qqadoU2HBLExvWeaTqk3bt3I09euyO5Qv6o98+Aq9usbBtBcMZW9mapiFtmGcDZ0gjbMwDkgcX0k
e6C8VEoSaeuLfdl6zY7IER8bM6L+yOiOOglTJ1EoCJ7tUD9DHXlSqLsqTqufTXzeZjZcXcerj27b
VxuzgxsL5D0/ObK8DWwuA0ThJlvli++25vpbz2PUG/a2QOAOUkRv0zvNSVe2COac3dY5t1aZrrh4
3WsyRvOX0gs09M+tbe8iMZ1dlRxyzy9e8ry+C/XxZiqCYNN3oK6MrD85gYE3t6L3PujTfdy/EP4N
/VtY9baceqa6k3hwucCvlldYPhIMEDWApZyMKrFqmVgBZVqDk+G9BytZVxEUci++o/dfQDNL6y2Z
kH24F2li7PBe8mMXb20r5oks3I8G4RL8id1kZt7OlX8i6QwR7FEeCEzr3FPduEJGssSZ+D912yN7
QyN/K8umXZWc5TbS7d+w370MKi0Pmudv/Si0N8xbN3TYIVhTS9pUEUXcMEtq6lgSNxYTaIVoDtkr
4WUqn5VfTEESuG4MAhobtACXAALdGqc7ofuKGAejHjAbPdhEE8raDmROUfXxDUCtiIK4e2MlI2M3
OybXkfhEvI0n786PtPAmibtqM/82+RRpT423KRJ8hBNpmqiCO44DZ2z3XJ1jRvqIQu+KUsdXkXOK
f3SwOhx88ozXVvumqs67wcf+LQtlvK912oBG5FqrxAl6Uib1z74EGec7veTn8Sjou/mxwCYMyFmu
uq4zryaavT71q7NJ5EYOevpzXDi70LcPIajd8wAUIyG2gHFTBBaHoRbS6ozydeh/ci0Sqt3SZLdt
dLICUv0KZ7jeB7WRbkFZdDcV/2Iftu4+CClpIuEZNlaJi0E3k6PVKwbddeXc8amBysPv9ftEQcjw
Y0IYs8/zHOXizKPV2nwy6RjCOM4eEz/7pOsa/pkuwasfEvIzDecBjNi5ElpxHDEe7jBCIaoX/fRs
hSGsDb/SXjUzvBF9jeIONfm2EJxDHK87CA1ijTT1K/Ltfu9Nmr3jCvnZsPEopYaTbxgRgMq0I7UH
h4NbO3WYrBjpYT5dUftKzWpL4Uh70RNx0+hoJOie5xdb9y6Tk3c7Mj4RIAgPiaHObzBifN7oRI2D
2XP0feDlL7QLqPGV4bDtB7xgqo7LE31SgNUjcp9JG5Jbz40R8ZAQdwwLZAAmfVYYP50DdQqZu2q0
bqtq7Af05lGYWYRzexWlS60bUNYKRToQ8embKO0J5fS856aR0RMmrHVeErjXGSEEjNRyTrlOgoNP
T5nv2Ywmv4SB9znsIKthl78EdP/ebxj6gxr1jjWy+zLjL9coOa9E3zS3rjn8AG2uHmM/pKocNbSi
aRC04ISUgkVV6tbXUSvk3vFTtLwkrcLwr9aaQP8u5rC65cacl9DYkRvzcX9ZykxrZiuiofz5/DiH
2y33l+c/7r6vuTxoVy5bWp76ZXF5alDWuKsH2nDzJpdVlsd/22JLnetkxsYn55XxN/lRwPxPwI+o
oQVzgfx9UctZXO4vS8tKy83Ha2hi0lBYniZ2iZd/PPXxmo/HllcvT8zsXAjXRISNdkI/Z3nwX38C
bflcywrvb7ds5ZfF95ct7/K+aLrRmcM92X98+F82/fHB/uV3fV/zt++5vGYg1XQ92FW1/tjux3rY
dx5H5We739/q/Qt+fPWPlyxLv6++PPjLt1ve+pdP+vHy91f+svnlJ6B0TMTrxycsis7YqBqFTGXQ
t14vr19upFXWOmbcf/7hy4uWpz5+o8KVxyJR1Z5T4IuvOuP9Be9rDUiAYq9DEWtSUaIuNfEmnrqJ
8gy8iU8l0wlCdKxDcZ9qgqi1kQItsE+sZEM2V2yXRz+eaioj2Vuedvrt8eUuqsSfW/h49n0rzODY
1i9bBHlDbAQF4qGMy3OvbyMdsErYzZmZy6JWQmp9vz+GGnt9FjqbXx6E5tsd4/zz+yrLE8vrEAjR
ytB7yPyhy3lAs2aYr5uLbTZOnPppxCaOey7nlMMlZnpZquZAaLM1USo1Ca2XlPjt6Rq6Hgad+Xhf
DtFiORUUxtXALMoRmc+2Xi5XMf8ZY+Ds6GBgQF/6w65/cCaXK0icXxOtoCTBrAt85nwzzpmayw21
8/xf3v1Yb3kZ/0YBfiVbF7bdHoaB7Je6to8Sj3SoD9+yOcetqmp6lNh66XqZ/YuXWo+5x2U+ZIa2
KuYUwiVRuJkj9Za7JVYgaTXZYez31GKtk5O01kmf0RKujSbJG1rclTOFZbmp5yUnh/ZKK6vzDzJH
ATaS1uXOnSZ9XlruFrBN97NgBwYzbYn5BgcYDfiRq3neCS1fcQXOECxjTGHo5myWiNjlxp6IeegR
8tE7B4jzz5s21N4KoXpMoNhAKdeb4d4arLuqx50xmtNcuZy7mJh46XVoh2SAYKOm7CjBcQF10ZS5
amcqb4f0e9WYUQWyWpgnxNbmSfO1asbw6JtgzsmLKiNlBC0qpFYloSjWDfTBkssZv1s0PKRCjseg
CBLcsLGEozPHwPbo1Y462Lg5m9XVAnESEvFvT9lbwOt5j8OdexPLUm+pTWWauOjmhsNggN9O5hTA
jHnLKfVbgysW1sllCT0/g6xc3RDG0p2W/4A9u2wOIH1obswpwcvvb89/Anp4cSyThyUcWJ9xNe+R
wV5iHvSy7vdLTvA45xXGtgJz38+Ly/1kyhgaMMxr52A3Y6YYqdJz0oNwq2lNId1fN3N8iIvh9Jcb
8gCccW2m8tprmdhR5CdcRJv3bzU6pJvoxoi9EEvgR8D2sgMuu+Jvj41Nm2yCwZ9WuH8pAVBvZsy4
qxkF0nvvyNI05q/0y33LDsIt8zMcY+F8clnUC+9fZ/6xl4ji5Su7BdifdCI5Ztmnlq+37HCYFzk0
3/+HeW9zvKMMICTpc7Ld8oWXpY+b5THyD4xt75hfvJnbtMSXM3/MTlpj0G1ZMsyXB0HhdKuuqcvN
8qWXXWhZ+rhZfoPlLlcThquRPCyRzebSuC456/vzzcddKsovve8na0hjd03YK3IkFWeu90VTIljs
KPqtxzn/z5ilCh/pzb/dzWekuElXrEH2w8kMXNbHzRKkvdz1Dafcs1ucnN7EHBD3AHZ0dB7ZTKNb
boIAUuzg8X/VZekdpMz2ft2+FWEst9jIiCWef85u3n+WpeWxj7tNkp1qA6qzp6S1b9UsgaAPDYLK
2Iy9XZ2tFiH6QI0XFpFB+qOvUBugGjkuX4j0GaZOokYET6wTSinIvFB6Erw+o8GRRRS7ockdTfFN
pxu3jkcOsdHZ1ikcgUdNowFSLtCT82BGFz+MnnroU1u/LrDtVrIihIYvQACaj0ZqPqE7hnVYvsX7
oYA3tMvIYkgmsi370vfPUFmIzBxxKM17R2Om8W4Ikqcluf79n3a4CHzsDDAGopN8zAa6v5Xn4zWd
50YyQVGYmye3ytTZnm+gbew06CJrlZOy3ixXNbcPT0mxzoARnSyG1odQDzAJtc9t4Wo7v6L1WCbk
1JRdgHHJEOoStjhOFzBtI7FrI6a6L2NgWRKxDsd5oq1AJeZIHoEFIs1N1igr0TXYeYZawYhRfIQH
UdRHEzcYEwKa9/F8smgkpzLp6eSnLPdpTqsVHm8qxlYLEYHOByVmB8WVw5hX/2dEtG2YzFRb7dlE
rEIi0jVJZbe1a/fOiaCBOVX11Ft7k2nv+n3rMufhBJUAvkfet5+w0JX6Jc3sjW9XIEaGYC2ahpGO
Bfu+Jp1oSfut+4oIZMRMu7ARlwIW5M/I4fcs4CgY1lXdPAUzgxq19ycPUNKO8Ir8XMtvk9RGMkp9
cU5JiwkZNgwZ7Lqw7D5hQDNWUD28VZs0OPbiqd4uHyxzaHe1sXHJ3fy2oi6w1ScsL9pbULPRoOy+
iNonU6BvtkjvsCI5VrAa3JISBBy75SbTNPwCtf5D1sBHHMIbplp/dLwyPFSnKCdcNJlvlqWF7owt
tgE42FpHu0MCOiDkDIKWkHJsCXhBUd8vK3D0HmPr1e6oMjcRacWd7m2Q2jkH3YPwtXy3oOjmfhTJ
5SXC+VM933QpjXVUxcjTWk4z4/Q5H6tnX2smJtuTQO4FhcG24mdE20T40eKbU3XGm6jJnI2JbRgl
7s/dI12CsqEFE6cBYB0phiBjZE4nX5YcJyRT7ONBd35Gq8dzqulAL+aVjfngWpY+bpbVrI/XLveX
rcYgBvc4Ps7Lyr+styzqhhVvlWW9vb92eSyN+iPMi3idqe+xnrakIQHH6vPG35ChhutTkf+WxtON
O4n4AabgdIj6h6gix8E0Mvz99lxC08ad6cFL9PH8qtHFxJc+T4jnt1NCB6Cl0bQqJthMkI0sZBPF
Zx/4Z+oIPFuJ3FYBIYJVBnGsNDtv41fDuU+T6rsHeAnfp/s1Tz2Hhig1Ja9DOCjrtl9RSK2QCMbD
qUdx/TAZwXcRIas35dca0Clcvd67tQO/IvVPww8Sh+OrXYUXsm+sTwa1L6jQIEREp7qvsXZenu/N
BAOF6JNT51XeI2rcT9YwDa8SpTc6VM++ln5RX7O6zZaSy2tg5A+Z4aFWTnI8LeDzjs3UK8if8fBa
65ij2/i1duOErpJVECtAGhAKv+uyVX41dvVQyRsX/Sg+cYdh1vx22P1egkimj31RGSfkDfE2HXF1
oPWZ7nI9XoWDO72UYoAlkan2UNbu9NwXZGnMX3Jsem2d16F5QeUj7pj9cEAwXr9zLBzi9Yjx3NMr
796eQnFuBwg0y6clUmszuVb8JdWqaW8PjdgLQNlfFMLw5VO1YzBsgsgyzr2dOPcqhlry/uv4ARCy
JjTvOn8UJAfMasT5BxhteegGZTyPWdSgRwFrGCObe0mD4v2VAUB3otVM81QrG4FJN3xdtogKEASp
7w23xpiaYL3Qcsv5lxEgj+Bllp+oDOZHOr7oZzTwU4iVl+9OQ15uw6q2jl2vt09hPD0sG+wLla47
5TTXYCysa5476Fbnj6ic7JOhIwovhziBOdPGJ6Gi4f0P1KGZwfvCne3ABTVI7jRo5n2asPguW50g
Cq2XXaz1LO922e2WrcpS/0412niQ+hieAwcjwPLxM8Hw0rDz5xD7psAgvxvLAnKHDUONXEecqKOZ
fc9aeZJRYHwenAl/hgEfy4c8ee8PGkq4eY3Wz47K0qIvWigR3I9VecKYFd/XZJZxDKb593CQe0+F
45c2zFywGOXE+I3qqMitAzRfrlnzdlLikAf0ti+Mtoxt5JP5IFyvvhsbh9LmvB1FWljUa91LoqiE
kTiYMn7IgrsKhPF6WcMn/8JHv/hSg3KFnpf2ZyYG4pYyMaFz87vAT1vXyBm+ggbl7/YMLvROWt7q
XlC9bwN9DtN25XydSuznQyGiS5ZTh04CcBDLu7SdTyzZVL86NdicKJHNJR1D/aq8mobC/C4D5wDg
6q9J7gybbNDMS20FxdWuK/W+Cbc7WLWZXJYV9KIlwrxB7dk0tnvDJcJ7XwsfHhQy+xvo7JRrul3f
0EtHmmyJiBJ+nXxPfn6gXEAnkb15Y8oefDDvtYmrXnyjrvn+eUpAqy3wrKunVWAuwqbdlKT9fUu1
8/KVxETuZMal7Vp0lX5pZ6acNyXGa0dS4vzbo68iA1Av5bURY3HBzUUAot/o17zl7+lw3lG6r/5k
SE4psm/0B9sPCq5tU31Ip6x7gB+Low971J9kaCBcaOVraabaOgnZRsn+CXJLd2DFh9qz1vgP71tz
g0dko+oZXKq2pZsVn22hySs7E9rtwPFeHf6sZdXYxA6bQid5ANeLqQPN9QExgHrILRoayypZPqwB
KlWvWGBRCsdldTWE7M8gVCHwdwVu96S8W1bl6HlqyW95prQS75B2QymYnOAWvqBk5AMT1CSQUM7f
2GRSu7IaS8N8PRoHBk/afrLM6NH2KUlnjPL/TNkrdbfTvkaazDYYFbXavwY2UIXGdwbkkRxecpLX
5eexDOe506vwWdYNRCJ/ECeD+JXbodagHMtiHhl9XtacZnVg2wlxT/cXnOHYxNumq85DW7aPvY2L
YFkN/+M2l+74VYuKGjdho24gPQeXoSVzsPXsAKJfjAF8/vcK94uO3/ATbtoOsgDcpxh61q3AD7wO
Kdt8F93N8gMB0QTDAeYD93AfH4FFjfsm9pG4dhNzwnljnoVLjnbVV0/nXO0Ybn9jG1qOJAwID1LQ
5otIxXlZlUrdaxhkXCdTiP/kVZFCqg053HjXubemdKT4asrvLaFhMCi0l7glz6Vv8vqSKRFcVRSH
GwaRzTfIfuRJKo6/hIuia2u3Zgp0qyhlgD+vaz9XYEiWbQWN/gYIK3qiv4B5f2ihIk5cum0fSjKf
Wn3vQvcwgJj74sKB2U5WMJyjKfNv8WbpVBH5PMvNcrf1XQ3AKzuTmE9Ny8vm1y9rmP7pP73xrAmb
8W964+QL0aX+31n1mx/Ja/9a/fjHz4b5rGl5f80Hql5HuodSExGk6erWB6reVn/Yjm0pupdC8gQ9
+P9OKHf/4MxCgo9rSmXrpuBFNZHCwX/9wyTXXAoBU9NiQDSniv87pHpp/9YoR36jLCFQrZC44/Dx
aNf/KlxB7x7Qs4Ww0sW5tXEY/k9QCnYOPRtIKt4pTKE9+3LEwbZaVPYaFsA+xEMiaCNvUtBDaPtx
JSqR+usIv+sYUS7LBYGhI4DDs4rI6thhwmu2Rd3ADc9Am9C+AgRK9afPjeZcp9UacsOlrZm3af5X
x+Ks0ajGWteW1Z5DByenqTX6RpTBq44GZw9ZjHC2EUdeYaxDCzhMbG2yQJeEQDo+BqD8R5yn014y
fN85fMV13JHkmNVf5EAGZcHXoilatclXqVUOIV5AXoey2YwYhNZuYD+Ppu5v48C7Omal4WTN4m3F
4GfrVThZJo8xaKZIp1DqMY+Ss+4jNddaUJmdF0xna/T32ST3hR0S+yIUmbVcsJx0ODqtPh1snbOs
rOM7w/e/Wl4iHp2QM0DsXDwQaydqVWKtj09tDhRIs2c3UMCE12QwhAzatmE4QZCZfP0FkQGVVaZV
k6Ee+96gOCPj+BFl4UuIiZpuXsWguwfOua0ktpTMhhdiF1eBZ5NBg7seRkYBRkonuarDr22+DX0q
XlHM1DtPZ5l92EDJ6Lep2xS7NEUtYTU79qG3uCeTzywUFRD0CYVf0FIU/Pc73WieU8NP6JzCloAV
cg4s+oCO/6cCLbXKPGAsAALvq85gBN3WEFQhTvVtgKwHIPDuNoiNKxJCuHN+/DbKaJMArO50PGeC
jDEckKtUWk8oFAICZSzs4NWIqCicdm5ECmuu1EqVo72JLatYq4jEMt4I2y5QeLu5afKSArFh3GeE
ftOFvHhdeyM8N1uBw37sGMPD7GDYUoH6GvoimpvFM8l+Rv3494aTQs1NL0r/VhUpjfP4NFA0IjuS
CUqEZp2wcv+rS4l4HmMDdZzy+JiYJm6B+GupMPXaKJ3bmHBUJ0ueMfWsQfWkzbAuTAQS5AtXeGW0
Q6szLwpDugDI+duSdEfCaWysGBixnvjE5cpSDcAibMFFKsQu7TBbaNBUVy0WvvXIKMTXim2Kj6Fq
c6i2c6ZtyjE+c3MOed/LnVVioi8qHBlaPxyhYEAszSmoMLbdg0ot1nYJ4gcL4jGM/CdLoKfNGvx9
gZ6+Rc6D29Bz7uG+5K649aR2anw0nW1lWzej89hWdX9rVekl1a29PRWPljY2D9Bzdi4xLZmogmeT
qtvQh2+CdnKaZkdS3w4ehIOVo5rytrbcQzQ+jqNZbxMIzVsZMzYKbuzEqpBaeut8qIhXAL4y8z9h
46BmtLwYaJSJNxdRD0KLcgZykr5ax5xq4qoLj8W3ioi5O3Wl4U+YgakRKRoTOjSf27QQ0zKalYic
jM/Y6/MdQ/qHNLShjTtzWSyatbkG9vpTnZlQpCoCO6282AABr7e9Vd6X0KUu5jTAI27cZlU20OsC
M6N8Sl99n+Z+thLAvqeOsj2JQYc01PGUjvXOi0HH2W0z7WSg37rQgXceLIayJZcqDB7zoJy2cL0e
62buozXpWxJ5gmwJmptjgGAnhKpCN6J/9OqIfgqpFZlcCQ2pk4C0j8fQHXsCgu4NE351JrKVaQYA
X1LS6Tz9exRiI08N9TwZGXj8FtKCIW0yczzrbMnMPkdDJ44Ziaqdk/o7vxha/HOIXeGnpjuSGr6b
ZVOdQ5B/Z6OPGA1q058dYozAoyQyDs+RUNivBHoUpp9702+aw9iG9/ZQD3tXkPCaew7XDbuyzoah
/GPREqmaPlfzid+gfHDWBaySPMlqcun15jBBaZQhuQSxF7lr9pb4ohJMPHQojonT7fO4hwfnoHDq
HM6j4wwjd/OMaHQPGUhq1m+GTY4vdkvtTEKkBpy3Vnu/M+40yLJn0pkLPNgZoOukTM8BWHEU6nMM
gmVHh6yfrk2EHR0d2I05jJBiRKo2/BSb3iecIChdwjgz87OLomxvSpsU264sDmjUbvJIh3xKaC0+
VfL+woZ27fIpKClp52WpnN4CO7JPy5206YcDO9r7p6SZiX++baB9YmTF03HCeE2G9PtiGVpHh5mD
m08n3zKfcp2SukbywSgsY1dJbLwmZTQAU10QmydmdeZpWcrm7hhVTyJpIqUj0uneUlX6u3wsSxB0
XxDCMCmbkQHkIwOkhIWlj/LOz2S8Hd0JtNdo4JnJsqNIfDTe9rDvtemmHAhH+M8A9P9nAIoo2mH0
97+PQI/Zn+Fr9hd15s/X/ByBOvIP25UARgzXZT5gOYjAf6ozHecPHf21nEd/lPuXp34OQaX4w1au
jUzTVkBd5Zxg9N9DUPsPmycQO5sMGRmlOv/OENRE/vmbJJlEYUafruWqWf+N/vOvY9DWqKkrBwNp
Qd52YiiWWPiMQc6lt94YxIT66GjzWptIX5AwVkTqoiQLRo0ivU/+H3vntSM7smTZLyJALV7JIBla
pn4JZObJpNaaXz+LUYM+NRc9QH9AA4VTGTqCdLqbm21bm8awlUKyB0OdYUXRIgCakeu0xqR+1ukx
8cFn22RkXhP5SzcArKi5dKl1dI19En1WBgxIQM+RU6hmuyvw+VmlWTeyiBSBM+ihuG+EiIYAIXeq
vFm4Zm9tpyV7CgB+2Sn9DouMbWRCQ0GbDk3ToHEaq8a9leJ1gw3Ovp+sxBOLoUY4Jx40xKorQQZl
XlXx1yTTHggAgfTQeCc2amiYaDtYxXcb0H9DCYLWZoJMqHaTRTkbT/O73LEzDe+rSTM+CmHE1zST
wFTXIFKwEecplV8Egy8EsFfYqBcHqXHrGilArOZ/NF17jxftZCaSqprL3/7VErGZpDd919H2s0Lq
R0smjng4fxr+JMQxOZYKh+5A5RBT44f5qq0BW7mpNSjuXSNmK8psI/afYWf9JJS4K9nYZ2ni97l0
EoNU9iudDnF1qF60CnAMSG4qKCFJ6bE9qnG3r7sF/heFZwD1qSsXKmzFsD2F+H/ZRqJX6yIQb8It
Aw/nRY1KrQE8Wd3mHUJSyZ3k3Dqi3RAvVfcbtydLloPXYSQJlQHjWymG/N2xKdoOeuewUi2ll2g+
qlnnZ7NxnZbtA2aR+qlKLwk4IKMnzaUnZMEbuhbPTdoam6wVroKChqYqkj96tXT/4ufgWPBQ2e/A
Z4+M7Fr05L9J+83rMIoVO8YPfIWk49LQUeHgZ031sEy/cWxMt0Tgvp5jWygRsq8aeufXkSk8R/nd
tfJauYQsOpy6bPIibFV2FGJQ0xAENC8FqfsNcvlrq9Dmjnlzs7kbFERlvdzjx+JaOB3aglJ19ogB
kgw+FK+TITjmlmSRdpk6txX1G2yW8pWutGkxDIEmjUC0ULHOoKQHKgIVRZsCylu2OQaFepMqiF2A
KW0FsGVlcWvmEhrwGAwbuWk8ITWwDGaPudYt8FtSklfYMAEapR2Yfs9ui/UotrNLyl/7MAZ1fFoy
mRb9B+xg5GkTo/cxO4qrk7wIBIfKzYqKmpYKqjYHu9plVe3IhrGXClwNmlRzxCwdKAFn4T4Sm89o
1l+7BiqyAHPPsLoPOe5P8UQp1IxiAvK2vApmoO3T6kIGzjwmcdjZcZzSOtSLMQyTH8SE8WbIaMia
e9lH3KOsSAZ+CWlIsn4K6RvJvgVaEUNFmHzcvNcy59uVO4ASggAOT6uhSJlORCUb0EiPLABgiSJB
PRknJK364pyjdfoZXGm4LlTKpX3R6uhInQEKBX137Vs8Vbu4M8N1ujB4zPk7T00VNbF+wFvnTjK3
LL0haC+d1v0kIpALQW5RD0cTcmhhdO4GpMildyrVDfVaHRQOl9oWi/tVh3MyBAi73ctycwwkkRaP
6dhW2MnleFSK2bxODGqsYTEnOK8wAalaANXVnNd9Gx8EBf6IotMXmfbdlmKqCuFusUTIRMPphj15
hWkz5iN+F3SmCYE+rOK8uoS5MRF+UZ/vYnvsNOWgpkztETE3cUa46iXlKpYGwu+ODqQs2w3Cayp3
kZd1yaugUizUyO7hxzDldOSrF9h4EDkoq7wlLd1XYwnJts2ZI/TiKRStt3AYEczCNQOd25v+WFef
QSUf+ygEOp8ULzgQGOsGE7VVmOTreoh+pKIYLpaVh9TDzaesF+6ghlrzBv2XwmyGUAr7nvvcXcco
m5f24AKRQDtscROypS6vVsmIRp/2btsyfwMpwkVT7p7LNoOoGf2Y7QgiJyOTPmj0iQujhplM9wbe
A18g/Q1++aEQ06switdWrP4Aiedy7LPWMwZyAClLXjR1cKtHuNYNfFcK0QTegSMLZe+aS6dTiIR7
FhMvlpVVKR6RR5WnTjKe81Cix1AC4IvmXvCV6h2jqwjDU2GvgP/ykLp9jlVc+rMU/mDMPu5j41ea
gZOm1gaISrX49rF9RUIXS93FUNLCqeaTcgcprt6ZQ+Xk7nYjuEapi6d1PeeWXTVR4SNQOcXWxO7b
mEAupYSaM74NbqMBjFQ70PDGDR7zRhbI7epgmBTk85T2gWoJnQBhFUrvvjHnz7tKf1pSJi+6IQ5H
q9Q2QZnR6VmO5TUbo3WSmKmvqswGOq0UZhRoh7rKL/THA8lvcF3o2BHaOY39biOWP6WVi/s6kZn9
I/ocZL0DlQQlatJix8zk+FDRkU55UO58rSNRlUKoitt74+maMjmkBgrgoMPXrGhHMa6QL7AD7VTY
gUYwum1lar4Ry6WnZXSH5EV+FjR9KwWstzCq/iR99xVPQO0bNcYGvc0nOhTjLXUm1vEs3OWmdpti
a1wJtPrCDWapoP0QA8O2emJvyFye6civlRlNOQXBMTQqeAnzUwVdx+1atPsZayHRu+7JBbX9QHoK
S4tmzInprC3H+LCQc2JdAHdWZwnFy3CCzNOo0Apb+OfSr4x0yTfRvhktXgKdAUmFvBiQfWSIGQt0
tabsPa0TJaDAWOpEX4po+DGZygUiHjppa55or0cUCautxmKQHlI7joLkgG/wCuaniMuheMbIhX3x
3FPJ6dMJ1YKMpTgbGd3ojAMQzhDjWAFzEohhjqi2f6RAG/dVNtAUmZIw0vglZM0r2IG4JPwBXFh4
hVQ862r10aKXWycNy0igYrLYWugs2/RG5zdMffVqStTfSyF7DaNK9dCVsX9JSy/s2SSPIvJBQOAL
2nf+irCwcaQ4P9aFhm2B1gLxiNQXuZVkLHmoqyzNZ/VLeRbvtL2ZmU7JN2SRLyVs1Vozt2MMALrg
PtuYhH/jnE0DPpGenS6doTRWgFzMmOEBsQ7UgfxyIofIxv1d6EDXTVnNxJYElPXTVAbgRbdmNDlc
KBXmWsxrUqXbBTbPRYe7XQoQNS0U02aJ6Da9FoHmQ4owdti9BQIxCK0fL6ZSiac4O4SCdYuSVtgo
UduvdGly1QrF+twgcjHnbTtF/Qqs7SobtZCq6MvMRA/nikCpANSWmh7VHrCMUKG9uogFzyyIAo2x
2tACJW/a+yGkteSYqOJHuChaJqJ8W8vQC8WqHmGRgbGGP9KelBj5DbZw4f0jDVZAqf4jQbZksRTd
ssxpCMrCPw89Ma27qLu7+1Okhk/0dJOE6+t+lQaLLNVU68JtizCky4IOaH35RyswqPQEEV7L4/bj
H2JsaZPUV2XAbQfvSORzDwkwr4XcgjLSFopImR1NheZGyiCwHw/n1Ac9rRNPVYcYkVWk2j7++u9u
/nf3jb1s4HsRGfbjtaAocebIyEf+f9/l8bw7TMbZ0Uea04iI+n89W0uwE7L/vrolhl+BUqOV6O8j
//rz75ciGQBUzaSd+e+rBQFPZUCDsiOaBFP/vO//9FdKQcjOqxx0h0vgY6p0JCz/dZT++QWPt0pK
JC24Cln/fPDjPgxOgDwa8GObRUVmaeyp2kJZQ7dlKNTKIoJaHigWdfrjr4YczCq4s5z9fQCP1dkx
llGW0nq/aMBamrUe3RLW0v9QLxLoxz/3ON8VBPPoOFhBl6nuX/887qOjBI+fHI+bLI+xTuzS9UMz
+hDHJumIEwbMIGJ0GdiUmENpTLP0WV5OaIjx4L+ksn+Vgn/ls4/7aM5ei3Hf+ZNB3LKTKy33VSvf
qhOkp0Gj3++hFXwIZWUtqficmt1vCMuIz6CnOaKWLBcB7VD/ryR30tBaFotE6u8DhW552D1SmVhU
Uw99boDsyIPGsI9M1Ih/7+974CVTIe8fCtbOKNlxkwek9wOBqxXq13BxVLUeQt8gqFDPPh5RMOYF
FlWvH1/4r9z8P27S3NN5s7pjRO8fOtflG6QN6SuhQtQI+aqGF8NfJpfsPzdRosm2GSIP1MnLbWsW
u229QK4eN/+5j3G3une2n2zOkzdvYU3Y50U+mLVblJ+vomX76YKmCq+1O3hg7m3j8DpuSdFvJg9/
qZXm95MLiXjonFjzzvP2dfD81qV8bEMSpCFhivfW3YWidb8BtN1m+9R0/PutdrULXhreHkNzh3Y8
h8q/T4fmCjsh9335sD2TM+XvMzy3V6Dc+9FJNq+IFV9NwdNP0zd3dCs+kAajGwWhufgjZVis3Liw
/Wz/er+1GBYT6CzO5BgGbqMNUfCF74bIng/3eW/G9m+zAjW1krazA3PDxrkLanRRr0rrls2JE3Is
JgXTDWd4o/Sk5vhFeXPm03dVaN8cnikR3XneWNobLQTjxzidcgtzsajF6WVbNYhT3GLyMIRpOqfP
XGs6VfNZNzZ0OY7zBv0cQc6Rz76T+QvclEh9OA8ep0SCzIJAM96nOFPXdv+b0yVn2QZs4tAR4SoM
r3wPrBtMn6+hYrY52SnCdE9nUdjQyJ8TLwLcAw5sU8DjD25idljOG1r50XpG8CkyVz2FuS8OO2ty
ssLmJBAS6NbBZMP8rWgsuNAA2Q6vpY/+7nKvBnZuALWxqpPbQP2iomkC++HUM3AACB8fNlIOW3EW
ircZ8TC6Z8A+CvoxVyBJu9ED7KRx+12Jp5l17QAEyYo2DAuMtJFmQw1kfloqoK55M0/VxjTB655Z
sVz+p74Wruwz38kXtLULF5i6WOsnLxN0ghflRK6+dO4OdSb1mmN/6vSHcCvwS7cqAJkndpjwjgfz
S/wWuzVUn8H0wy/xjMCTA9b/VKGTf3B0sunlfmVWhBKGYuizc2cvfOpXUeJMX+vmSfRgadrNHqZY
fWgF18p+ygLR9AY7umvipF95dogB2mbJC4SKOhjtpDqIV8RYK0wfbOv3/k2wCAOJOfBYHkJ51x7z
57TcC5tfcJt2Nbz3+N1eWnlteEUGnS4hse1Qp1wsuNFhVLiKZqAUCXG0dKv8jr94Dud2sY8/GQKd
JlAd3qjSvIrd7tYfsz/049YvUkxK288UuIEugwIT0/JiQYpKyieIkUF1afJ3Xt7WNrpJjod6WtpR
8cxiMLLHztxx/BDSVTmdGI+css55nbfit8+D3Ru5kg+JcgmaODYrGFC4DKR0Xue/eBSP6G+vUomr
+InPjicG5Cr95fSXSAe5btBhSxe1PDC4IGGFxvKRGmfWvOXzgdoWA56CxN0NObFGc20nF0AaYypR
aF/xGPjzfMhVqCSdzZvmYBmHnUrhOwHQ/iv07OW7T0ZyU2MZurKEfRgcGJQpKENKmqrHnd1Eq0++
MwFhPI5SnmwT87kqn6zyu1P+hJXjW5lb1Zui3ogQVUlsLawWL4r3Qv3V3Fl9aF01byAhM3nfE9z3
uMPkKB6HaS11nwpmfxh4ccln1cI6c5groGZSf3HS4iyXB/NGyamCsSJwRgba2bi+MQwjs7JB8OiG
ks9bYE79mttWAYjfDWoCsRXXHrlAza65JhPPtDnvHTZBjvptSvbkJfWmm8/Wh3niDMv1muPaO5+R
Y55a+xiFV82fvrmCdclmeuIyYVoY6nVL1nWdWScakT+Vi+LjNwN/lIGCRQKzJ39xOgy/3/buMncz
x74zlPgMH9jZN/MqKjPOMy+at/mvxg2Xr7LPX8gzTZ5MNEZ7NrJC67OEl3ETfmoSdR9cKqBJpm/R
K124IpB3EmLy4+SpN/1kQB5exknU+XiOMdFTbuGM0Ra3nd5aO8Tl2CbvRhbDn9W3TlrpNN2fJg+/
sOCJmTPac+LgD3C0jO6Zr4AJOztrp3dbBq+JbNKDgTh9M/swlY5ca/Q2mCyL9zUtSf6ycmB51LuR
Uy6zZv7CZIn6bhmoZPlwqbT5DYZvRnv9ZCaspIsz97OK/8qv8AEmRxe8fsvJIo0jn+B0QqcDpYaw
G7+N+ONdvQmHH1hcImwQPplvgeE8VxKX4/L28SuZFKZdLaL7nSufdukVU/Xj45XMF/CVwozD+TQ+
sFOxhWfjgpfgm2lbH3gjsnSpfDUOUPg5fPOHPyCIXlaRJKLlwGth/3YeC7vIiV5WQnXF7CBthec+
5EwxNpT8XFIQN0+xsWIxmy8zZ5ShxXeljc4BPD0twwGzKE6HwuEilMRdgp/siN+fjDyWC8O5U+qt
9qxf5omzZF04mzMrceNBu90bF6zw8OTR/Ffjg23YvuSNgSPwdCYFxRdPwkF4lracJP57jV9G55uD
oN9Gh/PCYcInLOWogsWz+VkMfpbQfrtcp9qudMOUHyldWF403B6Kl/RFvnEaiz3L8/1mHFqXEa0w
R/kWNcllZjIOrH7ahassw510FX+GOda8W8PBoFCY1nzi7LOUmTZeIZoPxmkJT/idNK4dmCrJs3rM
os3bOy8mRskY0laGsIzACTe8aM+JZ/JJX5gGpS1XHvWSPb+MOeCNxV07vPMrlA9+DeQW1lCOrGa3
biN4fJTx8V43+4gF9YN/yHhODhNq8MSwz3BKcI1LJzCgS5fzQnVa9cJPumAa1skNlX+glctgpebD
F8ApYAGerZQL8z+vGpdBqo8ewyz95WstDIbGZSs+r7sa09Fz881lDRqZs5LPm0UckRA2uHw0mldX
iDZEUQLaVHvS16N5W0ap6qaST88L40TEHX5D0ngkWFC94Zz+kos3ifaCK20Lsz/N4438AW19evfM
utkyp1Yf9GLRWzOcOQTFPjrHk0NHXod56AYhQuDmu3u3WXL6jHq8bVRAbQ2SWyczYGd2B+SAJAPX
YJYdTdqWVrMn+bG4SYdNw/No5VB7fQfKdD0rbOE3reFR1KpEUFuIkp1WfyopH6SQs2PJ0Q6f5o1N
OkRJm6lhXCY5pKOWM4zHwHg+T9VbnvkYtEQfAydeJBvgBIJi4/viRJqTtO3GuM/75eBjAbiEaF40
3F7RSiqVR9iEyKTDZm4n32QJu6sTU5RBWgJ+0HZpWEQxG6ulQ0WE/ko+s4bYgIMXQK6aVW2s3LtX
WIeyeNEOukXV200piEjwZZH1H60RhPoyDMziANmO3LDzDEPLnk1YVd6Ex63piIMvF4eQ4UpErO7U
Fb2ZWP+VRK6cn2tw0ApXoYqf/Zjs9V9YWo3nmB0lAxjsKddpsKL0Q0yzDLA9Fhh8+O2bMctyTpzN
2M3WI/5D51r1mnfAz3cif82WRD/VvOpt6jZYC3uc6K5bQx8dVY81MM9RvB9bbl5G8yihH6DsjhhF
cX3fZ5Jr66vwXNceI614Y75iBIxYS5DTHr3OOmSEQ8EqKg9YuVsuYNHBmRfPFwi4zkwCTN5QFGSH
QbQyOuIf/D8V+sbFp6Hf8YXZcTC2fEgQdCPSOtwRu9lyaZtPANbIOxKks2I03Vo6YtdGbJASpxAI
DyxQjnIYp7UcrLJ98z02vxkOHsKF6l6ucTBbbSs/SR/0OLqq4d9DJmP2G7sW3RqhMROyulUA39zJ
sqfieK7ISLe4/hlfQCfZ8Ifvlay78Sc4HvjtaWTd0nirtS+JzwsDtqhelF1nlMQkdTfZB67Co7FV
tVUM+AkPVeyGnCjdzckpuggusaWrMbjWBLa1ywBswTpn0R5jJ0E54LbH5Z75LKREre1VX1OySHXE
6A64n6NpN99ccgUWzixWhk11GVerDG0NPTM4h9AFskLQQOaLboNX8k0T+XgEiGSHvttfliljZ+Uu
VhTCgcmEkxuq6JDRd6wCOpIlJzsMB5KPFDubiwimP/uguAureZ1QPQk9kQQioQs69DmAe+yquhvi
0unqlMQG0rX6ZkJKNdjYqdYUahEgnsX3SliG0MilnNl998e0QvtcYVxCY6dAOvaPGZ5b0cm7l4FK
t7aNhbeEYVM7o3IQqh33TOy8Xwp4uMcp9xafZ2Z+/L7GN9pTHLl1gPp1bmP96DqzEBaAoPb8BRDE
I1SPMLTPPSQdandpw5MlflJQ56fokV/muCk1LpZ+hauLHhbdT1c6473w+AhMZHZtNpq4IxeOcbU0
P/sJnqczC55F+y9KHnEXk9mVYYXjW0MigFU3w9O9y/dYBOuCLzjTn4Ak/bVTV8kuZxm081eh83Dy
uD/d12y6x87rQgX0t55uxdioqP8PFHsu2rUhMbx4V/mQQS1Kn3StfhjMP9VHP4MOCtg5gdeZiGFt
SPDa9X7RM1v5A3g7e7kjDGXKwC8Er+4bTi65rV2tjh6nLxPv2HxTVrBuHfEmYfKAiMk6SB9ANq9t
BWuhpTu4dmmIjnF0++A0q/0m8k15f2+ZX0a6/myGApAYQlV4ssq6MvZae6wptNcIhi6Rdg6Gpzl9
o0WyCCc/DN8VvgAZXRvrgExFDKojOthLGCie0m/88bpL/j58VClb+RUrMLPkbrTZv+6nFfZR1rbZ
syrL6NNbu/7i/+EpPcnP7ZlCDCADrEpIRus96rMjsoe7ulIHrFPwdXYFSDVoldyKTBvCg09mjGYA
2wDazq5I0TYYDbmNo+3Lje5PW44dTes2ho7euNf2IbOb2+4DiZmwx+jbDj5N/xCs56cEpyn2lvjd
BhyRHtzLKtA/UC+sqsqNjO06LomV2e85c/jZCJB8SBCuyg0cyw/LkzzmTBZzt3oJzJV50J9Jsrjy
Yid3UDV2GFsQU+1ri3OJ5KHxl0jcUUdd7BuRTNpkOzzcSkbcYgUbmWxEp6mX7AICeusk7Hboiilj
6Jdgh6/Ps9ytobwnPmYtGom5E7Op+p4cxh2QIWUN6V1ZK6vsCuPRDvfQO9UV7ZHCTjtJKzLezAoJ
Txv3Bb2jwacCyIHh49RvGPZR/Fnd3ytfRD6t+oXb6NvSV/cdYiq7Ot/uR20V7o2TQErBNk6FW+zE
yR5vEc370PD2BhZivyPbuxOI+PEpclNPH5xgftPfg4+OFrGVGG7jVfWscsTXfGP8Z+b9YiENPn60
WVZfpasGxuwwJcdC3hWmWzc3TjRmJsweduaAsM4jj9LWIIDfR4lBsOUXhwHbM+bEwrGY849la8sb
w23e4ldmUfGdClngSxxlBfEo8/euUNFh0JrsYmBZRk+403AVS1fAXDBMJXhr6saUfom6zHpNjCDW
mziia4bNP4JjsqGi/c7WieWPCAE6E7FoViD6qEdHoCS8/L/QWo54ytW8x5tpO7sBNmqbGhYpc+Yu
HMFLbzG3jINNpits521MBFqn2w9vBhIEYlrzNdtHfqbRsRRNfv2KRqHAfTh1etEO3FLYUcxiV0VJ
h1KbiTDIRjLXXVSM+g6y5QQUZjIbQR/WMmO7ybs1Pn41jhwSV2v8TLjJDn16S+TVPLmE+pg4WOdZ
upDqFzf5smdHSeLCDWOfxvpPNkPA5+yTUSDbTHEGvSlsUOOP3OaCaN3wGK5x1AOA9ca0gO51pO7z
jIG0esN2+NXCIcm27OilM7wgX6uHwsaRntk7eKYLkfnKG9+S3+i1+4L3WpB+X0nfGtkT0NiYWNwt
5z5txGafTB/Nbwo0U0ExwTxuHfBiBsDJdfGrIzxPEPzyMfl+cbmj7YiD0+xJB8ikUUIXWMqGMhP6
INIHKICIEJjlUXSUwip+K28QsxsfmyptbW4I8m9ztYXUfo0YGbF3Lz+LS43CG8ulZIf+ieSQdcSw
AH+nfJ2+mqxVAzwEmBj2/U+cS26yycxu3yiagpHoKu9W4zZ671YCmSJl2b2EL73kd7B3Zie+Cotp
B06p1Xv5Qkr1u40vRFqCn6nnrl0F6tECiI5TPMLTtgDhd18lW7iTdwH7nc1wlF7N906wfWgJvrLn
klS8/ta+6u8hsyglca8INIdVSRvXQXxOUJCmmo9UoPvhCLAL/M3wef/RsN5p1b1yHYknng3DlvtD
8imz7w3cmSFS2JIXcQ3ea5ciAcyF/LX8Kr+Kb+ugbWt29uQ1TsgFUAsoOJ1wQXdoXu3RJVT5iTGf
jIi2z9ZR2TE6orVGHsPXTsB/AvIL23YrSr/3ffsVPZevmCkRlZ3uT7myDlrMSvHNsSUosPr9p0JD
PWNskzksSWnk5fKziY3CT2sr2CWsgx2pAcOVIYK5KpObTQTABLyOfMyA7NmGvAZAgqakbbvDwH5N
QxNaWo7jmpkkuBDeHqwjWtOn0iuOifE2k0bzRDpx0d0j3rhdrWPwQb0qpOlOfBdv5NhePikA6cts
+xK+EkLFnGU+1iiY6cxzaoH8Q4qCC7TdvxpHrViRFz9hyMM8bJH8tIGDs4/3s4P2Ov6RSfx+KNfi
+Q5y2zZeo+34xEj8qeJzn1cktF/UYGtcn1SB3/ZdOdGzZBvHO+oGvNOPyVY4IsfHDdq/n0HPzyts
8GyU28FHhmTRPiWYIsmuLL7RFOLoW4IzshuJfIF8vE6GTWs9GYWwb4Xg/A8OAKoBmeWljjooSy2o
noghRcPyMNDDvrftE2pG1H0mPIARePX/t3n+cZ9VRTt8qFmoFmBCuGBOkEiQkJFrUpLxPEz/IBwe
j2TLc/4+UQ16dA/iUwuxwXkwHh7P+vvUVo15J5zwQtSWgDj+4/XJgvWAGxQtaKcHsuIfbsVy83Hf
vRwI0UMTVDeaIUz62O924b+e+h+vfLxc+y8AxuNmAfLLS5Pmpmkm4r8aS0NUC/eFHvX4J6iWz3j8
SUcIGsXHn6aRNJJr4BZAy124+/v0fiFrPN74731WAIv4n7d43Pl4Dq340Zqlxvv7vMf9f2/+81eY
haLzH48kKn5cVcPS9PcBU2n5kMftYiAuk8rSWj3e4l8f/88Xw++XvfLEZdUEBJBc01lp9S7KKJJf
Sw43yievL8Ey1lW2iftqrWlG6FHZF31ZqQ5BRs0risldzcqTlNAPqwy3RrJo/mD7lyjqRuhbbdUh
n6jxOWpblnY9NK/0AX2ZSXtoVPnDMlp/ytFRtiJpNMFCV6u8hko9OPh60EBiIRhRyf9MwEAdtLw5
Di3xTK7Z9PtMksgY96rX99JarJEVJHfDWisaMtkweU2HeHT0Rtu0U40GT3wqH1qfpB95y/EZBwRm
wQIvmWHeZXfCM7Fy835axdIaFiXdTsSWVXKOs7cgIE4hyzGwedNMayM0OKsVkKjCIcUtucZ9I4xO
YZN5qkTHmqIE5/kTGO3W6CrURbGwVbP6uYyET1GfL7mWePfga8D/vFFy9s1MOJaMc3deOGhUTKqk
muzqXXvAH5ME6ExS5258jMhFndHMz0jNwM3XpcbmCHUkOwCqr6wimgV2HrEeZlAEGEMvHML0CAfr
Z2pHXO9K+Q9KkoMYGG9BgoRV7mZ/TL4laQu+8jsfQLsM+UwQEDboV7vfMDe/KCPnu05U6HwQ5xBA
R+SVwnqukCZqGtvpVkam2+avxhRTK5e2dTVtEZNs6Ob6U873/RjJV2h5ZxqJ7WioUUfBLEuoCNH/
E4qtlwGiqUGzwOCm761G1ajKz2A3e/NJVxeDckN2O232Jd3cBeQ8W+2Dw/RFl/pBstKTJMdfKtFW
OuJiM0uBC/Z0KMl60KG9U/BKKuPuqwnEO8UGlWiPNR4uescRm3Rj3xpSbQu1Fu5CeoPurYQ1CdJZ
bFUVfVWOF2gU6vecUC66a1eMnN6ysiYPatEZ1cMBxW3mRwpAboedsBuagn71Il8nleGPGWkwrWNP
hefxrBJYxrEA76uK/xSZo8qGSEPU8FyarK5Tq5U2JhT0SSXxHi4Eol1tXDUCvkWZmJbHqKEVr5QT
WGOmsOoV9pOZ/DJ2EoSGbP5I9JkpBZdEZGWYfRmjsEIb+M5en+pTgAsYysuojj16QX8YSa4ktS/3
wfzES+90pyo9G0g1ZnF8Hsd+16eRW+sVyt0+C6CfH/ADvWFvu6Wfka4ji/SHMsjX8QWbLpoqrV7G
b6dxSzh2DtTMZ6Uz8anV5M/qW1Ss3yrJFrQeh2usehbZaSdr0t0bKt7cwnugl/v7rtWinv4y3IFD
bSuFwnEW79jWqPcj4tedFbc/0mAtXNDmlpb6M2ryGiEm6tupCg5zr31i+4ictyCOpiI2Z1blCrVI
1WIq/sRT5k6YV58SsTCdZD4ifoY5nxB/1JPlqQFe5coQ74fuTZOY5ipx3GqprruSQnUbAKCJGt3K
nTT7rQ2sOqyBVdw0LzXdULjME5D3v1gI3FA7R4he2Bbi+TE6cRHvdL15jTp2F5k8tDYKQNIwFsWO
1KwSt3xJ6ezxWw2XEEF4Cbk2ObraW6TjSikJZGQicWMGE7VKPaLxJf6YBum1D5F/yXUb+KLAjjkK
NZoTJoX00BQ6MHc2SqMfNJMW9Ehu2NGIxyxMiVSH4Fz89HX5595S59EoQGZbJZzFVaVGhhMCRQLS
7HT07QANSMm1afISElJxuU/RFtTSRzFT/dQE0p4YKAfrOr2TMRujM11MH1rZPFf5cOSYH+daXlcE
tGMXUzUVoPiaJL0S6+k+VOdsnn2hxHVPxbRZyFkYamOGpJtFv+p4U4pRxSVZpzmiCM/YwSRIg1My
8sBzYksCYY3C1BE0SIGyLtqamrS4gqffArARxNXtLxBCfPzSahOoyVfC5O20Svhl1jjUIw0eacJn
y8/8nVaw/8qEJinmpMlob02HTUskT2cJYlc9B6jVoWuQgmAVRPZQeJnZ07mZdoCQmuotGcvBadr8
pJwVMiFCmdhB9qPh/uH80VXKBVX4nrZfejhzqYvyAFmHjkEJL2aE+ls5uwj3+hiMVXNEXb2oSkmo
S9B3bPler+9DSrWmzV6EsPvSZGWhKC+lriVXt5DHMprRhgLP+2oaniN9bohOrROyT9m+I5yDEEm+
HgE76E4ssoXRMHyxoGE6T3BNLciYly1JEBNt71gWZyWn9oUUF1fq+/AqjtaEs6a5qYs7wKJRbtBU
a68ijAyQNrQol11LIqROnsRZ/i6wqi+aDjGPMwYkawFeYB+HuMSQEhQEmPbsASR6U8vuMyQj5hZZ
jN7onvYbLDbBmGOUomyFbo9RGOUmkTJDcLfQmozpWkq0+wEUB6IkRJ+GMn1bKdkpsSFllGWkaHsS
+ol5zGhiBh3cWXxb6iR5Pk5EOhKJ9jK/dk3VeL2KuwaNmign5K14n5kQo3FcRfST6rUUOxHiMLg0
5beEX+f/tpT9q6Xsu+jytp6uP0H0fyg7s+a2kWVb/5UT5/lgB+bhRtwXiYMoThJpWbJeEB7amOcZ
v/5+VVSLtrp373NfYFRWVgEWSaAqc+VaRf4rP4EuCrD+fUHZE/jGP37817n92v7R/GXcW1GZbf+L
4jDDo7IMIQnXgbvgUlOmOfq/TI/KRpuHkKdT1PXOauBo/zIs6idsQ3c1nRFv9WSa+y/P4L3ieZru
aJ6jO/9f9WTa7+VkoooN1QGe1IYODNBwP5aTpRprF21IrD8qo9hbuWo8jVWqI1A5e2utt/Wnwaz0
RTbX3lr2qq6iXXr1OjcuvWmavPX+3Vg5lXT+u7Ga9zVC/AWJy7LaygOg3grS+fe2N1Lx4YjDB1sc
CJWSi1FpdnbeEkMw0Z2/HtLS+7UZmfDpFMmdV3nGc1CmpC1tL7hVRLOi5mRJdZuz1u3KfNad9keS
twMacTMhUZ4ODsuOhI0hrwiEm1vNI/A1rixe6QSGVWc2F6k/+9tpqvytPLNLz9/mfkCW4NpOfIpI
e8rbkwnSBLRxSbrUBvKA7jBr2zHVHJKFJm892Q5thPIKX/1WJlF8B1kEof45JJ0sDqE/OregNeG1
/L1DNuXBjupiR4EAqyx5Wt55AeBC2ZeOgLmDEEK8IJj61YgE1iFmdUvdsk/aUJzN40hoziMsUGrr
ojGaz55aKQ9tWrBxVkLQIGVfHHpx8JWEg1Oxki4RG2dzFHTEfjOIkcoq8NYoKx+0oJ0PQamYZ60g
9cxyKVjVY22dw6Ac9oF482aUWquhavWnJIlhQQY9bVvNqVPT9sT/o79DOzS62GSH+K0glkywUjbt
WQ9O/zRITpRa/Z1RF8VmGA3iHyhDTdvBTX49SFupO5DLvXdIG5SrT2+fuWscprhHRWpIjzUCpmff
VyzKF2zkGU07PI/NhKDw0IyLmEXTukpaY6tpegf91gDTvlZFB8D6aDS7c3HSIaO7FbQPz0nq5EJj
vd+WUC4tCh2F4HhAU0iepe9nzUCRmbRdzxxD1++QU2DJxz6c0nuIN7zQZ7Um20PeU76deaSPtAlk
5kyVvNIM4dkZqfWZa7bEwai6p7IB8dErWfwjREW9rcLstfXBZIQmrGDQKfg7yAPMhd9OJKU7XshZ
6QeASVQV3JdH4KFM9QL2NAjYSEUA9BGHyhkoy/BqCgpEBxrcZDxktxKSJ3ar8rvTjaSv0lcdinxe
/16l3ItmnvfgVQpnVuCiLl75efIfem/WuVk/NvNGM+aM7F3Lq9VMTG0b5ymFBG1StEtjACApjZf+
uNG+2SUVBk5mRWSNFPKd0MwS81O+I5c87qnzMg7Z6N26sZPOn/uU6KxaRYFILAVkMzWwyDCuJtOD
N1vj5ZBDs0/B5K+WYISJsIIhDzXS6WFMx1s2hNM6hXrqsfALgsBTnX1nRXs3xt34bDX1wcmRDhbP
EXngqefD2MFzRDYz+TC5tvkAj/4M0M7h7b9re40Khtokq+1Y80sA06Dd6PYP6oXP5mxFz4iEwbhp
+fGumOtsH3nem2ufzzsoBIvnX16FDxedpP/KETQp0Ftr/u9/a9rv+kkmxcaebnqWbXo2vD26Kt4+
37+eojwQ7v/jaFnUhcRI/kjsKGXhKjDnugdvv1SzbYE2kxkWvP0f2x9df2n/5fTj2GYC3au0o0mQ
dVafuio4VYiqH7Moip9ACPhZQ6QYjcFlKj5medBs+L18JQPKlgJxlh+/XhCOkqeuGDFSaryUftdh
7yOudkufA9Im/7trVHm9Z7dBcssFjdz0FNpFel3vWP2SQLNRcQ2S/j4YjeBz5oHAMRGUgsHWLb+S
xqdy6GuTFc2qjQr3zibY91lRsk0GfcQwt2dIoymxsls2+2G3DyanewEGH97Ntm0uiet0L3mPMk1W
N+ER3iL2QQEMhVpNNsqrpxBQcEPSV1XHXZ+70zlLqgdH2Bt3hJQom/1NFVn580zIXto7L3ZYIMc6
VD9J+Kq1x2EanRd/ypW7vqvRqBXmoDc3bVxGT4FHDXlrzsnCH4Lo1SD59x++fS6l/7+od/HtcxyD
J55pIP9pa3wVf//2zbHhNrZqRz9iLTEIfPDqiqlFf2UVbSNKSAbGLn3j1M0ur/JielVTz75VgrbZ
zc1knMJAeZ74wa60AbzClCKPWBsI2hM3eTuTNtR+HpJ8Du4+2KXv2NlC2V6MvXbHdvVQGzV/8b+Z
TtrUJl6XITWF0A4voZwfdmqbWbukhgIzK+YAqbH46Igft+VbD5Vtqs/SVQ/NN9eeoMLVtXBS50eh
GA8xJDjPtj9RolnCSViHLQXkCPYpFCo/uN2w4Se5GmIzZp/LmZqaqEgGHUgMefZ770c/ZYxWYwIb
vhx77S3cBpK8ukNUIffUnTLNvx68UtvEhl1vPtivvolfIrErhtoWuL4x8++ihKIJ+Jz+Op20WUV+
1Id0vJND5cTS/nFY5qknJWFPOlIjCZ/i9ImXJ7E/V6tf7KkF+tS6w7egbPdzEgAxj9kMRpEC84sQ
m2strz5pEYRcipU/afEYH/VQ1Z/eW7MXGE9RVD3pfRYfNdESfbKl86a6ev6vxs3iCu+zXK8XcAXZ
eu+7Xk/0XVvvd2blqbNJSsplYi0K926J4gXoFpgAkDveS5s8ux4S2RGkJpDi8c3v75zD0fcve8/v
4/8J/ij+5j0iBciuMnwmeydDbJN03VJ1zzWcDz/kspsKUj+G+wPuZwj8blCBJlEk9h+Ftk47Xfkk
G0lyR5GQ8okwU0EQ62ufOVtCW8EeoA7rifdm6ausJ+LBv/R6kVM/esG0UHlSWXOl72DeDO4Q+tN3
ljgzhE2eSdu1tygpb7z6ybMhGk4asmS7wSGY4Jj6uGqrujkmc/B2kB1F541sJ/60SZeZxzPxXDpK
KwUoB8alOWrCKKeR3tLRSygX+eenpfM7t538Gxumyx7Q1kwoDj7+jccwUvSwNpQf6IKe27l2H10H
eaEGlRSSXTw1WXZ973LDfWR5Ge2rd7uLHZ6nN3s/U2BZVPok/Ucn8n7xl3YjcL6n/teo9qDGSsne
8gDVdv77T/lyJmzqjPx8DGMd2JcGMI38HctueZC/aHkmHVmBUGEBrK67kcbL5K4G43Y1Q5eqFGw8
qjQR8Wkv31Zi45EV4FZD1YgWsqnmLqUZsFrIFsRZ1tlAmw3oFxLNEcH6lsSwP1nbtGqb46AP5W0b
Jdn3io8oRpXxNWMrsrx62NYP37pvoDHfOIYBjEqz+eJd26XxH1Zc9l8/RYfNoQlbp2lBDuN8kPJD
5iZS1DE0flh5G9w2UaTtuveD3UT8FWUb6SmepuixG22EgpNwkaYq5+eVRj0qt5FlHhTUCg4JOIXY
CJu9SXn2QRcHaY9iOEi8SUNw/PcO2Tt6ot5ER4ui85R2U8yRkx7Uoo8XkZ69VGOkbazCao7N2DVH
Q5wJe2HaE7AL4ZvEJkpyXbLtzV6HR7nwHhwn2tZDaTwZFHw/iD44aX/pa0TLNIdPRYEScaEr1aaB
mW4rz+JhejtL38+uvdezYHDibaIj4fnPvzDj9+WIZcIYSaCdNQlBBZOQ/wfmngEEdFTPVnI3+bUa
W/Be3I6s4GE+hPouJ250Gmb2GajWZd+HLnnoU7P+fPXwFXNmLQBYZgh8RHp0nXfROEI6EIbztxRt
8N1kFOHZUrPqfhC9sikPQTt8m+wxQDJNDc/X8fmA2sptomnfqBP75//uX7RqXf6ThutAUkQKyHHs
D2v/jKr9qQvs4O7yBQCRPkzs45Zdqnl7HYo3+SiTzzj5ZJP2fgJFJR9+ZIKm+6DrJ+TQRBIy0I31
1MPTtYSw77f2tZ/Ya3N064vU6b99/bjiR8MXBF0/wVDKo9HS4XQiUW5bqM3Au/T7OrK1ybdPSe5/
T6Z8oWkOGj3dDOHZrLLjhO8v28pmZfnkyep4hhqMPc2N7P7gGLshpJQXd+mErOPbRFd3OaVsyind
0jqmupGRJW6nA/kG0iutn3aHEoYELIgFTtSUC7NTxj7wBxUQF89OkpTv/QQgAb9B4reetWg6XLrf
ZtEIiNzUdWYtwXGVtdtRLKl09U6LC0qK5ak8QBzgb7MAvnM61cGsd784X90m0ROqqEnBKxGVxNlv
pOly6ncRb0TC5Cu/SYt9k5OUL1l+cu99sZc2ebDYJI8IE+LjDs6uVMl622ELPu3qI89Cr32bQTZh
wfAufL7/9gugGX/5BvBFdkl3IMXqEcg1PxC/hk7op/Gk1j+EUlhDzU3prepwUvbkvx5KBUymbF1M
jkZiq847UgCoIFOLJtvCW/ZDhjzdD069mXJX2RtZaPXothS/TCM7pG8E99aiLUi5+WWNsHkxK18s
PT8VZa0BdtgFU+vwb2A8jHpevQ4+yu1pm6tnNZzHZV4oqFKWaryBoZpySzs09gnL3aU2xPUZkrv4
dmrC4FXMiGCwkAXZmX6QnFwjrNcwThs3YByy76aqrqtxmF7gXaEaV3GGey21KdkUHmltDweECMGQ
yheNeLGMZqfuHPm2GSryThbl6qvuvefqCBFMujACMJ75YDSP3gjavRrDs1nBLK4PYNAiz21W0vbu
0Y6kdLXRP1Ui8mPNYb7SSVQuGtGUtih1slXlsWtzZKwoeG/nxFgohsRR2hQvjuGLiBtQDHRc58pk
yCmnZldrlPberADpwVtx6IKRSJY4c/SsOJQW1TdaFcBl8ZtdeshOMVK6XgdZYmQtRr5PKz2kXbrp
0XiZVpo+DP992sYr/sNqWzM/RG143nmqyb6ZwA1fUPQvfn/eBd4cW17ZKt8SZFZbgk4GuAISbVrR
Qb8ilgTXRYDbe+PBfZWGKC9xlYsBlBjg/ZnnN39pkyPnaB4P/Xe+SGLW61y/z3+5aATfjsMDLhmz
5pGC/uaxd07wFlcPlyW7WLcTO7laAjdLHsp4Z3ZAnnkKPSZtap09BQanxizMNSk5i7pTm3x2BbxQ
9o4QeJzFANPnayBNhMoZAN4ybZqc2kr2GSSLO4Qz3eJONoOs6hZ6qhXgdOgN/T97Zcrk2itTJrIX
VbK/jNUSNX8qsiHbzOX40590GHjVML8clKD/MZeJtpEm2dm5pBtjvf6ZaU3+gArDvBg93eB/khV5
t4oNyhjFcjTuG8qZ9ck6VpPabZ3GKtEl9YNX+NNAf4TGyzxDgBNUxdofO/LNZR2e+8oIz1oyLr2g
VY7SNEZjweq4hHPYinnEdSRivZbqhlCJeiquCu9YmZ57dMRZaQWUYAPf2Fw7xsQz95Uy30q3q11O
0rU5vB1ivOwgyAvaVoXD+RAhb7vt64qwVMJmKia3qyr29xY4yMvUF/nK0axpbZfl9OJ3xdGGwfSU
hOF/+B04v8vUmw7hTNU0VdPSYHVkX/RhAdMNvkuyeB6/jTUpGvUGnYj8xoYTe88C+xGpdR+0cWv+
NPrQ286x2p+JtzdwhGUAwkVTHvryk53P1Uk29IjvDUtEfyWb0EZY0JZZj7LV+XkPr7L/M4FAdKv3
CuU3VWleApTTBLP2MADcFrHJS5ARwUZ4E/sUGOm7nyHDj17nL0FgLBTEacTqOfPYqCZlCkhCLJGR
y/i1Cbs1ZEQOWA1Ht/ZGWpxlVkYeyiR7CEBbHGTL5yNYpoZjoyYr0jhxbV/9Cw06hZ5txL0Zj8ZC
nmX26H4CfLcbRIBN2s0pMe+91nc/tW750W4MKm/DGITAoKmosP3zmlSzxBr716WcpkHrBu+SDXIS
uviPn6lb6U0LBVTxrZngOsp9v6ZKqDvE4wSae8zDcR8U9biXZ0WSNxu7bg5sEhvrXjqLZjb4FMJ4
xilVU2fvFVF2V3peCDxyyPZOPNtLJ8/GM+so76aOouyrkwk62hIYW40qg9Mn+g9nmgApq9ZBJ5i7
J/uSE5p0oRtiz72oZtWlOjed8oecsivUGtcdy+kb6LmT6A+dlPQin8LsFnxsvbse7DBqdsiWEr58
7+hzCqc1yHoc3dOWHm/3FvpFe5ODzsj00Xg2YsrfptK0NlaqGM+tDUpa98pTl04oN7X+lkdg8rl0
jo4zJztuhVKK94M7g7mFywky0CbV7mRH7fWk9vRAXV/24mQMP6Vl46+vu3e54b825W5dbubffaVJ
etiQc8Oc2W6aMpi218Pcl9M2S7O7LINLAYhiWd1cey9tJ+QravvzxooH8zhDuNflGZR/oiVNLW+d
rdqOe9niGfNm7ws1Wk2xOtxebdKF5Nur1k2A8QnO199igxqGoR3tjZFTHZOWU/AlM+C8Jug8baE/
z581mM6lvfD9AlXsOF4SUqVGqQBjldmadzSz3H7UzPbJFnaLqMsq8UZ/nStOTvZvCucBkO2oTdt+
HOxzbhTRU1usZMTQbDTZkIE/M3RD0SMbqXALkCEXAUnpBuizir1w+c8/KUMFi/DhJ8WzkW2e44L0
s2z7w7Z2NIYc4rjZ+JaF/F4cU3V38qC4c7yC6bu9udogK536G50MxsUnT1OV2gnwT3+Okr4fmtLf
Utkaphn/Jadqz6HC7jDuPSLa4jBZ6i2ypuPharJBGgKq0/O7Cp7Ui1uIQs3KVhv3VtqMIaEeu/Kq
leq5EMuPTbbRxsr7VNmKurSNklS8aJazWd8lLcgs2YynnERuQSmPbHaupR171dzLVhLOxafAugyU
Fmjp7vw4dh4CL/oeq1m+zWyyBZ1JpaPMXU5i/fnBpgobW+Bf/a42xQJycEmSfhjXGS4U/4NORa8S
fOkSeEqavleWmh7ySpkCf2/PKtxgVkKBwBxsVK2zf/zuig5FtzWFq1X1MKOM40CxUUiVPyCpA2IU
4aFSicOraki1chpCVlpReyR7ZXtwRyp6VeDSiCKrN9Lm9VZ4qBVQbkY45ctfxlWK7qxTFwBHFYbp
0Zjb19nx1M+xzTLNzIi4yWZdDubaSaiBk81GB9tpuIO/vjijCX+rp4jryCbA9BcYy7qjHdQaeERq
tAzrj86nBse0DHgErSraA6x9kW8xaSKpumV7Ex2dwnN2QWKezKkgQS3X48DdKIbVCOVeF+rXVbns
1SvCth+W6zAVUpmrRe69N/s8fdpuiu+ryNyEI+RzsS7IwaZma4hDkEF4JZsIIYCFBeV+Nckz6SY9
ZFMe1NZpQFOj/AlcglrGAMog3Xco7C6i6MUuCiBw8zTvE0I+nyEoCp0+elF9y9/OPsqasql7mblw
bDXbyGbRQqObaz6yffEXv7G/JhoSEYEN3tCDve6pDdNtnfbTq7RHwq6b6t/aHZ4995ECq5rMY4+2
lyxlUyazZRpbdlzz3VcbdKF35ayCTVeNPQpFxYqXnwpageb14L03fZV6OgsI6Fr2Bmx9RbEq3nUF
c+UcbfyyMvYxyhfLYDTzpTEb7n5kF3YTDEP1hX0jkr5IFm97EgNPZefzY4+qL2aimOtYT9tVM6sl
ddnmPuLNfnbN0LsMJ6r3l+FZpyyknaWSiZhSvIsqV/kFt2IUoHuhjUZuWeBbWAlox2bW+BxoTbnT
3lozq0S3C5IjrCbR6EN/SwyKzQFZ4sUYKdTMxmQepc1CM+CoO09eV/zmllsvycDOB3kmxXs0p9NM
VBbiRi9XFkjURSvL6MKz6lW+6KwEaMXv7eM/vyGIcRq/vyMs0jYEAj3AOKpBfBo9nN93lKpa5YUT
hQ3JGhZ/HYhy1C0j5V4drOAlyjzSzmyFXKcm4msiCyHtQUxNntpH2kqJ8vDFUwuYOWLLhoPKnp6y
mnpAMTwvrHwbhB4F/qJZWGq3aOJB3diwGt/CLotKjzp8K7Iu/gn5omeZNQVPhEyczne/ZFlT3ups
56Bs5UPO1KratWnvUNNWDeu2NmEDq7RgoU+a/izm6Vs/+jnPb/MgovsQ2ZRQlSjFBCFY/b6I+4Nv
wCwbQM+nmxq2CuQ8AYOg28+wGQxdd5Be0iybU1fNd2avfpV2aZKd8oAqAl/GFqLNyxWksRFTNhpk
j12eB2tp++ViLnUoPG3g0LveQNbn2a5Vq4U1VM7bTclLUWBCBUxKxYSc5mKTPopVF5DVpP1CGj/c
dT30PHMIma3zJgCprDYPRjo6+So2Nfj63JT1S6Lq1i4udQgXEs2nEAe2xq1sFy7l0y18wAjHTTCA
sSonUZNMt4PnRneO3WZnpwud/Wz6R9sMaQlTlxJkbVrV2oDmzc7qGJhbxcx+Xj0GS/1Z5bGzBJlE
YbIYqduZA/lHTTmamMMTh3TMHmAEtfbSw0yr5K4appHfKJ3SBsRp2eRK+HC5UuZNKyRaZ36jYo6o
2kD0Sxa+XkdNMp6kVW9cahI8zVleZij86tEgGnid1IF9cVFEZrmWs5pz6R+iNLh3Ld6pt60DfYBX
+rDQqJfrtIFvUkeRPUt3Oc8483ds3V48O7gTP6QyR0H443IVaasC8I2pre/kqMCFbKGGFvdW3pW0
ocd6nzuqe5D+kRnVa8LXISqGTDmN/qtYoO5csAfHuhLLSJM3ojgg28KzTTMgCbCtMAcWk8C972SP
0qWZHWPtkKm4jXQdQrcYniSvX01Wk34FRJWuqFwBxqLo1AzMsKwATPhqUn+wsFuKqo2hH09K33/T
4FD8GuQD0UyQlgc38JKj7s82HG905Pb4s68c5THyC4irGmgo5AV6BCeJR71MRT+hV6N0G2fko5AX
Sf1PRekZX8Z2RKCjHDyAekr5Qhz1lriuD3VVE6/Yxpknpd0OcYV+VDfGKIoXVrzRCI6eEc7O78uB
UslyjFSoZnmI+VTMPMpezYYa1o4UqrmFM0Sy5q4p0tfLVDXf4Yog5MH1OvWsI/S58vW5WMomICDI
ZyOkAuRlW1HWWGlzQYDcAMnNbBBOKmvPFBwKoHXPujKap4w1qOi7WNgn3mZVmFxu1UXW4Z5nOzX3
wsVIZx4TaNbfGw05p6j5855Ls1vEPikoeR9doVJia+Zv9zzYUIl1aX65Z/F1ALgHR4y8amrBdD07
DuB2cQFxkPdt6gMae6L5T/csHRBM/Ms9B0mNyKBVhMc2H1eDkiBPU3ubMiGPvFS6kqpQhQAQ8mGc
TimootuuBa0cOdYdYT56XAWxrTSHWuTSVlpef7EFTSJ1UgwXAwcI0Vd+5D4nRli+TYZmZBvuZPfF
CsOmSpUGuWQFMuiIF4CRnKmY0FZdDYUAGbz0TGg9PVfZs8v36VE6dA4lZCi2IYQo/Es10U8Mlo5y
SJZO7mIIh3wlbQ1BeTKyaPMY0wapw9u3YczbhEKwu6uydUQdy1kNrPaIRM366pFVU8d/syvu5Fws
mbw9fxERVitLVvvcgBwKTSGEperYbKQtH9Vhh1rYl7mau41rVPBOqm68NtvRulcTGA6DsW5ug3Hh
5+XGTYr6aabUFV6AcvojnFdp7jQ/p3T+jrCA/tktBgfiAj8/gARzN2RHnLWmtwGilyEcVb2evYKJ
3+ZiUNxFa54I+tfYoiA6bufsJK88TgU8LDH7aJDY69K163Wiz84W/vs/qNCqqKVS1Lvedq19xFuD
4sVAWyq5b6GaV8GC7bvuk9LAHIgOSBoN2lc3QPg0K6nWGdWH0EWL4yaGBzqM9OKH0gXfK7W3X+yR
YhxzmPxzEwQKBckJNeLG/HbtINcRR//9ulEXuI++NQtx03D4DP1Bc6Nr/ofrDVXkhDdFU648yOFX
tpMaq7q1oPFLfcjKes2BILLXviodxTG93nzxmtxZhfU03qlJUXz2TPu+ysSstafdAg7ukE/qtWMe
JdTryZEi8hlW0xnt8vLeMZN+KQdk+RrYl/tq6mG60lokL0QQ8xNKzQ+yn8g3bBpaNRzCkvomR5my
28tAL3ickXP4xM+u3YxqmKwqvfZffZiXxJ2wVu6XVFhS6q9283kI65fLjWSzRfETf7hkGvq97ghG
FzEgGpT7Iuryz7MbQpPkTlBmtl33JQE3Kx0UAylBpdAygWytTp4L4kxeqrGaFn13HVqXYOh2dq/C
xyymVKxm5fHUfO5cw1y7ZQ3XSzIqz4XJJy8cyqqo0OJw010QzPGjrSCgJu+yMAwqbln2nWzF7ba+
JhiHxIiamledFNiXdraD9TiXsPkN7vR5LvSNHJlkhsVKNcvYNiveMU+oTJp5JT1ZWf5E0RIceW6V
wfWRtBcgg0QzWG2b3/ihnd1dEQ5a4JyV0dU34m1aK7F1KsXBTVnbVQaEFvL1GbFPPpXu9xDU4OWF
So3vvGazYNzKQdKrT8PzxHJyL1v22Hn3ozvwGi4KnVLXWLt30h462TJ8Sk1FeUyCcqv5ffA8OgV/
nETQsetR8FzX2riGB31cyl47C2A2NCf4d0RvP5gwWrjqQbbEjPrgBk+5mLGfqcYQTlbFdeestkhC
EAtIlqbbuzt0NN1dZ/WsTvtq1O8GpzvqoqP2XaVa/NKtjCVlv7VNBiQmMqQlGfFHS//zdApt9bad
xx+B9jqYQXzno/VyaxUe9XQkZVvQOI2xrojjg/gN0jWKFsahsQrBjqWGJFfV45tzrrA9Hzu4WeVg
PTdGODaqdsN+n8ma/IxwRfwI11Z6giEg2Fqh90dnp/TpnYuGSQsx5+VCbKi+d2WrLXWPMFHURUS9
Czt+TgPFXmaKV6xlsxp8iOQohtzJ5mjoSNdorKIKXySh0Gmb8uQ5gIZ4b5Qq0gOumjy7luuua9V/
641TiCXUHI4R2durzlezCOujHKrAfWGoVK9SL/NA6OFJXifLzepe3lQm5gfF8/c3JXuzWrvclIK+
OYsFuPZ9gc70BfzKE5As2cyHCK4TdjKI7vxpc0MByXIlgktaAwUJTunkXEBY7xNdnOSckXCysgzy
BziRQcTcdpkHZ5SVzU8EEpdo0HQn2VKHgiVaBE+j6EMVawOYO7m0CKjujKAYHmSf33rHdCrco2wR
eT6TcCguLd8wnrvR0Q6yLw+yb1poRQdnnucn1Sdj1aQmpSfyEiqECPw2/J3sRaEVnhZvompe9JJo
gmZQS92t7M15z8NVatbbS69t+fymkN9kx64+2Y6XAp3et5QXboCDFZ9mFPEomYH/UTaDVG33bu2/
OESK+RZXVF1OvnqSnWrLpQqj8e7zRik+jUlfrPJ4hA5SzDT4BpRzE0+0y9h24aDy8Um6ZjnCOroX
sHAXrmE39EvoA9KV7PWaCqkNCp3roTmkhhku0gQ9LFDEzcGqCopVOnEahy4KAnHkry7GKgTjBS2D
BnUA4G2QOxOlTmIOFcKFzMheAFduxpksRZ74+VnzhuxQReFBVTSoEet0ZsOmGc5G9gph6a0/uRGV
slVxljaddTIVp91OmiIPvg+5EZrkBJPW3DV60fD0ZfZRK+0VurEdLEE05Qg0RcKkV0/SooWs9SYr
Bc8rLhBOyfAAiujiLj2G0eFrVwLEkk03bPt9XCCB7oyvud+3O2lu0Zq44Qva38tm0FQmzBmUC8mm
PAy1/slo03Qvr+TNKeJUvL1urx6qtRiHbMEXJX1Az0ldGmrXL3nSVKu8LRz0yrjFvtCU0/DH5X/b
VN68mIiZreQsYNj1Y5LGa52w6eV/a8FqcAtPgv52+25gsgeynslQB4K7wl4BEL81Qec9jI5hPCRE
U3ee4t5fTfIsGYHr6xS7yNbFBMvCjVeO4zpEqOAyvEkig9gXKqsUxm7CcnSWqRl0l2CUDEHJg9+4
JxVZrvtLDCprSJWPI8wVMkBleN2w6hynW3phGS2GJND2mpW2eysJUbYZ0/C7v5FYk2u/avb/2C/H
82rO2PyllDX3hCmrqDC3HVUFNzLvcW1KJPa1KVMkhXBubUpqdYHFvvbKsU0HqUTtqegQj6V3bAzt
ZxUa04vtooKn1LUNTyrLMFZt+6lOIbNjFSq9/Nh5or6duCLCHiuC4YzRtae+i9pHCkSrx9RIP4dp
Mr2UceCunBIsUcer8yXkj2UPPswCakHIMckfKqMnz6+gDhuybUmSKIRu+d0l0iwqD8awWoxhD13p
UJBJcbz8wVf0eGORg9xfbFXuDnt7bBE/8+qw25RjrS71clTXva26/NFiIAwwSqzdvHcXrd8bT7I3
caiAKl0dZd8hQOqeOF2pDGhlaSjo7MPEEzpP0wPqJNPDlEXTAzHpb5NeQ98lWtLudvrbUGmTB9VW
RnKOkXO0jAQt4xE47uQ0/SchcizKzZrVIJqmojkbOw6iW9lbmDGAg9oEPEWnNJUkKDxD1R5lyy/D
HlUWsLpxE/w6G7J9UVDbj8B6W/D++07Ph0cN7onTQGXrxvPhO5R90mYHCBgCYyYgJPylzUv2bd1B
/x1nh+tAe0IrWTY/DDRyC9ZhBg3iSpE/v11JDoiz3L8rdNdNDznLhnzQNEJYgXOnKLlOwehg/+WM
FT7Jef/zrLZEj4ikEaUw1ZMNQHmoemsnW92oWNtQM77Kljw4JtSysZobayMbtFOPtvSpJ54qBstp
/IgieH7d0QLMCCX+YsY2tKwdUIPwZIcrS0nzHbpen3X5X4on3V6Yoe0uVfHnk4e4rrcoNyt72SKv
nu3GQfssWzWljru6cOd1CoRiFwWhdjmQ63w7syKvg/Sh+iI9Uq16s8vmBEOAZaIBBuAZ9lRRfjuT
pr3xUsU5DFXqHVXRkYmOwvRNSA1V5xAWg3fsR+1tRBx7P+dSv+t9K930bdSeDG02H81k7c96c8ry
rj05PNqB/BNGkQ7SNowVGCWzfBuE4Lr5CL1U7uxtaCfsRI9goszNgzwM3ggueo6DVV/DHCxtoZtQ
QjaJHrPXlqNBSE36yV7UkD/1uc+nbSXjPoewI7Bsd4v64rj3tP9H2XktR45rbfaJGEFvbtNnSkp5
lVQ3jKqualrQAPRPP4tQn6Oejp5/Zm4YhGNaEsDen4FciDwFDbq8thpx8kfoJQOmh4B28KKwn7/O
EmNOcbagzoCus8Oa8u+tX/2m2ruto+5nuiY9CM6CJubnv0YW0jZtEz3qeglWnrCZak7mmtxI2SaJ
qfHfhp4Fz1xHbLnX+q/hVTMkILOD4qGzEQFdQHd9YyMRskTiTK51+kzX6Vbdbxxk+s9WOIp/jUXC
CufIMbWPBr58d2GXpndlKtG9QIFeV33V67Pa75K7PnQVKuXF8uKW8Z3RtNOv9QQ78FGfpO1fNWhk
ok+bJ4PxHPNL9DkSW4a0HsqYPUSmfzl9qqJl1eKbRwIk/Nj+etANzmKnFwR7P0eEfNKrLwRYd5j2
6PEHzrKz66k7jmFrvfBTGsexTKqdLpbK6249wjb4VNCqpoJtGiuFRGar/ZphH8Yxzx91Y2TUctNy
590YnWO96AvLvCWwuhZTnwtHFbH2mAjvi72AjPcAfDWpPV01Tk7D50wPcJi7QUcD2q7rfDPzfLlR
hUAkOSrdb4ZfEa01qvaEi5bzTTbqY/acEvPi2nv5l0GGNWOPWNv+HfKBhmHAOSQyniQDJwZ2jPpk
XHbMWP7Jd3wP7V27Os4iFsTHE+dVFx3lsrNaJ19d7DpcQheRto/zXLoXu0Qihdz//G6ayMQNvScg
M8zDN8vCEsKd33WvtHEBtTXR9B6FMxH0tZczGLqXHvxvvRyjRWbSQmNEWsXwzQWau16h6fq/XlYX
//Gy9FLlWB9aY7RQW7HF9euQO8eamMrdV42wmMc3oKa2UnrNrW4g0V5dVV/3t2YzwL8U3MvMM69Z
V/ongUf1AWsw732Qalcqmf3MAyvDr7YLcR4M7PtpwLcSin72cx0Zy7x4hYjy10gL71s9UncAdPzX
yNYWzufI2grTn23ZPc51d8rivP0BunHy4vRP6OpEX5oBPSIVqX09jBlpU6O4kcZk42sEnYpIC7mt
YIADBMFGjypqxI/TJUM6tg12lTcitenCTLA84ndxAI44V6TlE1G2PzPQVsTusz+LmBnVaNT7kkXt
Lsf57r7ug+EcyvqDRb/YtZNLLAoo3Dbp5vA7C85Thgn6n5Zn3Ra5tD8qYa1YBC9D4Sa2T2GI1knt
WCSJMmKBnj1OH66PUmLE3GoZ8UfPhNBbHrLKrVW/DEGGicxcIMsS1fWLSarqxGyB7YGbNi/jPJr3
CAfecFPWL7qHN4WnZJnLB13lywhh2DBMz7r/kkCobwXq7rqVID4qB1PwqF9KV4V4usCY7x91qUud
CBMDM7noa2eZRIIGbaKdLvoJGhxD0nzXfadayKvIEM4NSZrf9GEmXghdXdE0QoUxU/HOBQZ6kWHY
vlkIaSpl1d/nGFoz/2L+FE1lvjfmT93dsJA+n0IW9roYWoeg7saP2unbE1oSKMusF50HZBndXHyr
pLDPtZ22e33RwfAuNTcjQMYu2ucI4TWyLp6K2g22mVuxgAgGxBbrARHermWuJpr81HR1ieYUPiJ1
NRZbkBj9KRyQ3P4s/z8O/rzU+mr/egErQaQ573Dr4cHwHnfjNreH6BUNIHXXW0jc6frKmpZdk4xo
7K7dZIWm1X+7dWH5924+i6UzLER5N2cO640NScRfWAJGGxVY/W3fLS7SQqjzRCp7M80ovff9Nt0s
60OU9cGAywTexLqI/TFmGQQKbnUxdl6HxO/eUke610kk8L3Xiw0+jhTAh4sGqX8fyswfCkkw064I
TrD8RwI0ir67DlrcSBSYT40foNWBReFNHIHTkcTkDk7WGI/5bGG01hf5d2/or7YevxSYVYyZ/NVU
q0lh0I2vkyOzfRNHANgbJPkxUJpPeay6ezEbuKwUafxGgui3yIf0z8Q8IdrE+2gthEzLcHoP1nvP
aGrnIc9bfGtcv7906ZLeqaHy9hk6Ji/m+qAgjTn9NHwsj1tiYm4SoS7umPFpNkBWd8p2Vl2d8NS0
BCF0cXZ4AsJNyD+Lhh07JzvCdFm3jgl3qahwKDLr3H1FMp9suVNVzK8UOy+fKPr1Z+eAdPWp9XPs
P9dWXybdCV0SvtO1mNYB67wy7T5bG5/sCTod/edYJ57EKXYRTtZjhdfhwB2a02drFDXZKbGM+bO1
XFG0yYBPsH6TS5nHGHkjAa5fSAYkQrIWKyfdCsLYO0Kw9T6LaWbiqND5/meRuc06Lr0KP8dW07gc
bS+OPlutwUb/VbQuBinqrMKmO8Gqf7W6VZ6lHYS60wd+3r/Ocgdy+DLd/rOH7pam8JpJ5JVHXVSN
Qgw/xcShnuLoXrh2eBcteBcNTXzP5Lv665HcPLRJunxW6n76kNT5zyDzrLMu6RG+ERP6FeMhX8d/
dc1LYlFlTi7sq06fdbb5YlfleNHDdZVaMuMmRD9PgQQPNroOf0LsEWWMmMp6YUvw8NlkXn0VXqJu
vl4srrsMd/f6oWBD/rfXHwsmVXepUD1bx3+9WGAXZy9Uze1XfZ8YAjlYPADWb+Tr2lmFnDWBMevz
GsEzhuINMe2i/zwYmdvfphFq43MDzv4/1WWZekjJr2W7Mb9OPVJpNRMvFAxD7ExgIbefp7pr15Qo
+XYoTeuW/+FyXZkB+kpILawvMa/X8ZOeXZEuu7MRbpMqgvWTh6zNiuU9Gq3o3Cb8y3XR9wrk9YFY
3UEMSd4kcDldbyFJc26lyTIW7uK7pTr4tSrs79Kmd18F0QBdX4hoOi8piO/PiyNbRY4Eb2hiICxo
wWijac+h6fLoVq4HXew6D9xlDPFL141tS5KaHD94ZXREiEzlwV0edMFdUapdHznLDZMwHuG6wY8D
zJ2RxmMXVrHO1h11iwU4WvdO17Ff9fosiq2/huni51iZeBfIIVPJ2kgdkfY0boE0YCouYHdxmN2s
uhvXgz7TdRkJo10SmMDU//eGlCn5b8NyAzS7iULxP+r1RfRQ0uQxPnIIQv0fX0yPtWT0kwDiGpkj
9FuOMc6DK8pbM+u+uHefhLzSR9XVT8y91GS+rz6jk5hbMzKwglFBDo/ey54NW6Ke1IjyOKZJ+ZbF
xaOTzOKPRcU5f4vu7z2itPu/9IiNttvNS4fcR2SL26jvCF51SXVrmwF6LLl7/qoKyhxt9K/y1whp
F/0Jbaa7cL2Irv/sHMxmgG4gFj44UHdo4jNDu65JrJHYCaKOswxONURCFAW97uGzErPcI3xY7KvX
uno9KAl8lD22udOX+Wyw0BX3Qb/uv5iYkzEjSF7GPZqi8DQ1b/OTwqnL/+R5/pMb+rd23V8pxFL+
cbl/XkiX/2dWqH4bmiTKXcfEroeEVYuk+QFyISAeMi7TBsA81ILZEmR26ta8aXN0ypyUom7pY2X3
uwRVvI3Hr3zQlfh9O4RFZgcTh1UH2BnVE+qdPEvsLDiHUUG4ZJTFox2+6zZd00ZxDvgfZdGvOt/L
3E1WYbmH/KF8SsEKPNVPurs+lEi2nGozDD5fQ9e5qZlviyBVJ7sOx5MlTDAwQpSgN8fyThH7OKX9
/K2NawtzFkQ6UBZfW3QfcMr4r1iDs7PWOt0Q1L11qAfcEGpR2pfaKwb1Eotc7L3W9PmakmcEoKYP
SxRs0zzRkYdu5WEqEwASlZovc1v4RxaOyQNaGQhWGq71VrB13ozCnX85aEUHkTcmmxLllGByIjBL
roXZT9a/GDFJvMGRaBYHZnk2yyI/G+u6y6xbjJameXppFKyizA/Sn1ZYnD+vhHwEwZW4+zX03H6l
qK7xIna10zU3jmeTxw2w5CY79J+yPtMHlan65Crn6rYJkhf/PRBaS+6aiceayEL7aIbqQzd+1f+j
7zK16Ypt+9drfA1Ni3C4dMLe62t/1euzr7qlCTP8dJ+/ar66ftXpN1Msd7YRVrdf1WEFoLf1K5Si
E0/dhWmEB16QYMqAwNIeqnW9W8RjFHTes4GTzEtT2Q9NMBf3JonUF9VjOLMEXXkzjCJ6WeJeoUbc
ISK6troKH0+H5f/eXoso+EbnxQCCo6+UD9K6i9L0h25EJzx7irldWHPfysJrzmJOoHgX+hhnAt+s
YgDLoMv6VPAnuoBo7W68aYpeBZLX3JQjkm+U7N56FpU53n+WUpfAVjg9fJZ8HBqX2nzUpaggQuKX
eJ46wTfTrpe9GLvlXh9sgLD7KnbwZFrrqtb9q0GCqETtKAz3nen1/qbULRYmEQns9dPXFdoiB3qW
pMcKzYfbr/p+bCKsCEBfRiPeTOAPsaaBVfXQAbp5cOsAMUL0WlCsaoCWrAeHqMgdutesRNiNsCql
rneSoyMXNN3Wku6bZ66NenpWnPw+Hx569MBzY7o1M2ReBZGtn5i8tJb/U/ZdvzMLgRaL0QTXeSCt
phtajyeTg4j0MHoOCeTudySM8DgrbLFFPKDh+LfTHHWDC2ldhZFFYtcX9DeaPRuU+LySDrqi7B98
TzYvcOhqMmYVZLDKbV4EC5yjVH63060imLw7OYo3gtG4wfQQQ8M+U6jkkZ0dsxRfjmCE75ZE4lgj
Ao3rUl+ZFwXt+/NQVOPfiz+NxRfYohrJDVGh5EafxUud/q2oG/5RV64jmrDK640eYi3dnmeLd5Lk
oaY0JeMxC9jGqSlvhiTLHy1PolPdqvanGvyXaDKdl6KfXBiKbnwomyH+huAZYYFG/mwXLONQi++u
MFScu4ls57aVU3U/ZampjgkSkfsKlNeDP47x2VJoPLnKjh/s9cCuqb2Ojrtrc8L9ezCwLNLVeNWN
uhtT9G/C1/lFX0MfEJEBBJ4cSFOBS0vd5U0u7SFxnfm70zTjvieRjq1Znx+zAUR4vBJIcifPrnWb
JjjAxRikrcWvhnQtCrcD+uTMQC/+O8KAoXJnANwM2goqSKWCdyeJR3Y9MriBRtp8G/uf/lqN2It/
xtAcD86sazcgmJOTZQrjNuxG47aB5HWrQF5jagjjRTfoOt3qWWxzcZqlD3BYbGDhvhhiCe6jDoR4
GLjZT3Mun1TbolAEtOukFrTFyrYy3hFd2eoO8JWKXd8W7q0eGVdAdZKeCcIwqydh4YD8F9Ym6vAo
Ucia3ee+Z98TkRwPiTBw8vlvnT6TOf62azjjMEfzgJEUO6NhnkL+mIzVB0+WNiYuL7rg1DwgNgLQ
33mqg1+BnPsCI0SEXtwuFLuvUe06PnGaYaPmODjqBv1WsCzAJmTBtksTCqHhgNZU6dvcdMX90CBb
QEKfgLNc5mPQqmCvu4UxKQJkBJl319b/71Ho3rSvfa+wtLOHB0RghwfYCMMDJK5zRCbp9qu+z/D9
a5clZDtIN91QlCaCBYF91oN0PZ93Ps3duIa4Auce6gUR9jH0v5me+S7K2v0zj46QWoPfRqJSoCFh
8xYofLCHCHydk6RQFqtwwClzdO69Rv01mm/0HfTwn07S/+ZyyR1c6HzEEpjToBXpXepJPGfiEtX6
te6roRumeyQtzZV3DhhYhXeaOKZZYflgHxMzww5h5Y3p+rVK94qWND5+Jn7tCsF+TfNoZjt+NMST
JoDow7KSQnJ0eT5JIcBFiQhgtHFs82V4ScP+VlndfO8tYnjpybpvQ5CAZ92Yoc57WFK4WbrVDMrp
RlSY+epWKfr0aQbHpRt1FUwLoLbufK9LXkyMIVa3MdubCq3hUVxKN0ruBgClOyT5iEWsRcRXyP+s
Z/C9+cp0eVr7qNbo8FtwUbAPwuks4Uo+hyHaA7ZhY5CDOPyzgSgOm4npdV5Lusq07beqrcs73V/x
lz1C82LWWXuEwIgeh9QlgM/FIsgU0sa4zrG36WRnVx+y1Yhk/DVuysfZ9Fk9utkdeSlzxxsaHxcP
cU/EMXhuPk5yaABX2lDyxQzh3hjegVu/J6jHPRQXn4fNYwAnrZxnsq2lCI4wzGH+IBp9cOsSkEBj
ANL3jW1KevJEOvZsBDJ7jGIe7igTjt9DAt1uZ86Q/FxnV7OVveozwwNu1DY2BnA+P2sOPXkrnaba
4S+xJf7ELE1olsgZU/JoxjUi5rjZhbVNFLdYkeSnYHqco3VFFEEjTnj9DZrk9cWx5bJ9tbP4Jszz
8sL9jwWJLP5YKa5PjekkZ4QYPqIh+ZHmSXSMMzxUitggtsV2mFky41+0vHrZXB79Fc0QYheRy4bP
Gvm7MLsCb/c2s2jSh6Z1okPaP9hFDPq8tV56x/qO0Chu2CDCdm4fE+00go1EF3Zr4o87Izu8HUbu
HsIHVYqDPJaMRtObD1FkouFKnhDPLZT8QNd0e0DPgXFpIH7uyHSg/twzL5tlfjMBW9ykdXfXE45H
zjD7VXiVBWDQ6fZJbbUH1DHwF3EBmMI63NoN/m4y+7D8fvnRtf0xxs5ZLd6900jzJkKCbsPkNOyj
DKMQ5Hf+jPsfshLZlr3v73yy+C7UR4Xyax5V3wYBmMRu+oMzIwsMWm0zSgyubONbUhVbT7ZMK213
J+vU/VFW735THBy+mSqS5GUC9dtkmbDz3DfYAHj9lDG7E4mPnpsPhAwMY9zaS1UCsPK+25mNy3vB
mjLKahTMhvkDduS+qZhgZzGoc9sU18wHWb0k5O28Qh3kVPdH0KI/jLGqXvr4zzYqCCRK9WoQHWWd
gAXERABJZPin8ghh8liCnWnZV/CYfJKlzU+owcxAJMffZZ7IK6IB424oX3pcb16d4DKAoNwacfpi
wQvZofbvIHLhrxFPF4f26uou06VGE+NpKcR1RMFob0GR2S8FPwaJ3uGILKq8ZMk5art9YDfuOa4l
Puju+NhbGaaRftceMz/FmHLoH4B+7Fw5j6CQ3YtVh8bGhLEP0q5/DpaahOVcLzuEGeQlzUcUMMDm
mqgMIneDCV1vnsbVpLd2sRPAfjKJ64hsfxa8JnVDmqjrw4sYPOzXY/8aBsCcAxeD1tY/dj1OFFVm
YvY2bXGm8U/LAo/B5RG3QbAODxuo6dsR4zTwwegewVhz224GxWFe4HCrC6uIzN63c4t4W+FPEqUP
Tlt4b+Xmb22LbVJR1f5wBK15rhsCXaAj6aqvgmIvzZ8XSCqJhp29EdMyovWdVZdRuhIhbxe/RESP
LmmU2QevN+9Nu2kvAMkX7rAsxFST/fFOQYrGM27+zSTmQ5NZokeFtvjWYGWwYfbDDdE+FEaFY2YT
7MO0DH89VVP/kYds4OYAX6HK/gnJ/Bm16o1NTu+cOH22D/Lhj0bx86TR8tC4fnYxG/T9yMDXFS4N
5hDdyxJp1y48gH5NX6psafdlDxBZ9r9FgNMSQN0A1mnT7BcjC+8HGZ/FEq45/02KIciN5fSvlQdt
Pm+aj64qMcyNFT+ewJx2ioc7008HUvgkqi1VP6ts+J5ItzuUXuYfC5+ESjP2h3iQ1Zb3W9wIMR2j
jC9ENCLa2MIb7tqaL8sq0xcxkte3W7YucYpDpjgsBJRPfqpuhajlAQX117Ext2kei8sSklwrE5zU
Pbs4dHV8Kxv5PKPkvjet4aGJrffMDgjVKHljst/Y9suA4305eBfDxo01tQr3XKbmuJNd+2dq4RKC
h4hjyj9tNHo3k4uZFFZbuyhOHrvKsU65uMikx8WkxaZIPZtl+ta6JiafzsTWNxTXLPCRa3dGJJES
sKkyEmfbYpFQhMV7J7Go7YsQs3hFoBdTc3/2N2mEz2EgmvBQk+659kAWZaK6a+X1RHNFc4gn1lDw
bjA3NVT/Skw/R+TCe3fqBEYWIaf71IxOIzaOROgvtTH/xmfBRn/9wxvFU+E547ki87TJUtLFTM7T
dvaA89WIiG4JQyP/WvH/Dop205aivcnHjmdwiPO0H/v2pjemceeU1ltZNhPYVcSv5jDa5c1QbsYC
cmo65jf6MKRejtdseVMKCe8IOiEw3uE5LCBYEFlCxwEX4k7+mTvemzfOf0i7IweWubeAsW8aWIjI
fSBQ4KOh5MTym0KsBo2Q8iXMeu86Md2jlFjKU5Mo8SBmcHhG1j+m/bJxe1HuBYu6nQ0xaxd5OYrd
1giWViBZbimxb+3UuTR1WJykCJPbPCXLpkYnu1ki4Z1jVmqXNCusSz46MDSzarmp82I8VVM+I2nq
O0e8Dea7IRMJi1lorcBj2sMwjjaQaqzgmrwIHkSXZPsEpeoeWo+b+iRT5x6H34YlcdU61SkDFY4t
cxltO6yJeHIDiffS1HvxnWjcjsjMvyp1wsQNq9IqD187kvZbGXj9m8wzYwMvP/3mzIO3yUHUf1ta
dk5WO9TvRktONCq66dx42FtDeVWbjsfl++TB9MngtbxDK8bKSYF9AKeKIgP2xu9MYP2mg6r1Pvm4
W2VFar7XmdfjOA+AM/EE+OZ6Gd+Jp7NhK9rh3YriYSNASb1HHpa93hLK96TmETHFZfsOhWzaWIMr
H/B7v2QzKyQcCrD+bIN4p4t5utjXyoBFNGXvS1c0W3hJGADNSXdo3YlJ1nUvmc+eOE7c4dp12XhV
fNabKZQHAGfslZmAdk0koFqWgXfHWpuIUvRgLNJ46Qq+stHdDj7vsolznOOKadw0hlXs+8RZo6A9
IM1UAvtNMAf2J9fa+kDGD6ZpqEPSqR/hUJJiVkiztCbyPuaCE16edEhaNf62JUS6GSynvG+9MdjM
aeHsC0LAGwdpOrsuoseJ2e+wNNehaOdTr/L4uvBZjNy/BbP4WmZx+kAgFYN0NhEsNwzz3kp6yW2/
PPjuzIRdy3lLIAF0XbouqmN2suaQ91vIDN3BwQUz6VGjc02nuPfHvj5H2MxerAy35rFZvtd9fehk
vRxbNbKiaKI3wMG7Xo45xBfu/3gB8Tu3YcpH8cGG4MjbLaC10SmKiyzZxCWBVgwtMGXm9JDnUIbS
GMoK1g0PvlFc7fXRnZQErnzRy1UmZmc00mPiTiE+EBDALjzGpzQSwcYUmGdKpocOydensYkIqnvi
oHoHj9maoEYdJeGuqBN/o8gs71XWYM4UyuHieL5/l6c4HjfFAm5BES6zXB6oFUtohCfy28ppAek6
t7PRefvBQ7AUbkeLxHDg8c7uDZzHThYGxKmhsBrjVt0ESfOHGyz91iPLeBpM5xaVe0LIc2DtMSap
j3WSllt8dZVvtQ/JPNkbImrfeXqTYR7T+YIAwjAPaNyqxLj3G9VfJ38yNhXp+juVIpuMkSIf3Iwu
WQefrybMU3TygWg34IYe4E8tI/dUeU18DCwrfS4R1tw00N9Nq7hCbzzwl5iunSLbWIBKvCRxWG2F
CO9Kk1VggpniEJr3LgGdvePP88bqjEsX1a9piqdd1Rm/5cQPNXmWc+c2bbVXc/FLOeB3JLp9u6J/
qHuZ35bDOG2MfA5wmBjvO+Z9RFWZVkxfXITpxvimudA4B5jSfRxfqrERuzQwfruTO96g/OYcpwZX
rH7ytirlf9I3trgYKY7GtkNgdJ7qczgPmHmHdXvrjtbVlGypHKAijutubSPPAcuyIkuFfyOx77tg
PyCxZRvUEZLtPptQkQjbdDkJr1RAK5uXTtWPBtIL27An7Rgo9WGlpb11pOVyh5XcfBGaRf0ESw6d
ljBpr/4aE+1ReNuPK34J6vy8M9l9NFGWXuAo4TOOTLNSzmpMtdrKYTm4Bf0WbZdpSnd+H32UceVu
umAg1tEdxqnE81D5qIJ003UCZFjxgD2UYfIWILSznyK72eYpPulT4rMZXm3DEHA9+DhL7NOgfKsF
5lPYCvr7UoIoLzPQhLWRXBdhN7fVlC17FTNFCR+z2yCOyoORD8G2E3m3TePsSAyuvBRLdfZN279h
jY8vjded3DzHiswyjg030iaeH0oAHKPI00fFfjbxSDQjWcicD6+kaxU7VlParPTZ2TVOMh1Fgy9d
DsAGB9Vt4OX3eNx4LG8UNqogJHdeUDxmUXqD2Kfcd1GXkLcW5gH/D++0BGYE47dFdBO3GVyGC3Ho
ca9cer8+ZKSkN4nBNxfP5l4FIaag0iwPiAryJImxIu7y7gPrLbQiezU+W4KwkIB909p2ujGjCMs9
xyf2FOfTrrTlMz9VSIwl/EH4s0RUr9kls7MLSjAyCUE50PqB3I+lzHeTje+Dk03pG5aVHjxXbIGD
FdTeye3AkuLQehmkcZQgQIfX3VNbQuFySARG5PzlBIK+nNwZyzH+7D2G6Tx/fiKzMN6keYmDG+a5
g2nFd6lyPjCqHDbL0FzyvkjP6Iy5G9cAzlWTzWiCm4BdJtTTm8Exd9aymqO3lslzL4Y6F4NTKtSl
sytAXlO5AbqP15rvmUfTYM8ytJ78PHgLKAi3FsMODYHHOCqWAxzNaYvVjmAha7BTn0QOECBqz1Y+
9pdpTIeLPvs6JL7bXzC7IGLTc2dOAeF28O3Yr5bhkR+3uTil2Vx84l2HbsGEZiqWS9oyMeSCTVsE
L2mrrxZ2JAP6cjq2JBhRcb4hehFuCPVfUyuSl6Kt3mQoCKBU7ihPS4ZOLhP1dzss5wtiI4i5On21
H9A73dS+JZChwb+bL8E9D0Y5EF44Tqu/MLMIJsP2FO+9vn7zV9/iDtsJrk+oRXkoALn11shqhEzn
ML7oA8tX1qFZcfUIux9iw5SXpUeatRy9o+RxeJFmAXYxY1m6aWX9gj/BH5j59Z/flT7TX1O2eBYr
lXgJEVLu02NsCVyP132GPgvX4sSOg997J5tq4k1z8Kd4vPjJK6Smhgfd3uprPO5ssrJRkL9ht1dZ
W2W2xbnrFhLuyw4jsUfLiPJ9NfHBSL55VrMqQbCCVyrGlHH9Yp2kvR9qdS0MHhdpTnsxx7humzFi
TmV7GhEu3sZVHG7y7Dx28BINFmvAYCfnot8BYh7khYPllbRdc2FiCJetPkUMDaNvhR931gGiRCoE
+vdLXUVsrUaXeI0KrQtAB/uSwjHfNgE8tvZnuJQ/ibuEfLPxxD/X9kJ2x5QrG4fwNEvP+rdq7Km+
yPWgi/rgIubB33z9Kf+tOW5wtvnqje6/Osy4LYUgoS1sF9vB/2Bz0m+VW9r+3jdcBEaq4oQtS0RS
hw5J012WOsw3GNhsZCTBZ6YBRszrYQDxd5h/pXF+JgM4WUZ3iyh0di4NkW38+75B16zPhscqbm4L
ngOXSjjltmzEj1kgCGg4KtyIvjcui32vRIQu5WKE+wDX4g3AaNIJSb48xa3AQZMUNCYoyWNAViwW
z1kwvEozdI7DGiYwPU9cpiTaTFLaNzPu81D4ozF47iX3cDSE4CVF/RJpGmRACDGBSDmMZ6P2C26d
cMYoKkOUJjAUqybijBHiDe1QXlB9MrFYN1hWqT684as5owVjeJuFrPPGmABphY6NH2fiPk+YQjZN
cYnq5Rc/drCdAa2e3bEKN6Gdd7uMFJk9dtF1TBfnSFC5gTW2zdlC7Dyp6ntTQGoc2EZt0xJlpr5M
6nsvJ+Nc11gF9NURov2yIwsT0SuLN86UWltTkTpeindQ//ImrnJ3G6OtsVPG0t4WCGc4Vm28NTxm
D8Ekw3PZwd3AApqctLd0f0xFegyW7jgAlnkOgrQ+cgtUp5g4+ltd4RxX5caPPnabLYr/A4hR7I8N
k32PwtS6KbP0R4KNDpGkbR1M7seQpI9+nAW/RUo8jXnBrgz/voxZvlRJ3m6kOZ9aV/k/icyHxAJ4
RgVm158IljyRGoTj0rcQrYiW7OpEFWfbIKeJTedy6uNoOS6kDnagNJ3dYnRqz/JxVzdjfjTbNd4R
EZGqiLR2ae9fAfqfjDYdntAFfHTyOvuIsWiCCU4ywX4uGrNeySvZ3nT85UmN5kenrPdq7NqbeIAw
SbafPEyNQ3eYR+gAjdUuKWD+pnkhILcWMw+pfTeL8qYVzXjjrdG7Gajv6Mj2FA3SeDXnfJ9GDiFV
GHu7uC/3U5InryAFf6ZduNy5EscQx8TpYB7McR/2AmSjV2eHUk7hhyR+LaMQbL2K5xsCn8mudJFT
Gsggn5yZCDVmWD9UNDrboAise3YAzlk2mToquGfPmYtx60Am/Lc0T64X5b/kzB+GEIvzGNVlg2KK
cE8RorGPDuZm285Iqz/K5jeyAhk5UmxlFulHz6CNUXLPAgjDLS7WzVIs94QYfs12d17mtHseVRc+
9ghbZBiF8ndnWigzyeNI579L3uxF57wLcmnl5qv82ax76kpd1gfd/Wv0V92/XkI3+0usn/No/Rtn
9A1RKzUyZpXP03q0WESvZX2m55shM+mky387/Wr/6q7r9OEfdfo6um62umrnmA0mhQPJ+Q2Q4IZJ
dT01A5YwhFP/U+sMLguCtb00gOzu7bVdlz+Hfh7TmTQgpsCHpEjbiz406zQ7ujhKbHTZVfN/ykYa
sYocsFOb7eTJs0xuh1A4W0BEydP/4uu8liRFljD9RJihxW3qzNKqe6ZvsFaD1pqn3w9n9tBWe87e
YEQQUFkQBBHuv5C6MrMZ3WNzOEudbFS46Wo0+PdrVWYnzwHD2HZSO3je1dSB+Wwn5c1ck99hwf9H
XYyto6b16nWrY8WJMLNtPBVmqh0jfH3OVhngKqNU1qNamuqjj0cJn76x/V672pcMIPKbrirjbfbD
7Gjnof1STDPLp2DaIQNa/B2BuDjHRplcSIzAWoadiKvvQdO9/tDXKbEUP3+wi765N+P07PKNvavt
kSnSnKRXmGPnhCX/XV47zRlxl4+8Tp1FHVI9Kiy7GFYC+2Fox5gZvvqQjO0NMZTszhuYe1Ysbi6g
qOYj3vb2blIy9OOK+XvoGMGeG+29EdB/wNZV/Ru9tfwQDnZ+VGftmXRzxxKzK/d2kYy4oFT52awL
Mj0qgkyaDlGOqfch6Xv1A1dCAKNtsrApiCSlmQUe3gyMv+Lyl9F0DStlAI1dYH2ZB7M8ZHDnXtMI
kYJyLH4Qy0eEdqmqA7179FLc15aSbCAKB6cG6vdB2ktd2+kfntXX91Lqo2ImwzQ+tC323UXfhoci
S4bXPPRzaLDRcFTQJnyVuqhgsgs46lFKXldVd1GV/UaG5t8G82g5yGH0YFCWa8gm0/+JBit8kct4
JSKIKu41u61B35XL9L5Or1KHUWd03yr+o4flSzGhMwh791mbM1yy6mQ6OW6whCcYtqUusKKXLCeD
KlVW0c93YVr8lHFdqqJhnvZqqelnKcZTU7xORMXXK+TJSdEBKgmsVkCuwEGf4zJ2LnHD+Ipky/8F
3a5NGuRQTc3/utV/bkeIPwcOaegnud7WsNeit5FsHCsb1LlRcCoekAw0r8a46OdUOE1InWz6Qi0e
2mUTxApWH/o0L5pPUHP+c2BrrCWzcyl19Xmrkj0s34qHrc6Ns98q3pe7vI68nVs38UOhkzIOx+jf
va3OVlpABLV3kxYKGaa1WR5U6UXRAcPgwDkQpzb9Rb2l/QgIBB195gwnKWrIdJ5Yk8C7dqwGcXp/
AfksscKlcTSE2SUOQ0DVS3EIu/I6RuBMkGpi7RXaH4aXgm/DiWctmiTVL3oDcr8dOvtjzOvhggB8
dZDG6dgkl7Ze/K5NuPJ9azs3v2ZSYidE51RFw8sdmNq70+cswbzwi5SsTEMcizyBlCLXt99R60Yl
qc1epKroAmYTWTnfSxHElLlPRuvvCp2Hgz4iymtFyNoqXaQcLc9z3zWmRhc1Z1InxQKpF/TXmORI
Y4Ph4hkGw50c9EF0vH/V6db9fpgM3quyfFaXiyYt093W8/J7aVh5mBv5E47c/MJ0J3W4rvrHsEGF
ymN970VlD4mGT9woHzb5Nrk6tr5rGgdPTmXaG7Y+X5y0OaGwmoL9DKJzjlrIezC8lGWdnTylSk7p
sOheDvYbQQKL5K/WHQtQWR9K0hOdStWvaIHydZ/y7MPSxol5PqOc59gpc3HDuZsj6M7Y8KQfvTKS
bPH8L1XapR9AhIsXrzPPUqrKoX53jCujY3S05+rsgAq6ObruQd9KtMuY++FHMxLJwliesIId6xct
DxxMzweyBlbp7HuQLscoNbsTYawlNuYynUczsDPyvalnwcXTD3j3uM+22tcvstHTi2EqT0Zef+10
JToFbjU98aOR4ShG4tUpaxfFgBYZkzzeB3YJ1VBHQxDVrOJ7m/fPvl+p73GA0iSIm11tev5bRlwr
qZirq0rF/Zk00EXLRvbCZY5hF+ZDkAfpWqWNfnRTjP41btKfpe0al8YwoIrjsLibmOLeZVX2F3Pv
5qdrho/9mGm/a/QbEq+xWCw9YSq6Y0KO1+rQtsAlLHTZddSnggV/Heb1LnA168OMm2sEkPenliEM
pzynnmW96nZxV2tqfio04rS5EudHACwlSe/oK5O+6ty7EBnC1gt3PsyuZ7MvcBSM7OhnHX5Xg9k+
e422oPNz9zCpxAhzNNuxPHEJ2qogYzE9xkBgyN+HLl7YhWl4kyIuAg+kXrR7mPf2s99N5KG6oYKr
YYzPUW0u/LK4OYEKji9NhUaIpeQXo0/yfZza9YWgX300F1o5K3Pjlak/f34mB0mC4gAI6hgrJPpJ
auEOprcRwRt7Z+ovg9K+BjMjkMFQewp8vXgY4hzUl6KVH7hqN091lr9YrNY++tnVXtpGP8kxxEW9
uw5Dlt1o/+oYnD/M0PHe0EXe2bZuffSWMb3Nir+TYyNCcMSa1b2UVPQWX6ueyP1yHn4M82uu50cp
YadVvjZecgr90kIfvVJeiO+f5VjnWeqLgxb+WirN6qUd5qupJiryFfolqdL5MVs2rTrg8dDqhGso
lV3Tn3pXsdEy0u3HUdcc1rxTtiOig2aAVBrLkdjiGzNN2V2m1/ajOmgc9ad2PpoRFhprWQ7JhgSm
2RT9oxTWS2VVY5FULQij4ol8GfqMsGQTFljMWnUIYQjlMCkWyx8gCWBz9gJ7JmsBnIji2Oq0nl11
vnbh9L4W5YhWl/0tspLHLO3/Mou4uGZEvB77vvp3gwKmcywTu9p/OjCo3vig81O2tq3haMauGbVq
B4AcaZHlKlFLMGjUYwQDsB54MhJ3PIU9ZEotVYMn3iRIAnY/T/cR8Cqpk3buVAZPUsRc8BnGHVGG
5fytfq4a5ItqW0GXMaiZyvm4U09+COOUTR63OQBjKJZDWpJEXuoik9ETIaAAOIfdvmdW/lH6Vfgo
Jc+b/AVambPY5eDQxspZGeyYhXTevat2rj/YpfMVxEgL6IUWFbBUFsdvUghrckxZncz3UtRaoByQ
8dKzFMspj6/+4IEcXs5ExjN7modo/cNSZVvTPqrT4FVKVjYQYh3QRJFiNMTj0TaXQPRyemhb5Q0u
hr2TYqo71nMNBVdK8vvaQL+kdlY/y2/PFpzXaMXKVVpUC7Bo0rXyKMUyVGe6Zl6tV/PsDBmkGCGo
5U/J1SK/f05LQrwklkmtWVqu7pWqqW82yQICyVPFWG0WzUW1yQwFtpZ+OCNjdBwEzncAxHc1eyEM
k2ejseZ/iFt8mYiE/l120EVIyodvObpuO0w5il3PeuURBEd6KQvbv7XGHCJurkQX8pD5pUDE80nP
4i8p8my/MINBoT0cvzhu+SvPCntXmMl40/D+fHJj0DfEfqJfVxLxDRF8FgZa4MaP6ZjHIHGC4I4U
6Tke53d7zo0dcpzAN8rUfmjnrph3WaXRvXlT+zR7ko1i2+kT0VAc5vzvDgqP+z6Bge4OmKwR0OwB
XAE9h0OnorHZwWLx2vEOsPx8rZvqR9mkCrY42fRudRXdbnzW/Fr/Ys/hz3x2UdFPHvqp9E+hHf6u
uix5iuII3drUUU7Q9NUvpRVrTFrbk+bq9kdon0mJpV+NeR5OhrI4TirpXaB4P5muqzezjn6bUfGj
G0OT9E7lXDQQo2TZ3GNcIjQ21nGKAhPkBy80km8DSaJ0slygSBXJSocXO6lG76CHpJcqgACvRXEm
Ih+T8gtPU5vHb2mLOjFZAu1rNQfexfLIfAJ8T49ViDym6QBWGsDCN03v31vfXFjfj0OuveKicoOI
Xu3IQgUntSAiZiF3SeBlJN6rMjevHeNpHL/pLZOkl6K13cuUdcgfjgCU6z1xRuWiKeTV4DRVJ7jz
OvIgvnH7CdRDfUyJgB3QV7IPuZ3vDNQqr3wekdi0g7+rzK3fZp2PNlX6k0PiHnC3ExIxZaOYY3g/
evHPKcfffhzQzp3n8p8ZGkzZ6t63oAuavdWH7QvJW+1sYfd5C6ycqHxUuocgV40vID9/YJJU/mOi
gkku6HfUdRhMOYuPWlEiDjG03U5FpA7nlWB4VQsteq5AqUhJNpXVaieI8wTHlhay8UsdpMvo3fmQ
VV6RUdGA/cUXsBHH2B6Y8Gim+jaRWj16OrluKVoIKT5msfcgpR504dtgQMYe7f5eqgzYB2cnsqtD
4ybam9cbLShPAERLSao0w0LwrU2Tm5ywfH2uBl9m5i7RpdD8Re2z7N4mH0irGZUvUioyLTimrp+f
pDiysiFf3d6k5Ola9xYpKQgBB0dHqdMnT7v2Xm6D5OVqsmFScuLVyJ7lhMBVpmNSJSpoBFowq46f
O53sw3I1ZdmMA4E/BdLAVVoQ6h5ufoEK1HbJwE1viK8m62/OoqHYR970NsWEOyZL098a30Fbrg5v
aRbypSva+B+7tdGVZu706oT2azr8Kr3ZeCemuZ8Ma3zlO2G8l2P5M0wQmpBjhGjVPeKU3gXEqPlu
ay14rt4bjtI2N/TgVuHJsJejg0qmR20i6+ybz3zvS8Aw9ZThr8AMAipa9CobxFGKIz67xTH5T50+
RdkuqDzEu209ep2CEZSX76H9bZ7TMDLe3KIz3pJZYdAH03KVYqx43VWbgYdIE22wjTc+YJOTRWv7
vCGNPKLSerGX06ugPgF39xFEh9tWKZ3zKpskbhjtmmG8OkHsvLZooz+OsQLNXAeAVpgB7OhsJs6z
nEFEMHxBS441jd/me1C/zZEbNB4BNv97vbr7p8gU/wizH2CUPimvcOn0k6I13VqUutasD7XG90xK
atAU57kCYLcWdZ+z5uzsA9x4kqrRmEnndbG6xxkteJO6afZvWs6LIaW6VfpLa9UFLfijsunt6akE
HPKwVsGCvA7M/3eGk0fPjstr3qKdZU84ApLbJVNsDMGrbDw1PKuFMT9KafTd5hGHiHOhp1Gyn5sl
ClxXzk6OFhFf+dTSCZ01SXza6gwv+e2pKh+9vmxeNAysd7+d7mSNjfoqG/oRCh492eqtzjeHjzpS
x3sUfdTXPvDj+1qz/9oaJKxTUN5omvNW5x4I+4/rRZt+QLACGaG9NdrTvR7Fz+3oZY98AzM8sbJb
DwniJiXMMW11J7teGr5qrdle/6iT06ym+FG3fnDQyioD5JM7L7Jxa6KEDoQAGOrUlaoCSJdcTD0c
Ejiqb3Xsl29+UhJe8+LoLHVZlBOrjIGYh3lR7qfKx80nyvyrNDYN91tQoFJsmMB/StVujynD7DHo
ovqtnsvXlkDhA3qv9VuRIHJrhoq/V6GD4vUw3Dmd2XMDOBgCnzqQSAUppdn1mzrV8VMTu1c5KFWa
a2gE7xvvqk1D+TiZ451dhz3PczA+GnMob95Yd6CCpiB7qIPymJdHRR3KQ9M49UGzghngkd+cTMVw
HvoEikbc+8l9ZqpHy66+NoZfwIfv7/2yf7D6AMX2kJwUvIQffhefrBDBg8RipVMwA/BKrbqMEYY9
bg6Crb6qfQBzQgnBdKu9fmiZg+wbZh+5962J9Ww3gxLe4xUCkdTnay7ZPvAxsOtNMOiqMtxATHxo
tROdAz4IBLhVIOmAlPtev1NntOZaTTFILsBOcpVzOupfWHcx2IBeOJSG+ph16XVSHOW+6krosf3g
XrMeApxhfMTNELP8c1kng/bM+tB9mzNLQ7VduRHvaAkmGsUuy6cWztROHY0OTRqi9dCJmoNX9rhl
z3wjWQw/qP2LFjbe8yLCN0FisKfKhPcYGPdmE6snBV/hXRF9QdP1nYzQIWq18lTYrXvXZ5gpEwhg
d9tMAwrwtlHdIVr2FYTFePXVtj+VeLzuQGr4j33+i8uEN+RWjB26z8PeMQ0yt4Wi3WfMVTNrVF+M
lCsPVTbfWQjOBiEgkUyZjwXuqgME1EujDfWt7vz6qJrucGgcJ7hP3Xo+qK3+NRjxDwAx1R0DPF8q
dS5fLOAfL5VufihxVF2wzWvvkUkEV8I35Zg2TntfFgVREn2AvzX7+6Ca+nuABJeuRpCxrZN9Xpdn
Lxu9a25MFQ5PAKLs3gx3RgQ3ou67i1UtiMCg047mgA8WAOEfSDV9Z5TLLiZZ8j13q98Dh+v2qLMR
waPf2I0CXC9p2zuNLToJwLXQkmDF3hl87Q0bto36o0r0CV6dWd8NAA2uyhLwMJoXmVFry7SaKQrd
qCMPkoYIs+QYnF2joVU/9Ox7byuPaQrPF3GUfRq/gF7+Z3aN6kb+TeVLmNRorqm3qai0VxOGh0m3
J91r10MC/sap9kYeRvddXgW3YGSGkWm8v1OIrXXa4S/oDUvvLTNCVk6PJoUTfUz4AxyNhBiqXdX1
ObSnH+5iQDa6+FMRCmxDQqEr2KGB4Fb3tnMN+hBHiAAyjYYup1bUS6TkK0SAfD/E0a8mKzGJjcwL
3/I+AbGCvFV94ob+U6dYxIyE4ck+YMrRVtYzgRF9F4MuO2A5+obBLRwztzF4iY3iGtaMg7Fi4u7X
N/uyIyZQ589omqr3vdi0LxvHnCxS9VA78l2oB/7R7EDqhZrOCkVxOsZeqzkGSeLuAWWdoiL4pZB5
QIkhQlGIUMbP3hrKLy2y5ny0L13u43viwmnSA3Ig6gg91WN6/BA0AHnmF1Yk7Z68Z1Wa2ECm2U4l
BpnGasifd6wFQn2YIBc/jR4B9lrvJrLCwSvCKnw+2wqEko9SdImy1P0I8hIzIrBZBGMBjKtweMyW
4PWcBifbW9Rnq/5X4PoZAmUG8EZXxzgYjSmAh/45nB309iHM7zoNKlP7e4A0GAH7PTYYWIa17RB1
dnZm3qp7hKaLo1p0IJQ7BQMWTVWQj0QvJgh8Egul+zZV0+sY2s09oUa8FLsJUbSsfYK9/EqkudlZ
6MlfvUkHBar71tWx3Zvi995NSXz3Zi04nSruvjeud19GDLNmgzuomlbVZUZhqdVC3JgL91x13Te8
Dww4wXZwVMpkehjwKrp3CB4XC4E4SPW31HHvwD9MzLIXUzh9+Dayaie6EQBfwjFQNzp/1xSQKLK4
IlDRBiZZt9K6VG5V7KzEbs9A1wtAcZ4F6IaPwQky883JSUrpBZpbSMe+lVbnEuUptEMSx+dyas1z
X1feX6n3DpepU1v/52zXBzjvfEu9BSKj/IyMfp9bWXDTx2Dc65XaHFipe5ce4NnZAgcK7oSUlOKz
eOsg3DtWQdBDNQ/MAB+80Rqe0wGNIocSYjKYCZvBe54p9t22qYbCWYs2M/+rXUMRq2fr0fKZO3qD
BY7RzQB6Vp538jHw3Yce6msaQ9+eJfNOVwNeRd807uY6Jm3K7ONXmuvHPEimmzoj34RQ1IsWB7+t
xSEKqs49JlrSGVmd8SFeNot4jpmP2r1q1u3L0OM53MbLyE3JK4P2pY6Y6lZ1ei4DB9u71OExggm7
Ki3rj65PmXlY0Zck1dE5NItnyxjt05hHrL+Xje8+zF4HD63V4mPTvaROk9xClge31Heig1FAAICN
Hd1ZtvmiBwbsDW+kR2ECNoC4Ir4XHwelfpl1n+AaMRj6PwJnWnYRDJi9ZKShCgNLNK3F6woE5n82
Ske+qEfbFM9XXtUQSS2/BKkxZl5LmAW/BgfZ8yURoMz6UfdvSoXhFhyJ7ph4cKyDHjTWFAwTK06f
cwmN3CMofaWjFneNOT0vTuNQO3z7MKJKs8eucqTPkffrTR6WmboAzZwwhVfSIT05a6CLPLO4A5Fx
GSYYKcCVHjuze1Fa/J9yM04Oelfl814wc+FC4LfAnx2dYcrhFMzu45hqGlPBLnvySM3d4qb6MgM3
+sBrA7Rh8T0covRDzfGC8dpfbuHTuSVK4CyhgnrWWemkdCjHc7UH2Ux8wgBYecrBl9ZogAdMKmWr
APb0QQpMdY5p7XKFYtbe8YfOr1lcMmSPnXOorRh4CCkFQHDFvC9QTIucwua9sPcmQ97DoEHprQEK
KB3AqqTh7yE54j/EBFgvyRx+CZGCQ3z0hOtieXCcEYL7gjcCoH3AZq+6of+bKqhv1f+wrmnv2iE7
12PNZxJUYOIk/llNIAm18Djr+uqEfxd5aXxFQh5FzvFVTwLrkg7K60wQYKG34uZuLsYD8Te1My6x
N4Zk6w9ePHvXMLIeY1Jp+1RHVqlVc4T/DBDj9p1r6tO9lsbvo8oqNawCZBRDKMOLSVPlo2uTNPw9
oEBfVgWIIKu7k03CGyxXaa/CEen0Tzc42huwXRdpbGViIWAyTmsLrj5P++ZQpLb3DAvAeVKn9xkE
37MBGMHOg+ZUxcnXkokB8pVYKPYlyVQpzqmeMecrMwCaCrbGnRsyfzJS4C/WIQ86Y1+VRX+BHVG8
d2bdXLD5tPZS1BOnAW9cW7uwUZoHpsv8P21nH/Qy+DXZynQu4nS+Q/jjuZ8Be5uunTwFSLk8BY1W
kxlGCtPpnfRo1XZ1LqGBGwHsDCVBYi7j5y1MDXdAKtgJSTIWuPDOY3ZkFf1kEOdgFD9k2VMXAhbD
0+od07L2mi2YmXLB1YUgLK6m8xQtuNHamNQrwIhwQZLKZtKjL4pi+Mf4P1VSL82z5bWrb2XAffVa
6HQ4hKdsBejZ6CCntboKDv5pUg0mhuF73IAU8N/GJkhPAXReuzXgFg3jG0LlqBviebfqaghGSHBD
mcmCwY0dlLwX7Q050PkpJMnxx+Q2wQ1cljUfmazyS2RX3mirgkt2kd1kJoIEC4t/b6gL0L5uq6Mg
VCrnaYEUMpcFONQDtw4avB78XaJoSxyB2gAs1pGsyt+Okh8SNXBepl9mP4BiXm5cs1xR9jZ8oo3X
+nwUqKJUjnM2ZRdpGTktdwZZxODf89vlItJKC9VpZztZepBfmaA1TQIW4bPFVO8cNOpZFEYcbw/J
fbiC4fzZLc9vNCPnkqNGLelg2SRy/2UXV+WAlBbGd1LMsuocloqO/8zym3JwnwGuGxf5k/IzvOAp
jKoBcZK+Onpl+UvOS8cAjvnyGNcnLJWCl8p9si7WQhrd6sZS785IreDJBOhjxf5Kb4B2S4Z6nNLx
qOr1d8EDy2YARt3V8OuIpyI5klWDjRlR5aSM8W5zlKT3ivMK1eBbD3Px6DV43SPjALWxTZo3efZ2
4j4NxH1Oc20wrFtDhN4eU3fSW8UtdVj+tSGabdtDAzusA6FugoM8LnkasldqLmld2ZVeYIW6T165
23lFn9/wdfRAn8nusoGIQN9QzpXGKgp9wWQGiADMOWVFMx//2JWzHRwpQCK7Rn5bd+e0Bw1lRxf5
e2PTEKNuDnGbfJ1H/SZ3br1LUEt3hZVOB7nXcleStmD932qIrywQa3kmcobsSd3aHaQsGyPFMaTp
QiCaiD4O3as8+LVryq3ZeoMcqYl87iow7Ae5FfIj9b7m/rRBoe+JoDPLtaof7WIbgtzlen/N3Oln
gFfGCUN4i173plV5C9M2POUzROdWn171ZeiQz3YW2855DmaQwLju7VTonCjhNugJWUle/D9/+I/f
ILvYXkF210N9bbk+PdRkcpAmhn6QIUC+7x1y4xcbQNb4msLlXW/uCqf44635A1Tx+Q4apPGKCNbk
3JyMMNfmY+yG35QuU4/bHWYQvOmOC6V7G1zU/jnDxPIkv6X3q6cUd+QTGo39vG+y8L4ddAWYxzIO
La+1nCl7/7PO68oZ4YAwOUhP6OP0xBSGpcvSEfQRaScTjvXWfZYGdjXTwNT3AxJsF+nBY2cNlym3
WJZUx9wZMD5yF3Dl//y7dpFe/RCssJcbwBUWQMrW9+b4wdUXAKNR2PUib8PwtgzL0pOkuNUVRH+W
EcnSZ+foO9UAZiV9dgKFMVLay2Z7W//oouuuHJ8rb7h4jbmXnrCegq3AWfnSNiQIZCxkwd6cUei+
bm/41pelTorB0gvVvj81gPTOoROd5JgpnV1abOd/7oJSlqcme+s5Ul53Px2X4qe6tduWlW3/O/Rg
K0eCPzWvAVy5XQo8pkgBufU2COflw6F7EE0DnYXqpJ/woSBPz7xAnvhg6xiDOk/53L44zA1YH97r
RCxmtdi1UCdyQClD3d1ZC1Z1HsuXfHC7k2nOTCUaXT2oQUHspkdgZkeC9yTMgilf7CLNeagPQVQ+
OVn1x4OXvyr9YH2dtrJUbt1k6yvSpBjS9tJjPyidUTb1MlzLnp5AXzJjOE9y9+UiBXjGCcwK3a73
odXv5S2B1U6t7P5RO7jGX7mFiJKsWyZcg4+Q6v62hUsRcsO6WEmvxMGhhsQLvmFM9I+oB+6OjMlR
7rFs5LHHy/QEoVzWyFP6I5/0mxcb2Umdx7vELBEo87qLDDIao3YLZ7dEPfcQFsH6BTDaX5Dys6tc
UJ687DHStwsbxo6GX/PgPWMW566YZT+x33w8z0659IhtMFA11bly3vb79HbUDv0E8X67i2XmMJIm
y2cmczPr4FvQhYRUAi/gL3DJBjNxD/lRaUJuDcqJgS7KqFnHVcdMJlvgdavz5DrXCWAO+dwz9Eg0
iiN7n+EYts6u1lVUpAUFOTddWwdhuNSPtZEYJ7m+/C7fjsZrqz/NRt6eVNN4kae6PVrZy7vuZ2xM
0W4sCpT+oZD/u0DbBg5Fvv1SXid2LE9LHGlYPoDxP2qZncPOb/PhAUF28wI0rboJa2eIuupGX/in
DLNsfb7yJLYxZnswfKB/4z2+MyevPlgQpJHFcAwcTgpeApcR/IBC4LHklsmTkW4dqMQeLeDBfoFv
yH8Gc2mwjejbk1w79DLebzdhOyp70uT/fynmaiPspQd5n2SmID9GiutcfCvL3lo5R9h+MKFFmEEm
ukpnX1Q8FqWJ/Nl1yiW7OGzyqq275LX/hdWvH0r5nX/MMtZzy9zdAwu4JyGIPQYfepm/khwhdC2v
yWI+P++DyfyG1grx5LBPLkUThupRmq+7/vIFjQCDdEG6zuOkp8qMbttsddOckXLQUIrUgIktkzD5
d7bNipKU8h9z2fXXl/MIE+dhLNB169lvgKefbLJU8x693oIk1A9XfohZ33RXV69ys2VSJ3vbvd/q
SASheR1AANkay1/fitu5src9xu3Adr1P50b5R4dQB2MYY6YMnEi4gS2Ssrx53PGEZfxyfP3xc6kV
u0gZ1D+mkfII1543fw8g2l+lu0a66gCaXp5B2HVIbkhP+e+7cvY6VAHKaS5umR4+U0ECmCLbEu4T
J0QIHnJ0O7CtAeWAbLZ2Uhz8n4NW59f11y89eSV7bO/MOp9ZO7PUenrekT/5z3sne2sr2f1clpPW
q/7R6vMf+HyWopHYaO13bUZqVsaVbfYg5/63uq2JHF3n2bK7beR5bEXZk/P+51X/WM5Ia2n46U/9
t7pPV/30l4JlwMdoru5CGH3LK46HM7mKal7XqvLCy4ZQCuRMaEQs3pcw27bZ6uYMT1Dod7SpWoPd
tZEMt3LxrekfR2TXNwMQQqTg1x4tL8v2xn96qbYXaHvRpG47Tc74n3WfTvtvl19f1zlfyP1FDNpv
PLg4tDGtXebC8uHaNutKdiv/Eav4b80/1a3rieWy61+Q63xqs/6FIfHuNWX4R+28cC9Dg6xBZW/7
RssYshVlb5uQbY0/1X0qSju/RzCg/6nVSCIkhQ2Rj5eT3DvTW+nC667USnkmlM2yOquyk+4Vb9vw
DpgK2vhWVuaFRi5lGfmZCwVElKzMctfQkR9Y7byX4YHoP5KsDcrA/9LV1kHDVokhyOhSlDMkTMTf
DvIkZbMNt1KUruDIon9rs3WDre5TF9ouMwZNSsjChek1qLN56Bw9nfey/k0AGBAuSsb3oB2i0/rG
y03ZNuuwupXldv3PohzYXl0pBgRS/h2+pfzpClI3ZwnYCS3hNdoG+3VivR6X57Od2eBVwuItu1oE
RowlQvLHynFrJufKRiYGW1H2PrWTQXSr++MflyOfThm8SjnOxgOowOcaKgWuAdKCSLmhgeRYPlwl
jnjtmwxdfpZk2UXuTJn0eXaZVWfXZI51kSe8PdH13f8jmPnHVGFrKnvy8KOiJ6K3NlqDXLmD6IkR
R8ik6GhlD7NXko5BzUWbHuUVXeOU0gPGWY+bv+RF/jeqVavBEetsUicNycE8z64JEsGwxCGtyaZu
yFbutrJvBQr6Z6G1KxfdYWe2MCBjQN4iH5auBWdT9++Es22RAIhUtGvkrspzqTOoTHpVvJcxPBPh
k+vLA55bRHfaNZ756fbLTf3jEa1L1/Wuy5pFdtfXPCI5OXvmdJS7LH9228gP2IpyYz/Vras6OfKZ
zLm1lMPbv6SHob63sdbbYWOIVVyQ+1+6Ih7PBkKARx3GLEWoZwiQFld8Jjlq6eTODAeZnuWo5wHz
1JME76Y6eIu07Kwt11CTOnsog7rdSau5y8aLMpfmQe0zQHrDUOyaiFddNl7mmnvbA+CpgSm6TxP3
pEahlR+RDMJwmZX9kagkqOHJuTZ60DzBySLXjGgsxPPM2SdFrN6n/vi+INpfA0gpr/Bv6gOqcSOq
HBSlLkPwKEtIT9QjKhCxXaWvseegLGh2D1OMFoIDbOGkk9s/e5Y/P6dV8xO+46U3tfLLmJu4aqX+
t7xkSl7jA3/zAxWkeNa8995sffeI1pPZ9QMSDlqLOs4w7IKmrr/WM5heluTlh66m9h5FHeBVEbJd
arHYApiEkufcqtBvUtVDhUQwylAlOG6MGKvHcTlCKAkzgQFHgTDRzk1hl4/zlFSPsiebrCgcdM/y
HGFhgvBWEQeHskJ+yJ+Gv02SZ+dWXaT8MrUysCNBieOwBIB3rs/KLS5iVK9VCJ+Gj5GoioLhoc0K
MEFeO7Aebgr3BlKD9JpHsL1F9Wvqp+h5WDYQXaJnX02+IaupXKWqzDDpRncRVa4C4TPDIlvjBM8N
atjPKpnQ51TRtP00jgErCA7Etge0KrW5lzmWogNr8GkYukct6bynednUGbA9m74Fu5oW24FQz9K9
Vjq4og1kZ8wJs7lx1NGF8X9PSTQ/riXQHCj/OvS57fwqsrwnVGaifRW2O3RPjaOjWeZhmpocjTfA
9IWhmTfbAeoMrFU76LaetDus4JHBwAG89MLyvoJqd98sm61I/zwnBTHUAWkjG25aqd/y2UyNvWYa
2k02xRT838qir5T95MFy98KUYDOiBu+9D2DUtcf+72TI/zJIpYMLh+7Pu2XCZwaZCFqhqFCJ6eff
pDu//h/Gzqs5Umbbtr+ICLx5raK8kUpeeiG61d147xJ+/R2kvr3V54tzIu4LAUlClRAFmWutOWZU
pPr71KZUKwDEeQpFTtk1HKy7WSOXbE2pdardYjjqQ9Ltsywpr/wLNCT/nfrQCoWbK8/Mi2oMTw3U
oIsbp3ejXbdIX5XmIRlIHDnAHjdyU+4gFfoMfr3YNGI1YNyxmpbuiZZhypdQy7UcRwabJkdBdssz
w//rYKv4cLLZPMlTNa2pXR0v2iMOw6kzB4u25YVT+9/foAvTP1E0p1/nbYy5u2v7blOoYG3WARbL
Q5g/YlQ4E7QvW+bKtnlCaNE+oD0froSOD3ILo93uAdM6xFC5ANa09JBtjlH9+6DUfVJdeFy4BlKo
jeyHiMWyqqCgO8NPG87NSFi5yqCdyB0OJIsDGMyUajYuhW4q3Q7YpraWm/Ly5Jm6vKocasKW62ML
QaFLvQz0kp0t/nz9OVlaBDu7bNCcLdcP4DQVefnk4U/PPSNGE3KKXJWLOpxRuH9vy7tNdCAk/2qU
u+WeHnGHP95ROEMFXgjnmlj9D/ihPJT05q1pwmg/2GMI4z2qP6pqK/cnY9RsMx1qUz0rDgFrxcUt
nHjgoQ3j8NwvizGFe+Iawe6vHcOQYSfzEgZ2skHCkJwqkeNhuCzkmmwzmWWXiAIgqiVa3OI3+H90
lId89f4+uheYA/7/HJK5I/UVqrb792m6vgRyexPXSiUauP7Xt5O95YdMZaW356xbdBSkHU2rQwEL
kfISL4sCwMRFbk5BALEwDkbE62pCcH3ZXamQy1ffneQaDnonXnw9eWQOTlyiKlFVe3hiTIpydF4s
SvEhS8m9/zpUbsoP7qCO7h1A4F+Hyk/764hcNzd9RYHGv3cs32qqEsSOt7m03zLsSalcmt3s1E11
dnJFTMGJBnmzz8kzqmQrNmkZaY9qFY1nV29+FpGmPo52qT7qUXPtecBeyU2jdAE6yNtvMOB/OU2n
n2xKS17cnFORzKkuGTSDl7hWXtEjh3dyp1mFl6BM7Hu5j0rhTYag7qFYeormJR0180kL4vJZSw+y
C++c/FFtW+SX16jJpvMQatlFLAvgfvq4MtOGVbudVzyzqcZbNmUfhKYkcgL3t5qOuJe6xC5RLmUv
udfA0daMbi03jaEd9wauqX5lWhDxV7bVDw+YXoEusoS+iRFUvrQDtggqer3doq98oRSs8u08MPcC
y8z7yhZPlND071b1Y3Zb99VS3O6YVzHoJFvv39uZQgrVsYp7IDqwdKPhT+jY3TslW7o/J7iI223w
pFF8BsO2G6n3ZC2Jus2MNSx64f80IYv8Z+e/2nTLoSo2n8/V6DUb/NoqCHNO+ZQrln1ss36CuT2U
TzqK6Qes31dyp0IZ2xMVGK8oedWLbLKDlvyCO1Y7uSmgSRw0b0rXcrNJXPN+Jksnt+QZ+1G9qLDe
dBTRp3CaqUsorcg4NbBikEU3ARQ2u7gQdE96n1o8sJ6gZTd1MDpHuWfoAm9jaqPFfYfbyRzw5AEY
E78Maj2s0fjER7npxKpNmUI8nOSmjRERPpB6cJabszL9cHnnX+XWNOT3PK+LeyOhvicQ4T6KR+WW
5Z16iQNkxFGAXdVY1PcU+mzATgy3yuue06RTTxQrjDdd7/ipJFDl69Q9yw6yHS7itlKa/Cqb5MKE
chTbCBiaXsdwtcQ9NrfDm+yeIEe7L8xb25Zbt3drDAubDRjz6mRPTnmKe8RyCyy4Oikqi7avXTCz
6uQnHi5auh23d5HmYAU+WU8QwrJ31aq9DdzMai830ehQUq+XL5UpQFIaA7UESzdtmIIVTD+qagqB
u7LaUSheZ+9UUec75PjOVif38W5bxqlwFevRjHLnUqUWBRZLt25Sf09USx54tWkXhnUabkSsucti
1rJgTQSvpX73P23fXeSapXS/60HXdv/b8XpHAUxvJ3eNmNurUGrKpUsX9B1VXSZvot+FGjybYrRf
WkfAByr08pxHhg3ZuM6oiBvn16F2b7KrMLJzExveW9MWqu82iXXJKg8DlqaBlgIX9hk50qcC/GqT
lGuXsqGzWvGjckXyo9coELMMt73zzD48KraT7uIsUh+hqjQreXpnflMrr/3syRtRRmQmcBgnY0/M
toK6W1k3z4Y5zs/dAWypFas0b0rIuDCqzhXP1LNdRf4Q6MmxAU7+z46vPnJ39d2KjoTiZzD+vjqH
auLL/RF1j2d5tsRxabRr5IS1Yx6+NuVu3dNSseWnHX/1DDX9ZpmptVPtEe329yksxzzZlJcfnchS
NplW6thSjc7eot73gNdNe9YM09naaT7dT/i4+EOnts/8GlVKf1zng7HzDTaP8qf1ntwxZUgqSmt7
e7S70vxEkwgs0uQ5z93HjzZPHUQq4bxp6rq5JnrX7E2jHo+x21m4+wYVtgS9Ax+LYlUefCgz9Qos
VjAE70kontPYVH4rVFp+fVBeaKDiSuvXlI0/IkVx3jS7zaEda/NjZMMGZ4gS3iGhdnf5AhVXlSA7
DVli7QgHZHcuUiBqnFuL+BkPMjuYo3cewB+ID5VfeogPMtVJjLAZhKeha/7OISPr/fAUPlpG2z0M
PTXLcIrbJ69jTtgPtXZH3UZPeQ4OS+iuHJ/gWhDsdd3Ag0o4C9JAzfLTrPX5Sa45TkMKEATCpU/B
uuBf86A5o/dUZN6bNiXKxRw8j2sAvreJsuYoN3sD8lzhJP1BTwbAVBrjskNfUepWtq73HCJIX9Vj
pF6Gugqe42Z+161Qv8qteakAd3TrTnb1NOcUa1ZwL7eiIdx1WZU9mKUePAczucTSah8rw3Geg50I
cuc94VW564Ta7ZxuDD9KfdeMjf1RUZGFZU7d7MdwLN+wuVsPVuw+MI88Y/JQXptAAZ4fIt7oh0hb
fbUtO+KSjDPOuouSReyAHU38iACvGbHxW9odWsDUIifsn787tEZj+LXdW9sRS8Frvyy4MSa/xRvZ
l5tyBwnb8trOuG1hWX2i2IlPDvua6gYMR1fE7sqrsSxsULwnVzEuhVPPD0QB3voqnj6meCn06NBz
wIECuZfpb8k8Th+iia21WNrjpf1/9ndBLn33D9yA81Cetm5DF+Dbf87/3f5/nf9/9pefq9cjym3P
3JiFlaxHJuy3apyam+6Y+s5e2sBlNDe5o2Dy+9UmuwCKbG/V0vavY3lzgrNSvF2i806UC2tRW3p1
q265M/J/2lTso73C3H53kztF4nmrpkFvEFZ3St5ZCCbRfAmtGcONw2/dH+DY+LnQyju5ECb/r3J4
0VdaW2/0KFXPYY0Qj4eU3IDQrp67ZSE3bUNBdP+1ndf+wHQN1uN/9sr27015hGyDbXcqYgravpu+
zvS9nfHQm4V7V3G5fgzYf0Ak895T9EzcVFVx8AK0pLpwHiZ78H4YAOiIFnrjneW6GI6m8FbKTI3J
vqImRnh8aCtla+je/AqRYdz1nFUCT1+QZR3kZ0Q55XxD3VkXLK69a9BrJLqWc2Necadz1Z6pG7Fw
HTCMrd524qg3Eczu/zrsfJnrWFGJOJfJl9whFwOs7o1LkRVK9ME5mJlZAdfpglvupMoNQHTv63sP
G7F0nmG6GLBjgJA75oohCLqYRDQ7pc6HHZM/sPjGn9rsPkCMjK9xghN82nfDXdwO2l5NuvwQiMy8
RqGOJ4ZSzS9ZlP2h6DD/w8ERdvBHxTShY2H9e8NPZmeIPrzWZdveymVhqAwPoxJc4tLB0BcpUkvJ
htVVVy1DFw8yWd2MXtlfZX/ZDYOnDaaREwZowGnSxZOdknm8ZIf0FgLr2OBLmd0DHcIgwsIYzehV
scUHrblaYZ/uaqQ1lzRHVGEIcz47LpXFqOPtk5OP8aEEZXzyzNg6EPYoj940j8e8FuKgqHF1yo0S
Y59giM9pG4B4Gh33nFYTXq8NQZK4T4Nt0nUqDgxqs3W9UiB0BboMAGq4Jz9RbbLE6W8BtCe4wdQO
8sShGqgehse5x+oHc2fxFFvgkXtzNfQRQamwVJ9bctDrSKjGi3BdWN5wT1/xnhlWdTyJS4APFQjq
IvPrKYohYcGP492E4CPI5p9p624C/MjeyF63cG3iRWs/x4/Ukv6JbXX+qaTGTwK/yMutkEB56Orb
vOPlHIzmbljO4Cb4d1AHVmHxIJhQ2ROQTkpMfpbUJeq9+cOj1oApYD6eYKOK+yZ19IXGPwNday6e
NfWgkPkFMDOq9nmrAZIB3ieuCbQWBuViX5hK/BQonnN1NNS00vk9Mgckd1Yw7odsnN5Mm7mTpoVP
bskvRZuKEmyAKt5iCgA3YTUOe3mUnqSHxhi1Y+Foo08ssTyiCEqYqi6VwZaHIUfQrb6azAkgouwi
1/5qtJc9svHfe767i1zyCfmA7/PItrp20aGRwFvnOAZerarDyrFT+pceA8ujCNQcfAWXJIe3Tdxy
ROmxbEK08zZTV+JzuWzq5oRoybTKg9wMskZboU5MVpg8IJKzHSYFy0IvIvyeKnOqTsJLaxwsWJOL
7z5yTbbhNE7vVqdEaSyoxvr/OG4GGFUhUP8f55abf320g4/AgZHQ6q+270Pk54u4mo959tZOUfTE
MzdYlYljHfQAbcVQGI+q5wQ7Y4yU9Vzwb3a8Mrm363Ivt+RBpuE9dn3uXSxL2YMumq9e3yIp7Iru
dRBOvTJGJ/zRhcoTgiLvl6lp28LlcQAHfB1qhR7TAShvnyd/CGbcQQdJftZxk/Daabu3xe5+nVp9
dSHOfVKBuF8QCtSXQqujLTjTeZWaan353iH3MsD6p5+JJU/ZOWu1f6FEBufm5QzyENnxe3OwhbNy
xoac5X8/5F+nVkSKXkgPXjJqVAFmLh/yfQK5mY3qnuRXcvTdUXHOvQgxIMI6FMcXZYiQkOjOvQnJ
8T6zl6evVlJhYEbuVxtKXyyVMnfvECq4OCrGJYkK6v9rc2nDqXu8xMtCtlGCqW3wRSMLsuz93iH7
yba6UfOtOeIKIDc72yg2MVgYv08mwvt18zNGuOCVavOuhRPyt6GaXpyKSXsztcFjMReDT6nYcNP7
BBqmI/I71wCqkgBxu0zWMO5LqmohOMbU7GNbdbAyDybI8hQfHTW+Fplab3PmuvcqrF0iBkSvM6tR
CKyX+TPfLloT83ZfUxsCijWb5geeom9Bm9mflRUcVQKZISQcdE1pkzKUfi6rzgbfR5CBhEb/R0ze
OSiK8tNokx+KSZSapyUF9FQNWdaAG5YJasEC6ZnP+fgcNGML05wJhNwrnKg6RTlSQLm3wMLzHAxz
u5J7kyzK8byEKSf3Tp2dXRvF/EiXM5HxKO6ypn6U+xLTJeYEaIkxeXxXdapyTXASYj205vhOrsmF
mofvs67Wh+8muYYbauQn+Ph8HfW9V3VyZ5eQiFrJNqeNwE26LbpT4KDr737fn6OO+aU1S/sYzDp9
5wRXKpRIjyL1KlJEAckTLdNOnttrJxUdFZr1WNtlM6gYuUMuhAs1aK0sfRpFmert9zFaoHxWcwXZ
7r+n+auL5SRoyOTJv882YNOxHpyp8r/OK3cHWcJH/NVzthVljR2W6Ru2hxBsOb0yNkgEUbD+daDc
8fWR8gtGuRpsPdN8+Woz5Df4/vDJS7kFA6dXD23U+f/r3/Td+5/zar/yEG7D13dYroJc++vLLl/u
6zvJPV8f2lf5XQLYFan4zupc9VQu3WSHwGwI88hVuUcuJnn55arp9qAbxp8eGaGL0o9bRhvYqYn2
0qZxvW4wsAhjpGZhW/ywynaCoUdN46Ae7CiYd47X/6Ysd/IzwIpq/DnoKdaRpo0fhQcfzBv7Q5R1
v5o88LaMmU4uCNO41mNfs6cFZet92goW2Um/Uhoe5IBmTXD4rkeMscXdym3SF+aZe0R4z2Y7eKuB
nx1cj+mpCWqKi/tnLRScDJkfROz0Oqjt2UnQX9ZUPRHQ2WREt0pT/xGV41kh6zmVWCJOIBiqJeFX
KiQdUvS+e3TETFO99BQr2q3pUuVeTZjyVvgZ3dfByWQsgr3c0jSKAZlUll6+2jRMXFZzOeaH76NC
Inl+3oBcwjdVuZc70KD96GYUV3U3IOWcH9v6sc3M8X5kINQ5DSz0gin5OFMyArws4YuEz0qFyQoO
Odge1L0D2aETK4HU1PSoN7Sy66AJHMCWxZQFt2ZEx5+XJyccLar+WZREi9dozMRWL2GNybYCAsNu
xmWNgOl/2vqZgQRIU31X46JXulZwly8LcBRe5dT3nQ2uKevg4gjGMPfzsogzo9q7kzOt5CZPEOM+
gUaBYKj9avpub23zNbY64yibXKXW4ZKJGbvQttzINrkw9EAnTQSzUXb5awfEPGNqvz5YNlt6SX53
KouD/GDZFkTjyvY6w++mhoz18iXlzjhVi5NlAyBcmizC6lfHUfwxjJJbWW1KBMH3nabFN3Lmf0Rc
B4dRMy6AyLOzwKzqXi7cGdY/WCtr+92WTUOBiRtk/lRVEgVJY2Dged0fUyu17gn2W1/H9rG9mcsA
96Ooa9dF4TJpCzI8hmarcndf2zgk1dumzMw1db7sjypLPy2D56R172aP0cEw1+SK6t6897xUubPi
U7hsGHHyz0JYzXtP1PI4mdkyLUTvg/sfhRnf/UQK5SibefTKEzlqaeNdEd9jeNdfq3Lyv+6ouYpD
ao27FVTk9q5s8vBmEiS76Un5WAWhOMlucsGQTF9hC1Tt5absq0FZ962aynF5lGxDUZEhSUgvzOHE
2lND7z4rDO8eLvd8NIz+IwwaKCFLu+7kA05SySpIXJT/shsEzAOZ++giezDyu1djzTjFM/dfOcXd
Xgk9+x6xqHOPg1i90SIXLwMxO/dyh9YB91QrkjNyU+4AmGJe64wBI84bCuTYqCOVbBjrIeb5mw7W
+btvROwUM7PW2WV6nWzdiYoJcJbRrUIN4WPPkm4MBzLa2unqYGt4BuRw+C03UM/xzexatKFGSvxA
EA91jQxTocXLRC4Yu8y4ZeHmqc+C0UYVYoenYBYSLKS+APDwP2vLJny916LDyw9vDY/6u8VaJcAc
+ijXsGvOyV8fu0Ul1C8ljHJNLkZZKLksmNRSOCkbQdf2O08n4y0SgC/l9BR9FV4tdd4qw+7mTdVn
wiwds9hF+PC9YIyM1EFu51L1MJj5q7kIj/pFSdMsXwFvIpRHttQfWTVgN2iQBAXg7h7lQq87MWNw
1Cz8jf+u6pn3Gac6DIy2APsodw/DjEJUriZgZ0D+pwlpDsD5JO2g7H1dMXfCgiSFM5K4NilEeRW/
dgN7OS1RmR3sE+wOUJghXzA3ymQoSOz631Nv/gqgRWRlvRPYf/mW9hji63gs++HN4bKeYuzAtp1m
fkST6W3EUlWbcprSO/HEyTfy7/2+2nJN/gfIYUUbM+RaKbikndRe95s0NPcdRm1H2yirg80kIa2T
ZqWo/W407eeMv9qyBAp9RB0q/2FuAa1hTO4CpJ8Vy08aRMyLKK1YKq6d5Z8l13KgDZsaLAjv3UE7
tpAtwtom0WVUkPjSTJz/ujBIlLlutteCUHS0taLkAfF+Am51ZH2aeaRsDOtcjo04tpE9fi0MMxbH
QF+uXD595JpeH5H81kevqIGOy9XC9QZtI1el9apck4vUCWqqnTxoGEvtfLnYsVRGjUCHQcf/emNV
nlMc4hwQwKIRXf5MuZB/8PdmnxuQZTR8M4NFwzQvNYrycpRScypXu5mAV5E7k//9n5H36femXPO0
EXsrBLw8vEs4gSyMpezve2H1ZrTrTeuULrX38j6Qi3jZHElxbOe4PcumKrAwdwhdRiPS1mCQjga2
MvD/HcryIdPaBvdRo0ADtqjGvladXh8PKZAvRPJc04UPUZvYGMiF3ExiKMRarPxpGFKOJ4whu9Xc
OgOuKEoiTo5b+gY2XV0pplWYY60b4U/tq27NLEZXgx2xn19eJp60agHrMh7BN7bEcA4p/UTqfKPn
A7rR9JKXdbSCUUaidK6is00tzCUM+jX59nY1Tvk113hFFF5t+R6U1ZNad2seGRUpdCKLVd0fwA0s
U9tZvaG+1/fziIOQ7eJJ67x2TVdsTZIwVLH3A14sbbiNO4wocQJXhpz8CGWCPi9cHhrJnalr9nrS
JmUTKB22MIO+hf0Pnm5+NszsUFQV8TssieLWfK/HGs/CKduCX4o3FkK/suvPUdioK16OKJOjsvRb
BBlRfwb8Sj1JQkpXUUm9hglBFbRUa6Bs8XasF4/ozqAKlxAFyen1XOkj/sZu61cgKlqXWOMg/rQO
F8YdPKxSOH4evHM4pck6xmArKBIVrikWpbFGuHpQAd8a+J9PmGbWw58kQJGtUkm1FrPl7gJYN0rV
7Ts94iLAoYtNmyttRmjF29GkLmZ88dwldIkRJOOx9pfDq3t5tmga7BjHPhTpzlAmhMAK9f79qOwY
Ucxr8o8fDJ6jjTuh368UO4VNRJmOOzP2NNHmuODRKN/kDw8Lb9qn7k2AQNqT8VTPFNPinuHiwKAW
/KMrVLpo5vsQYLAbuipeW70JcwrVU6T86QK8ZRpxWe4gPbG7SxbNvy12rouWF2XNJFtxgmup9591
Dh1J5ye61sYBs6ZpJN8YOTjmqInpExA9l2mLA66NTgwFt58RTjBMROFzqmZru1uQIrCWV0LvXgPe
Fz6U1xW+zPiD5qRwXD7Lrr0YJsQ8rKnKmSB6WZe+VrZ52Aa3CeL6XLs/qwxXvVANf0yDsu1cJoKj
NvjLAHCwjehErdzW8qJfChzWVSnwJtbE/ObVBCwIQGrKbweLRLhGRnwwNCJ5XqLeIC64a2PK/CAa
nibN3WKES/lIRCmWYqpkW5khKelnWmv9dq5F709RVm0V9yVSimJlJXmwabKC+MxQbC1bKc9zxAnH
jshgrGl3oUg60JTToVd/MPOP1t7kDJu+eWxTrFob/LqI529sr3rXugE8C4Ak18D0uBteqMg1gB0l
0RoXz3zFaFBbz/BXVx6GqatuEvkqcaK9ZSrqagDZZSfmCyCx2qRIEsxXxvioVv0iwX3FhRiqav1e
M0KLfdNr6A0/grBugDqVv5L5bdZT4GtZ9Elxbu63+jMWis8D9ZJkXaCljicPZOqS2+hE7/rE2sTU
O4TMKAK2A/0P4RsQJvZ7MlrXUpC0z7yzqdMt18aLoTL655mebAZch7uqPQdzj4FsMe2w57Vxly2i
/fQT52zi1U9p0X9oPYbyajfdmwkj/35ecL0lgUCs0Un0mTyhCyCTPTXDgA1D7ol1U/YAwZIfAxdp
1VSYAiuGcqgEg6zI1Op1t+Paq37mEPDHUuBkVNsmt4Ib3obdhtROsha182yL3DeKngeBAoY2y97w
uM98zSPh3TZdvGrb/JV6UUSOHXNokcb4JVG9aTcYCS8+sVRGi02rZC/A/G+g09xV+zrYEOjqOEV3
Px7cWP9VKumvPNY/29rALLCBzK8yhyLCvSvGftq6OcmCWKOW3c2oI4qm8E0jCipyYH/jVD6qSX2t
l0BVMS2J2N9G62C9MPKFI0pl28Fcwb1rNkKxF7lzdTdEySoubaIlS6FuHYpDqfFSyKkRsoH3wXrh
qWmH60Q7NHl851CIsaqy8pqn5Z/ccA51bf9oYyZewryP3Cz3TTXbU6hCPCjo8GsZA3T17njscDML
QVX7NRXom95IIPKMQ+rbCm70utJNK8UqhB8YyqcL2SgKBgrRY2NjYiqld469m0TzhM0baejc3BEF
2FkzkcyoeC6EujVx9d66kU39MDUrscVtppRvnlomx2EdRu7CEHsYjAjaePYyzV3mw595ipr5sxT2
q15Ot8Fe67ldb+1QXGbQnKkNea7Ff1Kz7UsJxtotWziDpU5GzWwPaRBQpm3vxljx3Riv+/cprj68
MHuyq/4sbGoa1fEl6rJ9Sw1OKrgnkq7dgmQDTTOcI8CBFLQBRmsyy08rZuBK4xsNv0+o8la2r9ty
JIg7wYyDDw00AO+K0PqYOvGBN3W+cjLluXUB2XSx/t7m6ecITs+oxTv6st+U7VIXa+zmIT70Zv40
ISNfZ2r5UPXAy2M4TENKRTXX49HERGxXkgag5s8gdtTOOxKQwNTaQ9j3NzyN8BB0iY+PnfO7NVvQ
FLxh8djG6r0wQf4CUF4p5ojlpVqAbcrOelfcUtA8K20erY3peTthe4f3vAXQB23oUAqrg7efUiw/
UR4R4aOJG/sJU4zyim6YEj4HbLrOL7IKiOwQFe6sTzXvzqk6vvV8KaZ+rzFFGJA+sxevUU48+R4p
LqtWfe9w6cOrhjN9aem7Lhn3ogy27b4di23LZeEhwcyf3KFYkduLGf+PoICd6hoTpdp3+KmpLcZi
wjunJazP3kjJpxTbMebXO7rB7yzDQjmlPq0Qzavdd2fd6+57N1vj53CruvDDypk3IiHDumHM3h00
9fBJy2FNagaXBxPrz5l7g4wA2PiCYUOjjYxoxMY1VAqM+53JPOPgMVsu8yvWow3jgFglVsXPpX+1
O4LKc+aKFRyeuywR7ap2IAKqJgVHRh4+lXb2u+pEs8q7bPRrr8cxEtFhE6mHQfUeHINB5BRBzi7C
4WS0jLKrPvjoO353c69vbWDeTjtcDKJ3kFNSH8SdrWRkQ+sAlCi1UyB3X2EQUugUEkIziB02g8FF
driMWJ7MPNC13O91x0Pw77qrIRlzP39scxhRQ6qoW92A2dA28QMG8F0A254XHCPJm/dLFX1/1gCR
MRuz9m7QPSnmBHbT6z/MDtL4pMTUvfQfTettwwGkaBvjUeylnp8RImhIcGQUxvuFqvDjYRBWm8m6
DokI9KqaE7FO9/k8uAdMJl+dGHgPb/B+qH5pHWPjaeTnWcLXSeKzqZQ4zI0wFBNulzp+0Hj8+KiT
qGrCv2eO63MYl38wGY1WptaTVjKeg9bFqKT4qUGuc+cGlYSGI1gQu/hzFpc+rE82g8WwK66DR9IQ
fxFQVxcERC+MtV9ckhZrK1y8InTxOVnMAFJ3EFfX41VjT37q9ovDIG9zGwOppIWjWr+mes2vY1zb
zazeWUMuGIxn6cp0GYPZGXUbYfxnIJ7dnaxyIWRZAt6bGJ+tctxouiUYWGGaETuwHez+XhlFdYiV
9N4IGZDjSVvoVrEziEzV9TwyoI2GHSJto7Vzn4DQsx2FP+FbwU5NqdmLtJpfADeN8oeg34+4TA+B
bQicgTuylde8AmMG4t5cZVTb7mcrbPwWIqY3Jutkti5N71Gb2v+2lCNWy+cYY9aCIDTAR2rv0mqD
lPE+GUxzqxb1O5CFY1/MEJ/LBdH8UZsYVwtPQ6xfRs+V6TASogbKJUiwqtWQcWcZg5mkBL1wdxQt
WVhDOuM6sRH32BOqEOtH0oOAHMYJz3Zb35rG9KSr9rlO+AVGXOHUxFSCrORvywkGP+sgDuebSLN3
sS0+ZnGkcuY5oyJ1hS9Ivck1rhNW4leUGJSNzMzXbbRK3bSE4K1XBTLfUtu2hh7yprcnRdvaGB6t
PEt5NEtzOwC4XR5S5QoOKlKoiQLq3UKXw/0j5cGmGCfQge9DZPzUbWXaBvoALBkJKURDpqdZBt6O
EaHlcfeXCtoBBibYJkboVxjjd3EEIyk1/hh2V6xsQbjfgprEc5MQogVeUFdvsavqUOUcP8XldKV4
3CWOpf8g4PIbD+XqNKRkrXUS9xNWRamuPQDsy31KZRBQGpqvpqW1HLCJiRH7uk5i3013pgWXVhNi
72iDyzggqdag5lroKd1botXgqLuTEnO3lY25arPqOckK5Ej2ETCmP5eMn8fOw9WXIMXKzqLdiOM4
1M75alPCXpm/Js37rPI58Slkq7hN+5tTjO9OO35CEt3P07S2de2jFLEFLXkE0Yv4IhCNBZ9kLNbk
QdTKfBxS59a3LrKMJL8Mbk8CpVZJZHvvidXhaJ8bT0H30JsqqG4YojiI4bijOoEvouKSWebZ1Gx+
umGHnxN5jEZ17ipmHUNZjH4Uq/cYjjzrA66YXl9sw2h6iAJroBbQuZFQwcAlCWA2z2+u9+DaCkUi
+sLiyzux7rqEATYDTPB1oZ/opT9BscXmfDU0PfmGaKdUxaXInsHmeSQ7gz335LqpImMjEo2Z2KDR
VY+LjaLbxto9tiHAToJ+1C7gDe711JwUzmas1Tcly0i19PouEDD3RIAZXgYGrXb6dTh0n1FN6b1l
HBhftEXGAGN0VhajSmZf452aHhhJW1CHM1yqYm+tlYPNx+CHkHnKOqA2t6gNbe26ya/Jid4i8pTT
1OdrZYANmHj6dHCm19KMs02g7zKThHSBDhUNarix8YEpzf4tLcIlQs3MP0j4r3l2s+aFQK6k0Yi0
4len7BJEpJOdPgvB29vC1XtbjQw5BrsjTdiSHo4wifYcD4byryrAIyONqmsXRlsDI5GtN4lTleo/
MwXBbpRAfl94Q/X/o+u8luNk1rZ9RFQBTdydGSZoooI1sncoyZLJTY5H/19gr9drvV/9O9QADZOg
6X7u1PyEkfQNQDzfKnBUViV3vOcqNnNDl1up7+uLHLcuLsDjSLkdPle58ZMAd7YcWWCJEiEF1Ypr
tH+pTy0kij5zPz2ptoKpeVyQLOSbQE9RvQ8x2FhBWrJXVa5/9gLbqfSbZtmSxC3th60pe3saqJ+4
sHlE8ZnnWJ3i1/2J38w7I+p+W+rhZcJyGGffJFmTBosLwXStQiJcbwNPU25FBIfyHUoM1O/uF/mW
F98lYjmij9IIOs86+9XVhuNYYUaCzxxZ8qK6dpXxLvmzsER5jBJX3ylz5HJYjKfUVHF9j2S7jSLm
aSpj/6LoX7lHoYFAqp+7Q8urgnHHcaDgbYDxbXggVuhbounKhgSs3StCUn/Vlz7soU93uJeOuFPb
frGzltEmxFRzgnFGdDXSiWOauExT6aJ8wYCXexOSLbXesoJe81219B+lBpcqgzNBwfYp58dbyV48
KmlCydAQbx24pRb03Yb0n9lPxQ1OoWm8BJO111IG6EZAKB+9EyMAnPaYwzo63q1lKyAa4yRMwerm
hsFj8UXH64P89Cgrh7B7TA1malaFnibuiUUx1LewIqhh1HPyoPoXDEjTLRyuW2x3J2AFhH5KejHS
oNkwCTz1s3PrKJ6190A673Zbv9YqF2ZivpJ98axbcmME5BQSAYwLOEGy40Ndcbcg64Ihvq+F+tY2
5odid9SVYbrVguy6WKUYE/P8t6dIoJjoDmV7SUp8wOkAoMHN5s3ad3+evDpKcJpwKsRS+5To1kTh
rv5ZlMO2tJXXlEjilR2Kft3nDLxVEzaDz9XCKKaVuYtU3FBXppE+5H7zIQ0kFGE7YUoJ/alqn+3U
OIrMqte60jKmktDvVQyqh1hRNsacz9u6mocUnCj6OP8ZZuEe44qHKgq3amJ+hk5FnaoCBSRJlSjF
aKePxSWxCBStyvRQdESmtmrhwQp/T7QauqhOQrcZeXEC8Bw38N98iXGw6fERjm14tSMJSbg/SUXD
38nSwhWiR78XT36DhML3f01SedGJEhqsPHxRkh94Jkpz0tdKoMLG6vXLiPfYRjTaT7ttDrobPec9
yDoKwM/Gn3/sMP0xat09keiqSVvA/SrnO0f9ZUz6cx5Dz/ODd4YQ7wSrhis777ZmMf5oi1mXp/Ig
VzIXRuCU4z2uw7ZjbD5XKocdKF64ESOlWTXSCYDXqSaEP1yTRIqklqcsJU4pN58ypzdA0JXvU9Cf
1BILaVeedbpww3Z2TZ4766zH5E42XtRHb1FaGetfpVn8NEX64RcFXEs9f8xwa2zsjM7FqkhbMhvs
8Y6T7D2f/HhYTmi1teKIzuhZVzrI6Sh/UVnsxx5bwpBs0DhWKeq1suNqhHM+GWKjgqniwRWgBZH9
Wl030xCTlBgl2ymwjygo3y2j/JFO07XD5wtYzTpzh9ytBLc2pd24MoeD6QQ7vYrXdt9COFZIi4qn
C+KlB1xrp11pCs/E3oDnj0YeZbp2dO6ublK7PZkOuOhDAx+cFpN1vlQh3KfBpnhjU09ZCUZ0XMXy
LNLX1kg2BKjeqrB5Czsg8PkSnEYipiCWqNvA4kJBP3GZUn9HRfzNt5sLldurj1E+swR0aGmpeaQQ
HVMje25C/Xs2WAYTvZBhLXoqx8XlyWh4MMroeaEKBCpFGYrHxZ7Z2DOh2m9FE/9k9vuCCrQ5YJtP
pvLkb9C9vJnFqSr87wwP4GOEDFF8CvUnBSCn0ghbaUcz8ZxM38MyoqwXj4IhQxmQD6mccrtQLsw1
70NGbXdq7S152XKTm1bPnH5wt9mEFc1kpMleVmeZKwAEnMBzEuUn897ViBbCiHxnP0wKuskMy0pC
soLBCR66qGfSiHMC2L6yLmKT2OLR3I11pj0oKQhWiRIBJMJmouaEKvIMbTeObnlAHhetqpEMpkET
2ZMy1pjG20m9W1Z/b8OGPua+rFN/YyPhwIi/0HlWNYSN21lOlsGc/jS8OUaEGTcBFpY9jOvSHQ+5
jSQdkdMPizqyZsA/tUWr7Pk+20ljoNoaPpU+TOyZ2rxOaVXvOkboVc8zrKsoQEbNM/nC722Tzsou
nj6T0h8MrXN3tv/LJrNzPabaOzwynjU1dLdYNQJyjtPvSouhai4Y2lu99uVLh5uGEXbm+x8iNto1
JSJng22A4QpMnFXJd7LolpzyIernIVuoHEMbDp9v/wxd/WdXQ98e6YT91j/gxIxBOhWrxtXvboLp
t7ktRuVczm8XzQiMsKBP9Tjfu84r/nnYHkqSJSa57sb4NKnWU1Zci9joVnHaP8sA9Dl1nENVGJQ0
7Wuioya3nc9qMDHxD8rbaKaP8QwduEpG2XCojoYa9Ou6EtwRLinwqMoeyMeQmzIoBzD8ZsPguue2
FgfZGQTqmMze9iIIDcwmYHaoFo4Eml3giZoIG4fGoPJis7hWcfc2ZHPQ4hB3O19kv/poqs8NThsB
5W3VZKYsApcH7CjAB4Tw3FB9i0b77Aa/9FqAyVbkoTlMOIvIkXSP8XPWv/oiwl3IYY4WBiJYIbFe
DQ1eDkM+rB03Zu5sm/0KTHUXR6p2T1x6a7xjmd1SYhky8qG06Gi0VF+szrgwx36x1OxeZ07qKZUR
QbQI3vAYQcLu6DvUTOoaogfd4Ew6tIkdonJIkapdz2VPr9MRq+v8x/qMtk4KwZBmkuwIMuUo/SjA
wraqY71PKPmznlKl3wGuYKGCxB3EvW8G5nAKuUuOTJ11YlkaiqbuRUsxBFQFli9dXkCromBlFp9J
XOL9Ivt9OlJn1lLTPejGocmadjUGAFP1RPHJtpP3liIfT5tcWUlID3Wah4cg7uYBtP7dROKyoloZ
YHcyVDc1ywBWdPMjn6En/0dJhWWtJQpj1+ZUU7OEJls9BEgDWwYjj77FVSlzip2tiu6ku3To69Zw
VArPlSYu6SOwhzUn1rQlFb9oanvwMi4YnBGSXRXiUsHwbjVUSftYkpm+qYk3mg35j9Tlz4FZrtOW
us2Ao4bWU9ZkLFUc4q7E8YMnQlga/rpsI/Xc9Oo2Y0y5Gm2U09FEYrmhXt3CEDtDbcstDpGHqYzt
lZVIL9QJbJkCHg5BYNTHnnp74kBwj5Ph1ZKQTNXmG6gZ/7+coP5QkfWjOn5Ic8rqzFvxqY0tole6
LV4MuEiUMjo1NvhpWVG0L8SgIIrFDzJ1M29qBA/jvn7DoseT5jz+zJHGTd3BTOhJ0yh/ldYk9rae
w2Y28vHBqGdMqIJOQ/wGHD47qRjXpuSJo93wjJDLQukNBNg1hUBuNKZZlvmapVW2tjXpr7FckXA5
Ub0W8ZrINokB1HxLXtOBt0hGbmGRVubaMIw5T6E8mUZ8byx+W19rrH0cJRCYuO2R+bxWFt+4NHlL
9ERUYgKLbg1IxnK6u+maEIuT7ITV53AM8keVEgpXlFz5/CtemNTYfdcV0z3eWyvGLUEjHagzoywb
rMeznCJfx0G3N5i4Ey+cEbHaGnIHWCzwiNm63TkPCW9BK/uuWgZx77rvdfF4Fz2qy87uvtU+Wk9o
QNVOEkRDF91ch2iikfLLICWIsk7wUQir3dhO+xCAoVI4dHWMUYKRsrlVfOLfzE80xrdObRXCpx0U
MJ1D7IZEmFAW8Gl1KnQ6YSMtCZuSK9n0sVvjRkL1X5yNsaG7GaR+wKgknxhWmFxzRqF9DoH5ruq/
umH6xHqGcAuMws3yNtWWijOOTx3af8d8i6MN3dqqKQoKIEPca2pEJtQ9lL679GDMFik+cdh5dah8
dyvD8VqtInAtSvIzyJ/tpZNDOp4BpgPstVY1RjrMcxD3MmJlXrvD2MdY44mRbHhsH2Lhjw+Wr4Jt
MPUxJJQcO8iHrYIXPDzk50ZJ1W3l3PC4YGCojq/doO2nWqUqPFTfmg5ExOqbtR7Iej30rsZAMZ34
9ME5rJvvqQVEJn7pXXRzmO0zCeap2HUDVCOmA+0AAB26CmP2fYVu/BqQR6LkhFkT7rTpa+Wzyrvv
IiDXK/XPSQu30mg/e4eCfhFTgodd+dJQFCDvzcX3V1oUP8S3zmd6GOPe4CHQeVdm9Vpoj8fBJrog
i+NHxShwzzdHLrmpyFc5VJSN1jHns2dP/LqQX6roP5pOZcRi9XuNvmc3m273efoBd4P0StxPwXuZ
Get29cQ3irmqwpjyi5nuQixwIRtuEiXeZyqBzpUvbmXtxg95zbUtyk3Aj7waCxd6ICC4VrqmFzZ9
fykcT8Ce3TiDQdpG+z6O+ZUnbMwoWKyMAvlclUt4IMV2jGfBbsO8g9A2CPJT8RkjsmKqED/rquuv
w5LSa5ibEa8onKRB3l6lhTJX+Umtvf+hBHvQVxVrJ+PS1cBs0yB/2vbszWIwNapqiHUd/4qmTrvA
neprNC9Mqm8ZTNqHZZOVlkQZUXkoEotvW88RNP6wz6A/wsnV6UsJVncUFxf/qhs3RUk/7BfaS9xG
MdeBeq+xl9houm6vA7F3LMvcGJN7D6LQQOVGTTuvs96rfCYyWY8OIl5VQ14eyqF+6exi2umxiLyu
Si8DlDGwY9A5UaXljpuHYGOnTfARHsBqQeIYwtHHotLHpoLqsCequr10hfOUSn5QOaWrrNCqS+M2
BRneW4eHvlPgydIAb+A6dq38kSI/ZcYmHD76VsNF3AaWj1vtVVgwC4v6R1Hi5IKii6FQ5rmVfc1A
xDbFZNRrBq2ej3SwA2LFM2cO2ui/4mrc+FbXEF/4kFTtsMX4G+aif3Gn4BxYzFWYlm0TvQjXvZJQ
j9H6B438AQY5wxddLuZRtnPTRPVYtgllGCt4TUfwT4PnUoCDdKWMvwbyg2NfaJfIFN2mkVmwVVKS
EUrN+WWbcDSz5nVoOn9lYIO8tkd1bdcj/bOYPo3B2VeCmOz4l21xgU5Z+rMc0NaqdsPYTyHESI7B
sRfFtyqBTNFwcen1CzqOo1vB8An80POjChePVl/ZrvFzVpwwEMedpHZ1sfZ1+6TDvE7BX7wusA4u
lJ8HhIrftDlmPCgU0PacH8A2PusUsSU6opzi63bwHUxt4vTFtcCpdZuMIrxAHqx8vHYC9MA0/O/h
DQYKvcra7yev1aHud9V5bJN0By3jMHb+lbgQpC/UIhJtgKpjc85gHO+ZNL+qaTgbRntllIptcXhM
fFpwdSoQguptYrRc3fPoDBzlasWhwXC2zqiciH1pNgdtIAc9G56VcdLOLVwgHR7wNo/2WcUQt3HF
l56IdiWt+q7kzUSdK+FhwO+mo8wsIT1VTnhswNKoub3rRtOcNMJi49AZt0rTuJt6yteuEXK1RI8p
zgzrgL4+r3bYKh3gTPIoT1QdfX/xI7WIE/MHQeK08hWY7XtiJB9NFU5c/fquL/lfjIjwQvLWt9ZU
/wgERcg4nuX0MQiaIONJz51gbWBRRoUBxNbkZ+6qbgvxiR72IW7ib/z/T/ZHVVTuJqBeQJmWon/t
qiulZ1plBl9DPTzVuv1VpM3dGetnUAh/rccKPvk2wVkujlKlz3TA0Gb2DjiqQmqwZUDJJvLAWbXZ
VDLlV0GdbV8cMUr70PzeWZcSntiMZskGeT4ztXRD7M6hGyzMHx5GMe5s7iAZ5LuMjtu3lDfRRr8w
N5NUnsthl6vQ2pC/h9WXtOs7OVNUo2V+LY2t5vPkpE/HXdndZ0aH+7H80BMHbvrgtU4EpU41CnIZ
0J0Wc/yMMkKw87VPW/8C0HS8cHLPA5S0jdSwRoB6HZUqnF43fBjMSVvFUXgucoXUSpGdLNRqiSyz
XTOaqgdtzmR00a9bae20fghwGytKIljKJ50T47DG7Z8YDxWT0gBFJ+mOIcJrt2zo4XdjEX+FeTmb
TjUHIRW+N6mchkUVh+Etk7A5A23sX7UpdI9UNtZDTfa4Y0aaN9jyJSyqm2gJgsCmmo8RbfoMrqtD
tRy9t3m2EqZCJXD5OhpVgqtEcsJT7xH6N6Z/QwFiNQBiDIQ7wZzalY1SeH1xbSZVO8qs2/ZSCTZl
wqCsqPe51Bi3UhOOZMS/N0jPCadzlNEB+WEpPbVoHgKH4PZAJXYBxpHmKrXnpgpy5e4tHSqv6mqG
AE1wUzQG/b3MPwMAvTImjNINlGijjPq71ZRXQ232mZuOXqMx3k2bxKIeJBALpTiy+P2tCcRHYRwD
Qa9JTqANHPbLheOQGyYy9879IiPlneKXUTqvICi7gRg4NC1HwaQ0DBhGDIF+RbByDXv1GvUtbA/t
UARpttUoD1iZdRt0d6byMBwtSoIUR7iuRaXf6yF6gWHJcBQfKrPpEGpI6yIn8eyL+MmgT9k6drtL
qmnnFtqDz5Mcsei6zQHIiKb04phqJImdcVSt9HIQG2iUrDkBg50CXkydUTVHyx3l4W7stK3dNIxK
KDa6ZBasCiU9GUP16cfdZ1KDVcTTSiuf0rJtuWmQ/Pn5mx5an9FgfrVdjl+/vhFqWuwwvwcvGzFW
KJm1W+EHJVkA+0JWFM+Uq8inl9C0X2N72Ku6OJQhQ1Wl0U/Y7yD3MODotDwQzdppV6dfmqF4pVrw
wMAaonONrVnyhFX7j0piG5h8GMIghy05UNR9tGwqcWmT3yff3VTjZOzCRvvmksNalu73sJ0Z8VF4
UnqIFBDtSIHIhpOZkXua6xS4M+ebiotb6+dXDI86mFfdc9lRi2kCxLC5bZ0RjhFo5xdPGUKGlTuN
J9m6m2gySVGiCYjJSeCTAszqbE2nehJm9l7VZJUpqo3XPoQ0tXtxDcrLwkVWYDrPfaMxYDM3dLkg
0HgkQMM1viUEdCI3wV7MFNW7VNuNAku1JDV0iPSrpdlkhuIbGFNzbwt/Pz/ywAXuk0zMlRFKtOlI
ffzSfCxFfTGrwVmDNTLtJrRupZTilrZW7Uk4Pb0D83FojnoLGhwAp1TKT5wciHqktrrqKxwk4aXq
Nn9tD16ephrzUvtACZ6+MdIKnmvTrtXa10ylBIYr0qxI3ykIu2vXYlDCQLFHrTLDgPhJRdhOqMFI
cYDRr1//KB1t21bGqbVt/FAKkiET+mwMLeycgmbbnPvCaM5aHrVnChATsF6v7KGP9KtaKYZDVhvF
U2woyRPT6vn1siGv0T/iU8Rj0/LxgvTDQFtXplrv/uymoTJ0HrGG5XXZBB0AHMI0vv89SdwHMf24
M3jmVBdP1GHKJ+hiz4WKeceySRDveilddf+7wdwqJcB0y6cNN39PRCEdlX6vK4elHWTr4XEoia+f
z7os0JbsQwSVwNZ8smVbbdXNGoadiY3Lf7alkbPWMPW5Li3w7hphu8QUtM2kvxpD92fB3O7RMWT/
8K/tBmMDrHR6AK3/tNdKCxcL4wROql/+bk6JVrsEMIyWky7b03wkeio0b8xFtoVe+reYTM+X0oc4
lRd987CsWm6ezBlwkxcNcfviVkF61EtqiTLoW54cjfNIBsI6RX7TrKU9nHuVznc5dKzceh1A1jss
q3HqxjuEDcbm94kDvz+RVUjRbH7bKsV1LtF+N13eynGLO6iLcV7eqY+IbJx8J6AgQfO+LbM902ll
vaxGKE/Pvat/y0qFz6GqV1Fq9fNyHo0jKWVU5Wk5kSkh9ZXS9bfL3iY21yOcXlQ1af64LMy0rLZJ
xa2FVVYYrlsrx+uiz+r1shtGc/7IG0b7igxmevG5TRZNIawrQK2/50nqcWA+IHcUKfRt04joSok9
3Ob9kN6A4GfmQFE8YlFnb/Ig6p4SLDU3Na4Kz2NVWmsf9c0LY69qHfRW+tpQfeO+M/t7OOFnZ6em
/SYHU65Spc1/GFXxRagscslK3p0uzn4OhUQ2GItPOUFkT538VzMwosjAVEA48nWnFnQck3rzB0Y0
q+pEtQpKboYLjWHF0A+IJma409F6ynchWMgXQMRRNFP5mVb2ow3D/yPq4++ODKt3lTkBo7fa/a6D
3a6SOB23UREQjeJq5SNh8vhqpjZd0By4vGwLkgJJ5aQw+OnK8nHZoQWaTSfhF96yuuyoIopDcZAq
DHc41e92RTB4FhSzzbLazCfIbd3xusHBUe+f9yDrOYc+DY5m9mUerqfKVreK0HAhntss53fBBHdD
aXa/P+qyQ9Z+u5M1mNbSZDn/oKjw/LsQvD8v4bOhSN9PXUJcJBDolbSgbN+WZkwkaBGeuc0Ur1GG
+BkTg2hdaWbzI0uVi24WfQBG/Dg5fvirzMx3CN7uvbd0hwjkBtlsb6dUVdzyqMhcHG29d7ZMXjvu
/0wHFxfdW+93b2aOlUtoeqgH+IOmZHqUdmF9Hyw9XwdBPz25WpRvXSvDbieruwfY/c6O1Gb/Sqxp
vRFlor7CKIwxTApvpZo8yUnXL6LIMFoQVg80ARbYJmF54cIBKAry5JIwddoJvBbOSWKku7bEJSWV
AFxZ0o/nxBTNTkhYBdIA/G8NLTtr7ajvcLYJzpqrWztuFPuUJAgBcjpc7rIHCelkVyDt3wszDh8Z
jTCk02zrZ5A+4CthfTbMw1d1E4xPS9PInBSqMv9pOnT1v5oKZM5PKhnfu64x6X3b5Bn2VHwi+2zX
+3ib4rZMOWPZRsFz15VFH3o9caGbolJB/fz+MdNrkpVjf/L0aOoflwXxsvZaYCexXVa1uZ3WocQN
RGHuCro2grtjatm4+gQHPSqH38eFMUVlR/erB0Dwz4k0P4yqqPTD9b81hYvtDTolZoPOPidFBY5l
jxgYXcKjwFV4A2ln8JZtfe74j4zu4ejjuAkmRLtlm92LTT9iz7Ss9aGfXbAo2y9ry4nQp7n7mPQ8
6MycY1mYhukT3Mw99HcbfM4KKNfSD+0/7cA/NjrWdtdlU+E6Eku3ap9XRKgPadpsVL2HXUEBpdkq
scF/Rxxk6KFGRI+pTAm1LL2+2jwWIALMG6lNJuvf63VZYcBHHfd3y2UV43xKTfPi7ymWHbkZNFcL
SB3PaQcbmL6+av6o7pfCvVRSPgQX5v9nY2Ba6l7RKPEvBy4Nl8WyAx0qcPB88DQV0McT1zoE8wS0
DCtx6aj/XIOshNaCa+APqoY1II+Z3/QCowpzQo+TtwCOwpZfUs/dxyhAeOOW1NOX7ZntPmP3oT67
83C3LJHFKGFLe5kf8wJXKHMkbdofZekt29uQGVHfFndQHBtzooF41RjoMjOJnNXCXjnWNlfTannZ
jCSXyqHDytxUjsumKk7Yu6z/frls/bu/cxGupZny61/bl9V/bTN1RztkZeL1DjVUcq/GY6iPfxaq
Wj9GLd91MuCLZ6Ftvmkx4gO1SIofgHafplFY74otXxtNaw6GJYydo8Wh52YC1w884F+NXAM+Q+Eh
dYf+NNDwZarS6E7iJaHGdJiwMhSvFuPRwWXLH2OxgRVO/yeHy1iW2ddYYOrZ1vpbYNYqDNLcYcbe
Kw/9fa9rHbaiKtD9Su1FsPczydS6Qdrl6Nl74WrfySdXnjDMzo9Sx2YwsicICUO7LbMivXcqINqo
pNpWQcL1w/LXnCDz2ntXBcWDVlbpVkUgdsjbIHt1xvFAMVK+a73IUT35/jELu/jJN4Jfy9tNusM/
WA751c6z7uIHoAzDfMD8OWBQgmnFcAOlFRg77CQ/YixJz8tCyKE9l0YLvdZ0sDhQmKWXECTPQo+M
YbW0Qcs5v4SmjQbOOP5Z/ecUS/OsKO5Zlub7v6dOBbRgQ+kary2RBgzDdMC3xb0sazJBgGZ32N4v
q3EFiwV66qF36osNINgcaiogsMPUaJ2XSnUfO3DVWBrld3sCt46GtH7P0+wOzaP/SUTzuWU8+lV3
FpIsGZBgn0+r3EEmsFKYyM/laDdA35INMGScwJjl9hk68Qad8mwul9slDnO6VqwioqV3y+rfHUmq
ZOQgw7PsKHdfo1elI0ZcYEh9cqywdLd1AcW3H6z6EIr2YVlbFksTc263rJazusjoA+pljf0YDapy
kA66rgyVOrP0DhMFHfHVJpp3L20qxVfXaUpNtDJN2vBY/cmUXnn4fYiupetKD8zr78b8TxeNZAmz
Mu1HBEOc5J/3+H1872cVVxbvUUMpOA5F02/XDTzspyDJ5JM/TzkitYKr8882p26bTUIJDOoOlnAo
V/RbpTrOqdTj6oSW5c6c2HxRkVXhN2bditrGUjaGT25zIZ6WnSau9ht4IMVeLeAJNp0odtKG75o2
IvgW+bntFR3mCHo8oKNC3kl4TofUbcislymFZePmgfK1BV/zv2THkFRUjfmScS4PgmxyGkwRboo4
RUAEU+CZaqY3cK6bMIX5PFU+hVNbZ4aJyI65Oabuwmji1bLXFiCdY2P7J+B5DEajKL0UtVVdbBhr
QOhV9FHa2UMlY/O1EoWNpiLADmTKonuhUECYG9j/eyRYak1R3Qk/4Iv8PtKix1oXY63fwJaouNtl
+tKnKJQw8IweY9/HN0prciCS1N71o6UfY54R0GGyFkQ7zk/0b81uzFT7YvD7eHaSiMc8Jf4uUhX7
ZZgti/DjXZWl4ezq1p/GVTZnMLT2qJ2BOlMKl7huzZskDP5zMS9+t2sqIyfbQvlzxLKnGUcSknvD
J4IQcTsYtwcjsX2yRBs+FxaeFRFGb96yuixoYNhW+8TIflYBYTz0t8GyjQaaQTmQCkh/8N3WIJm2
C46WTKtzH/aZl2Rp86pH8c/lr9bEr8jsw8+Ya5Vi+kjQxXyMg1XR0ZiPSW1qClVs1K+TmOGD3v8y
5O9jpJtqK93J/hxTWvBSklQekVS5R60Z3SOQJ/hWrwNIlLEMtgnPhoo0bHbJZde/XzIIFhuljbbp
UGYtIQUGOj5SdVc13x6XZ3LUxwAThpWpOizlvOHvokkjAoBhvb5MCGm9diBxvY4GccqlnniRGSt3
RPLXnqvw04y6m1H34o5uQQKL1/+nqZ+112XoaoTDrXCjP03/dVZjUslYz8uEMuK7XknxTfWr4iXo
/msl6t61ztJ/79Hc/9rz72MKt+h3deVDQpnKjmTxWh14xqL4BxBVDW95mWgYAkTzonBjHCadq4pv
17FK5vna8lLiQauQqfq/W5d1nOGrh0lQsnZH5UGawRHJiLFLgYofQOWVh2U7wneKp8tGLRscfJHn
1oB+rlwtrVpLa8390qBeti4vl0XpmGBldhuvCpwz/rRf9oxa8KN1q/A40s/fAm6NfTpQmNOyUt58
qcnb8opR6GsDmPrwd/vgB9reEQD3y6H/2xa26Z+2Dd69KzwOWmyHneC8LEyMPrmOMsOzywzvkqZF
+728/NumHoE7/t1m2W2pJmYtHcEyETTD4EXB/P0oZaNSn55f6gqMr+XVsqgDnl3Qk8LV322d7ozl
+e96Yk3JNs7wMVsORuKIU9O/zkO5EpCmri26KweM7L/OwcDJXstxUOHXFGi1sOvr3OiGkYG8BWoo
b2U62mjEfbFxRz377x37psPA7+/WQgh7A9IqNsuBywJrZXmr99XcctlQ9/DDLIYcO3QaGUkz9wm4
8UwYQrlaVpEy5bta4LS0rOoGklEFreZpWY2saMMDUn8pXF2/JZnxsmzuI7xbG4MMuXiU473WgHqZ
QtiHZa9iqleSNKdHgrKN51pOv0/tpkZ77OO2wE+Jg0A8Rg9fIeaj88fSUtwEc1MRl55cpbvuk0zy
fz+tMX9ahmHhFiRpuP/9tMspEz5tVmPQXKLS3y1O6BmPi22TB/CiZ7P03+7os5/639WyDlGiuVBo
lr3LjmlI6dmX9VSV31MtlftlbczKI10lEp9U89yYsS6ywCi64e02bGrq2d5Q2yNUpjBb+xgVXHKG
QkQn+SbwQ4V91tL694G2COFOl86c6xHdTKWObvDNAqYW/WNC/sUJA/ljqwzOXdV5+9EdUB257q3s
km/1vFm66GyqBDi9aRPnPjQiXlOIj07L3saKycQYk9dAgz3dGETsDL3i3CtEY1tZxcN2OUrXe8qR
bRxfXCV1X6f4tLylo3TqCadXEMD5rfw4BsitpLJbVsdk/D6RO4uHVV281IHvLW/pNmBj2kTyddul
+quBaiyJnHOTChAPVUVcTJDVmaRs+9yXJthLrFk+vFDjeRxTA7uhf3YPChyGv4dM0zTSiWKxb/Jo
FSaqk7B7DsK2eyZoidJhCjnUD1jF8oYAmX58/9tCa/1vfSzS89Ke1JN6JzqElstqNZ9wRnHncy3H
9FVmrvEUcXeuMHdNO1bXQaK3ZwAA1b5SuFtVTDJbYQWf4WMbdvknGU4ZPMFgzhowUNtOjYPQv4+/
mVb94QpFfia+Dv3FKt+EbpZegzPh/6PsvJbjRrY1/So79vUgBt5MzJkLlrckq1g0ukGIEgXvPZ5+
PmSpVWp2n95xLoTAykyAZKmQyFzrN3uykeYhH5UCDyTH+hJKxVwMLWzqfGon26cxxhtukAPeJEbZ
ncbcae/EzzMhKcatWXx1c6CKUtGzGJMiY1dBqlxkgWm/ABw4iKF1qL61tgwHUTUVfikyOuJvyNyu
mFnso/74GyL2UNe/IUtYU4m/oYQ1dAnS4h34brt0i0hfxnI0rgEHJHMVYY+LCNsySueqL6sXva5+
9o6Op/0WypFarCkaJUvYztRJNCl8lvFJn8uDXB4Bw3ebQomqNbLJ6IhKQTy30M17HYb2BQi0/sOu
dlUsjR91wTSBCHkIoZyrR8ctjxX5zKxBcKHT0q9dUvgr9LIS5O/iLt+TmcMyajr7FDaIPGMzrNcz
9gGMLopugB2BDbRbJ+YxVrSF20vBnrKRPYvJuy5Ee2GrYIEgOqd7zcgWWd1hGeE1XKE5AcYvTm9f
b9BtNEvHVUuZ7PUsS97rOljQKSpCDxRPVg7Xzrb0lUVZtigSTB1iiOh1WjXbUUBART+kQIUS2DIu
PeOgk988mNNBhH7cmbsRc0kRiXYxQkmoH1H0sVCmTkOo79O1XYbHkW8kSx/Xm5kQYIfpeskR+j8H
HoDJSgFnIYTQrbG6mI4dnSmn+9f2PLZmjaJWX1DbgG3efkdtnHcY8JdHL9fdtYd00Mr24/QcdRQ5
akluv2udPEMAuvkqo9o0R8ZROSKdigNaEwfLvpCq51JWLl4ZdUjqYJQ1pM6LEeKhEipWtG/yosMD
RBtQ7R+8B/YYkLFT7xFaebfX1Np8NKaDroJbNLLHIQzMSVGsOQDB3MH/A2tZ6lG5UUeWFbfxTVUF
S7lmyybaxGWtDwp/CJpkJULRIQflB7L1xvY2zAJJZVVZcg9503yMC7e6t1tpdhuAsgxLs3D4drtN
pVnFqh4h9YmLREfTBP08in0XygU3Em1KnfaYXQfJRoRt5prLNMhBQ8h44zie8WKzpdt1DiAAEVbD
4C9QqpHXIrSi7FJT7nqATOWeYagvq7oxXvLBg8DmnJQ+1A+ULpDg9+QfwLDkVVjmbGlEmzgEQVrt
4VxBW2asPGba0h3LfFO36RtYYKjnjqvOFdkOT92QGg+6+t6QW4A4g13FBhkzKK9TZ1Zm0UnWA3ku
Ux1aiLZrh5u/aYOq7ESElKLx4KTvYrhoCQxF3rBo/f0+YZzJoCJqaVFabQuRtK7ePDhU13uwuQCu
XYxvkF/sWelQmQ4p/SvTBBSg93q+Ra57jcRc1aNycetr/xT9uk5Mcr9GiuuoOXVntaNWPU2Av0Ze
f97UNwnu/M11Tu+BfvS6jdcN0QFmY3QwIvfUJEO7Ro4lOtzaxdm1regpmHUgGxh+a05LZvo7EVdj
+y32AObjz3BwEyM7iDNxqIoBTRU1bjAQ+6PDVeSg/y3WrWCdyV6yDTt8KK+3ud2hraRhoYSTdt90
f3EQ92JR0N79+1//+//932/9//E+socsHrws/RdsxYcMPa3qv/5tKv/+V35t3nz/r39boBsd09Ft
VZNlSKSGYtL/7espSD1GK/8rlWvfDfvc+SaHqmF+6d0evsK09WrnZVHLFwNc92WAgMa52KyRF3P6
e9WMYIoDvXhzpyWzPy2jk2lBDc3sySH1t43EWjtV25YXDPBaMUQc7KSwZ2kJ3re4k4LOYaGCSUC8
9MJIP5ajoV0PyagcdabWLbVhPmvUkvQjqPx8JSlec3cbJzqouWGgmQVIJucBSVEjXRep3R2MNOkP
4kz7dTaNQDklZRkH7tRna3JwVWVTB032mAdAaV19+C1yUnlj+M6w/OdP3nA+f/KWrpmmbjuGZluq
Ztt//uQDYwDH5wXW9xIb14OpJtmxa+T4iLvFdA57u6K+MbUUC2PAmQzYRo90yHT42RyWDrKBReUe
JIqb80SXDQRv+urRCawSCQXaetc0gJPKrQ+r7484b8pvRVw2uM/4zwVw/fuAavizrD7HUd1cNEhT
pwgst2i1mzo8KC4UQxHGCkWVXpMQz5+uMeAeLLy4KiHvN8YzWIt4NlppvBO9aRb9dv8+/+3+kiZv
uqaEaOkquJ66bo1YR9UeyD7/8wftaH/5oE1F5ntu6bYC5UvX//xBN3Zqs2D10g8yIh16MXx+4hP2
EocP1UDKAmIfanniM751dxmyqFWabq/j/KqBKYyO6NbXx3JPWgc+bMQXLjGHBtPMqbG1J/ywOHVd
fTq11J+jcsP8aAvWXYWXOxs0q7RFa9fj17q+Gyry4SMGMUs5UZtNk+j2k+EqD6I/YZdDxlzNYXK6
5rFE3nhWtfb41a2ip54c8xNzwKcbxsAPTrKjATSc9TG6paPRP7SW5e+bLj+ICJHA4eFne/uAzzMK
fG2eunethvIjMBdt7uq3IVxa6+n1UlXSy/nI+mSdhaA8fKRDkLAP+pPsFk9DrygYvLXkkux6+ls8
6dWyFkNjyG8y6v9rwELmNTSH4JjCYT1rNiZBQWYkGKZy9d/ddbq81NBC+OevhmKof/puoLBjKjYT
oCkrmmFC0/g0/VmJlCKihbxGzv/XLBkqcye3QQrEJVA4Xs9N1zB2oK/lGfAwUOqi6zpAdF0PpYHh
bgdVvKx8TAeTNF6ICZPScbGyax/Q5DSXuljbrjIJI3AxzZothG7RG+Ia/Og4/VK2yuzoQ+M4irOm
ai6l1QSbW3uOQPR1RPdHpxiPDtjPi0TosAUJx+qUqSkLuCjA6w0OVJuMr2Tnk40PMH6ueeXw6nQj
byG594+R012HSaPVHpIeBWU3deR9V4Xy0jWQV7CnULSJA5BfBH3sRLm2ifA2WHSItuvgadwtvN3Z
nu786aZq3+7ZXdv3Tl8frUo1UQuj8ixF3YtesqHTITvsMUJyULydVmRSmLxWWnkM0Mv52jQsizap
V3snl5kUsN6EizTAKHeqvFWnP1qrjGRdDaW6EKEYpjoQiXOlJQfnosnDtzp5aEM7eRgwa3mAK3Np
817eOk1m2XeamfdrLeEtJoaIQz0N9s3s0nSZvL2138aKe5JC5QaSkV3vFyIGjHKSX87MMY5OWjQo
877C5yN3jPAkDmoSfBkTfdiJyEVa/MGNXkUgrvEtVKjBU1R3t7ZP9+nTSF788wNkqMZfHiBNhdXo
KAqvMNMwP02uEdj3xPWz/Avk34SXfuofhHcPyXkKU7njzI3KSPEH/GX386lbhHVuvFVAw3aor5Je
cO6RHWlPIoh4Pc5VxCxXIpT6hrKB25+YL9x8BvD7o8gsb9+WtrEeFBCjLlLXHWaCIG01pJXnXTmY
6yJsXgJWAOzUURapmb5AigG3AIquvdgpWRPRZiqZcx8OkrJnMluJaBz05i6mbIE0S5tXpwEDHx3o
s6M/gt9diF+KaTuFwm/6CxI07dnNGv+xC0HaZF53FiNKxK3BLMbZRoSFZdrbruCrI0L4dRNfNOgQ
AxnTPcaG81qzh6OZD8NxLOocUylfRhK7Ad7v2wCl56KrkuQvTm7r68HBeN7DhWydDThQeH2vnHyr
QvhBjhUKaAMc/+ksnNpQClEPJDCUYWdFirNFQl3ZqrH/IOAHAoggkAei3QpD1PLAK4woSMR+6Oxs
M7IeRmliKPEUVeT5li25iZWCM9aOtYK58VPULWK0+EV9pVbTaOM7mGLy/vXP4oBs72MUWdVBRLcR
kC/8s7jq1z3EiMBD0EvjiUcH8I95UUx20Et99p3fPzWL0GpR3vbaa99tyhTTqOhzm++3OVWcFfqh
rezSPE7PN5jTaK9ZQNgdGtdmaHQHWcmSpWfH/WNr+QEfqhE+Nz6YQLyGsq9FUj+QcnV/mPV7mw4m
SW0gpZk5qt+rWvmSmk765oFIn6Wmr21zNQzn6pR+G9TQOoRTii6AdrVJlejRRoJlxI+ZNtGR2mfT
R5ewlSVS2JOp7CxtVW91W373abzMYAryLXi0ISB/+3USe+G1JfzjZOqqFete8jEXNuXYPkisbxC/
KztgpgbkdtGIOAq/RFG7+RJMRvAYhIaxzWWwc35To2daoQMyx8XToQBrVCdmn/IxHO5jyV4VLC72
t/mPxLO5DEbmhOvU1zLatzG2UkJv0wURzJYRGIWrN+/oziPZp3jRydCdamvJ4PmLMi2+THkIMSJr
lGBelyWCZig6HU1XZyIoLHUj2Zj4qqy4d3mSQkudDiK8HcpCXnVa7G9uTY0ZdSttKIPxWYEitTIs
b6Hrsn+k5oeOvqVpD7YUIvCDMPuqtXSYOpkdtku/MOWZ6NangUHvh3tZ9o5SUIQrO4Ccp7Ua/nNx
iVR6kqYISZDShLbIlwcA1qwyXOulsIxvyOimH3kETcsBJwgbd1hLRdm/R1KAF1FTubgA6wjXtll5
ztCyoy5AFgQK/RkLimAhNxGUs6lTC2qLTJ6zFJ2iCcsgVOLNPN+IUJLjbmd4k6xJF9X5bOziSzzl
acciT+e5UWnVEoO8ZBFg1LLzYxTIZd1ETUCcikZxwEkIdfHpAKrbyO4QHfs5XDSKkOnWXNl6T4XM
9UFf93oZbP0gfKXc49y7UJzv2+mM9CKltygfFqKji7J+7ZZYSCjJiMi4GzCt2P3wqqrLAhGpl7xV
3Z3XI1UJ5A6Uux6Oz2Mqy3xx1fAkDp50aVxgvVIbRKcavc2dMpRfbv1aCYG0y3t1LtpUufpqZ33I
QsHqcEGLB6TUOi//Whtw0x2QhWD5KXCTSexmfFOSb38zIvdkBGJz/VXTh+zkOegsTelZEYWG91s0
9bHS0K59GQIet2jqG6Cu4MiZuEiFNOED1ANKDNPzVsRVuuotJN/F88besD6lVbtz9WrJQ5och1qR
ng0bTSzUAWDSVu1JVtJNHGfSM/6I/b7QqEB306gw73DKKXxIplNvHIKN9KtcuaMG6tyJW6tZHD8o
dXP9aeJHtl2brUoX5LAIQzgkK6zrwzt07tAGGlVyKxYE/nRA3KpFHmyhAJw5iQOiVMc+zwz0EKt7
Q9NHdvFUa1HGrFUY8iwrr41A2lAmVIsIj9GQVxgCJIsA0vVDrrUpmxapu0dVSbTcmm9DfQVvR9ER
J0o/DZWtiY6fg4hfBxlEsd5He85BefmDjCQYG/fDSmxEF80aUFo8GfUpzbjvc0XZIf7YNzMWidI8
K9ThixYHW8cc24vsWeW29ezf2vVeCw/Q/98TL9FOvHxmcqw5T0pfOE/gCmdO0OUnEaGg/apQWjmI
SMUKZdY2RYZ/DUNbD8ZbLo3xSoQB5DHUGix1Lu5mDuWwtdQJfQ3jYNkqWbhQVeiyo1saiGUMxn1p
KWw6Iau98+w9tkrkXRDbs9forGko7WXFYXBJqGR1SuFcCr5bMblHpuDm7I4exSZ/GECam+0JSnWD
4C9DwqiFvMpqI+4k/kdavz6MCK6v/nk1qf/NYtKSLYtdOpAMAyGaP+/U4WSnHnTP+AsOl3dmWzRQ
PaXqBK822uYVSqhgaOqTaMutSmHSj5uVCEXHCKXu01W9pKyHzKmlswHYIh1ndu8kqEc2txPdNBIM
HD0VMDZwDuiadbUTB5JuxTIz5K+jJFW71LMQpECmqNrJ00EMESES5FwnTm8X/3aNuE8/lG///HEp
uvx58W3xHkJt3HQUHarO58+rAs0DQEXr3lTk40AqKyCHpvWEMh3EWe7HvNYDuT6VUDc3t2LftRZo
N061siTADaJAKCqHiaoBVW4ttkCZx2bUVO4/nbVqrF7b+l9n//NxnVoua8MbV/KEASFlYJM5McOd
2BaL0NPDaCf20CKMgCr/Fore2+DbtXWG9OKnwbfQq0p+EKp3M7lXrL2dZdm9PSCaCtH3LA4w3HA9
dDRtZRSOf45HJ703kVrSMSJ7h/croRmQ1lQPWhWtbTaRvq1H7As0DcRea1J3vKv43/5uRgizJXEf
bnOFKdnM0eSDm52+egNTvuT3ykqEaW89SZmVPqbqWJx8WaOspSXIVWUIjUhNvbiG4YgIQucOhy5s
h2ct/QiTMX0FqpWCGbOnbza3luokmGe2XG1F76BjGean5QXmec92gt9A3ExOAljR029wDfVphmrT
x8ZJi1PVGsfEA2FvGCG6yl6szMveMnZJnLsPQTiAFYmK4J2H4w1IonbW5FDbmEhLLSsjLL/Y1rtU
W/77pwuxhX355++/an7+/muWaZIkNVVDlVXd1j7NF6PGrCmB9H82e5Ydz7pi68vKDyH1ePG8aRt3
J5mau/Pb4tFH3mQlItFeJ42Fd8nUK+IQsgGk91xbd51OKQgN+bsUFhNCIpAbwQuO1UZrjf5UFGb+
gPjJDNHi4SSagOe3y1bCPUiEokNXnbNZNupeNFlW1+4rnNlFJA69q+QoJJJVAa3vLELV9ZZU/6xV
BkQOQYdce2GRieS9DC7EIPf90iNsRz5luASt5m2K0AJ40CIKuNLxq4XRbNkgedkuXB958SgHdbbS
9XLnNUidGryWVuFEAQDt+PMArxZCdIyAw60D4T1A6NMV1nSFGJzm5ruiuSYVsBxIUes1xU6ezDTr
X2el6BEx3tG2jfqlBRHHCZdioNTLR5TxHz7lAUR4a0PpeATKsBctGa+jwy2jUGNbvkPOD4kHaDeo
gtrSM34yX3Tm/nsRNfU9Xrf2BXWU5FG2/HusIqVntfH7nUxdDNJcIz0rQxOsEBNZVJ3CO66gAnti
rg4fK/5DcG02zlLIofC7jPpLWOxEW5I7q6xOhpUb5u1OcqUGxY6h3Tmxaud3t1ic3cbY02gRsu07
+k60UDGcWl83cT7Ji63v5pdb9USc6X4DxTbDUfZaQ/Gc6rdxRgbqEbmnkeWBot8rVDJmZskKSptC
cZBrcLepnj9mQE63Q2kE1l3d4lBaonrwaVhYoEgvIxfMSnF09V1Ulf69OKD8HR3t4UEEZAMhZdi6
/5w16rhJxy7R70SPFdj+XNEVVAWmSx2+TDubigEzTngCmAPeGcKHiHITiRyPPKSIxCGJnWKJMFAx
aWOEJ3HQc8iYTY54X9T6h7Qcvlduq12Q6bdFJGo0oTT+Fvl/RBVmaZcocn/ra91MnZN6TeZebo5b
JEvkrTiru368nom2aOxQjuxisA5NXGwtw8YwIlNceWFaDYo/13N0iaJVgmov4oeturELEPB90iAH
j5L3qpAG99h0ybiQqE2eUE8M5nrq15fUoJzndmX41rfBR8h+8puRKnyde3RzkFfBSydg01Eh2GVF
XgJPKsbnpZDsd9OvfqAfbr+mToapSK4kl4zs/dxFMOU/ZPMge/15QWFrmi2zeWRSZTKle5pwf6sG
Rqbrp11RWRe8s+Q78ert8gaQPtoTW5G+7iXkSQEJxVvx6hW9SVD97JUVdMhF7+1a0YsQ9waxxfzx
766/XeCrtQc2pFSHXVrg8JHWSHcllu4dQgUFAXFmNphmsxluVai/UxLLDh3olGpQzdgvd5ccUPUM
X7XuorNpb5phLknqva4H+ctoB+O2tzIZxSdCMoXywvbQTRCh6VkUbYu6OIy1kr0YRjaDoQzbywC0
7dW+udbsqlgZrWpeUKI7iY3gUI/A9uugOuP5YawrD6khrw6tC9oYp0Ay67Vn+PoawbqtXGXpmyFh
v0H1VTnoGu5DSN4ZCycz22dAdM8iy/1raFKlP4ciEqVch9pIxmZdLs2NWrUOOnyBcY4lBOqHWbND
bYHFXoN500FVw+Sg1Z39ribjyeShfEcy7cPye/MNqltz5yTu+OJSXZrlptlekIdEHclRm3McondV
NCQpZAmRLfxP9Ps0BYrUWaV/BKkrr/pGr/dmp1trVeqdrWODJdekDOfYrpN3doHf8WDiLuQEWbBq
+tw6opIogRYZxgc05r1FlnXNKQ2zGD6sXT9VpcpeXk27ZyYuDfmLXnkNLOTOq7yTIB6Nr/wl5TcW
AAcoFtaH0eHR22T+1qNosy46/pwW6PX9kA3FY5oX7+ghKfjz6jLCg0qxhR8xgR27O9Ge9LW1KrH5
XvaQON58z1gjJOY/dc19z8MNoGII14BzxkeMcJESqtrom14gLlZEWK4VUEgbs8mhBsTeUgU8uUMU
EeSsZyQLzHu9l6gznztnbD6kKFw2DfpuZhaq64E9DfrCUXNKMldbao3c7qxwiJgQvRzWuJ+fsX1l
ukRK6d0oxqWSAztB1B3FeejvICAl63oQIcJBMIxLw5+LDsVSgBSKUzkJORWDrqfOdDnc1XQXBb/d
Rgy2gxq/GzmLN6rkYLzYUaF0J83VBm8s5D7s5AkPXOTzJD390Py3bvTHbykvZmqSqfyoFmO6hv5m
r3XJUx8kJGwnDe3ivfJKgG1ck9r2j0aVs0ue6NGy4au3M7S8O0hKas0R6epJR5cyr8UwgZ3SnwVH
USgtadMqRbSXzXi+Nd3aq1E5i+hKb4yD6nqP/7ZN3ET8hL6NXxMNaoIZ2MbckjXvqWmL6lgn9oMq
hf6TaDKNeltFynCPUab/ZDtlMjewqViJztCwk60eUgwQITpf5OPMlW7JYTWrIOSjRHHU4rG+N2up
RhwV60uEmam9tdieKAi4tlNWi+pyCFrZqe4LDCXPauP9NqwZWpiTzosWWcM6J02H5y3FZrWwqUAb
w8+DCJNo4P8PWMOc9JH24CoZZgLBVjZc8pWiCV21L5rs1D/bRpMH3UVPGtE8LmCVke/+wwJd/TPG
Qbd1wwZaAnDE4OFUABP9+X1SALoYszDFRqn2KcYsmWvzbTfaK5O822MxgS1GjFMcu/4ZTX23aOoT
I+vptd7/aeRfrxMjwdZrl18/4dd1QSSVq65Mxzs8CSinuE1HecXZy1VrHHrbHI6iRRyGOB9WEgCo
u08dlRmzCxCJYttO5DkEd6i6hntAzCw88YAjf126axGJg16hqMlEUc4Uwwew1dZ2g+aHPcApx8PK
tGxsqRvn3hoCdxto4WOQhs69aBJnUkC5pvFGpMN/dZDdKpeIWsGfdaoFDEQVN1IWrKCk8zm8cGxy
rdQ4+zDLdqwfIvwv1PeSPO9ToNgfIxJll1JBPX1AvWeruJFxRPzQn6uxV23yrHOwCvM2pDGME1q8
+TnK01WUmNmLmXbh3mjIDYoQsrnKrIVactmn+cswqsFMmhSp8uYoxSlQVQDXc7JhJo95Z2SYvGC9
XunHuJLQjgB3tGgTpctWwzh+NVRUBIcIQh6ZafvS5OpJo9j6LWkpoSDVWJ5NtFzXQJp5uf51BPlL
9DWQa1mVXa4sR/yLd6aaJAf2wPkCV47kmXfZd0HFUdW3pm6qB2jLlr52Lby5VD03yN7ExkMXZ8o2
JFOCPGVlvMrIl/m9kXxTJJhYYgS/vbxtBlhhlkn5qsoRdvGTiCV4ng+vpNQBCZfsldU8CF4HbRZI
drdzxTLF9RtvHwz9vpe9AiMtqii1VE1uWiGam0On/vAU/UiaOXovkc7HbNFxX2wU1mYsSqOnoQ2U
ucsf8xAHTr1MHak9GH4yrPtaVrdD0Po7tzeydWbDBSXdGC/D0gse+R9r5q1GQXnwErNasgYfD1ox
jPNMzbSNJ0vDK5ZdMyvvHXLmbnnowWLjLUe77mKDpPk9w6aJqy+QS/s1TI4KZJumGQz4KHercUsQ
w6IIU67I+cGrPXrR+QgVbSzfvLiLF7FpAyQJC9DHSuTOvLhR31Fhjz3Z/BbIuAOOGMTem56jbqu6
DPhl1eIlwiEoMSPzWxLHH6nUlU9WUeT/aelr/BklNE1VjqLpqkI6TTZ0Rf80VdV9pFhYMw0X2Ugc
2GLPttYw8aboFxmtg7JhHBVvSRDmd6ZUN/ctWviPvaq8iPZojFDMwf0iLzFKyPtoIzYiIgwq4/dQ
9JpZvSuC/NEZ7XjvKkG39MsewRUQabOebMebloxwjHO0ehx7kxtW8aMy86+ITNkvkq1A1OiUZEPx
50ddV/JOkiuKNw3S6r6VnirdUc/l1O6DyEN4URu+tNi8IAPUyaTexY4eroi87JC6nYn9vtj+U+Dq
DwHabRsztvQaNoeMgpahhSsrbllZGigBHLAhL38m061OmTu122JengLJ8+W+24vY9bJu7/VGQ1UC
5fNPHWKImZtcIgbW6KEtErsHRms+oApfPZapXj42SGqCOjIfpLCtHn1Ux/YZBjHzXFblg23VSKTJ
02ZIlnN8cYL+ex3AkYVy+sOyi1Po2tJrAgdkFoWl8jBaE3sR2XDKl39cDrnz5+V8ctfLTcPTf5To
kYza4N2jmd2traBP7xEdhSnjmelrWQZoSllmspLKKn31LfOtcTFED4oxODv4mIvmwUntdRxV/kJc
lA7s/nS1dPeY79UvQbbWNTd5daDB76gSl2jTEvbScJbG/F4gwdPSPVqhUTx5KCPvOgUpQ9Hupd69
q1TFk4b1XuogrYZC1VKva5bgrOT31dD9fri1IWHYLfSs1O7EkFuHCBsbE96cusQ87SqA32oSPzpI
xSxYbsi8KCfntzDBEapAPDhiWbhNQC7sNB7QtRY2zcEv0c+QvRY9nxDboCEJ+xOqv+4st9Pqgsa0
ewe4q3mVfbRwE1Stv6ruVAPOM6RVquWAzxyqSiDZDQ//G21w75rIw48I27Ud2uD1t8YLzlo7puEP
DDpYrk71s76iLuA20aM8RZkdIB9pRo+ij4rOtU+bIMO/+kRN7q/XOVHpz9suVRdeDhMXxwhEaDIw
bvrE053ws9ss91vEOCcSL55gkKXjvHbv+EY2Z+y9NyzjvR8WJ76bBW/kQlD0k/roGDuxtpU1aBxJ
qFpnu6SKPcnvfOB0xtMP/FMpZHR0U+lkKzCtUE8Otr3n2kevYL1ZqPHwlhXeLnDi+lDJkbayyOTd
kfj0fqCYkKSooWC/+pZRXH6xmiifF3Yz3mtWPqxHTc03mgs9NZJiRB1D4P+xXyk7rVSCg4zG/gLQ
V/SidTGSKPxOoFyQPtH9r0NkKewMBx/ryZ6ZpoBD7ZWt9mj5EQ5BWFa9W90Xlszo0GJ13h2CHn4S
uIS82031yS71exRS6AAR9PNMV4b+rjagv8uDYT60Xf1W5k7/2trDsLRSnVzjhCipFX2OBrHzNMQd
isx2FszkWg9emwwTTI2vx1qEzljCrPe6E5ZKNdoe0VmdRjmZFq+TGk6OGEXyjsyn5H9Lja45Uk/g
o8iRFL+BpEZE1ak0B+Tyf4GtUP+f4zTU3YsmRDsQPMKMiVqBhidLb2ypBTkrPa+YGWTUeSDjNU9Q
58w79Na6L7WXP4Z8Ozwk5xaIvmT+HdY3u0Frvfd6VBrs3AP9Io/H68IAV1Um6mcXx5aXvFbGdZOk
6IhOoeMgpi7h+rC79vJndalnHv95nW7+5d1nahoJYtWwLcWRVetTHl1BaNYczEJ6grmITY+LnfxQ
jO293CXRturKyUfdz57cjGWJribW9xxcoFfzEN/GDgbY1QGpnMJgOGRFlP78+C7PNPM2PJHtn7eO
JbSBr2OnWxv4atxVbq3O8Gi0YjQBscOJ43hXk/H9gHew7Zss+lJXrT5DkSB9gGCirjP2HWvcgiBe
2lMaFMuNL8kQ7jwW5eIibJsisqDgNEZwE4IgkBtJ8IQ41J06Vef9Dmm3qKP4O80gou9XhKnZ577p
OlAu1n/AoQKZ+5R4m0RANINXj6nxT5c/wehI37g6cELrSaO0O4+aIcpfYgPRZX+MVgDFqh18sjHH
gYfTsqEcWU+Ha0+qD85MNHZxRSVyHOyZlxggSc3xIHAuAg4jzj5hYj6FXWdgJzHWuATXPE0bvZlM
jqmnnVHMY9Fpt81OkQprj6YkUtymol+CBC+daRf0keTYbmTGd3FRIgVcZOErheLnz4uqyOOx9G3t
YsU5S/34XkXp93vTdQtbrXhKCi+bwU5JPwKsKCz0j15xA0PqQJONE6xKY5FFgXmokchbj3kkbyI5
8g8GcIGlPiJ+4vj6s++SUIsB2exJ0WFzPyVhpGTsnlLggrwru+ED4eqw1vmCgMcD79Ei6IrP0gLv
6J8XkQgPrhexbS1+XTQIpECJJVEJcfZ6EWLI5X7aNl1/kqtK3ZPsmpRIAACtWh3Ze2QJ/eB5rL2v
imEr+06Lwu2Yhw6LXbKMlctatup7by1ykAUMlDujGJxrDjIJAKIATLrkuKd2MvhNSVIwgmt/VHE7
fIFM1S9L8ilr2witqbnQwuzB06NXDADcI9D+clNV6kta9+5RNImDCJ0kXpJ4D/ef2vVKVWdN0pWL
dDhFDRo0AtBOBaTci7PbQbRFXpuvo3TPDGW37Nvkc4rLGvadrrFXptKuZYKnVe3UxErcVC+id2hk
Y186Z6/sq42aRNpLNDpLinTmWe4t/7H0u3Os9hTB0FVbK/CSYY+r2kJq+mCZ5WW67si/z8VTq9hD
unYGu7mGojcxkc1RhpWR1z+MaWvWuzL4emBcNBFKoXIowH+e3Oy7NljSvsKP+iAWuL6yDCy5OFzX
vKqNGSnZebWdk5xmOYN32qLDeo5KiQ+6uhu+sMv05kPl+/s89JOzMYa/t+MCtu9TIzlP440mcd50
dR8Pmn1Iajm9RI2/0MVvFCT5hqW/Pe+09v/Tdl7LjSNZGn4iRMCbW3ojiqSkKpXqBlEW3ns8/X5I
qgW1pnumJ3b3BoHMPJlgqUgAec5v5J05GvwHJD4CQ3UNnTfys09SjT/cFDukTb5PyA8vu0htHofe
z7e5rYUbUSh0o0SDaK7j7cqf7DkNL7msDBP14ukGggHrpa1GDZdS3o2tQ+I2Ek7wNdvLsC6+GHV0
8aZcZxvmBxNx6JcuQiMMmZDgXLiBu0eWttoGnqM/xGmMKDhYlZ81fpJR9Tt1ZeMlzR5IBmOw8HaC
3NCHnvdDcIRSxHDexaRFbb1gFfNZlBzAvkw1IhinoqiQVpSM1ACHLDHalnugl8N3G++zgb26y3/n
ElZjfR9jrnPXQCFfx7jMvTRJCYMcL6skQyfDUSDLx7wkAQQ0IXnCQ/qU1O2TiMAAmg1rEH+qc6TV
IZAEewVnsIdmSr6JCAuZ/Nxoh1POPW2FGXh1LqdDJ5vdSvYTZWUrPtJckRnSaZka3h1W+Cnpg3tN
jYuLePhktJiQX8TXeBqbW6jPvGu9zcNzqf0PDx9Htv71+T/Bbaj8KBTqFMeaWBLvyj6aIUGklvvh
aXQOpaR0zT5IwCQ5jt6ukDUwj4IYIc68xmUDpKtxsAorVwJL1rqbJnUNwO5dsVLITRwLdNSpnstP
kRXh38GtaossSbgx3ZSs8AQmFiDjcPSqM/a7GLHkkIvksTqa3Fk/Q+X5nNqRehYt2cOkIw2fooCs
jWKm7oH7Nr4VqWW8DPDALYBy19yppPtobPtJLUy9HxwJYfGov/p1W31P/OangZ77S0lmDexCOzyH
CGNjIBpfosHr7rPQyFGFsbP70rHcXah01b5kd4o3lwRXpWgfe1Ue7+IAR/ZRbR+HIlWXIW6tG9Oh
qpDzrPvpmBXSP6CNIiXEmNetvw9YIDwkeoL2me7B5FKc8pvCrz1Vc+tZH3QctXQz3ZpF3lx9Mz/F
QHlf4gRR4wlgKNedvxy6zL9YYXHtJD/c931gHt0ULoo48PgEoYgAK++ZHo/QLAva353K85YKTVA4
X3z45utak8sj+mX1mZIYj9ImGNbIXxWbMnL1c8ndCQJWYW/wkaX4YDs+cqBNZD3YLkKiwOC+KQBm
EEWdvEwsLNN4udhksv2MLUn73baDbFF0ZbUOxybcmrCKl9wBumfHRKyj1P32h2cM29IrOn/RaE9t
qju/jVa6spPe1VTnV4MFY2GI1GVdKwjqJr69RTDKOWZIqO9MWzqgPpyuFeRvxhj3TRl0NarAGAe0
4OI2mduwA0/rs5qD36sAHX5vou5iU2z9RcmJnI3lLBHlx54YHfkDGgJAuQ3/noAEN7Gs9TGzHFto
C/Fd7/nhVRyKAvluKQLCN3VFklRiIYFukNAf6qxJtqjLv/R2finMNH8CePuklE58hn4mf8ok5XPm
Kda9GubVaTDKC0QAIP1YcLCF+xXKTXonB94DZkzD3rOSQF+UQabfSSSgnfWIs/tLZ5I1zhu53Iim
NJhnO2d7aKptd9+YdY9vbpq+6FI4ea82/lF1mhMwTRv88x88HN/hrPC1n1Hue1uIq6/8HMGxiUhi
kq6ZQkTb8auvkoXLRusOn6iMpOciDj/xdlLdD8hlLXl9Ug4Y97SfZZs7NdDwZEuS5CfP3e6a2K12
6ntrZ8S6jxKkWZLQ04GgT4M49nbXtresQz5G36kxEtEpxrB3ggiknWgHqoVJc4XpFp4D7Tons/yZ
15hmDfSex9rUNDUTQVZHaWD0jPkmcPJh2dWVlFGK09Lj7dTScaZxeeOyl93UG3k8oGxVWvpoJ3a+
c0ir4VIMoXG2k3rL7nOtO9rPrMNATA7r751utJexTvLJAKDclMHLWPI7DNnpDE1Y/e70R8QAu09V
5Dt3hTtinIJbyKqP8BRuQm7pgdS4O7kLkkXOz/mC0XN+SaczS1cuCTf9o+gSg21WJdsOdb6laAJu
Su4lpfwO6fKYTSplZSS3+67C9VU0rcAbybxF30IpNZ+CZugeEqwK4qmVZzLwTa9Fl1LuJUzPOIAm
ez2LI63dtr75be6aw+ZYR8sLShtc/W2mhYkkKN7fSNLah76owr3duM6R/GWyC3TFO3VBUG39Uovu
KSXiaZRrxXm0SwudQxnVmc67ODyZd1mSJcfUHuuDz89/1wSZfadlA56sA3atfVGjtA7u4wFTCMSU
9U5+yuMr4vugDuwxQag2DHetXpb70HPqM2IBeAw4cfmiuulJLvilY2e2b5S0+hqW2OuC1EsuGmXX
HUAqedfmTbQssMpZK2RR94rJap0hTY8MxDhsvDm+QWVeq3Jp/rLz5FHhHWJZkVS8dJq07rA2/K1D
KvO5F754LZ+w86PsghFlsyuH+t7mp7SNVLvb9gZYGdmyyS2YvvosG9V31UzC36l5AqVJIpcf88Wk
9vxi+ejoF61SPYzopm4KBN7vbKzmnJCaoOtJ1QWGUbNMKyoBBcZtOF3Ev2Q0SxdOyjuJiRz2Bnph
dhxHzTghRqWsfKdTvuhI0ZIDsSlUOgq37E0lI1cS+MaIjKVcHEhTWsDFu19wK7hRUrVnR1yZ16Rq
wqMWIBBuJ+1wnzjT9sUwvodK7kHLqIed4tfN1vR4RVKC4dqA0v3hAJPDfiYZHoYEIZE4RkK2TNvm
mfQEBRIigunF2S6y5Kp2eAk1fbWTLS/eWyMyo8qIchz/l9F2kGvz7OgIiwRd4SFBBr14UAOU6HPg
+H3guE+GrlcXC/WuKA8XnYYmezGpqvZ1fArGQt1SQa7XAtyFB0y2Mrug2AvoVxNO4Ax4tPditGpQ
1rEM/UmW2xS6akbKFAMyo2zjpaa33b5pFG892kr6AhHjF1WX/lI4UDsyzf8ZTPdcA1/fvJVybF/I
w6KBZe7boB22fRulD57aOeQrm+qH6eBRhEToL1ymfxVyYH0qZH1EsTh6sQf8XbNUcy7JdBgUtLXU
kC8qdh2qhAotArxjaeVr3y2diwh0HBMB0VB3FnNfLmH6URrcWKZVRFhs9ObFvq19Wyw2la0HqqHt
xme0Vv21neUpVHESgHAGeX9utfjOCZ2vVqQ5p0Bjf+1Xj6OmBUt1VO/GyjnqSekeLMdGlw+CynIc
fAXoSd3vnLhSsTyMh3M+HYJdOiTphs1xsMvZKaxg7qvPJj4SWtn3v6nPjSCVeVFht11KMV7XtZOt
O3Lf3C5jb8Q5kxu1LhnXnvvITh6kcBUXpvLJDD1r50b4n/KV5/eqxF/AzMSr0a544ZJxZR5d0COJ
Zlib0NT6VWdEuFzIg3WXFU3TLijJPRqoHe5E33xQKvuPkMpWyashJwwBp8LKrKqe7aqr8HrVg89t
mWWrNjG0S+T4bFHBQoDn3obaCEUAQgL4ntjbdWrRYcJcn7pSYwtIhuoxoc60KBC+3Is+JdHMRTsi
YwyD64KLk/WLWtQKM8La9ewHT+MtOVDlb7IkDVDMs/GgS7wIIt/O3X2YUhOF1PEiGH1BtCp+6WQf
wDpwoAm4bJMA9w+g0ttjM2rmMurtcm2CoTf8gIKkl2CjmffpPhhTfg+5LGGjNGJu4Tvuw2B1D57p
neBGe6iEhxIJlqjZohqfXcmnQUmWEMyUlFqCicFbE5Ta8hPGQ+GpJ69BKqQuP0V5Zt87kf7E9wdZ
zAE2D3RZu/Gis9WQ7BnSG4tW8MEKdnGroqUALEi1oi9Ew+C+zn+Ihun78jqzumiSoBwvkefCpFLq
HmaCNl5ufbJhbtXYBnsxhYgBdgv62ZDuRE/eIactG7j41lIDTMKxirumiV/PYi2P1llL3RX9iWoS
rifmdsqdiO9VLLebmCfhqTSwDMWJB6VvxXFP4sDXwNk3MK2whhhPRmnyAEjCK9Y0+FJm3BaF5Kky
9jh/8ZfZG5Pmqeir7eygRsg1ZaGtLgsdZlcTm1Th+2g7yrhyZQXCRbqrXeRhMJYaVg9Xn0+9Hawh
3klsLQvVG2GjDVMK4QyCddUass5jGuSmk6twcUL9pYXUd/Lbn4OWUWhtkCNxbBK3eRBZh8qteBeb
zlB+qtJbp2iLQ23dU+UdNm0T1GvSppQocpiQnRS/uJEffTUkkvxYMtSfud8ryzp0vUewKMFaD0v3
bMp8KYLoG5srCvANjjFqY/BomZrigE0BqFrDITsAr40htbfMQ4owdBerF616CPQKYqNsxlDM+QOH
TojBnOyU8d41MRtORwVF+XwkH6BHRoxRiaRdxaHwoQTyttVscFV87SvrBoZRrxb7Pi71W1yn4AvW
k4pCe9jZ5Gjro7+q6AdsVMaF4w7Zk+Kb1UNXYd3aJ9mTbrVrJ5Kl6/Si7jaV8qyBWL0jQeDemkae
YIk2dOEmUfMQgc22l9Z55mMjKMcxtdjsB0552TFMkWfktxawY9b7q4ESENb28bg1HNc+RqX02Q+R
7+lgSOpNWT3hR1M+ZaCRcg31ptyTyidH6xBJG4aGOyxNmzrwVmlJzbi1e49LUneCuuXep6H5UxnH
8NlLwnIfyJglFY4X4S5NuUfvqmAnRmFE4Fzl6znoFUZdyViRcZEeZVuXH3h+AGOhu7daeIs+Og8m
G82jJY0ABltD2xlahQqaK5swpqJqlwBgWsEDNz8lpBJ2IPHlFXl9RvFN2uYZj3cpsgxSLH651YGJ
rsVc1Wm9ba7kzfo2twF0xtOePN8UzBtehZkkyHgxGrXk/nQ0yG5NYFo8sJB13IjgtIupb/bYHItg
2cPctMQpanub2/c4KlPQ3opgra1VLGps9zYamxXOmGZS7G5zg47CW0tJSPwTohEbNiqs0RZLt51h
Oe259QZrg/FFfmdHR9AnwZNULVtF7p4kxWqfkrL/DIvKOWV62u+KFvKmpPXdGXflPTKqDtwhKTBv
fbXyDSeI/P7W1SJWcK9TbHblXMXZnR0zQHP/gLRmdxZrpCVCbeyfg62d9svESjte8QILtd0wPnoe
xG9Ybz9SklPf8txXF6A8jHPiGuEu6O1DXY/JpTGiT40cec/wkRHq0RUM71BKei4j/JLItQ8bMQp4
AN+PInYOYjTTy8ekytqLF9ja5+ZbVSTeTvWRico7LOjQ5yyRbi5wZQspciJlPQ4HJ0cTGcNj649T
nDuGg45Mqbp8F/DuVE8U/O8G0gee8eBCwvxs8s+jIAuMt3e8zxrftqsbZwfRkoxOP4dYJIhWOKbZ
PY7rP0Sr5B8NfTvAKbpHcn0si+Zo99ToxKphPSKzBTJlFZqSdh5c+fWgS3tL6rzz3M0Lf36IXe+T
CJr70dZU1v5ApfjDQOaFMgZvsAXmYBFCPoK9jmnfdW+Xc1s2jEapKJ/gw2+Crh5e7NF0V2MNqHlQ
Uvkkq6S7wE6v7JA9sj+UPmZkkODFoZiUQMQZouY2P++UZ7iFCojoU97O4ixBeLqFUPJhQASL0a6R
vHejkH08SthdRVaC3Ott1arCT6xC5jxsIBWTYBnGFKui4PWAnmJ6iKeDOJsH5rh54EPcPwiZlx8B
xEcYDHHheZ5ozjHzlf5ByIel5rl/+yn/9mrzJ5hDPixfYW/z+vH/9krzMnPIh2XmkP/u7/G3y/z7
K4lp4u+htEOxafzgQXTNH2Nu/u0l/jZkHvjwJ//vl5r/GR+W+qtP+iHkr672oe//8JP+7VL//pMi
71DydqhlSwRCeLULpp+hOPyb9rshSlHMwlX9ddat3egYsohVbu3bhHfT/vIKolMs9X6W6P3L+Pmq
c4xM3XlczyPvV/rfXp/NDFvvTg95O5+veFv1dp35uu97/7fXvV3x/b9EXL2GA2EUHX7pb3/9+VN9
6JubHz/o304RA+8++ryEGImni37oEwP/oO8fhPz3S4Gpb9DixfJAD4fqvul9a12CiMeAlSYO5EgG
6GkFcocmGC2cTQrbXUl2lanbuMI6sSod3iinYRHYDx6YOMAriMjW5UHN6l5fiWEPx3g9dk5gfmHQ
ia52dOJj4fAWmKu5ulUH1L11ikr4bBdLygxAL0lOHw0SrseuR7N+gb8g9XBMil9PjX6MpKXoFQfV
ep04d91mT/NcXC6lZVnF39wAD3Ic4IxlmiTRlpoU+Sg5yR5AZe70Iq3vEVtKHySyL3eGU1/EmIgq
+OViblX2K2jh6YMIU1F+XfgkWw4iBKMOXpFSXk1ZVQTEeQaGSw+VxbzQP7w6/jQXy1Bdkqh/cWVn
QHlJdb97qUYGbhJcHEFigQObxBZF21ItHxE653V4HtDfQkxdIiTrCcEf7jZNzBUHEee8rWIUETZy
OuRdJYfRopUhVQBxKg5kCa0Q6gxD8+EWFNn2CfTlsH03B+TpH+HvetFajO1lr8ndQqr8lL2mbt63
mOndi7O4ihdtixPNh35eiIIV76d8hz5M6Gv/ro081Br+WENEiEPO9hYVKLPdzn3izI+tdgcN8teH
frFIXtnHMh/NgxgUXVbcbRJ5mESdOwPMJHVCYzpoJer3Zunc+sWg6Bdn8wF4nXkUzVEI4IlTm2KK
W4avc8W0Sg/cVaCV+EwnSb8BAoA1STiqzgJ9veqCzTZJEmwtJL61QKhJ25n9JnSy+tJ5cn0pldw6
WK39JLrmfuS3npCEttlrECoOCXDkjal77XKYZoq+2zXESnOnuI5tecPtOmJAzscvKDpXOKtA0xVn
iEJdX/m6H6i7iPA5+eI2djsXnF3B3vXrAbRDvXKK4ORTwz3ItabFKPkXSXWQCglD+IUryeWfzmss
yuWlCHfrsu2PtYIQpFe1uNuE2it3OpIaxya7AY16Pmh51W8Msvmi613IR+a1GPdCGzr2u1BNcjsx
XRCxkS9YBG4TfCV7lwMyhihdxbZ59CdQBNaG8tckQx2oK6A4vEX4pqLgpNwlS3X/AfQTJYDPN6LT
Gv3sDv6rQQJklb1hg9A0OmLmROVoygDyS3kIqKIeRV5PHCwEtHZmXLc30bx8xK+HLUX8UFMNu8UB
tejWqJ5USMfl1XVSKNgEdRmufCNExhSkYAocBM/lznXKa94N5VX0KVNfA6nbX1bkaDeiLYY/rNPL
4RmHGW/fmlV318J9vnO6SUZZtEPX1462imlv1qer2wDJJ/AAvdV897U6oHCvtktZ8vLVvEKThq9r
fejDTl07uur9h25TDqStpOIsPD0axOPi3XPl9rSBTTQuySEo754wIvLfPJFuD5nODeSlB+hpCcPP
WroSFdMEgzHEVjPcqMuI8gqH+O1sAG5fLea2GG676DbjQ79osoNutyD/v1RdY2NppbPflRxIzIke
SKf5kLrVa1P36kUDTORODIr+29wWNs7SG8txPU8jq+6u2rxQlsgpodOKczOWQqDTV6quBQEgYAXj
OKt60QZURg91anV3aZiyMQ2qYh+OcbGPtNiWHzqD3IGMJctSxJRTYCSoCsNk3NNQdSMPeS+6bB8T
SV5GO+RBKkVOlg5Cx4uxt8YdjznlDJlVPYuzBGF1dcTId+5XDRByiWqgXUSoIwOqXSh9bmwtPjYU
PzrnA2k9/iWgvleB5EyVgWk40HF0Vt6uJvqq6ZJ9JlGS4WrzB/BLVMPbCh/HP38wP40L0DH6Egar
uh/joEDjI8WFr0kQqpQwllTRovabpPtu44mwLCH1X9y32ECzxg+xnfWl5DJx4d+bnkIJoKkQR4ud
inRS6u009Jq623BhBmQkQTq89mUQq7K+iDdixm2yWAezRpJ6hY+Tx7RWiY6ZshIrmr2/EyEfp0xr
Q60NjmKGGMU+bhWrltWbuIxN7oEV3q3815k/TR+eiBIV33wzRNfDqOJzUUbVoVd9DLfhuTyJWCHX
8udYuR0NyjRAHyQVWxZL4ZEkOAOV2kqQYSKaE6FAxmv+NirYBmLUsgE6iFExN2uoQ77K8Lqss9Sp
ky8wKFMhD+tk4AvwU3NTjBZIkNxGkyw/BqUOoKlStiEQD8SacWpEqAQGz3Q2D8x9/jQKgkPZmiFs
BREnDl1tvQ7A3fg5UuEbu44i6jxBXOLDSuISA2onCzEggudrx9OHAn1VnQpgTZqlY107AMcLzD58
gQfl1IP84vEHoFgY6GsA+MpLYSiArPLhccg6+HlShKhZ6yEZnMoWxU/ZPXnxKD8oAV/YabpYNa3T
ct+T7/1nq7q4ciu9JFnWkpfHvdHZxlZxW5jZ4LMwOZfau0ANvGe8B/ZeQba/tsPxKSuyZT8Jo8Gf
y+5VzFkW3hQFaZF3ZxNvXTHqYKrBP4UlxahYElZedydGA11+t2Q6pBSKWcOus5+UFGIqDE4Ggt5q
HmQpqveN7ZubhIT9Z2kM7sVzeI6IAX7u88AyNn5l4Jiho06FyepoFFvxnjxi/3zUrXT54V0ZUiVv
4KMsa0cjfB197RMjQVW+Gxl6Hj+L26s6BZ+dllV4UaO1oMUossd6dcCbXuru35oURb2TOIyptYcc
nZ9MyQGr1tvZrlLs4EEcHAAeeQQWT7TQtlAxc6yPWqtXETrLSb9Nmq7lJsuEkd//g4XL2rIOAmWb
IUUXLYdaPuR1Y51EyKC63b1pj9t5goor1I47KKx6McGVM2NZG0Vwi7ldd4zOeZb5t0U05B3P/kDh
U3wKCxj+zilcYyFixQHUdLwC29Rt9Gn5UbJR39Yj71GKV3KItmvWVN3j4JXqMugMfyf6ehC3d6Ci
fmIQ1z2KriLTkQpK5JM1dXWg07HVNnmLnJo5m74HzfgixkS4jl3c0kmg7NSyqx+GxH1BO6Q7Ohga
Hwe3B4UuTsWB27sk1cc54GMUPp6vU0WMaLpZ7RUL0UbqLFirxtje1pxjkiwc3OU8W6xrlMPrYrcl
RDtPrCe5K73thxCzknmies4n3yh1ZJId/WC3UgB2cJQ5FYe5LcZFpBi2kMp6jRRtc468DYlQChLD
UvHQGRFBYg1xNl/SRMZOW/7l1UQke1Qf1UGQibJa9WcLgcEVlprRWjRbx6ev1fozMuvWokODYvNh
wO1i/IfCeP+xP+sPfp4oxzItY3MhFuntR3XIu3tP9WrASYm1cdhZXk05KRduOXZ70RSHqLHx72jD
O9EqcL+9Nka/SiPfP2dTy9E97woxc55SoMJxajCWcwc8fpZOU6My4CTfFOjfwRKNl5GfiIrYn5g+
XbjX/W5TBQk4paJEGr7urqUl+48QAcBVuo/ioIVmDYLIcA/x1GdXAFXHEc1/MUq1vjmnnnoodOd1
gtoCYcDQlx85XVDRkrU1tsjGTtPB3qZ3bWb9nuOhBgLvMqurCCjaYlh6rT/sRHOs8wYwmhksRVOy
Y+0hzT8nUfx6NVzcCtKXprXX4joCdZNpJG3syS0DLVH8rHH1WSGxnp1EX4CHcs9W/o+2vtcgyp1E
hztNElGiKQ5aYIbgaDJv9WFgbuKhpW98A+Po8rOm2PmpHzTvCquYYhOq/EsD4OOq7qpxQxXef3Tt
wL/Kgb3AgS75l1ExV2+chYiNNdt7FPMh93+cLyJ8xGlvEfMV3q4vBuc1AAWj5QsI3TEC+AE+Gl5R
GSH0b0LeOdlSvYaZ4SEkYHQ/yjr0DuGEsV6I6MYMrOXga/1FHGpUU0+5W63Vsh4uqQnJIwldrHum
fyES0y9uZZR3t5ZNGa2SjH4RiT/H26j4dMlfjMakxN7Nbaa5eAr7jylmhTtq1R4MpxjqTZSXB+CC
aEsBgH3o/WUcTAX/qSeTQ+dg9ulvMXQLmvy648IO1vMcr8vixdB6r+uIAcRV/x/Xma/d/+fP07Sj
vMQTvlgXsYETZ6VuW7xZ9rWr8b4Vt612NxQsw6tXrN3FphYeeijA6TQgujoxeosR4QWknLVSO3BJ
pikiUqwtmlI/ykAEPASf6qgY1qJTDN+uKMJ7SEhryFeYsNtB9HqXzgdwPotc14ZdM9ZrWS8CfUlS
Qz8ERWIA3eaeX3s88u5E2xH3dzFOLmew13lR17vX9xq3D/Zk+aR7fiDe2W5iG1fIGoudtz55GjCD
EmZOqd76U5R39Ntpko1fWtXI92K+mCUmKHx9VnxTkEWZ5ouBrk3sO1MdJEwle/gcGJWBlSjuxjff
sg9NMSD6BlStsW+EWvufY8XCceB9s0wU0UrzMZc0aSnOdEArt7N06stjyXgUZ/8gzrZsCVQwyUw7
Xn/QxhJNFRivlAYAZt80s0R/6bfeOx2tGGhBjOdlhEHdSbG8/Bmu8ULXEzDOva4BYA4ftakbW9cI
k15SoqJpFFDv0UiSADCP2bOqkIQnC4Tg6BTMG/1tjZF3mkto+Y8eZKVnDhE/W533GBwuTIzG5W2W
Ww+Va5b7d03IIfvWQ9BkK1XObdRDrOwamrpxJ/xKcGK9GoPWHIWFiTuZlFSBhAp2EagrS3iY9KEZ
3eH0e5sgZomDrcW3qaIl5vdGFK4toDSr3C5icp3NsM2UQLvmEK3WTU6eTDcMDI2nPlfCuS7PzOoW
IgYGFsAD2kkPuTr8ajxDOZAa1q6Imh7k0JdPSlPbOIU/D3DFrvU0NDS1dFLMfldrlhMsuYUOh0hS
f98idchaoNP1bCmuOX+Y2EPrOwQWk4NhP4r+uHbqZYHFx/a21PxhxLD4gKEV3z7IvFz2rDiRtU9D
1UMwgR2jNu0n7UBqd0D94W1JbOkXc6cyjOBuxX5RhIP5JhLR+lvMvMQ8MPfNy4zTMiO/U+yK+8+k
0J4hVEpPdTYY26zR812dlPGTNKJZBvDxx58D+gDDi9IjLSOkgAYZnoyGkJcQA5R9U1uZRfK+qU9N
ESxGRfDcFKMf5mYm8PQajPWym/zakgg8UO/aX8C3Ku7BU5BLh8SDyleZ498mzNrI7WonEV31WJGX
WnfM6t9xZugHH4mnI0xS/qsKKUdgR+oyXLCmXlujqERKSIwOU4g4E4eygiR1G/nYNoNaO5jtj9xB
1r4WcWI50SaJ1ECFxi1r8JBr96I2gQbNQRsVX9r1BQn7kefIsjWww/odx3pyBA2ck/oMkuRYgYha
4gOMKec0qbJjZx00TcC7VWpJ+qnIZVjr3QADcLKSmpqoRg1nx3cbf2lhBixGDbktryNS5ScIeM/s
OrMvTRKOCyUL3OemAY6ktNnw7BaBscBQL312rdheZJnn4KJQ4YJrwNltNBhNlA2cg2JpWL5NPG09
DN1bUxFSD8jQvGvOoyL4n86NYy9YWh1b8npif2oN8BitxAo8CBzrZE5qJ5TPQLEP1AyPnVesRV8P
5HLEe3canqYkbYaZ5LSCDqFr7ShqubZLKd8hn2KvI2i7L2oUfq6gGFzltlDP+GXGC9GfJq2+SmRg
5M4E6oX+zKuZ8sUdi/rAH6DCqSSJXmC3VYvKc9x7sIDjQy7VV9HvqUmxiV3dIDHGRYKq3jQ6cKIa
nc3n4Kvmh/3PbvSwK+C2dm3zetzhflLsZD3xHtgOgqE3U/Nn8FWt0T8RkcibDVczRBbm9c0avUmY
T+ngr5CwiOFAxWSNyonDJzqhGsTrYbDiE2g865wWOFxKnsHT7O3MS0mVir7g7WwevZ2FfXZqUsSx
As+8+ry97vkuavfiAIldvzdCV96asZZNZtXvB0RzCN1rnif2XsTOEei8kwkzwJy2sfeAuF/6qJRx
uHZlYP9ZBXEslPJ8abRW/KPuw+WoD/1XLyzD9Vhi7TpHVFOJ5N9GCJ2oOAyWSeAPX3VPgvCRIrW5
Rd0m4Vckyf7ZnXYgle9YKwMvrKXp1z6ZWLE5saZtiBh3PfgNUmAcHTRDG2ypGRCjTmzzo8FgfpDy
ElLItKd5N21amxpwf6zKUx1EyQ+1JeGrFU7+MABM3He2pG76MZc+k8G6RWiQfhbJgPCQGUKJSqkP
K5PeOvZz3yg9K0eUdesHdBSHe7TPd1rKx17K2ZBt8K7rViJWHDQ5/oaEHeaQ0/SiCUY4lTgssim9
sLlctmNJWdJN9FU9WP2XuiIPl2lkR8aqHj5ZaroSFGjkUdkOY6eyEixnW7WUhW2a2PNhGBj7Sis9
Bu4wrFHdz0yYMsjiioNvyvJBMqYDWPOEuwinYGt1FUpB8z3h3kilYBoR4ROn/e9OU29A5AU6LLzX
YuivwXS/RuzLoIYTG2zrIS6kv0a3TjdV7g0IuHIYwd0eR+xGY3uwdqJL01ARR7/yTyFpqPXHePD1
xYgKx2qeO8eJMy+qtuHbUh/CIvssOUqCuzqSK2q4qhNjVddmejHymI2mHoXbUsWhuFIDdppyDHG+
kce9oZffuzxxNmorj1gR4A8Y9Ul1FX21047L2Tjwb/vkaS4MP6ipc4xYKy6rbtng37YShcdZIPpW
tnxXx/RxL9q4XfdJVC1vwzft6H89v5U3dU2DJCyWbLLG3LRZ88kOVohfLgy1j0/d0Lb+OpKgemI8
+LEZTSxj3FKTO7z5tqL1FlpP9zFxM3vrFyuKlugXEW/xol/31er8Fi8uKUKdr2aBAFM+qVaLQ5a7
5rpqy3Ex94mzST/zpGYOMrYixrDRJYSv/zqvtjtIQSKyiwrv1HeRtc6KyVj4LWZesUZ4bUs16ifO
B+ahKIz7299DNFG9ghbNH2D+F1Flu4WJLju1uJ+/Tb01xciHPjK+31yvLBaK2snrqubOJtQF8kr7
CaC+PXtAi8GwYqg4iZVXXpHgvoxOqIgSkyyvRX1hGv3XSXUVnV5LJUqg9GtHT6G75dGAh5SXDYso
N3ucUGl72ONs2oFSouiTpr73gbCu19ytJvNURsQwOWGFyiL5N7DXGsJD4S+dytteSgftIg5j3Vor
q8NKfu4roddRQpS9RZLKOtvi1lt1k3GYOJCtRm+1JOed9i4KjpNxmG9G2n3ZfxUB77qbVtkgZ5ss
Rd+8Bjk5cE+VZd3WEANmqjgn1eNVc7pU83Y9UEDxZhx1/DL/PMA7xw9Kr+1+Xrxw+BnkesOXz1F3
KCghCTPJqiFqWF41NYNnbennKkVkrZgOU4DoEgHiEFrvu0ToNBGwsnGb+Oe15uX/vNaQ1V+cIFQO
tuovLNOoHsQhVDJ96ylu8+prU2eIIqmjo++bydKmbRPn0ib+lKPCS6bzOn3rykTf2iSuqMWnymu0
BR3nkrGV+Rg9X0/MkKf1Rd/wP6x9WZOcutLtLyICxPxa89xdPdr9Qth7eyPmQYAEv/4uJe2utrfP
OXEjvhcCpVKiupoCKXPlWo4K7xXmp1ZfW69JwV9VlvhXJbHcazKb76lJpTvh5B9RhSbOVMNTpCGk
sK0jNciJg5ketYzOU+J074U+8I622QDUVOuiGGzZQzpvZQn8cmgEjUUF8vulblPpS/kI4p7Jzeoq
fo1a1PnpOUxUXp0kLlOEOrNlRiX0wDlAFsDp3/NigGpuPh7JRIcarE5bf8oYyBzhhsgjkBYp/Ey3
H4+Z4TeHRjmp32ysavB2tJXI6BVHp3QAh2O06izLWtA2hWy0LaGzm+024jcbTeAg67cwg6pfcxSA
AjIEWrBPpGEoFvX3rZlDiUHTiaHc9Z0wrBrbtesyUGQOEBfcGKif3LQ6QTpldbFBmUG2aXQ29dY7
xuwvZQFBg5ReskSdkr/+DSZPTeqtkXKce28weYLTI0vL57G/dcxT6d5swp0MbUNEt1BFBE2jl6kG
U1dkgdE/GCz3JerZGwSZyjvq7Du2AEkee2oKKLOOjG/JzAsI8dkSdbiKJd6LqkyxL806W1GvGwtj
HYcp8mj6ApHfvF9gnlL5v10AycRPF0gCEWxAZQrUK8pcupPLsyWaCLtQs3AB6Bsttsyz4WCMZXDq
ozFZCTdJvjco5JgY+E8hBOdsJKs8kFpU2bMy2is5AEDpg+witu9uIyEPyL83FjbBYeR8yafC3UDc
BbeVC9b6XBXgh0lw2w0a7HI7kK2E8ArobcvtzR4mrdw0AEoizgVxsN+GUtMgMKUeizpd6EV9TDw+
pAluJreP23rRa30KOnhVj0AVnbYpIFidPty6yTZOMV9NEoEg6vh9inmeukWiGFHolc1a73Q7yH4Q
h6EGdOnDHgONdLIViPZWP09RcjhM4pNP1SVqm3Xhd1IeBlcyO7fGrFI8Cw97Wg2a7E2xJSey0Bkp
QkMomp2xtrmZYwhKgtMOSdZfJv00383+y6QxBLGGUiSBv2SonNJ7CtqAuFHgbZXK3uYtirbT2W/7
DxQKf4HoF/C02gP4MrZJUoVosW7efH09W8OTt3kHRL3zfmZo5AoAp+CY2kWDkE7ZPoocBXymMaEY
pWh88Ag3/tPooTIdhDX/QMIueLbw/EQMz4pOU9q2R2YDCAn9IvsR37lccKMz/za6O9L50mPchr2P
iSwjOok4aY9TVkFyXY7LsaiwK0ZE+63D83kxgMTlrhUD6DzMGLsvXkxvwgf3A/gix2UuwOXoy7Fa
IaOS3gF6rPZeMBpb5ovqGlhhg50P6rDsEHTLmjxsTOS9GgT78tsgq2sNsK061bVrwXsQjMzfOzIc
C6hOYAGJ+qDW32Ruab9krbrkY5D/ldkZKimxensAv2aLGlN4cMO0X1o5XCh+9iePjzn+oweK2CDO
jirgVdBnz+ClKO4J6NCvTWS3XtxRtCgA408EqKi46R0UOLZmmENR24B6Qg1jYyuwV/Xg293Wdjks
K2i9HwgJkZbJPCmN71Y06Qi0JE1KGAoUdvrzpL0FUfcUoiWAFmOZYvryPjab8gRtA+xAIE42N1FD
L67EG2vBhNgJGFa0ieza1KZmeaIpPuYhEwQ9l35qWPiaQd/vAfSIwiuQfMSnyWPZndBCej3n5V+9
3qd3YfgGseNolWOjNXu4nTksOEA6IZB2G0+kKKD6iKeCDkDcVXVuoQMyciPFT29GFzzYkLk0sHWh
0UjaNAsGzgf9Qo69VaUmhNfGorgranCJtprvrW9SBUDVvztaz8BeQnfEiKjNI7IhxF2sO+K0dk7M
Bg/xWSFUVVTCFI/v8R1p+8VGIUFNeneraBjNb132CqVQcBAN3Fwm4ThdLOCbTihgB0XYu0M5JOs2
N4DnM9JgO3b9xjU7/+iNkeuvEC7JNiWIFIEyspK5OzGYf0zw94B+CHqVOUrv9jlDETv9ZYBZr22g
/197BaaPmx3cOGsnz/jrH/w9bWdJWAHZKMBFVoHeI89a/Ep1TJLaZhC3C6SNXQjaIXYR1pZaOF7R
QTK2sV8FMi9thyAkggMX3vb1glg2xyADpZUBvkNqOp7z3wc1lgNwXjmeEaSqQH+rDwZ4KgEvhH5G
N/206Y4UMmVQhJGAPZnQQQe7cW0FzSkV43jl+lAqdy3qCuzuukUHAP6dRGDRqS1h0Zt3PXLF1AKl
I/g4gOyDJHJ8vJlS1RZHOZhfyUQHrw+rfWCybh4pkpbvy9b9AYme/gjuT8gY9SobIA5a9UsQobvI
Mcka8XZtpB7ypLPZndpOXPwoc9MEXiZTJ2yZrHUzDXJBWEtLovoG63L0UJt86IwOYEkDb0F2uplB
35v2i7rv3we0AhLbzWTeZcyHlJHRhT6eyQbDN9e30Xps4mCVZvb4JAaOOKobXpkJLBdXNdhDPcs4
UuckTRMFlRBap94gcJsdRKujJfUGeNWcvdH/hsri8ckFF/Qj5ACqtm37ZdUad40Etxh5Vi6qs5ux
NPc0D2vx0xGuHNfUy0QvDxbqXcGGiU8EHEd6n7L6QNOSB5CQIOwzmgdqJSWIKLHlbE40G2JWPUjs
mxE0Wh70Rh3o4bnWgG3YxNlzhGJWJDwS0ERBiXQncSPvbdDonlGVjUdzG9dPDcgxFqaEMluFLy1C
wCeGXJBYmXGqdn1cAnChQ6fYTlvLJOENWPHQLFjF7QXQDNkZLyXwtdQOim0Mx1+lXWot86j4xZH7
EAGImmJjlg1UgF1k3wydgosmVwHuLZfhoLoLmajTEyCwMUNHbsiDOrweRE40nmy3SSy3B0a36C9k
N4UhIUkDzSzU61untm/KXc2jazQZDqi/iNIqLhiIrCxwpE5R+leBdznIVXQPFyFOoQWTbTxoBy/I
CO5muNPp7ArqynLd90hLQZ56FYavvOrGu1sIYDQclAVEibGjwAF1JMJREMIW7QoPWPueOnImkPOu
rFcQZOQHv6pKPPhCtnWKPrzUHXQNCjeBoEI0TUuz9dPXTgbVwp+K6FsTNBcpEZBfqOmtxoYP32rV
oYJkaH5kTvHiyqx86w38a1G/PD5jP1CsAPEV136oEBBwXOsccDXtxtjvD40ZSqjysn9duVLO5yu7
+soGry/1WCHOUuVvSNp/vvLQZy9pXZjLtHQGSH+XG5CYgY17coytU43GN1viPg/7jIEMuw3WoPgP
T6j5Hw7Io0NUUKbmfQZCs6UvmvqLK/pXDdrG+H9AbYRM55R9MyzDfI0HP1sx/Ojv4zwytqjfTg9J
loqz6tJp7YZT9eTzCITR3LG+Q0jj/WNY+BhGFMffextBwN8+xjiF//oYiRNUv3yMFgubs4118rJX
+D03EvIVSEIUT6CCra52h8eKbjmhiQOwfKU/lhcyYbUlVqGw+y01aTifgFWiZmereTjqun2x1ENR
GIAac5Ai+5OTrAabuxCIt4ortloAJnTuI/QE3Mch1kEYiCAdydbGsUb9aq4rkBw/AmFUXL3ofTgk
wZBPTFxEE5zePPWd834Q+iwD/N0zBqBLdctLhgmxldxG4FT3gJwHqj2WuTfBUrkiwQbHQnQBKZDp
BDZYaOqZf5EZ6qKQitFepFNDXuU0jqe6Ma9Yt0TLpK7BhzlKpz0NmkGFDqwbBqyPQQadgP5xf+uA
NAK8zQ/vUbXrqot2kOvslzbiZ3tK3uUZuK/AMBGADBU4a+oF53W4p8RfwSbI8Qagl/WiaD0DBybJ
+SKKZLCtEqu1VyT+bmkjNBWCLQm7k1g8nVEvA4vbotO9TQfsTC87qK6DJOxu4vYTI5Za3Ro984ko
bKlPt2592tP88Px1HASGZ8/abm0UkgEWFkl3XGcdOJRoCTivBsmokho6IXqxSKlyOszeTmejyhep
+dshHI1xPdZY/Uru7VLHsAFSSMY3ALtWdR5mr2PS1ij1g524abMkBJNFk8/2YNQMY0E0vmn7zd9i
zg8s3ySeYYi9KM3YTocuY6gWkX2CcBtst95Y+xV+NwHsQLvFMi/4Jbbw4uo6iUoLneYJwyheKbtg
B8ru+NX9NI3i9Tcv6ac6t3jIsYO/Gvin9baHxEWQ+M4qKDkSnFqYVdpCXZsR/1JKawwMezZKrynb
8K+5Y9qPYNlZG3jfQDPF7U9Gjv0aKdWw3MJyjnEUEWkdG8i+lICmc3Gk3i53DyNoKx7imDs0B5kH
SIueeIE5aEobcTDgkbJiUfAqg4JVzx/rsWlAvwOgUmMn/LECcT/IWoLlpMA+u2zsAZqGUeRvGsd7
782wraahZPrTeO1BnT4K7NYuNGnCdtn6Xa3/FDETmPuV05zwp4iZs9x0eXui3klnxqkX2XE467z5
rZd+TdTkPvs89k/O9FvDUy07yWOZ+GpZeqHxZMTjv85Gxd5t8uPsNz8jhZa7Eq3aijKzj1wFIN3R
Ny1wEA9jrcZHd+jsY92POVQNcXO2oPu2sXv5ZKebOfrpL1NwgU5DJT1zXXs+AkQgMTlOgrPjyDpv
BUl4e0G2W8efmoglsGZB427ddjl5q45DIfu3DkvPn+ONu+oCGxJfhsXv6FBU+RPqV30gHn+a6Ay8
buESnPL5uiK9TDLWqQBtiheAAu1X74QD7J57329me4yT2xUKv3q/gu8Cu6VZ48Ili3m+phE3Z88o
HmNZ7A0DLJuoXkoXTaHSTQeVT2jJBWzfTWZzMXWq1uBFeDR7QAx0phdvWvEgQlC82W4D3VbtQR2F
cPYWasjmQSgv7lcC4majNUUXyJF2CyMP669djXSkywp+LKKhfoUe2WxvR6gUQZDIWTdZ23ytsVa1
rKp6sMsIbEXFCKSxtg96OCqg4tvwBpKrj7HXv0DkolpBey97lCbCLXRGNqlto7bR2f+Nn1EhvFCa
oC5XilvL0J5At6+faO52Gsbui8P4eBxNYJbJmuWFtVQST5Sa29CvWPcTSLBDiPAYIMjbtCK1tiR0
Mfn2xbUq8yErVHafCPY3mckrSAJzWzrO+EV7maG/tQvgYSrDecRaE9XMLh4CyMe7j2SrOF8pFDle
bRf6JCmEmlc+UNdb8qABzohwpxaAfSSbHjB4YG+d4wABixOA+LI1WLv5K+DS7T4aWrbmOvTlw+52
7md7hW3Rm/b/k11OOdRnm2jBFe8vWSmDTcaGal2VvHgGjaG9gy5luORRVzxL3qJo2Y/9hRGimU4R
ghJa54icLRt8PkMhL9SZ1en0kIGELMbSSUJna1XEFXtivUyu0u/kbsi8wEQYzusONV6W+UJacbR3
7K3lCjH8TR1GBbqrY8FUd5jdIdsHvRmIUAGM1YCFZarVxUmq/rVbecqRr6YhOghOqRxqJmjGda8Z
Jg3IwOomVElriCuglIWahYKCWezKR2Smw2vQe2cy49sFQ1EMkHudtZgygApaASGYHfX61vgWOWO3
yXLs726vW0RH8nGRIEICLYBPr2F6295evpFa66LeTw7Ux0mBBZ0TZF7mdzUNZIhBJyBDOjlgd8ce
0pKbQWfZil51D8kUbbqex3dk6s0Aese8/Zv6yHQbdLP9OqhTU3O0evk3+f//Dkp6oMXA9oCP1osA
cVJf3YVpDKhHLaTdfB/b+GikWG0+llFXPZVZ9I+lV12N3yaLAIvJM+gE7bnp/dqk3pszIlbifGvK
DBVnVh43q9DYR46uLFZ2MN2jFVOd8fDHlu2X5ULmXvMASAhbugVn14BZ4way0u0JRHDDQQqI5YR+
IO4QX7ZXBgATz1MDIY2xatrvQcP3wgLedlEBzg2SAgiFFvZ3KO/wLx7z2TJDum2ecjA07aNfvk8p
JwCWeum+T4mS8lOMezfphPxiVGwANSPORtTgLaBzIL+UAtekM6ltf/Sr7Ak0sSEIS5eqK/iGtMEi
hFXOng+KiwbEyWtqtn0LoXAocpJSGGmG1QXzzx92khbzEMDAyzhLsRY8ByVkgxc4cSK8fxaQ6phP
Pnf9Fx8TgJ/DMCX2Ju7tfsUnP9onYTh+8SFn3cuqfhFWlZ5zMEQvFHQ9vpBbAqXHPTiCobPp+Iua
DeEuzVi05ShWXKEw2Vknssb/us6nfmVXOXQ/qD12Tg9aEcdZK4gKQRfUm9a26W+BZfo7csd4T7z1
AF11d3T2Yb+ZyD651uxPFPdkcjVgRMGOt2q8JzuZqPN/2n+bH/f4p8/z6/z0OUNCdHzMLZm7CVHV
trEMD2rhH4cBRLYj6+/6MgPveyMDpC7K9Htr+1G2BrYd8Z+2B8mIHjD72FMKoZfUhypMiqf0v6e6
WT6mm4enoPT1VAGFcK2G4FSuvotEvQytIN+QjbQTejCfXmRuLuyBgRcbr1Lbia09UqPmjBuTQe4s
XBH0Zx8s889JY7+/gNP63W2GkWm3sKv6M1hDvOfsp9vUqX/N9qsbDa+iGP9iD3e/PWFjDAWmu652
oUlvN/41EYlzBdpTon4YN3plnvIOzBbkKRy723meHYArkWFTov3bKQHVIW/BdUs+o+F6i1YATceQ
Y5l99BXAvux+uoK5mt1zGU0n0EbckzdNq0I8t+w5OWQKdVA+UCtOZBS7HDqYL2aNlETkR/GZmqD6
27ZFlzwaUKR7LEZ7Neoa1yy3GaqeRLWg5jRZ9g5kzObcmysOIIwqyx310pQcghtnauopxxycfDRl
CXqdvI+7sxtHoEUxQgQr+JJR3EQfRFsAJg45uBPFUvq4nqCJl8QbaloZl0dmQrNoaHj5FCNv9Ojk
cyiFHNoGlM+34UI05jL0+7XV2VApjNPwqhqUqjGtFlrLAbQTfgegcT+A/eHfHjLojq3Cq/43DyCn
EBbXKY8/zOFj/75SiQ19eKxZCrYGEgchFc92cJw07f6QGhsi0p9tcz9I9UGy37RggXVLw9q6jYOs
BAOrKSqCm5NPTaRM5iYhbAhTw6U7m26Ymo9BhNYhrw8Ttcj1YyBDOcKJxyilTll11+fZEfKD/iOg
wf6jz9gLyrjaM0hifUiWN8Ea8W21ps7ON8LziJBVpzvJVJb5pfJzBlZajM4SN12jpL7d0PDAFBZ2
ou33ebQeBCmNLeD9yT2ZzGDAogrEz1v6BGoI+iOHHvCCemkOhhxcabLhSiZZG6ggkn62o48Ade3m
4DLPBADk5ycCsw9Uv4wHsnRmAdWn6XuUJsOeAnACBLnbqenrOYAnE7u74EV7pU66yZCNheh7yq90
g/GsQ9nHr8NFUdcr7jHQN5dZsE/wHgB2N9h3YVM8uSwtnwqsk2yVqbu4sXGPu8xZuoyLHXUCIT3t
bBAlLGnAx3A8rwqQuI7+OvCq9GLbjwSaYHgJrQDpncC+A777rEFSuZUq+Q4a3G9eD30fEI2E+4JD
jdHPc+sNA6mfBo61EazcFKCZcmWYKdu7GoJvGc24Q1rc0tALcUVe2F1EdZtvArAWSMggfemzxAbb
aY4Mhs4sdlrKRduBrGWf7L/6I2d4ZmHL+z1KlxUgrBmQCjry91sMsPaTemknSGjcOj4FC1uKBPoS
rJplgmf4MFTg0pDRFSpe0dWzkGXB8jjcDpCxvYIjADF/D6VfMghP5MGi1LpX/bdpdN10mYfc0/Th
PyJfeunS1ezArZ6SfGkOmtJtWmj26Ss0A0Pwtod6dzSg6E3v7PBc8iDjF3d7arbMXHGwwj4n2Hlg
2fJvN3pVDC4UtMOi+6Nbo2cjIPOHm97HzLORnS5q9I64XZRm6wcwKg+ZBHACwmTbbsqyI3TB8mNh
Gc52BArhjssKMPbKCh77CKHrhrnVV5bwrwmX9Y8mhd5d5iu+sBUg0C2vfvRh83U0ePm1aMoU0jiZ
/zgy/Jhrg+d3EKh4v0pjqc9X8ZwkXSMP1oL++K2xzXfWGChNyyMwW8QR88kMbciZVuZPNhqkKTiC
2ILERhisc8TeHiESUx1cpGwgzOM6j2SLxZdOOsODtPA6CF3IDrcTuLBu/pC+AqRRmFiltlZ7nQ+v
QzdBtLRy7t1ReQdbL1Y9YDc2VjamSGNP4g7JdgW066/GWTyejLb2TNfOQYkg+LvKzJMJlpPbie9Z
syX8efKLT5WG40vSNW+0RqbVMi2UxwFi8yIy92SXYXDH7QDYh3z62seQHbiFdykMrO0Og9i548Ub
qjwY5UsdQ6kCUhHWKkGeEZJz6XSxI2EuycENX7KucZa8RLF6K+J8KSYz3kyJ61wMIG7ngxUyfgqF
sx6KCOEt6iAXCbmlZYkf2YZsA+r/VqabxBCm68XdIEEX0rmZ2lSlwPfXVAYCkGI8YNE4fgF7rg+J
Stc49LrJ2KYJlf9ag5bm6AZQ7+NaO9oqJn/ZC1D4T75Rggmr/lGPtvGmT4Ksfj+xwI+bCQiCuBay
i6WVWy9N0HUr3gvnTlrQFsjapDggYQBGh2gK1zWDKkJqReUyr0G+EztTizsQZ30AtDeAPGibFpJ+
qTKt9X/2IUc6pCnYTrj2vk1GZ7z4VpZdiO2WfaIt51Dx6Z4Z04lkyLKUjfe6j3aY1Ncy3C16c/rR
99/GgQ8FLPfKeWshy7AA8RF/5HYUbMYAGBsJGsMzS8Nk3TfCeqmM/ltRqegHS8CDh1XdX6B7thdK
DzLYz0EA36ozCnpSMGsa5suk1DwIsqrzoLZCQAtwEyMasmPSuMYyn2S6RMwpO8aRAkk79XRROr6f
UteUmQiguMV0sBUSaKUuq6wMFIInFoTXoQWWnMIIDBpGIdoHw0nrZVUL/jYW8s53Ueu1GOS3QQTd
D5RM/cMDN3jxcxs8zIFy7jLfzKD7JPgB32x9zkabrYUT+I8sFa9JFG8nnT+ig6zGENgajrpxauc2
0sWZqw4WZaA++Xx084CPB2p1JhTnuzGctgQJqhR0yocWEb0ZIaThQ6Bk+bNNeGCgIFFqciY/9TGW
UEc0H/n9x/nA7RWfg6w7gX8D5Smmb6xuEZbBMZ/Akg7MjQ7SlA5AgZXrgapMo6P1gQZF0HZa32xT
Gl4s463BtvuQBGGNXbJpKHyH8WpuKll4d6MsUlTuJiHCBSBOSvSBOsBkFy1st+TbT95YLa/aMR/O
N2fX18TeWf34yQ1C7slauUULLvBXEMSEZ1HVrr3oEA/Yh3b0WjMWXUaBfcsK8PuNZ4N8bHZBzdW0
SJPIwNNlLFbAE0HU4PZ8UiyvQWa9pgdTR3Zn7J1LmXfFSmpn6olyZOAWpgBAMBWz828PP5q9YLYF
skWUpWu2Q0/TI8asRF0mnZpEfHjrIqO0UgeoPmAz9BDSwPvkxwer4itydBML5UF27dt75sjZNs9g
j/WuhUybwxdFXUBuwrKc+ySbmp2bdPm+tN3xboIQJDTi0uargtyjb8TGj0A2O69i/lvnF2pJgwov
bXYyt8A8EvbjnY0p50GF6Z3pieCU3Q4xIm8eFAHXdh+m45pBoW9R6EoFT1cq0KFWzRJBq/BsO9IC
rkZv7cG1wUF/hdIDEDK++2HXBOYSUTfAmyPks/gYbFaJ3EIfDfLGSOfcATOs7opMNmfmQaFesMKD
+A54VMykHQ9VaF6p5WkTnYG3JN/1ni5P0ENpEuoojTjbmDXgd37Ulu+zhHnerViPSGpiBVGyLh1s
NFXGQEh4uxRyS/g0QNDsaDY1prsoTcVFgFRhHQQyWdMvqtI/KzMpH6Hkxk7UaqOwO5dND94/9NEh
bEy59oC4WKdV+G5D5eo1qoxg/i2iqrY815N9R/70UwR5vFjHXDbr20QyEvc2ZIvPNA+Cw6DfGP0U
QSZQqtSa/8rKkn+ETP17d4B4t4jAWk924bn+0motdmzjUj2zlG+7MbC+5tKCknXZjltyy5BCzy1s
7NtpYIf/NO3EjHrhSdBw0bRFJMuDTbDA1ujtHaoGo3XhTt2GWMiomSK2/qnJdZMoy8y2ida33kgi
KGGW/8R4LTwP0BQ6iAx/JTUdjmh55QUoRNC9qas5InkNXKJumimwh0LT9FMTKYPknNVdNjfjUZrn
uDZ+zDMh43FJ4/IbtWLhupehM1/8aZqeu1J0dwZ0xKiPWza/b/PwQn0KyMX7drTBGYArglGjuWKB
tYtAsPKcGJMBTNG4ob5iYNaDB8JAGte7ffs4dsmS+uopTp684p8ad95WpsC691E5PMqizEDLlQ9H
T5M7ATZs71Lm1NDSAV/U7IJqmsZ23Su10jJnwAAm1oaag6WqS5mFF2rRoBIL9AUCBMORmjSlH/RX
P0ufRk17kg9t9mDoqG1Zc2eLBcYAuRte7xVq9y/kgqQMv0CDYn8b0BXC3KIQAAgKPQkd+iIR8yRx
0Qx7G9DlBRgmQqSya2+RNiHQzLXjGAtmuBwiWyJcOf0U3dd5Fd2jWjLfJZA3Wpjk0zCU2ZV1f6Fe
OpDzeCjD2LufnbIWD5cW98A8bxaCKcl0s3h3G3S7VqkvY6WgsA2z0l2h4AoYkjA22dHFl/OxFihk
ArQ2tT+9/VUy5uveRxC87sxt2ufDzkO10GPM3b95OhV/lWaIzIFfPRegS/uTQ9b6z+FY1bMDXrzD
rh6x6dIz5NgsPfjgkVkkHjTtSyuuz35u2K9MbKaoSF7rRjUXlcTAaWtzX0q+zQAc3yAZZb/eBr03
sVpPEcmapuo4vxkVC/EbSXiF8j7II3069BEAb3wYofKLjla/W+kMMu/+BRuexFbhiiwhY1jnZFW1
jfISaniuE0LWNRdrV7D0WRRYCiZd3P1dIVZlMMf5RyCNVftj+tXtENTIgc/GTrvH9hDL74NVtyi2
08MjiN3Mw6fAbJ+R8hjWaY7VfquxEJ7GR4jWwevS7y/U8k2wKUxdJpbWaAHfoXv7QL73xjHK5Ru3
AmJKD/0YHwaq3JghGEwTUFgjFoBC+EHXqOQ2aFXwA3lE3j4AVxT2AoPPzLdePlF/BG63FbPD6UgD
cz2wo+KWST01eTIefF1W0XRBeXH1GTVjL8LvNBpO1gStbbBwgJ+xqeSJ3MhjMuJq2/Ugi90DfNQv
A7dokPEcjbk2IMrTapFYpry3hqC+APtiAM2K1Kkn6wr3Z63FSX+OsOMsvIIQEBzmufOXLwJxpJdT
3ybhBTJo247jTb9sWTxswKTXrm5LPT3Ak3l3JJMETd/GDGyApBEeFamn3qK83oN4x/hhudYJwqXT
VwFmgaWPev878GYZO7c3hx3KS4Ha1IN8F3WLqdnsJ8WruylyykU2lvyc64rTLAE8WkISaG592F3h
lmJVyOJQ2uBSvJHMABYKXR+j98GuapYH6shxe62r3EGOn0VQcu3N8dyAIe21/6eWVv8aMxWDIxes
aGET2q8C/F+b1JJqQ05gbX0fw7zGebX+cuJ8J5syufaNzR9ZYQMYn5ugr2rT5DEXVXvCE+crdU6c
12dQVJ9L5eUne8zyFZRxIbCom2GPN+CCTukQGSkeYbpnVBl6fAh3aqEeb03Gwf0OSFx+dUa/ueTA
jy66ITS/8FYZq6ph5Z6aGTIWUMeUz5mlt2DA2S44mGG+RGmjgK0wg73Pg/SIqlNvieXQos+EeJmK
mJ9NYwxBoAsYAIRku5VRBfGh0k3tJrSbGTf8jHglNNHiFskwoLBWoLLhB2p+uFl6NoDFwI1GoIKp
/Y7KDjBs1dW30ENMXUfMU7OVQFr1wUWFZXVCRZy3+vBASgIlAKmUS097RB0o5ckDmkTVt7h5n4M8
DCjOgYsIHMl4IJkPHZJp66lBDYiqGusBpfTWQy7CTYso5R15FElqA3EQqgWiU+DZ9VNvWuBpM+7J
2bFRmC3GFpgrDKURrZ4T4ch27VRyKpa1Z2zU4H5l0NTaZ6BjWnSaGcadovpITYjU2M9uL96bsRqT
TYJS5ZVqhLerSwiG0V7dw1+9E5VMVrSRp15q0m795ux0MjoiqJMuKKvVOR2ogtNy2CRtYACkXPQH
4djB0QRqa86OZREouRQyrDSA7JQ6a0eVbEdggOaZbgN+nxORIqgSrjKOZQ/LAXTjxZDdhxneaGry
r01UwgQMwVGx4O1mGlIPkghOIZdxl/fp0ueFWKVGl23mdh1PmrM8sfdz24rw8m2q8kJTVIWX3Y+q
x/5QDwbebp4/R4ktSOrUIU+ORSyzE1Y774cpSAH2+b3NqxrM6+2R7DSii0IbNKomUc3YF1+Dzach
gmCwj1pKOzLYgmyu7sC/v1qWAEWtbzQgdIYwOtKoQNrxpHic3NF9UgIwmTG560E590QW25j2oI/o
74U2DbbZLNK694/kUSIjsWoFlNBao/WwokKppGjAIUVDOaRkDyjGChfUREmsdfkfV/Ltpr9PAHFp
kYUP+9xFpfTUFMdOHxJlo92PvABmaCqOdEbdldMrkBPbCryNH2Nicqd+8qynGnw+v59Sv9EOzRpS
WsnWyeNsRbrh+0JXh9W4T1asNeW5BwD/7OZ5tspNZh+VV/0QUdafLNm/H+LU6U9k8wLw67lOfqTO
SXv0YGtAHO3DhXoUKuhA6QxetcK43tJU0+Dzozk2X8VHZbmDNAOZKE1FB6MDRaX2oha50sCJd/PA
OaP1c67b9L/ORfaPK97mYj+vSDOzsrSPqMXG4xMPoyZD5S0heIOPJrY77Dnt8Fi59WI58blJvUiI
85y1Z8c15FkxEe3xajt0LAVih2zzaQCAyj61rAPZ6FB6NeqZ9QFlBiApfeUddhDg7RL++GwAfh+k
xmvdNdX30g5eA9wI30EFPZ8ATzqf/NJlRsp/gVTGQXeXeuT/mOL/3AcSYKjyAn/32u1d99Qoz1kQ
0UPBc75poVM7s0PYPpRd6tp0Lx3+5BcWPCUTs1//NCgKWDuzQ/x7kEpr+zW2neQkSxRf9sX/o+zL
liPHlSV/5dp5HtpwBchrc+ch912Z2qUXmlSq4g6u4Pb14wiqK1XVdfrYtLXRiEAAyUolSSAi3F3r
z3RoIp5CK3N+tYwIxJ1ZpBbkSahEX3XFZikKY21E2KOyzhi+DE3lXPPL3J+mbA1wdei9CkqoT1Ax
vXPph8Y68UEESzYbGcpZ1XABalBRLFtg6rc+r9PHQRvXojRR1KrsupV4V3sX5J92Dsa2bYn6ukcn
xx7yp/3q/6s9L4Ffo+zVlPhS2StQXkKTeZiSZSVoaw/Sq+6v+bO0Nct167j9/Jo/65DCRBQ2clfX
pJi0g5c0sPs9mSZ7OM99IMoo5zZqfnIIreL++tESD5x1WYbD/DpN5bdfp6aOwUinqWkiHVTOZ8nM
+WgAIVizEYHBFCUpp7RgbK5VdQYcQO+fph48oYYtcC0PmbKRX2X6UFBEBcmaZpjG0gQ/Z+nA7gNA
k5r05wHL02mmq+k6Zxkla7xv+J46UQd2GzupPLSA8S/6jGPFrRYy08oDL75isJGaVSYXPNObPB1A
1aWatFxxRIBcW+cne7IxFwQHKAq/oc7JTc3LkApfXW3C/HGdVhvcr9PSIE9DMCvu6gT7KCyDaNoW
jNbUSYfm57R+ja3CUGBV1Teasy0arOxoPeMGqIOgJq1nqMnctgMQCamJa5N6gWXD/ZIc3AC7nhYI
4rXfj29egy1RwPX2AEJxrPGozZWRzugQ+QISsUm1pqE+WNbx2lBDqH2dwc9B8G+11e1v9mnmLx8y
pF40467oVghxtNueB3em3eqvHEKsnu9E3zIZt/Oqj90TJICbA2g8ACcccu/NKI/k4ECVeJ5zcMqX
fVEcBXREFtTB1hY0pt6h7FwuWNlFRy8MslM4ovYAqa3oGzPv28IY3yyA0hfQsRVq2eyvkSJG7KGG
cCfeucNrptv1LEqs4CwEs0/UgS0AsBWqQwPEbuooNPAv+yZwFH2540YIakVHlUD1dXdLtq5xUGU3
tMNticjgygq07sZPQ/PGqPRLrRa1MVJJ1OoaLVxpYMyHIjBEHgPOzR2iKlsCtVyBLtSEurOzA/n5
1En+ZKfDgNTSzonY5ne7mhbs0NouN5rNF39lpw9IRi3cA5Azdf42HOhd5I/1brq8K96G3FASKfZj
ka6v05qoqT/Gbjcvtbo/MoaETo+a/JvWx+saQLPotk48lP3mUGzoK0/MDdsonnhdAcbXVemr66IK
oOvENy8BeZJg8oe0xSJJMg790Fskg2LsUtJ6XniW/wOpM5Rxp8l7H30Ao1c+2FIOyxCPxkOpi3xv
ILu6Gl0bi0qQD8yCzG2+WWYw18Y0+wEO7kfpDPaTp/UI7iPyfmKarm+hiqqtOfZkl1i47bxrdON1
sNttx4z0h87HnRy88hVFmxDoAvshl/Us7NrxTjdFvPbtMtmVvE5ubDcMFobXdq+opF8PRZJ+14fw
Wabx8Nh2/YDdpyEOniHtA+7sfMlbnj9xiXCgcrWacRtxN9yXVeTMiyCWoMB26n3kGuNdUxt34Olw
XqHRDDUn324O0A8rbkHT9k52/GMQlWnL7ihAW3ep6hCF1JG70DyA60CAGZy0TETH0gix2bes9r1y
liyOxDcU10AmSzmYNRvWwFCGy9hMxBngF3HOfQC8EHAoEK93srMB7TV3VmS44jG9IRMwXBoy051n
hbNeyzeB1sSrThV94E+tXUw3jWYIG3c7S733pg4faIHRz8/UCpmfHzMzPF4HpTne+kMYgcTz50QC
CeMFbqZ4pVGJCBbUnxOTDw+Nepa51TciexsVH2eRyGHfZDPhKMq3ifhtOpIPHb60iz4Y9zVqXaXh
7iBhM3MYWDzy1DpNNQsjpDEQHIhXVOMQCLM+AqDxSJ1kYqFxNK32079GhTvSZIGz1yrXmRMdhZ1X
z3lkG7cmgmaHP9jbUny1x2bz7KT1p3+JAqA5sVfgd/Ps+bF52wdAU02RLOG39Se/K5IgB87ADUo1
CQRVy8C/0FQNuCd8+4wvJn9oIcm0aQDhXjWDZTyPePAGkofveIWBPqVOtMMgnfEGKtUuiDIASFYj
kdPNH3o1ss4RGApYMY0kB8cHCIxGWqiouJExRMf5XyPpM3WOEkUa6YSu/lyj+IgcsNID9iJYZkFl
36JCPF7hj+EduiQC3zDEqzdWbRXIC4QW1MKlDj1qC/Sqlpl8g3TRaij4GACTGC7B0WV8i20gC1Ex
Gz86o94tPLMzb/Iu0Nbt2DY7VjbDAXl2iI/zvLwt8ZgHPK8VL1hG3PsJintn4e0oKzCGFbxQqiL2
S63pYv6naxul9bdrCwr9y7VFmgaRXYX9IuhW2NfZvLbCZjeBs1QTVfPNjmBftandAkdSb4suSboZ
IqugkKNwnVvxcmlFYAyYjAxp26Xbh9oMaWyBXWvDVz3EzOZh7+NbJ2OdR3hHB85hVCpevToIqfNV
HUDsnBf92uq52GkoCTl2TPZHOqODjHMwlPmMLa4dZem/R7Xuz7KK9ysrDqyty4vw1h0UpG0A1S8q
Tw6AeBZP5DHYlon8pvUA9E83hx57sOvxKLGuaf0vMf7plJxGOFEKgMeRs+r6ENt+sNENCO463AUG
xU+XpSorrq26mRkNKgNblAXdMwcl0nYyPpObr4Pm1CkKROBa7DWiqGlOjXJrA2D51PA/ufW489cC
pYiQseLyocqyNaDcyOvhzluZTjiuM9Xs0mIeQzfkKRGlvktMBtlxbdRfdKf/PsSee0aiub8BmzYQ
68rfMjw2ryVH5kpNm0mxJv8h5p/T5ogbb8YMyHZQa4Nhd+WiZmyO7GK0pa0tNQs9jrfTxlf1ArER
fWkilhlt41JHJroEutSlwtUgctqZYbTO0hOefnCo2hUviZatAM84f34i1Gn2QYM4TTqazQEgE9BL
ZCCqPkCg0zdXQQFQec77bkX9dNB49Bazwlz3wpTAsOAQiaA95nWZA8qfOmCQcVk/I2OU158+FpNy
XtQ1sr/KmzokD3rwX0JpISmQvIXWujzKzkcxIfSl5k0OicYuQTU/Uvc4xcqrWYHxrZm5CE32MzJW
qofOXFTKbPOS31zthWGC+mPqldbCKFBo2GNl4OA1vq/pRsMtFB6bxMY9R6ehe1dYaQyFM8TN6YAc
VdohpPtXuwG/kACvP1m+jKT2mEQGNMvnNNd1DISEEIpXBzPj1tLuU5aeQA/WrHRwgZ8Kw7eOunww
VLkXHchMZ2PYWXMWD2IZYaXCsQfx3cMYZHNyScg2eKKCfk9oL68zVJH+gN1JCJo+V4qZBlWynacO
dBYkTiPApMBgxH7OW5K1GSsb5bvKy+E2lM7rYUM+ZLKd/K/RNOW1TT7UzPPMsefXHmbwfGEwCEpW
HRJGnYg+DzGikRXw8minvVuCcCj4PtlS6iF3p+L5qs20HxSB/BKkTKIIKj8hyNMbVLMfsHf8Gs38
LbhJg10neNAi7RFV0NbR1MAP2FnhAKX4IT6WQyrAvSS1C0Bo5rxsQhMxnjSYgTFSfPRBskSRokDt
RwThGscPv8u4fM8D1jxXA/L2Ggv1Wyx4XHBP1jr+jnmyxUurBQtOBTQ/T5YML1fcD47AdxF3w2E6
1Syp7YwKayqRlEASqR46sA6VWQNo8XrsBpvIBGgPdBgvKLy8QKyzunPHwjsALFjNya5JkC/mVVje
JL41nj2nx/pFDQjBFYCMUe7sbeCL790ccrqdLh6CfKxmPRj5DnQYOi076OpwtVFTdrKeO6m5ykcU
hHeiPtYsyB88VMHe1q4/180qRF3LomIifXD6Jn9A5BXljYW8JccgT0+oknJvqFXF1UcvymGaBHp1
oFVNQ9yHas5cbWjxIOq21ExHZ1ygFsheU7NxC6QHEeBeUXOI/Bq7scpdWOpDwRUabZHdsObUi0y8
titz0FtQr8va6Ng0WKFSr96b1Q1CBhfqxNI1mhXOoG8yTbNGsC0nFQAZ1a7B4gChpCzxj/ht+Uc6
07riGXzZ3cY0cmecmaXfIgA/gAneyLAxzKDMrM7oEEAVYOdHOFybf/K7DqMR5ELDrs3//6muH/nb
VL9dwfUzfvOjDl53ctsad34IkWUNKiH5jE6vBxB/OIvcKvoZhBLS/bWDR6CkL/PsryHUvna7asZr
k85+/4C0QUbS4GA5/OdpwvLnhdGn0JVMxuunkpFVpZ3PmG1cRhlh76Yu4jqEmpMLndKQooifoLxZ
bjUrys8NpCEdpIIOQjF20qEYHFSBaH4xH0zr09bRWZysNIgaHQd1B6A2WtarSibASvwcSyPyGNVy
PTePV/uoA7s9pngS0adeOwbQ63SsS07CDbEyl2HLlkkRefPpE39OjCgVgNvg8O7os1MpsEsujXgx
TUWDQ/mS8i68maZKpVEsw0grJxdP804WSIjWYJiQOyZ1uZvOeNp+nv3BRi69a/MUNzbG0UH8PLva
mJrmOit1XG0lWELnsY07HvRu3m3RcnBThWBSp6bvJN6tNCGh3SXmTag8SsirbcLGaefUWdqud5sj
3pKVnX6cBnUSSoEA8SDyhRJRIWtx41rWCTQp5UcxOieN6cWHLfkp5DgRsLh+XB94lIKbydP9La/6
BypIpzL0QNWiIxIw2a8m8iB7Vo43QJnP9AEbgtSJzyDQsy9xFPMTHkhLatFBG8HmnFrNRzsECTJ9
DSryCq+s5y7zwWLAs2Bfpbbaz5fspfl5lsTGp43O2tRmL2E4pDM9z/jL1BusdcO7S6RMLo7jJBfw
XrND3Yx7MkEcIrk0KMS/8fEsg2peH8zJrW0vIciYzuRFh6aqN4mVd0dq9VGcXCqRP+VcgElDzUym
vgZnBdPMYHu1tblVzd1YT9bkQh2pzAC6yAHiIRvNGZaQEw0aO1lcPzXg0lonPRior/MFVmpuudGj
XstwccFxPrp7mzUXGkb/JNRFlJA5Lb7MbpSg4Y2nS7j+ExLsKDuwf52uJuFX597j4eF6ZZL70cwA
TSIwqfjCyLdmlT/TNMa//KtK00cZqQm6KnKhgzeCA6Q2amP6V9GkvPUgupdlcn79WL0R7kYrUbd+
/Ze2VavtdLd7vn5xCJCC91+m2+vV9cLxbvLgheaa/oZeX6io63AzNcfC3oFho1Ngmm7LTYgkaHnW
v8V1c2+mWXIfQ7Jxx3UdFbrKDj07S8ub04h1OIo/3XrVgMpo62aF/SBBdEdOOjONecP06hhZjrbQ
nDybSQjw3bW98dg1gzh2qsUKb1yhVgTMyaVn3FWsr84uSK8aNzHuyNQaoPYKsiDak61vg2KTRbk+
nwY4ZnDXGytfSgNMnCjRw7q6jbc0OThxkx2iIsaMmjTAw49FY0Z/IVM7IpSY9m21psmBNskOsSW+
UyddrhYZe6Rwg5vp0xurQ7VZxJY0mcuT7qTbxYn86eDF8VuecONArR7Lw7XPzRZ0IvgHjVofXFCp
sqBOMuWQyJzZld/vqJmMhbXhEYJ15EKX0AEZp493ZNA4NF68ctQ3dAGg9dB3geyxlcSeqoue9Mhq
L6PN5bkYuw+/87xnSLsPSygCDpugRzOU2gKkW6jRjD3vUFQZFPiAoH4GT6ENStys2RdthNI18zKZ
WyjwybIEXwhiNPPPHTco1DZTnd61Nj9B6mPfimL2pVDPimuIiRvWrYbLLgL/ifLXgS7eZS3z+wJJ
to2sIfGDKK13rxwotY014Ltdv2oIcr7HDgogk87+kVjpTZMO5ouMmwF6oKa4MCtq125p9ju/ZAni
FIkO1kC7v08GKOMKCHR+U8OhUWr/iDCcZwgG4yfqr3wrxU8j1QFJUDjyyNXAbGEkAJ+lYf8IjQpw
OcN+desU+jz1ONKICKhNbgzYe3IDOuJztkG5XWeL4m8+ER1A8ngAzTfgHdosGz4yHqK61DOfIDtc
oijRyDZ13ySPZWsfeGGE78DzpPMC5dEnyU39mBsDUmvWEL3/HNmlEKOgkTkLULZtWfpCi2MkiAKR
PtKZCFgynXV/sP3JL9ANHc/NIv2SZ9OYNezBDLb5ktWbcmzOcKc5I9tSem3q5ciSLR2tBMzkZ46O
nGmWtKw3ZO/jdCZGJHZPRVsUawb6gSczKyY+K5a6xjKx3GqLKiSI86b5xGeFtTTscQMCbdPTHpW/
izgZUGooU3BIQNwsOnOpaufnIfPAg12Gyb9pd/NYzvxI+nsvgewISmWS/JSNDhIuRregDuQJ81ME
DUFrEY/9AjVU/v7q5g9OuBqClM97G2jODoUae5m17X3YmWIJlrJ+NTVHELHZrMIlmby9l50xgsA1
PVAnHToOwjCAui7Uotn6xPiczTa6z9kCSwtWrRQNIl6umcyIMwvyQ4fONaoTtWo9rTexl1VzatIB
QV4Qcwb1yS49FGwqjxoEYnNbSYmQ7Q9zTB5qwK9z/OlTrBLar0UL7slwsIs7LTH2xM3gQ510kwBr
tezVTQGNvkjForubEqLdd3Y37nWIvy7xcOT7sA7CeeOO9qFOcutRB136RFsnRb4DC2WxCFA190xu
flraB0MP1q6ZtwDVs3e6Y+oawhUlYhaXRtebfRO07kIPkuhdZse8tLzXNgHt6tiM0U7PUnGnBlJ/
leTQ0DFRLmRFCdsmKeZhtck+AgR8wrDp3pEt7eat7YXnxDUMiLmOYBm18hEiysmnrwNFFgk5RrEw
kDxtwdAL7g9bX/R0ZmGr2gnpIlyAs6lXnVnhm9P0UHF3ARNSB5BiymBdo6B37TQ2krIST6IGywjw
+/Nx7eE5cyk5UuuKL236Y4TNsKgZgq70t0zDNr5AWU5pcJ0dT3deU3DtQkyxezXHXp/LJO6gpRd0
m4a12kZHpvOmAyR8jrzc+FL2/YE4tD0B9s4o7171MoUcJPAXWhdn9wLQe0C3cRZUBWRD8Ui+12L5
abv20pnQ9XrZiQrMQDYelIBoZDu6ZJ+l6YGV1dt0xeqfwgqQfZFHFsoNFAviBy8rDnmuefcxCJ92
eKKou7AbXpU91fG2MMPQ3jEOqpRf7SMSGbPcqMsNHn/9EQv+/jg6rIM+tJ2vE7OIZqXeQ4SAengY
jbOmdMJ13g3QNdOgg+B6KqilmlcbT9Jhg9q26tKqQw1ifWQvYKMmdVxtec3rVemb7Zyq3KjeDXvg
C7eZv6X6tqtd4/G41lE7PEuJpvWqbOVZ1QW5tXopJJ4egWaYNyJxtGWkzgI2fJ6R7U+9KCwFfQ5q
Jdcxfj07F6mDVT3y4qGqxIeFKONHVNYrBOK6VyPzkwXqp4aTdF1E9oy8XomUs7kpRm3mu5lxcIkR
gQLF1HYQkcM6J9iRiQ5cRZHpDGkKaLkWI4RoUby6irkEWlkB7qiIi2wgAID+jcWOCOTkJ089foU0
X0woy21i28EjudD6ZGvrGt4SZQIN9LYObIjpGPGHj7vCNZnzVnhhvDAcJzt5ie7uwzGvl70UElhv
4MWh5vlh19mPIW+bezeMmrXv59k2yBwopanJyGO0oLge1c4bQvvxwuejWHDdHTagEKQadTp4QpRL
nzvmkpodwHu37NPBtpw1yzKUiw/N3Sh8QPuTKNsipwGAIRQeLlAG+bSV/Kj58VaEbPknzQrfwqtW
dY4qFc9FqC9Qsthpd4iu4VvooqBYEPY/Qepqg1yviVcYVJ5ApFhdQgRjJhs1qQPV7c3GmmscBAit
3ZoPgIG3O9ssFDe1i/BhBWmIa5OBQBHfq3WMrQAV0i7z5oliGIdU6yOrq+COO016aIfEnxOjN/vL
LnMrPeSWkmdCBH4JLt8UooTFDLet8Q6+DYmafzM9c8kGcL3gD5E6UXunuxUIh9Sjdgg/fdsQjMaW
KcPb0AB5tfSRyMLecHy1dSjz9HJ4glzMp50KMcCROdnJfxSxvwy0ERiDpkk2dheFKyQ5kNdzRzwX
kSsHuw1AIUmabowka57JI2wiex1DnG+GxVY2n6jnG03v139sE/E88mVAyTiutzEZqOFCVkP9jL5S
WX1tUi8i/t2Wvv8y6v7W+9vYq3OrpipdTa7HYNx1A5KukEIv9z0iACtRGdadQEkYZI7F+JH7N0Xf
+d+tsfxhOa77IFMDO8ug9w+oAq+mMTIrtKUYgFSi+00f7Goda2GO2JNaA0m14OnUIfVGa67rb1fM
9BVXXYBMYpuVEPexgbzuWFZDoHiQn0jsqx80GbA2b7MHW691/E67Ctw0mbVKHRQXR0lZHAGCF0uU
PZWPFTe+EbRRY9/w2Eo+rmP0aAwXmu+8SIY/JqHWUGFcrq5Nr+7LFeSRw1XKg+DgDIBeOf0TVb/n
eQtputAfTq7tdgdTYiMTlb7xVieTg9Xf6b0xQ7agRIUIbokcK0yEhe3iQDI0mWo6qkm9VgtsJ/Vi
r2g+UO+fxiYsROYiEyBQ1cQJywSsKyFAa5a9uy+ljqWmsncVA2HA0LyU0s2tHzLh7i30aBdguA2y
SxgoAIOMDmDqduxvAhjiBWg17ButgOrfoPHkIUjzagklqfEIyFe6Y0XC1mORW2crLpx567DwpTXF
bZbm9g8A+1Hf6MmPsPxrOA8lyjfaxASRP94V4EfwEIrxsoPTtD6qB/pHuv3JbtqCrXlRTepD3mBm
Z2C790JAGOkqSJQVYbN2ZAgy3BGCRNcOo7Ah+KGdwWADJqoCVfsIrsxKJ+r21GyG/LNJ0EO8Hb72
Dr82qTfWAQ/7t2PzETU6pcgWoLY9ODUXW08tsFCNCEU2t8zCI7XpoFz8fBTbOOHRwcDik/gMYtl9
9508PLOut2/1MTkRGYIlOmuNstF4RV5DNn4HSi84Y207eZHZHCx49Sm81Mr151zgr5i8RF2wlXRr
a4kIJQqE+0p/iixww+G+9i8irMHHjYf/ERgZ5KD8NkTQpbOOI0rFIY5YW7dNXjfz3BD9c+xZb63H
k+9m2WC4ykM5aYmtkp58MA9Cq33g6BBkC3BPBzW4UboBaZLWiI6+ob2lmm9PC8o2MbJDHodvtEyj
DYILlOvMtdpkR4s1z8ZvEGD4YklsXsTrJXs/PWoVXhWK+YvsTS8B7VB2u3PnV1eyQ6YzxYvBK2cg
7B3XAM1kTxzy4sJww/fMBwyag4vtFKdhd3IBoEapQRO+x5AGcHRwb5g88te/jkyMaDyLzHoSWNkc
QcEkjlj1iiN2IPHG6bVH14qivRVHq8DMyrs0jdszSzgKWjoog/aIucwrX9c31Ku1TnMIAvd16tUH
9lED/LHH4gi7FmZrkLxEhIx86QDiupXTCe2GWlHpscW//ut//9//863/7+B7fkYZaZCL/xIyO+eR
aOr/+RfT//VfxWTefvzPv2zPtVzHscFh4XhgH2HMRf+3t1skweFt/K+wAd8Y1IjMO7vO67vGXECA
IPuIhR8AmxaUCN169sbyFKsCkPS3TTIAhisl/0DqHOlz8a3VFtM+NujCZA/EyjqhFVbnOO0GpWZO
emJjmK1d4pWDXKo9C4cyWk8qg0nU/NIGjvgUohDmusyIEydeIBuTQSAEzER0CBL/q42cyyxd6PiN
7yBPjOpZdXBE1h8tdejjplrleOiBkemv3rSSzyDTzzZOq2PF7mSsQj2S204uNJacaQKoKeizf/7q
bfPvXz1jNsMvy3GQg2b2r1896PFyras5u2u6aNggCRygasoYl5mtlS9VgqSJWk50I3DQpWtXZ/Jg
wDwBqq2jTOzPXpXwtV0Wul/m6XRFs2H1EmLF2s5x6vAljSpzEVtJd+SQxNyXBXgyBuSmHkeQPuPr
ZR/KFfzTqPFWrroPpZEgHQ50mxnVcCPD2NrZtolnLiAN/D/8Lj3r9y/H1hH1xbdjozSEOcz59cvp
3KR0UTov7qZFOisc4PJz+xEZivwCRdn2Aqj+Az0Oo1poK3rkUVN5oVxLXIYCWsVm6L0hBiyXzMkE
WNPwYApFDbEGx2meTVkduVoj4qV4K2I9f3K0ApJBRQfXIbf3NT+HWl6dUWi/QsLeucsVm34JblvQ
HST+nmygDEvWTQH+R+qlAVXUrxzFy4+oGVRrq8gGbs/K5ghOxduRC7D2+wKQx94HZ4bVJdW89oEi
DJs7aNc7d7/52sa5ZubWhXLHb0t7UpgzpePtVCfJz41tAHRSh6AHlr/6wbCj71XnZfeNOiBSWFRO
DAIwNLKItbMW0MNd5hXi3pRGtdKMMV9SL43uunQanYO892aKN9qFqS9Nu0m+kMu3DVdPZaNZUUdp
6uF/+EXY3i+/CEfXXQP/O1DM5oAhc0vdTl+eVHiymAOoZII7B68oyMfp/akzQK9MOMOofDS82nyj
RZittf0hcPz+pIUelmhaBSnIODmSBOykEkvisZM8LJ1WXlEUs0apvUUoAoT2ThlDXCYp9zSIOqj5
b23TZIGe+Ou6dlFlM1huuuHdaOx12zX2dGb3iVXORDSg2gqJIn1ju/H22v03n8lgV3L9H549vz72
1ZcJAihm68z1TBDReezXLzMJK91IM92/5X09IBWbeTMD+IWzGWkeir4zY9mmnnjJdWdJa13yqKoQ
KL3O7sBwC+JZpBELF9jjttjUyDOo52ylnq5fDgAZHVsJ8TY4kBkaHwg6GSHCacEo5lVigN7V1LOL
4SXRjIIt1KFn2mcHsjMRogSgdddsKeZxUYDLxvfSC0Odyz9/Kx7/20/MsrnucMME5a5uW799K1hR
2YFoUnarQy73aCnBDFCbJChhUyq3xIkasDhe9MUlYmO6+EK9nEPQgOiSyQb+PABjXVDJE7WyzwfU
wfWsWdRVrIGLO6vnVAqYO6DngBRysHdUxWAcrLks+NPVq2aoTuM6pBs7FRoq/BikGJEWbKgpla1z
gVAKB+tvNvIrVKhpclZ+ZBtqF0ttW3upFL33jAejfYfHMHRFzCAGUxcrt9QTldDY8ivIcFHvF2/P
rmsI5NreIZSm+gkMr/g5FavYrMeNcFCooux63jM8IxBUBGsKdvwg7HdRjO+4s7b2+jtTAUgKAJGR
usVOSbVUXzdAQSltEJaDRFgYCNA7d4a/hbh3cZJNBJr5sfH3bsafUyGbWzLleHUtUuQwVtSkDiMF
hEo33v75N2I6f7t1POhteAbEBTzHxi5c9X95Dg2ejtfdYJW3YWioqLN4iusqehcdig79nulnZH4i
lOehABj8euF7AUYM5Pf9lwJppRV0U8GSwVl0/+tIr2p1bGCGg5dpETCu4GJhXVwhJgW6Wmq60bgM
CznetSEHq0ggVhGYQJ+KXMuPoIlFqalqYofRbFyuWG5UM6tAPlq6Tr+hJoBGn1NSE1LIywilZkvX
wq+cEEGRb9bLaGTNF+g10OJYGVXVBBxCoGrcpjagbhP02slAJAElMGOCXkNtLr/xLecL9LoI+nop
u0xOH0GfMwCYg7pvM+EvpsnlhZlecJO0wL/2APG8WNKEUriuZwdUKPB7Iyi3flgYL2AVaVZ4pvpr
cotj8J8XyHV1jYt6pxY7CLIzu3m7TmsFIyLAajhNW8g8QCi+ONTSHlE3CunGoWzDe3Cu26jPQbSu
4vV2qJERAKyAz8F+EX1g+SRm2Vj6D0k7mgtf69MbgdrQjcxbc0szOQ0ygNeZOj0Lbr2iBzgZOlmt
389NiMYhOA1ssqsOZHeqZljWjiXnBhs/bdRBfj1GWbpuTXO40RoiVvWNGyCCImyZvYIAfkfKkE3c
7J1+9F5QxMjmMR9C4Ccgn8qbytj0EQL2hmlZuAI3e3Wjelf74gFghuRGx+PwMmBjBM0LCFw7eXuP
PFcAObsgv8+zsYZMQNGuqcnKVG7rFoXj1IQIs3Wua30VSyu/IMJuLHI95bdmmac3esnXxtDzWzL1
kd8sfNMfV5aymXZZQ7ljcve7VJzMQmwpWAvRILAbpmxLAaOQMmTK1vQctdGtDkA4FksuqNteNGFc
ospBUC+vt5ZflT9aM3mz4tEF5rX259im2+fSsOq1ndYa6oFG0DUAxbkqIpnf/mmeNNn2WVGuEbBo
l2ULSTwRFbeFQqOgDBIqyQqIIrQcoo11KnBLwUYHB8IB5MtGPKXcqEROvh+e3TxfjEM+PMQJABpu
yQzkWrBjx+rWBkAjx4tUkRs6abEAsKjfdVVTIQPXtV1yrOO8nNeG7l3ATxquLbeIoDiTD4fERHQe
JYn8jplIFLA8dN+BqVqmWWD/CKS3bxtkZGg4ygG8ix2E0RoFTePqn5+E1u9vS6wabN3S8WJghmHg
mfLrgxBhqLIxe62FYLyBEGvnI71EkAHQTZ29UBobUIUhIkK2FtpRYdPejw0rIXgDlnzGC+MStwLr
ga7MvuX4VaK4zH66eqCGP0Ci2o82XFGsEM+KBMkq9j+ttyRSFRmA/IjOIOEIYdx5UNfZtI6wUH08
l/aQnGTYmGfq0JEBOf/z12D8vi5VX4OjY92g/mOMdthf3ge871Hn7ery9FnTzj2FJMUtr0P5GCRe
CANY5gi+zOtNnwbWwu6t8veHAY0oUhT5090fFuCzQ6Ysnv/zJdvGb+scbriG6+Iv5+LhYf9t5wmk
qQGhwSg+TQv60ecVmNCD6BUx4VQF5cG2k6xLz9fXf5npHV8ZKKX6uzkAb+Nk1i0ZvUJq4+pd/z/m
zrY5btuI419F4/dhSQB8wEzjmY7l1m7rtHGTdPqSPtE6Vieec7yLo376/ECApyP0ENWrGYP2C9l3
WgLLffzvLvjffX1e9j8PnNH0eoI5r2vb/6hKznLZbl7frEcODqbkcT5cFev331z+HH7iRQjm/POB
MY/hsjDnN+6n2+8NvCLPp+N/WEAh4wSNrLafbnb95Xof/fPlX7rtd+11N/7R/dbxW8vfeYnV4++j
X3nXr3b4jY/7+FsLutw9rO683beLf7weCGRuvj90u5v33XjY7B//1O8DxMcRmqCeH7Z3SDzpSzN0
dD+hs25aFyN23bcv2ovrfqCdmuR1tX8RPnKgkq5UDox0hKGOtKb9PEZj07LtwwXEdZNVRjFWU5Cn
uAvjs+FdguHjb5o8qwpdAzwVk97l4Afc8ISfD7Hh8R3O3PZSc1z5gp2P7cAzaOJCqR2iI+NCnZUw
IG+sOe7ylAs1XAK2U4ZsZbpQ9NS4kCsSdREXjMlygkr+8JAX21dZVanKVo32QgJIlNj2dWH8oiKB
+n9UocgMICwYwe1DPuWCtZnWWllmtT0XvO6lpAo6V2IulFnDmYrWgFhMF7s85UJTZZo6L1C29arg
pS4lLjBbLjWLqAKoBDJV154LkVlEQjKlc2Mnn56WLhSGEVu5KdCNzWtlinulgINvs6q0us4d2p7W
/hVD2+L951ljaZfi2Bl/YfBPtaCuMzCUBluQH/mTFhfoD3DhKIv6coto6swUhUbXQQDcFXGhUHlW
lpUhxPUeOCErgIZKhUCrrKZwpKrZ1EVuEVPYkJhplQeHQMaSlhAUPBppVKBtZjECtQ2SbtnlqSrA
BUWWk1cWtNtdyYmCMiTOUlXQmaUi0lS68gofccGrAqGD9ndKSBOUE2Lp9ousAqu39EId7d2pENQF
ATRmgAzdf+51LyEuECAWIMgie6gRglxbsoAQIcYGwXkNQ/GsCF4TpCYtg0AG4yrAMi6UWdlo4wrq
/oq8giWZ4hDbPJ9jp+TMIi8PkBsEhUGwUGqi0LAuURWsYFMGIeDzryIEq+1h2DtcAzx9OMUNOB76
aSIQUThBDSyPWJeU8JDwUztAjpRTsVFUaxK1AzwxV9GWaQDZgQIVKUyIiyI7UORVRg0d0KRJzxuQ
1kidocYCcAAQbfnhKccqYLOiKU0B/OktRHo5Aiv3eimIjnVWcdhIYXUwhJEUOJ9YAxoROKXLBS3G
C0BFSAHIhLH47oq8QVFUZIqIC71X8+dfxRw+CKPiE7U0MjA5mRK7NNaXJ1zucWoXG1IJqigl7Q4h
gPpKTuFhLigmAYR20SDxHNZM01Cwi+j9KRfwDvQWOfgs2IXkcERVlLnYO/CsAebrJoTCdxImi0IQ
IvAyqEkh8uSiRHIcJbaOxEd0PqmqCGyIcETkAOygoLEjD04kNY0gpQu57Jf7CCAE4BHFvFWACCJP
2ejMGKNrkgYvCz44TyhvUgUvkZHahToDJiEeZp/TFVlHiuuwiQoM791NTQo0rdpPDJcj23obLoMm
V1ROKFTNGMrSLjY2o80SD2mDD01OCgorL6+YjNxTgRUZ7wIjVSBppsoEfoBxnIQkvdCZtN7b6i83
CIhCU5uaI3RDIBCZxaZEFIhNrcPc3JWcc8BxuZRXlkA1mSVS0GWEotUVYRKFWDAWv/sEFaEUZ0+I
gIuA9AOe0SpqT5ZokiR6upKLkih6uW5MmQjg/pEARZ0xMoYleDJ1FQAmLwPpuQRDWCPdPmmT0jVP
OIRH91nDulFKVclZAKoK4r4TEiYO5aTAylTOdMVSAIRgQNvLYxSdWmBQWIo/QikwJcV05/SwhNMV
SUFlMwVUyYhOsIfJ6QKrU2KD2GSG4+JcZ4U3eBGEYJtMN8CKII5HLqUFIdSUhYSiQCMWTgF1YApj
uiImFDmgm6kbXaXnE5lulEYERtF7REmhNvenCFaDONP2ybSIZ09yVlFRYJJCB8Y119gC9x9cfyQE
1mSYHc2x58khqhR7MOGikMDBR3XJ5NkMqEa7rwFWNMk0M7SpOQOHfgp37wwA3c01HXhHK3cKntFy
khcUYZs6WMHkmKBoSBWnyrSc0IVH4SS0GkYZgmu8IjBEAVIFUhtmeKSiQBUNAJE2pvCoIyZQYiRs
rgzFRy8qyYlCYVXj/dSXp8o6zyxwcd7E7ai2IIEqiI3nImN6UVGBiRYKgWqy0hVNePltlCCRHzLX
auCwd4XJBQTUWAtxQECCQAEV0Cz0WsDPhTkEUwNiV5xt66/khIBagjggwClojj+jv+5+LjisgBFt
lyd5LiQXFgFqIr+iuEDXGf3G7qVSoZAaxQXAcgwp1IoWtZAmTTdMCUTPSyM1h0TI7FHTb4m1X2gC
uGlOcEzY5GXAx2FP2v4TvnQcZ+E1rZuLadql7zjv7Dgy87tfmFtQ7xI4GWZxTSmLL7rhF0/6dhjm
5QJin6ZQTj6cp1Km+4RfDxu8e+vFveZdzf/5hqMa2t1qzeu63HxQWKYbWfr2xZ827Yf2uj1tqEE3
ebq3K7kzs3MU/98hPF5FdB3CIKa76/+3HZaEJzhfTviqHcZ2nJfopnEK6/BRKeVX7ab/yDum+8Wq
vSkR02bebddebOdVulX7/F1OeRi61b5fHfYL4lNmJCV+3m3az+2uO6XsQ00x5TBadrb9ePZqy7Hs
H5Zs97mN9C5/huv9xeJ50kXpoiQpZYYJd5fLJYfSrZTyGzje9/MKJ/HWVKfm/7h3PO9Jqv72ol0v
BDDMbEgX/Haz6QcGeOcVTkv2aK2Y9HDRt5EV8d3lYsrbz0ux8HCSlOzf7tomj1WKCUPgsLq6WTDZ
V0SkpP++PfTjHTb7XEpK+13bDwvrEQBsOd3dzaYdLk7ZEWqEctLj2K7Wh7Hb7xcyrXw8Jabfr9b9
ZbtsjvVFXjlpfMG43S8kO0CEctq88p6/nz4tbFPoXXoO6tvDLibtUhkx6e2wj2xIaC+RUv6u+7Dj
uM8lt31Hm5z0L+3Sb9Eu6Nom5YQ/n71prz+N637p1qHvmlOfg/5fu93YLSxVyM2fg/i77td+tXBj
obn6OYj/Z7u7mnng3BikXc++mPR2t1+fvWp5qWu/9Gagl64x+nlucN5exbrvwVEp+X+s+yXHffOq
mOzVhohkmdWEWREx6V3H2ZgzY6dH6eexpIT/2Q3DeLP5pY3ShDD/KSX/fr296M7ejnd8mx+nkpL/
1/bwgCCGSaXnucFdQXTkQQik5H+A+904douQgveTuNqMnPavy6xS+/F+Kd0f9+16Xp0TRGrvrpFD
SvanbneNZ5sJTZRpI34Gh/lTT2YTiTdHUrpxPumi/93id4ZLXoo60/LrnqaGxcS7cX927+L9kSVi
+v244qjrfrl236kppn2z5byVywVXfD/045TvQ5qOB6XcxZ/mA1Du+7UluOa+sdp07e7lbwAAAP//
</cx:binary>
              </cx:geoCache>
            </cx:geography>
          </cx:layoutPr>
          <cx:valueColors>
            <cx:minColor>
              <a:schemeClr val="bg1"/>
            </cx:minColor>
            <cx:maxColor>
              <a:schemeClr val="accent4">
                <a:lumMod val="75000"/>
              </a:schemeClr>
            </cx:maxColor>
          </cx:valueColors>
        </cx:series>
      </cx:plotAreaRegion>
    </cx:plotArea>
    <cx:legend pos="r" align="min" overlay="0">
      <cx:txPr>
        <a:bodyPr spcFirstLastPara="1" vertOverflow="ellipsis" horzOverflow="overflow" wrap="square" lIns="0" tIns="0" rIns="0" bIns="0" anchor="ctr" anchorCtr="1"/>
        <a:lstStyle/>
        <a:p>
          <a:pPr algn="ctr" rtl="0">
            <a:defRPr sz="1100">
              <a:solidFill>
                <a:schemeClr val="bg1"/>
              </a:solidFill>
            </a:defRPr>
          </a:pPr>
          <a:endParaRPr lang="en-GB" sz="1100" b="0" i="0" u="none" strike="noStrike" baseline="0">
            <a:solidFill>
              <a:schemeClr val="bg1"/>
            </a:solidFill>
            <a:latin typeface="Calibri"/>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_xlchart.v5.12</cx:f>
        <cx:nf>_xlchart.v5.11</cx:nf>
      </cx:numDim>
    </cx:data>
  </cx:chartData>
  <cx:chart>
    <cx:plotArea>
      <cx:plotAreaRegion>
        <cx:series layoutId="regionMap" uniqueId="{A08EF308-3B00-6D48-9827-91E464C209CC}">
          <cx:tx>
            <cx:txData>
              <cx:f>_xlchart.v5.11</cx:f>
              <cx:v>Sum of Sales</cx:v>
            </cx:txData>
          </cx:tx>
          <cx:dataPt idx="3"/>
          <cx:dataId val="0"/>
          <cx:layoutPr>
            <cx:geography cultureLanguage="en-GB" cultureRegion="KE" attribution="Powered by Bing">
              <cx:geoCache provider="{E9337A44-BEBE-4D9F-B70C-5C5E7DAFC167}">
                <cx:binary>7H1Zc9w4su5fcfh5qCZIgAAmpieiSda+aLVs9wujLMskuIALuP/6k7XZErXM9C3NnKOIW+2oVpGs
ZBIfck+g/nHX/v0uvt8UH9oklurvd+3vH4OyzP7+22/qLrhPNuosEXdFqtIf5dldmvyW/vgh7u5/
+15sGiH93wwd4d/ugk1R3rcf//kPoObfp8v0blOKVF5W90V3da+quFSvnHv21Ie7tJLl9us+UPr9
4ycpyvvvH67LTXmvPn64l6Uou5suu//946MrP374bUjvyb0/xMBeWX2H75r8jOgmoTqxPn6IU+kf
jmucn+mImQZhOt+9zONN15sEvvhv87PjZvP9e3Gv1IfD/598/dEjPDkrVOrsR8NJt0x/ut495W+P
R/uf/xgcgOceHHkAyHCQ/tUpYD0R0hWqLMRdiX7/+HmjApgBZSqPA7NH49F1fxENTM8wQibBuqXv
XugxKMjQzwixMGM6Pt51D8cvbv724RVoHjP3PDSvkHr0dRiCPz7+i2n67yL3GMmH85OdcR1TSomx
n4b08YhQCtPUMhijZH+ePB6XI2Af0h8fnDSukm9ic/II/VtEB2PlOm81VoM5/Z+d5Rf3UqourjdS
bI4j+wbzXD9j3LI4289yXR/Mc0CVmYxxSg/Khx3vvZ/tD7k6Gc1XiQ1QvHizGf9fRfFTuQmOI3g6
emAzTMOkAN5B5gYyiRA6sygzDMMCo7K3VAejAXycjNf2YZ4QGeD06eZdStsNSBuYyfv747C9AVjk
jGHQndhiewUJovTQzjPrzMRg5rHO98JoHO+9h+wnS0+G/KEL8mj4937QE5P/MqVH3/794836XYJ3
nVZl8MHZFGks5BsqS9MEE2hybCC0Rwg8sUcIbpUp1hmI3R7hgdA95utkGP8FuQGW1+/T7N3ctxt1
FIQ3EEJ0hi2TYcBoD+HA3oGzbZqmAfbu4OUM7N2OnZORe57KALCbL+9S+K4CiAw+zFS8kd/fDjcM
hsxgBicH3ckHypOiM4LAGbfwwRKCaD60dw+5Ohm+V4kNULyavUsUz4t7/03jKVCdJrOYZVp71cgf
q859PAVSaYJAPgRuz8jJkL1AZgDW+dX7BCuKN0GavKWlI2eEmRhb5BAXDNUkhWQFM3Wd0p9wPkLt
wNHpuL1EaIjc4n0iF4j0ON9PN25Yh6QFISbm9Hn/xDiDMM4kzDj4JyCEj1ADbk5H7DkiQ7Sm7xKt
9X3z4WtaRMdRewPEDFCL3DARG0RulIC903XMyAEqOP8QqiMrJ8P1IqEBZOuv7xKy2/siSWV5HLw3
QAyf6ZACg/8Gzj81zizLsLjFzL1KHOS/DpycDNhLdAZ43b7PuHudFv+Z0A0MmslNSsxDHmsob/wM
MYIRRYdM2CD4fszXySD+C3IDLNfvM3TbqpbpJskgO1+8YR4Fm2cWIxYCQ/aslduGApRaBn8hj/KI
rdORfPiQT6gNgXyvdq/efH9L7xKCbKidYI7Ag9y+Bt4lQtaZBX4MJ2QfpcP5x8Zvy8+Twd5f8pyK
f768sr5/lswQs9t3afg+36vyw60ofPGm9QKTnVnYIJSh56tATD+zkElNrv9KkT2E7hFbJyP4OrUB
kJ/fJ5AroVRaFeIoAs/N779YaWZnpkWhnIwPGIGte5jG5MYZ1PlMCwKFZ9OYR45Ohu9FQgPkVufv
UgS3j7f9l2VvCR7EcIbOKDvkuTjEcA/BYxxUJ4QO2IDwYfsa5KAfMPUm+B0e8AmtIYTX7xPCTdG9
bSITFCgnBjXJADdqQWwOShXKC3uhGyQwVwdOngz0X7V6LxIaIua+FWIvthRgmMpgTZh+cAOGfgA9
gzS8hTA/9GDoL4wJ9BNUsuz+9mEpvt0Xr5fHn3cFjoPylNJwVL4+GZWfNx22WCwhmwgtQIP68pMD
/9m2gf+ACwC5P5io+rbUtXsBKg81EAUXgYP/DWWy/fmB93bk6OSZ/CKhAWa3fzzBbNCYM0Tu/0Rb
00x+F5s3LV/yMw7ZJAqB0eH1GDgoQBsM4l+LHwIrfPQ59gXoA0Mn4/YSnQFss/dZfF5tlNrcBZW6
L0t1HMDTnTZsnCFqmNBzBnmlR+IGlTEdADPBpOxeUBl76HE/4udk7F6nNkBw9T4Fb5sgWN234u4N
U/MmPgN9aFKED7ZsoDSRbp0hqKiAWh2oy1/cnAzeK6QGyK1X71JlrjZCvmWmiUBHjgUl5aNoDZKG
Fj8zEPgnOj34bAOFuWPnZNSepzIAbDV6l4AtNlK9aXsHO8MMQ+8G9CvuXiBMD5Ulh9CXQTc1NFrv
leWgrLLn52TIXiAzwGxx/S4xG8dpId4yHWiwM7JN9RnmICZikIhg1IQI4RAggNJ8aNoOnJwM10t0
BniNl2+F14sREdqmZiA3um08f27+WtYZBPcQEW0t/vY1KFMcnuTDqpLiTmTbcu4FLH0o0w9X/8Kc
PR8X/St6wxHaT41ft38yYI+4GbrdFy8ETC8OlwYdeQz6tUzj2AAL2Y6H8k4IuLyWZdFjrDLQ0L+Q
Lyq/2nTH+fWcv/bqCMEcPFJ4fkyejMTP64ej8AlCzP/1sNFJof/1rhR3VfnamPy1xCM0cRFKEAFX
dT97B9oZSqjUZBCDGODjPhT0B9ycLOyv0RpA59w8Re3x4p8n2IFK/1/HbplWQr1x6KifcQbhPBtW
vTmCllcEHebHxUkDAfvJy8m4vUxpgNryfUYdsCYmLTbf3zLmgFQjZ4RALvhZcUM6FMUxZWBxhuK2
Z+VkzI7P9ITQADLnfSb41/ffio2KNsfRe85q/HUNaVCIE+khTByWZvgZiOG2N/nQpjBQlEeOngz4
Xps+x+DzZu1FQgPk1u8z7lhBT9Cb5tZgveA2A4M4fT4pinSoy2DwcS1zoCEPrJyM2Et0BoCt3sym
veiVQYMG2PdtV9uxRvXIKTPMs627ZoG/fxScfX7x5xPYVexv/t/y+Htc//bhF4nh8x+Rv3u8qvfX
F4Y23Z78H7Dps7R5SzVjQBMbNPdS/Pxs5TsEdQvph/ODIuKWm5Mn7LNEBmjN3qctX4m7QPibt1yP
jM8YxZRD48XPLO/DQIcRcJ11yO1vM/zb1wCxI0cno/YioQFyq9m79J1XYrvuLy3fUti26/o4wubR
ZqNH6lDj+AxxyHCYxiCY/8nLG4B2eKonlIaovc+ayyyGhX6pUEd78pyf8xcdMf0MGRhh8J738jRY
bwRtFgjDahbysw/jeO9DrezA0ZMB/6uO2PHRnhAaIDd7s+TUoF79ny1Pz77DypXj0L0BbBjyuxwc
ZPy8mkQIQ3sM9AFDTHS86wGwLSNPBvkvo/UslSFU7rtUjfueZXcTva12hI02YEUmlL0ObfODHDAk
HWDFJgfleEAUzj9MDT3k6mT4XiU2QHH9PlFcwOBVd1F3HMXTZc6EfhBoaDJgXftjwwY+icGgEAP4
7nXoIPI5snIybC8SGkC2+PouBe+PePNt86ar+yDPCmVNwzp2yEMg9siZtGCnAghnDf3Q5DuQuQND
J+P2Ep0BbH+8T9O2rbbP7wt1/4ayBiv8QE/qnJjPt+5SMG/QGgp7Ye0ljg9E7hdPJ4P3CqkBfuv5
+xS7QvTpm/Zf4TPo74RUOdTvdq9BO8Fut5btAnZo4N0lbCFQeGjq/tgzdDJyL9EZwPbHn+8Stue2
hDqO4xsYu/+/C9bjvN9/uZ3VvY83zeYtl5PBHkpQ14J+1WNLCBi7h8YQVuKCZ2NhWKO7l9pByv3I
0cli+SKhgVy67zPlPrlPYTHSG+ZVTFhwi6FazI5btQzUKTMhssAmJOQPtZJBuvnA0Mm4vURnANvk
j3epTp1NLH6kxdsuIqNnsM0V7DqHDjtdDTJisH0SrCKjBnQqHyzlUYHvY/VfPJ0M3iukBvg57xO/
z0LdpVKJt81FWxCsExPih/3rscaE3BiEg9DRxZ9v2/rJ0snovUxpAN7n2bsUvv0OX2+ecoFeZBPa
VmGV9B6+geLcplwME0QPWYPw4SE/J4P3KrEBftfvM9nyuUthq1r/qL1Odz9hFQBABttMHEurg5QL
9AbAtrQI420Bdvc63nuvOQ8MnYzdS3QGsH3++i7F7o8ieuu+ZCjfbXs2fpbEB7htl9yaHPbugVW5
u9fAyTxydDJwLxIaIPcHtGIOKuT/lTVTg+LDg72goQ6xjzzcTbkZ7Tbd/rfPvvDVQ3T9rFjuA+/Z
998/IhPi8V0LwK/7P4rLpxCRCHEUtAdfud+o8vePGiKAPhTTiQH7e1JAtoG1+dvjFuhZbEGVCTFQ
xjA5Pn6Q2/1Pfv9oGKCBwQOClVhQo4ed7yAoUdtdLYGdbQQK++DpoKIpgjPo527nF2ncwa5tP0fq
8PmDrJKLVMhSbR8GVHq2v27LKYbKI+x7wqGr2NIZw7DhEJy/21yB2tpe/jdYDRb3IfGNaz0LtWnc
xdVUi9PODiVaRSLSPseyl3bWyAUqK/yJ9XpgG7zo5lGS8UmN+lulNOTGnmxGWOjI1Xvczks9ccso
1xa6XqW25aNiUnPlOW2JklFWlrOmMhNb5sS/apgml2akbkTGxnopphSX2ryLAm+ue3HjahZySq5l
I2p45ahCvjb1al2N/EZNO9RafzIeBHaMKHVinrU2Y405FaWe2Z1s6NSUnhzxWvUXfVtIW7fS0k2D
NhpHrLrM/Tp0er00xlUTR3apQrYqK3/UK+tTLgPX4Oo6T9sptrxs1GslWfgRGbWVP+1Ds59ynypb
UjtrzXSBcBiPYS4Vji48f+QVNHI9Wut2gBt8rurmThWZrXUZnhRhVk2SrKkmjWZ9K0n3mUlcrBuf
Xhq4yM7rsmB23KWjJo+Sy46U8YwpSuw05NhOS0Gumix0cU7Lz4p5P/Ksqm0r4sm4NS3N1nGcjURl
OXmC3KiJ1NTgVTfSkZLTNhTjsG6qNcH+Kmm9ehbS3EWxhedp2v5I0yY6byrtiyb0C5Ua/VVC2s6p
IuVfS1GMS2q1TpDjbFUXPrKNLMazUOo/GnjGhQj0u7Dk1rqgceB6bZi5vl6W07zvb/KW+k5WBnKS
pTS/SPxIOA9k7pmZbEEBbziRLYttVzeC7YN1jCBNDydy0mMcap6yrmUeOpHuVVNiVmQUtHE38kjt
zQjKyhHcN0ji8E+dSJdkSWqzGIdzEhjqvOZp5mopoq7VpJMmqtEllS1xVV+bF7mdWty/QWlG7b5j
/pxm9aWI9HrSB2E3ittqbCApJk2F1jGKslmGicO1Mpm3Xev4TU4nrOhTG+VUuKaW9cuaNwikbKRr
Sq3TRE2CTmtHVlwJxyrjO5pFG1r36rMqxYT39LaOK3IVZGhU982fRiJ9t1YwVblvOZUy0/MQdVcK
s9Ixq7Rzqd8YN0Wc5rY09dy2yoRfvz7gxnYrgccjDiuftkoI9t2EIg/BYNQejngG+z36np7Ja5pH
lRt0JZ2XQTdq6sBcmX7icI98ln7gn8fLNsrqRdhpF21W/1nqmuZGImvdvDN9O6uKO1LJwqZxLacm
SoplJyrDjoyVQCIch8wI7Xj75ue+cJDf9SOVNWgetg1xCq9ytCo0L1CYzqpAsblov/kSR/M4qz+r
SGPTMBYXeRDpti5o4PYsuS00z278VnwyshQtYJTkUjPMCat8Oo+LxjH9vL0gzLv1cWtMilyKuZWh
xolkUztU9Mjuafa10dUyjjM5Sapem2C2VFlfuh2o+FHO29CpWfZV6IpdWA2ew8ZhyVTvze/SqpZN
YaApBeXWmUpMkhrlTi7D9LbzmyX2TJckOh2VWCtd00ztirXZOAgz6pihHjjYT/mi6xKnavTIFUFq
2nES4HlooBnYoXWs98JGHeGuWZJJYDSzRFAH1ak1LrLas1XIv1BS3aW9WEaB6S0z/ClRqbgmuJ5F
pdKdWIW+45vRJEiDq5JpzOlRbThaE/KRXvn6NOHVJMTSVaUsllJXhRvG2roOlLCjsCeLzEKfLNmf
V7jJx7qKWrdrc8OOlWjGPGDRVAiV2zygCczmbqH3heEYomJuluXTPI7wuvJdWnTNQgsYWJIaRLqv
s26RC902MyOdUytzWeNXM6yljsdZ49Sx3o5zqrG5NCNh+yir7J5gcs1YNc3qqpt3nb+qa5JMQNC/
l1Zk2IVRa3ZlcOF4LLqTgVLTJC6MudDduCz1Fcwrh5HINYw+WuakcINQzxYVKBMj6+WqaTo57hAa
e7nvj3PVR+dtd2kGCb7wKiEd6ZFJK0g/qjqSTWDVfLbavVGZ2Vle5fMOnsz2ZZRNZUKkzUm5wrHX
uX3D/jQN4Y/1qojGKLOmIATRtJKJyzuiJponsS0bo52GsGG1U4d+NDcVcRrDNye4x8rtegrmKfKX
QQPW0WDZRWmpu6oImunragCZjxUvRBqwLy+0CpomlKagvMEhz/ZQDRh+7Xl+TbWrMC6I3QTIsg2Z
c5vTkLs16Wc9x8VllLN51zbMLWjFnb5yAo2KGQiLGukR7xat6IndSxCvRNa3fqEyB4F5n9V++733
dXItkrkXgLKo2qUinh2TfM6kZk20IiOjJMvKuVZWThKY5Tpn2ZeW48jN+7aaNQRmsuZ3wmnKzlhy
PxYji06Cc72kdGT4hQOQo2UqqtBOlSpHiYG0ETblveWZ1SLwK2YHBirtNPPqRQ+b7TuFITvHl8s8
aPNxWsStjQMP6LciHBHdcKXncMP71iamP010nCwKhd0qbeMpdInN9Zgaq7wG3d9otXBg+Wm3zOD2
Nik1Y9SBYC3NDHGn1D1hh1UZg+2J8aTUaOJWbZmMSzMKbVNqZJF3+m2dBH/WmfhmaT6fGLXvcN3y
Fwkq7Kz20agiHVko2jhBafVjyXM2opgYDheymReqd8IszOweBHhhccOw/dqsx8IrG1ugEq8aaWY2
6xJ9lPAO/DIS+QvhA7xlGzau1cYhKIBoogpA1BDNVPEsWpWtZbiwPbt0Ur+JlsyPvqcUWZO8uxIa
D8aYEs3RTU1dGaFeLePcujGl4+E0WSLJJmmeJcuqp/7F7m3a1tWP12ftdonDA9u1nbQmOM9UZ7Bp
I0RdFHIgDydtkyOl+X3hXSmv5S6vfb7wrIwv+tJQU+geus2KZKppfXtVk7uw590KkzHSjNQxRZ9v
dM+caDKORpoegxdstMoVRmqMg8hol0kTlbbWX2mdCudtaWmTqGCXGom7r0yq0oEOpuAqS6h0BNfF
BJe1LXKVjGDj1trJSMEdzoraxTJpV3kKusykRT/uRRsvDb/idmI13gTY+GaJBi1KEvWjVvWjUpmr
ur2UHmXL1rOUY8mK2lqJ9SvixQU40QCaVei3PPDcnvZo2ph96YAnaC1JMypBci7CpE3c1IvphBLl
5qLSxq8PPN7GE7/ijd3A421sA78Vo5t0t43mw4GXfaQKFPj0Krb6ctSGqF3nGWjPL7jqvQvZ8n6i
48B3U0bGTVnaXAsWqRLVMoO8h9NhLbxK0rUMiDbKy7gbdyKy3CrKbnVPJ4s69zWnwDVfa2Vmg10x
7ZQhspaFrtkiiBcIPIOZl/qxw0BlOEaq6DQ1YogJSJ0t4s6MbmDdzHkcsa+FDNJ5XweBIw1PLq2I
2QzM+XXpe8rt9dgfg5c807DyoAD+87egLvaD8Sgo4/ozgwTtvggZkAQ3YAH6YHYmhSh63JAr8BHB
YoaRcS7Qper1al4EtT6Be36xjDByrLqt5nrVtxCuhLWT1wjPkhpUncaJnESqKsH3bRun8xJwa3Hu
uxnN8pGMOHLLEC0sn/crncvKNr2kAL0trRnLRD2PSrGiefg5rXQ8TdUySOqlTrN0rLIAzRqDSZv5
1bi0Ej7hin7rgoRMQSv2N5Qru2hNPstMfdEzJZZ1nbgoY51d6GE/zsBjdA2WtC5iYbeOMSi5SNT6
QhNqrOkdRDg8xfO8lGyZ6KmwlddUs052jc2ideiL4AuE3GQqxedaq4qlqPC4q6JgRS3Td6suwDc6
6jLHjHprkajMtMGRAEUy931RO6FIIL4yotoO6qaZGO0Ya3rp5AppDs9CZpc5+WI1IJYNxDqjtpHE
LliAbZwqf9okFnJDaaFFOoPtb2Lb55Y21cBpukC4ESONF4WrlXGyaorOMYJAuCq1YGlbXF2JXh9r
pUftvMytdZ961A2FHiw5EV8qU4HaUK1jptE3o23LDYsMR5Sst3PisWkCPmEDrviFV5vfa+V0bSLt
svNiVyaY2Kgq8GRngXAgLxgoqGWq52uRaedxg9h5kWvFmAVxOsKG28tYrTFpZrmuWfOUIyelKZrH
vpMSTdhGSLV5FlgzXRb+rRklxLY60V2KPJgXVhDaotM/JyVDn5qWz6K4UK5stQ6iTg05nSHUqK6l
Gpcak4uQ0Ysy+5QYSXie5xDlGGUwNghvHalA8/jJRBi1uVCttJO8rhYNFtyJ4uaeooq6emr540wU
ut0ZSXRjinkgtGCZMz8dZyoW9u4j89WEJuGdmSbprGvBiwORgrDXUOB/8xzmDAw7jo0leEux3Tbl
tWl2yTjoGs+mpc/trvX1FQwus1+XYlBmQynm0Pitw/JIKIVsEzaDiJRJlFQqqvMrYoFz0CY8dDNS
0bmCjMoajNJVb4HqJ4XE5zTSro3AI7aRq2wUN20+6bw8cFBogUcB0V1rkmJhhrgaCe9CS+QlNkJ5
Q4RtGWV/qRthMBVmxyHZEBifOFPYEdC+bLNal5PUyG7KkJGJrsBu7/SsWZSJLWLVzAKvAyT8qjln
kfe9ZvWVHpv8xvflOAWY13XkhbaBwmLsQQLFAZvJRiRLM8eoWTsBD1d3ITtT2RA4x2PVqMilmuVN
PZQFThtYPShwr7Tjho4LrWMLrWds7eWpP62SPLEzK5dwY1+ek8pcaJ3wIHTivU2kX32lWT8Lw6i/
sVBej2JfD0Z5axBHZpe1LAkkZNLgk9nn+TQScN9Ya8ObxLu2+PZqvddWrcfiGccqnlWCG3bugXbT
qX9Zo0RfeVzv3UQ3l6FnCbthBWQ+iPlZWSh2gs6IllYOfn4d4MT1Oz0c8YreJakvr/xKtxzY9NZf
UFOL7SydSm42C7R1Z/wQd5C54dTN6ja3CbhMVyXqnRJyCBPF29IWBCyXkNXMjCCga1EP3rzQ8nEc
1xMJzp6d0MRbG3nKbU23iBPoYTlhQZHYZanJtWojyGs02q2o03okvUyfFB0CHWdVEGaA05GmBllI
40bXg3xB0prYnlf1jpeGZFRZgSvMILf7pLHsuuL+2JOCJXZjFTB18rwcsayKpjH3pR344ecg9BM7
b3XTjSvFbekjZqcxhxhWecs6tLpLGAeXqOiuITG6Tq0ympDU9Ocik+rcimObpmXolE2e3CF8DhbX
22ip6lyvBIn0URPPolSYkFD0Fh5OorVgYg4/Hhd/ihH5BgkbtMq3n8qcL7jfX+V5bM5jSGbexLKM
Rj5UQsaWuE2UZpwrXZkXXmBSJyuieMyULm1PTxhAyKMrZtDWjlIIv3H0wyuab1bOrMvw1jA1fx6o
ph+30zI000uhfRdlwJyyKNgiiIlv+1Sak64mzEV6yj7hPk4mkEXMR1oYp5OogbgLzMCtphLLDUqw
lZFvWq4nddcMwP62Kulso0/ETdwZmVO2Mpz5RH7K/LSaVLrU55l+U5sFuDypKb6yOpnmxars/XTZ
+4SNy7T8jsyQLbrEKMa07Eq7j8TYR4FY65Anv2z8cka02hr7WJOgXrPuNvJg2oFzFARl/yVvO5g8
US3dhCDpdKDFl/ATnNEUy69Zm1AHW5ROjZAsa5ylF7RNe1ur2/giw8V1VTJ/HPNcG6eEx6u+ymub
e5CerEULPpmmurlfhZ+lMMiIgQ/lVIwnk0Q2OsyWOrCJgYIvCaK50zQ1vQhJBjmH4jvkKYx14Gfc
bYWIbBkF/ZjT2JrgGiunFGgs/JLdTCX4Rlfgrcw02aMlw8Gn0Cu1UeZP47AspnnXhJAGI8nCyjpw
AyF+sisNe9NEY2qMCr9wzRDVVygbJzpJR3qpAjeWgejtpPAuWgKJU1zLeJb4delW2PTmOEoKGCjh
2xQ1wobSugFap6ndMm+u/TSOVwbr2olZd/MkiXN75zZ3ZFPGWTGD4P2697rI6ToeTqTWGWsh3Jh3
k6wK7+Kwicd6zPSlket2r9XMbagXOGmqHN/qvKXW5P26qSPf5llu2jXG4MzCdjbTHplfqaRTpNRX
inpjqiddO+MInISoDC0nErRZozD/s4dk8Ug3E92uWXMFNQQOg8YvQFiKeahXzTrOWgW5JvNHnPv9
KGpR9xl38twvAsPGWQ46DUfFVVRYY85vEVfyC4PcuVvGRLdb2PVsaoHvvreUh1rOweHdVyXu0qwr
hB8cfob158d/3qQJ/Nttlvjr4Lbi8+sTLD3b//zrq1dBO8621qmGF225+Unr16KWbTXpZw/bs6Wl
F4pH+1+TfeHkv1lZguWVD3yK7d0fFZagP/rB6vJdYWn3jWNdyYAN/ajB4NcbIQ0LTWqQf92XlqBy
BL1PsAUzhx8q4JCdgfLRobIEu6ObGFabYQqlHliwvC1tHSpLBE4RncNZc9s1BdWqv1JZgjU1j9yf
LT/IgNoX7JAFWw1DvL1NHz+oLDFad0kC4cN9r8ofRdtBLqonYl1XcezyAvUbEVp2hMrwey4h3WsF
yLwsQhXOoJRTT9IiBf+haS/9oAbLViXtCFpO0uuiqNVlJQwbbHt2vXvzq5I4VZxAstPvsms/z/Cq
IuyCUhSCwq15aSvI1M/3F2usm1e4VXbf76LAOBubovZXfWZ7Kk5Xv94gxZ+uWFAGrd1B2sJRYMbc
X6d3f+2u2f1VQwps6ak9kd1hCBtvC5pUY+xrjauCHH2JKVqTvKjuUdQuOlRVX7uilW7dEsjb+lE8
j0B4Jz4pxTXWa/D+qVGPaC8tW+ppsUoML1/h0sumXup9+nVod3z39utYzuKRygmf745rwlLLprrU
zNTynDjP2oXcvqnIbxe7jzDT4ikvkifHIfOY202agbLbXb17239O2wjO7QgJ1syKuKmm8HuUcAxy
GdtvSdnOJNRhIAZTtQ3irS79xvcd3GmBk8SQGdPqiqR2ENXJIup86+mfnkiSBc408OQck0ajQrJm
ZW1zI7u/+iaNOpspFS62Z3cnSvAvJ5KUUE8MtcAuoiL/KnrPcL269ueY++xLFkH4wbOv3Mv8SZsi
h/KqXQct2Oqmg9w+QhCKyAKrBQsrfIsg8UObLP/aGpacUrDW491ljdAv0xSbVzS0mgdfh8IidjTT
DyYZrQh1pYbEnLH8Yv/RE5DitjwttxPPqieW1MFwYXYOySoPBCSrYUbkmptD+facopSfk+0bZGEX
QYXw4tfxKpDenBr+5e7Q7q3qe36O46h2RdIcaATgPNmp3yZjJcNmWW3fap3Uyz6p45HWwvwanNhd
8uuYEklvm4FKRxkN6UKZOJgglX/efap6XEKycXti+DnQYjj1P4Rd2ZbkqJL8Is7RiqRXKfY198qs
F05tVwjQhnZ9/ZiImo7qnJ7bLxzccRSZsQgwN3PhsdzBUak8iAussYAg/jey0LnDV37v/J5pRvC4
7TUAdRn3eHb2k2ks1W51QIJLXnTtU1fZ7RGUxccaR6qfvd1cJovn39wqs2NVRenr1OTuKisD5+pU
fN7S0c6PTAzVMcjSERvUqDumVkWGV952TK+Zk5MLX/aLpJ5soI1T9nBrsEs6Fco+/OFaBklY+wmA
0Gh9H8j6KHv4ibM7/z13CcxFw9aiUF4inBI76Rbgq7Cjlx7/0JNpPAefM/bl3vruy9h8igRxzznQ
3iftqe5kheQ2iWUi3QcZjv9T6XinqJuLk8y3xsjEnPU3/63Lp8Y7TVEVrlPt/h4ZlmnCIRw7H87G
9QSsLtaNxS/hlGLfUHtn0eG+16maX5AM4hc/xXEJt1svjYtJettbHNC63+N5Y/10c/sw9bzdGrix
0Wp6CgCEAHq8NYNTbdNmCpK6lvbNNwe4O0qmT+XiGtO8OLWBfL9Parn2k08XZbcLlGl/rVPbxce4
AB6qXc+W053ZDOvmkl2zEUPQJ8ZUyH0/RIAR7rF3vz8Br8gJ6RMXv+lDPhdZPHs9Ow/CiRI++vmP
sFwRoubvVkvrFelyeQ4nhQD/96rw7wG+WJUVDhN/7Af+CSm0Pi+ywBdcFKHEI72oj6fHfl5kSxxX
y7aZ/V9ILHW7Fu/4aXS1fQLKghNBgLPSts7bVwK0qotzr5LrFrKXbbW8511IkJdz/Gva4YOye7/c
WxMSS3oZND6eIu0RjAU/zEPmn+1c7HNPy3BfCPFdzT5PiKW31Zx+kw6+oaqvx8cKOTFjmWbo94p2
+cvNqLKTxefsoeUDefFbX8WgsXUnM1jl6ZAUhdZ7Y1p1ETcUp+BAhMVVKZ8c3HnC1l9Z4sus6oeU
5+KnbWXvUnb2a0kzd1NkMkA+Drgh72lSDcJ6yIQXbLUCeMSa3j57+VytKbOKV7uoqpjjOL2dVNat
ROfIgzMULXDB3nsiHRoUY+iRWg0YcCWxmL265HN6MpYJCxtVr1SFl56awHu6he07G0ca7rj5Qwkg
ZjtSQbZRmwWvIAFdqU777yyVyP07EUgptZ6POIizFRDR8ju7DMC+1nbeBKtZVdj+tJJCtP/f4GWk
5D7tzFAeE2QzZHnwHB3ope1PO7NAOGNeNjr9OaAm/Ur1Wj4hUzQ/uulaCqeXwJGjMZ7b+oEi87OZ
GJJirhjzF6vK21NQdCmy52I8urXCN2D22BH3E3JcnhwfsxxsoLrsGaCe/x0wPeMzccb85LvP/TTw
T8F3H3aYTtyPwV5lTrGuMs8/V54kexvJ+63svf4hJ3WYcI9471PQPQOo8f6jB5AOGjf90XFkyYo4
df3TwKV78IPGPQzaWhCRxebYIuRxsHhvXeOlLTKwDs9Ot/Al0PgjZwDEkHXqNAC129WO1ewrBrg5
Eq5a5dKN3sOyvU52yX5lpNjafV3t84jmiR0N1kU5QHAGAXS36XOYbT47semOqr6KisqDiTOuidFy
7ecCy5wMciwN/vexltGpdfFbm8ucr5uyd9dMWPIxlWisqrXgw65Ae6V8dHsiH3Gczrc4OtbImMBn
4jxSk10e9m1sTNMMYU0OnZje7y5v7PNzMLt7F2/5ytGDs8OriCGupPsqdZXkIwX6vjSeWw9rppCO
LJZ1/z5gesaH9I7+52Gkv514dDhZfZrXOmmjY9q432Y16BO4Ob88NdqXMez8t0BFoC+k2Ys9p8Mz
B5EqFz55qixSnqrITRO75fZ3Gng7lobOl2DO/Q3vU7UfUm49Y3H5YQIcqX5Vvt88A6Kv997kWZuK
uOSL7sKtBwLK94ilIgEVfrgiOVSdsPrMKzOgtkjqb9PZyZMCXOykZHN6llPBzxNFymkFvtF+aJz0
gq0xf65Z+5CV3DrXHuXPdkminQh6jsQwBk3TE/0wads6G+seUbsZpi+z/rqGiUAeh92u0YrUiwcn
B4jBahD5APKGh1tXlHZ4IG4I7x/d8WEeJrINOhdoq9+RN9bzeYVjnL9zeUjewAMosFXFamBGqR5X
JAjJM5cFeRrybusvUX0x19t/u239/a4FguRynFxotKizhed7LXD7H+dJxuWYEamKX9KJ+ofS6at4
EKz5Xkl+7KWeeCwvdpZrHvdpfxJt4LyGHTJJrSAnrsI5TzJ3tFasUuXGrG6hBJrYTFwdsr4oo41o
h2kzB1KBTAc243//8xc25x+JTy+wIJjA4xx9FAEHbQoFXv/+5xMQF4NSBe6P1EWmHcnxMK4y2e9k
HlbxzY4yzh+a2mviUbTl7uYMwWY4j7NeA/pDCpJzlz/M1kxX04Q7rZnSSpslupy9BL9EpFq8vF8V
2plANKPianymoSqi2yYDNdIM+MtooJ1024dArYZ/2Zws+MPf/2MACT4e80XxaGYsM+Gn/3hSeR3N
dGQ/QRw611FRvo1TgYN66L43btXtiyENV9R1vXdh4Yze9zWOUIAIXuoy38+s8t7d0M12WemGa2Oy
rvyp3EY/uCEhj4GfPt9mV0Ww8VrOt+badVQ+NtbZy7pDMXzNxrk5pHhK3dHCO1LFpnuz26A5mp70
QTjYADhtjm3ZkXU5FT3Q2FL0Vx51SeNzCh4GEg7M6/Yy9Hsdj70Mj5kKglsjxmbQSKjAHkRYr+bK
seM+J1Ni1nsPhNCsbcN3z+bNZnRKgHdlpZ9x1/hpAjTuZ3FgEeSEZhUgQQ3aTzNGzYfywwRZMYmn
DnBwVkfc1H1wFF5nsCA3BbKba6unf5reRNNYuOQ5D0DxFHbGz6ZnGl7hgB2CELX5NJDNaf4vWexF
LPL548cp37Ww1roBHoy5jP/xe7VdpE2iUVAkLENNLz4ILmlP9XnMrWuTZdOTG7VoULt3xTOHb/zF
NAOKtGvh0OkWljYD2/NUdTEdVBzZ1l6B1eCEj4JI9ig1j45Wl7/1ZcgevXlgj5NdIQ2RIrPZqzIQ
iVUMbiKpyLZmhgmc0/QLVif/aGYYP42j5arGUaReaK5qLDPDXDW3uZPcr8In7SbCr0HiWF44k+Wh
TpuN69b+wZat9JJbd7FNzzRDyP3DQHHiQdoJ3U7MK0u7/q6TsvgXvoXt/N+PAVAf6uG4qIuOBwyY
LOUfH4OTgaZSZb7zU1WNTjJWy2uu1VMUZgok1lReTdNPtryKzBVJWYXVxvhMrOnpNnDXgx2BnbXM
uA+M9dAiwTK9f/JPo5aXanj+5JbLqzupOLXlxI/3y5iwhghkgpRLbq9ufLfG7eUaVAZye/X7QIOs
wM5pc/x0/vpHTK9oUnlOcaK7++8vRuxqi9wsOZpB4888EHV5qBUyF3WPww5H08pIxTf7c9cEMDyj
UsWfu39M425Z28n/udhy8ZZUZEUrEq06PQZniqzA2fSCPHG8bjz7onvOxvTZTXV4qkuwJcOhKzc+
b6c+dkoenswIBfB6MuYERG7TDlkNBmYoF9rM8No49pc5atInYG7jJSgDKw7IbH2oPGpACJU2Mkxh
8VIp52j8gA8ESDdhtct5Zn849Glyev1OgcvtK1sTpHYx+x+uahf1vPrv66WzlI/5dP/AAyLxrDPq
O1hDcD/7+/1DlKUth97JfwLmwSdM2TjHXeeEZzmAic60PBqrFA63VtzJ1RoYc5sY5x8jg9iNTNVn
42onC9xOVJyPsOn2htU9eJzT6BbTVDI/TYIhtcO6rTXgvuXIbpvZY3uxwcx8BJUXOz7oDaKgiB6N
q2iL5uD5oOV5RRg+OktTzVRvckFyMLlgmjjZhl1iUdptjW9QIOphB7IPdYGsrT34R9O7N8ZHOS82
uEWnsRkInFrpW/ef5v0x7Mth2oFwd5gz5n2+/v/7cvdXrxssiUis/VNo1ILvrfAeHWdrJKcyKMjJ
9MDtfeulT7af/OMSdve5Gnt+MH2WzRiQ8/v8T3GDl1aJHqi/+jRQljXrY3PBJi26VYi/Frm0v5zm
ihSg4C4Ccsg73zsyOXhHgHLiOEfHtJEajKMWfjMYjjLTce5m/i3uPgN44yNj1rS9u+7TzDW5t83Y
M/BsC2THogOpvx3eWsf/cBewX4501QJZ+UZ7kLQAm9RbBqz2YUzVWtOw/hpO4bxSk8aZqquDE4fY
Y4U0Jv2IAE0ZoIMqDvEIt9Tz6AxyB2pWuysEXw2qZleHzbsqDCrkoJv0Wqn2I2dl/QZWcHVCwnYC
ygyzy3iwzyWo1rfYvAO1vZvFWi6jg96T4JRnZZ3wohse3FHo/WTReVuBFvQ8lADxi0AFP63oQ4RI
IqraRhKGZPNTWM/IsouwA9LuLit6Nz9VeMRkTIUmO+PzBQQ4UxbeJhgX0hvdpuB1t0pTMT+ZK7HU
fYyqkp9NRD+W+AcB6q1TVg8JjQRw8WlJ6t7ueKM/9nHAgHtNdg3wAndK05jR+53xPiCxtiAhnR3u
rsFc5H5Dvb/S3Wei7b8uz3YgwC3rdjrPWMfbSBaxWddv9jIy2WCZpzY731335d/+h92AibtvDj5d
7j4Xb4H6/WqePfB/2Sx8onIvZxQcrvA4KWo5qCIE/cbfb7muVo0G27D54el079CsOqmKQRxVi1+j
jkBg80FPOt26afSlrUhwwJ3S+pES9lLiLv5mc9das9GPjk0UNGdscL1VrkuwgWXNj0G3kMMb2p9n
MARfaO5soBoK3wu7KHY9Staux4BH763Xfasg5XlQIGo+plH6AVj/8b+vL0sO9O/Liw/iZ4T659gc
WTb9jJzakQyd0bGKH1SMXqLFSJ+YZOBWcPpgrIX4DoKTshNFprpIclo+ggBTnc0oGDT6oByQJlkU
eBtZC55INrPjONXsaHqVO1x7awYQtfiR8aQ6Nl3T+FOzovNkHYbUZ0hKUHaoSa+PrWytbV+27ZVn
I5ZcoBAvIa/TpIsqL+7ASk2gciF4XZAUTilFAySVHE3P+GZww/ZdwLZ31z3MxHayT5vYOIlerpVl
/QUM+foVmzB/E4RZsZlFTd5aEL8TUDSbgzFRJeULAbX0aiwQ3etxbt8iEIQeunp+xH5M7P77x2R/
TiPjO4mnnUCeiOf2LM8U/AxWMmJbY6V98j0jEFF0BfnqQif0aBpwWxUSNOIBf2YEWCcDryuzil03
0eIx80XxiKd25FfpQ4xEapYmLUvpQxYmfdZnE7LK3/yBsKu5lr1cNQTBbragxbu/hp/hMw2x4TLX
M36S6dfULqBwdObHrgIPVtYsOnbMBzFUtPNGMeo8KZHzJBv64dvQ2tCVlN5/QjVsC0XDb85Aozj1
o/R5EnO76e2CHS0ZtOsetKOVR8vLPR3kzTX+VNeWf6aINH1aSjScTIpoAoH3rOz6HydlXWupJMOE
YJlgrkvCsTsvr9JyBbpbNck/X8En9UPmD0NS1WX7lOd1dwYf+QK1W/tkXPhRTOuau3JtTBvKuQ1g
lHQsoegKKCRM+hdELeXD4GbR4+iGzwN+Ve+aNvOmG7H6Fayj7zXvIMeJxPOYc3XVAyjF1eLv8zFb
exOoewWbIESVKlsBuSuP3qQ2tB3I+d5wi/42dTu+MtkDY3/mC6kUOPbvxmGee4R4DmRQljbeXvlq
ZXwmZGpz98gbbm8lZBOxFmX3xfmhg979YrX1dM5rC4nrxSSkGjfaneiG6sz9orFAxkNfpJffc8q0
9p7slNMtNDf1JXRrL1H4N3409DxblfU1g9xwoKQ/9born+mEw74liq/15E8rPyPeIRja6RXkh12O
nMtXF9mXNQEDd48HfmTvAjQEE59zO8CvEzpSY0Z+vEz+KFzcQwHkdsm//AJtlI/7dK/Ery6AFBlo
ThSiftnnrbifDpBDdLr8HjY40bhQ/l1B6KbXeuZj0uaW2Bjf0FUayUTL2ekQ68Q9jofVcGSKnerB
bY8hoJC4C0Z7m05d9KVPh7XonfmbiPJmNVhhevJKNh3cqdinxNEPhU+xIIG7GfCseTCu1hOQXfiN
Hd99ZsCfKX7Aqj8zhpm1jrJY56W9gSoHR6PcBe0C6QKwNXnoIfEMHokx07QSUEkuirNb13gpbRyW
/BFgutCorZQQ495Y7XK1W/QyGwTwORZM0mMPNl7sEVY9eyPPdo0MgfVNhfWUatrGxRxAeiGCaSOa
kp9MwxB4mqqiTpDIKFZ3n+mFy+j/63Mh9IWC5eUeZUKRI5uS0OqjFa8aCynILlgTUlsi8VRQxx1l
zt5fTidsOcrQqt00zAZFZXFNgSqvJJ9X7mIZVwOu3AGJCRVnDhMPTjBg2cexzAWn86PWKt15qVtv
uopOHzzjRwfbqRcGPR/Sfm4NdjvC8MH4cRHK7DIUzH3qtfdk/GDDDGs9BenemA5OOGLOP3xw8kFg
iiNRyqPwmybuJ85f2qXpbSTgo/b55uG5G6dqrA6cav8qi7w6cr89OmOn8RGgIR4+G8UHcZhtqp8b
nloHLewmNqN87sFusKZqT7BxWE1QGlxAU9GHZgTNsy1k9+TMVhTjwMq+D3ULer7HflFaf0FOW38Z
msFfWcukmhNob1IqNirNuiJ2tMRByXSDAmemW0OQh09M17UY21ZCjzEw7NpdoXZSiCxUtEu9Vlrb
Ki2aOCT5zuR2ih4ZRx88p61J/FhgWu5BgDmEYOV8wSZCJeMcqTPj4fwMQBNCGRzkU1b4a9mSceXN
IdTO4xw8cK+NTrZP9saqIct+ML3QKiEgK+klhGo2K8NxI62JzVAQ48YbZlO/a53sw9x3/YKBqm0G
jJ3P42qeKuf46f6cgcM5dKMf5yKrsEblbM2jcngMSlGuUu1krypCoreVOf/wSvozkFb1YyynQx/m
DFzI4ZHIGcxSCQOMeXYxTVjTfOFur62g993bACE+u5SF/Z7NLpLZZoB0kXOp6n4bFZF1YtOMJszt
kzHDVs0duA2wdUObXR1UD7e4xXUbNTZ+HtZtionDV+zBXGps1DWDznplc+Els7D6Z9PYgOZB+3qi
EMA9M1Gr1UCl3pqxtOTlubL7V2N1rOifay2++4pbie0CAqxCn11NE9WiWYWgoazvvo5Kch1YtEnz
hp7u/kAGyxmu/4VXIlfHqnECw708h1rEtzfGaYKtohd7LYqLBDl7DyKIep/caNdCdAwG96Aeuk58
N26ReXIr87bbGLPHFz0WuJldacHCl6glK+Nvw6A8IIsOnawdqnc5cihBJKS+oZ3i2EdL+2tJqgjI
Im4ExThFD1WRgxxmR/obk0jDg76TPoL7BNqCOzD8vf2w8aY+W42MtEfTSDxZpYrv9kjmYpHVQwW/
xORmOEVdhaOEIuJoVwFI/8qBSEyQ4iGISJ40mmQ/2zkJxnb8gRzvmEB61F1L0VBkVjusYVIFb2M+
PprIzLHexBCFr749TRuimDpE3Pp0rTT0JKDl6iEYZvs4oApFvTFdb5RuHZvu6GXbqurSveWFUFz1
P7oAn0wT0X4fpLR+RZmGdkXVkO16pHleIfps1wNWkA22rfq1nEK8kbyB7n8ZjfIB6/6iujCjAWQL
+4YWXmLMJsctzbNHEhsTUrHi1PXYpxizwAcWKI8+pXPNAVT1/FcUgZ3FhiaNIZ87ITMQfBWsSJPM
DovnuWnI2mc2w2+jLw8k5FBA2YnTJbaSwaWeKr4eotJ58YrWjtugmlAQxTp22iVfpePtkdFLX2jD
w4fZndY4fYomKYn8gDYxPztE8JfSyvq133nQHhVeAa2vmo6ljxVmyk+msZHvu/WM2dlBfhqW5h5C
GHRatl8ACmrTaWMXYm2B3nk0DXDg9uihQkMVtyFFeicPCRTDXoc6AwO/mqaM8mwPQcm3u8v0ZqLt
jZeV9o7kebvKPHf6mjvRFUQc+dIGWX00/nTxC4tciZyex167xwGUnZVOJYOOhJcXwKvlxfSsQJcX
1U+/R6fFND4zGilQYQam53ev4dDXTJZ/cenYnPUiiyJVU3/vNUnmiuYfU9rpTePk/d6vaue5ctNv
zowdMOiiOx61+lJOQl9MzwH6tcIhmyZAjvA5kRDDZiSkAsmt1Ne4HcN3HzCTp8avoTydiq0ZML7b
FXwnew6wRdt6TnOCfDEBQze7gl+HnHUdujdzatLhZkK+hxIwpELVg5EdyllPx7YaauAjgXyYq34A
HmvhT8dxOabd2D00bSBW0s58JEiF+1qEfg2EDkI0/XeTaDpswLavTvk3FkKfF9e5+2I5ZfbRu96Y
5AUYxV6r6GasW+9YKqs5ohJKtgUFv3oEXcNN5poCDkYNhS1+uQolQLy3IiusvbtYxoVCOeqqgk4k
tIMIqvCRCsfbguGcy3qNQiR4Y3V9DivKn+yhn7ctDawNKM3dB88V6GS0e7GzPjhVlioTB0K3jzZQ
JB67bDxnDp2fW8c7R3nYfThFiRoumQPyyDId/B0IMQrxWBOxNYl7ABThwSTrTRPwIrqZZqA0Gf57
DNQIfFX49domnffseGLTq779ovD7POagW0Fwzdsvwh2qzcBJeBvFR2nHTT0EJzNqFU1SuHn44rU1
5LkQcAdiss6lxQSoWCU0FFEjziVFNnexjMs0RfExjdS9GrnZTKIKWsHowZJFtqodSPVY3TRvTu57
cZvr4GhM5Yzf2mnwIRDDYMGgc7Bq8WSskKzTYOyerZxmiajrlVtRemqmAfLKKqz6GFqQ37ZxZsPI
4lo3an0PNAOfzC4oXXDDqj+uZ8L+KfafrtnWyAhaQ8exD1H+tXPSbOfqDEIvACtyrbBvTjJP5Khy
8GWiHf25lHxAoSgITACmXetMkY8mQtWg2XVRDGn5tvaDNR0nVQGHLgd7Y0+W3LERqO9oF/nRr5Cc
1riLfE19cdUpqV6MP+PZb39hq6uPfdKT039r84w/1CNgt6oaNWoN1ZdAjOmbzyBn9QqcwZopnN40
8AcTQCiEoJntjddsEvaJzl2F30fafC+gNRzBTfuaE+qttQjLg83V8ERHIW7XDoX4mTp59Tymjbv3
ugB6QHzHP+YSqvblxV2UXUEFqLlCas4LLpULUnWxDAzK2/EyG2Ik+kRMBLjghhBuGsP/NlRx07sP
fIr7ZJrgOuMyCemYru6XMr1P17u/hoMNPZh5c7XKqCU3fjmNu6ae2o9Qb8q+k18bPOFtGyp8TMIO
5VeAPEnPgglYqDuD0VDXaxOWl+0pAojywqjKUJGEWHHWTvo4DoE+ZpZsjnezX3wyJB02OEvX2LfA
v6bcfVU5DnEpNVv9UzBvdbbTfgZSWVnGmXTxLXAi+6VrxA9e+cXZWyw9hX4iB3/etYS5McmwZHFU
loIYzABKeHv8lU+hxrzDUOGYofwK5TeQKYyAvIkm+3JDkO4TbrYg6bFZgq25slb4SfMD6a0E+a6O
4+w4/+4tPuKJ+j+eWyWgBEQnF8/yPQGNiE7GvDclxH7H1v5193yKQtkxP5lbNYDm1sWVLpsnuXDj
JnCJQOdru4Mx7ZZ42FxKFH2AOuGF6rAA74p8QJsVxrU7R0lWKvtMbGmhGFRUfKhaH7hk9Oc0Bm8u
TYe3IqX+2tONcxR5gCIxWW2tGpRmi4cqJwcnyMHQZja0Y6jGdaVe/7sZUX0tHnBq2UJimj6YgZYM
7dXqNsZA5Q/Iw4NJDxuAdocmEknRpjp2U0v+sluosiP1nz7jvzIrRK6HSJwK+DyfOVJTBz0P+XYO
h+oJ1ESezFigv6tRIQKTsEeCEDui71bjiVVU+NO1oyCSu6O3tlHXi7OoWXEyt9/rfmMYz1kdQp2a
19mFLqw+G7KcqZzLR4+oIXa8wvnezuTKW8le7Tbztr7lYf8qbf3qhSiqUdDq6xj4r7OVl08BtIdP
VhBio1C7amtMM0A06u1Ak3ExLpQ3QS4babHW/YLTMlgAdvXTls0XnTOIXYKm3bhROh6sWc5XHA1H
iPnH4odXHsNZ1j/zvkbKFpq4R8VIvcef3mwjpI9feCuy2IQ0E926rT18QMpBV2kdsNMcOeFpwHK3
6vq5/fChvjSvC0AcX1TsUZ9QkIOum4INl5HOv5sSZKcjNIOQU/yvPwpHATBJgOFf49iU3IPvMdOA
dEE52SzupP+YMUtsxVjzN2z1rFU18nx3M8MmTBTHP2HM2RZFIpiaUfAKwb50oe5rrOgIMA1mi2x/
bUt9NqNZy94BSAcX3EqzNxyDL9UYdA+3CyHtnKL02pOZiLqHMRva/LFDgbLbup2DdDZIYt804sbX
DQI5RE3PZh2/L+8gyQ010OSWpnsc+ET75OmOb0HX/Ga3Peij9aTqfanmHyAOz7vOavJrWeOHUpcu
UpGTLWIpm+jnhJSrgzKq2Lu5zaUDkvw1K/wisea6e2JsOQgSUG0pQwHCCODFtrKL9hGoupVYIJyu
1ByyFWUTmC01uNZV5Isn00Sd2qP4YH65WVkDnJaSPZ2VvAWExJ+3rui7JGjLOO2cA/HleDYNc6Ce
jU13it77WWzmJmVvqNnAj0MDUZkn5+gtc6Zo4xQBahosZjQwVOhq7WhvRrWrflaFF17MVF/1cWcB
LgPwUT25yr8F0bByThVKVcRmTplShVJQRQqlKkoIetiazIOnT0M5RfZmqoJ6PeLuFLuiCW2cCrPm
ZIkSqjQzhLoZKEy2xLvmI8inyl6lKneSBhuhq92F/UG4+aOxSj9tr3/3W84w+dj7IdZRajCx7lIZ
z7hMjby/rmH8xjVm03ACVPVaWvnaHIaQxXLWfYeMcuDk2ZdxVjd/bo3Ompal3keL/+/xxt/rsnzR
KY4c1GWos9WBRb70nBz0ckdBq0MkwPJxIvOurGfcmP7adKLSl3uah/poXGEQRg/mK6vZoUWGb19X
KIKB9Mrw5f/d3pkBp/V/VY3NsS/6237yvm3s5GADe+5U3NB3gCbDBxDwfsd8VEcLFpNnwxX4KDZC
SjjntEGqx/hdGeGLrWesbRYtXnrs8zXOG6njvhKeZxC5eVCX5Bb5kA75qlnvP6LiFkTxEfTWxk9D
bORwNK8AaEX92il7ehisiB3w1QPQ/Zduo7EDlSg5tTtDdMV+gzwwB6XGFqGH0X5UwtKbeXDGlfHl
ge+sZ9E166XUAqgZzoMetf8sVFCt/EjXW7y9/jNAc+tYU1fGaUW8ZxPy14QR5EYclQUIi5GVv4xO
s56dIHt0Fktq3BPLXLwIMsxx0wSHns6A7Yp2ZBdT8sBPcwiyUdoNWf9DoVR77FOKEj5V+z+cnddy
4zqzhZ+IVczhlgpWlmVbDnPDmmTmnPn05yPkPdr/nHBxLgZFNBqQ5JFIoHut1cdxBqeJRp0PXrFh
vXt9V2+FKZoPaMHcmAS1FuAfYxI0pPCkyZNgWfujs8zyVtlp3nC8dUX8UI+LY1iY6k70qknlhmrb
JRwwD0G/wXsWDQDHN20wS2gFDtzuWJlWs8rrqpq7rceORS+kb3rcWGhjFMWa3dUIcZ7BPHScRTS1
0m01LZzjzlZkwCUtpWdN7dTn6efQy2a1kMZcdk0d2Z2h6Y21UznmVo9eM9Aqn7IHV8Uxmnc/KNDE
y8xfZoiYmBqlHK/DuCGJoZsnWYnqC0Ii1UUJ2pspyzrO47NHMzTWSQwKt9lke8oObkex4QQIoAw6
sH2wzDyolkguPsuVnCMF609AzWbYgxi+eZbKNC0HTasX/5opnAzf/xWjHboYCKs9VbV2SXV9fJ9k
jvqEj7q16MIX+JZw83qsw+nmpTTE1OwG2DnKJqJhT8OXceqA0f6xZX4WbMmQltAYGx2R02RyOxmk
K4qmPAjrcO8NZrAXXdFMSHWQVkpyt8wLtsLCqCRSEKzFZQwixVyISzGzWZPfLDZNbZabJOiQ8igD
+Le61f0CKMSF2v2QExkwQKXV58Zr+52v8HjyehOgXSd9IzXR/VIjdefFyiVNZHmX+mnrP7SdQQo9
JNtvZ1VwJFbHhqprp0etl/uVWmXatYPBkMKwfzQyWbsO9OK5J8Z6GDdiTJ4957GiipXb2H+fJ8aU
GRH8Z57uJGCrgzhY1HFRL7QhI6M2eu0WzHX/wGOgeM41NJvyGdyDhpyrExOMTKR201D/0YMScsc2
VR+lqcr3fVzmKwUE+7eSvVkxaT9af/4vl4lldF0YnwBdqgsxoGjBwlQ4MVU9P5qqDrRdaDR8QUuL
R+G8NnoI58GXwtdAIWyi9kq+UZpYOgDpidn06sYuKlNjVyfd19Vg5htP6oMNYj8zDGZ2uY+Kq/u0
QC9k+GRedGK77g6lZr77looSQxwPD4OTeO9DqrhBpqffeUw1K1VJ453J7fmFP9OjyY3P9QMvccto
6l68KgCqFbfyGkWX7kWK4oHIeZ0txChyxPARCUdomeUhJmXXi77V4icDeu0LPHkCwbI+7e8r1Rbo
7XxeGH8Xelq1r7y4PaSOoy3QJJYWhejWFv/5c9PZpoY0zHx5c5yvYil6VfgmPQj7vSkn/wL2DKp9
Ub1y268/qznmALPhF1veDukOJ3kpTMsHTtoWh3oI5b0eRtGikIZTXFnDpbPS8TIkFVsigALCJBpj
KFG1qtuz6BHBHi63UTEhqNgrdKhp3deoHG7fSTns7muEuj3unaB6FaaUW8lJKXpAQjMVGLi2te9m
unAzN/duKvlvIerQD75gFIsBUO5ys9Zn9rDoi6aOvRhEdbkQC/y96r/6Ueg/lapuQ0g30o0CpHap
WJL8qqvAMMxG6R48v1Fe0WYtgd4Mxq6clGSLJKXk+sh6r4IszNdoiaTXwEK0LmmRBgvMLLlGWalu
zaBCpquXk2tnxMHBzLTKvXUDWEqqk19Fr5TAsjpl1SwmJy73VaSVe3F1b6TQJkUi+hG5LLRYZ8/a
b8t91DTocRWtsjKl9sVzjNRN/aa/hnVU76rBjheiG5lGgiQQSmalnA7XPECKwdN1+KCzszVI9gG5
l8RNTKO/9qFtHJGU+JnNvYxwxymKxlcx1iC/c3bCAv1mJsa+pz2OfrAXY4keGpfSktZiLC8K68nz
URqYV3EynnhN9lsMDXoQXxXuRn4Ujoso3mRWqr8Iv2xs3agiIipe2+r1JWl2e4nsCBoNrZldvX7c
xgapSrDz+XUKmjc5d+qTGLORH0W9bIgPYpCfebpInSraiVHERvOlzo56I7p5R5wgGwZ5rUcKef/C
3qOlFB6L/2zGcdnJvXIQ5qmtCiLU+vTlFinwp5BwWLZ+qNZL4YPeAD5TM02bRK0uX10xUYyL2VEb
yWsPYSmXiIyzK8xe3rEdIObEIxtIj5FoBw3R34VEMn3ZeJrDf9Vs7EvUjt2bkx2CK5Yngou9Oh3v
zTTLmamRnuxA+G2VuScGhT0eiX/DEHeqh37SA1cYMwUWu3t3In4ertDznDc00mdXgG4j5QtutVfi
ZT6YyUE0gQ9MuruxlURrt016G0rL7CkcrVmP44+PuJSkKD1Y/LFzaxzOsTV2yP76xa7Uo/o1LHm6
D47hE4+hW6nl0xTL0aPo6W2ynLRufGb3wlEjR2SpRKqhKvOlp5IgDydJm+9Y+iUo41kVMvWXkRMF
0YKtTrbUujxfxzrfuUVqkWn3ZfJmt75SOecgtadDqqv6RaxjFzzAM+1xmtfLo7A5GaMHAJuXECbo
RxMK9c2nMN3sE/pdeYB4kXgTwtbZObTezm9XQafka8XpdXZN3CPjya/P/gRbFLHnYzMfuKq5EXYJ
CYpAkbWjcNXLvjdc/lI3291NzPrjK+ypPZYHReV73xbh+M3zEDRQcvl9CK1mM7ROs47g9gm775nT
O4LkzcaQy3bt6GXoslEJDnoZ9YumLPWHNu26p9FK+6dA2QR2o1+EhR2KuiHOKbnW5HjJAvl3mZyS
UW8l3+qedEB8jwrn/9sogCCoOGHgLMTkII1/dwBrl2Y7xq/tUG6HLFUvWpvEEAtNaBzcKJQ0tK/B
d2GsQ7t9rjqL5AsTMsRvL7nZ7MWYyX7/7EjjmxjzCdceVbXO3LYJ1Se7M17Rqvulenn3EpW++VyY
61pqnGbBclfJ8aSjPo+ZSW0tbIoeb4RrZ2vTA2IlNTcLRtPJcw5/1lHHWqwTxexX+xDqcK2oZ20+
GZXzaanItGcl6rWj6PlyQyyoGfqVlHNYckKvOs3+YjCf/eXa+Nuf+G2/EoOeNlUna0QbMA0ALSXI
8E32YCNEbsRu0Rf6Ew8p/Qm5AsONRiffNlVgPGWK6p/HItyIQeEWKIO+rH3C8fdZRv+cQ926iDlq
obUPUzwaCM+zovAalOrJ9tToKHqelNs7e35hffb464VF14+iQ1yFV9PslHNlIAspU8LhFbmUT6fS
pt+B9pJLWgLzGuaxYqvTRxP6LWgVDfARj5l1WRnTPs49AmsSh6AchOQltBAn7Kl4+uoV6cZHHbos
h/S5npvK72FgSCBksjxJnyl0UZ/U0DiInvCwytpyHUdvtmKW06XRoRqdHyivGjnLoi0KKrkFqWX1
W9jAhavGQXxC11DdplZ3BhExyG4l2tBz/KMifwiPmwkiYnwS/ZIsE8g4ea/MJmE3Jw4nWVQOyFi2
3TnXao4gSVx+TLVWLUtZGXd1rXlvffVip2rxMfWyt+m7pl0ZYVwSg0ygiMSIAwa+JC9Kpyie8rnR
vYaKElNQbIVNUxQCvhyDWtt/gg6XP3kEYUF35J0rxoRXgdADNIXyaPSddtbmxsjQauuNJloLW63E
2hkxCe1sBdaFg4u6u5tKrdVP6M+qNfsCV0wvgIrzg08X/KIhmPyazNg4iEayHUJd4jLvSi5z3R8R
VKvrxd2pHtovd/K9BjvQf7qIbW8HMrNb3Yt+ct/4PSDWQ9xzmg6KF4T8gvPuGcKvRTpf9r5n6Hgr
qiZ9Gp2zlny5/DGaqF6mTWo8j0HsIBFpmYdIq5VdiJ7SDKv2L0gu7Kh4Ak7LWGpDbX0ESWqvlcgY
HpS5K5G8QyXJeLM1z9pGneKv8pgkex4gSZFMnrYxEkl7QyPxCuHOeFRR9HuZyK4Kcx0HEar12bAQ
XV/znGXapfr/OUkr4mxhTBXoLYLThRL8MANDXRZNo/FrGP2zn/noP2rFO+fKD10GVdPphoEeoncQ
5kqBSTxWiKm3YVK+Z7E5uMXQmySYh/CVTMxt9qCqhBGttH1MbCpTkIz5IBSDggc4oXVSjP6HNgaP
Xg8mT+I2eiaMXyKpgx21G2XJD2MObvrBRzmt+8go3oNMMdloTNEyyAePo4uurMBbHmSPAErHifHY
KSpqxHN2u+oJAY2dFh1BzsYvPF72Is1dhUG3nmxqFYjkOGyvRU+W57UB9b4fC4QRhZsGFwYWWJWd
dZQ8LuNovItlUchOqQ2DCKLotiu79cqPOkGPyjIbdDvn1+4mj39hT+yzrrmjTqUrFp0KCf1K0AHb
evxhdHI0uoo2PkfURdgU5CZz6ifYwSaDAXSYDPIIcds4D3IT6NAamq45NR0UBpTQ9wRXFYVvnrDl
4bHxkW2fe4bedWv2w/FWMkdpXxXU5Kj71HkJy1E6I6p4EL1Y06eXWfNkHrIp0bLP0V+dwxZwayCs
HfKKPH3YwubzFF3m25UH76nt/Cw6Q/rlefWCZEUYuA0bHbuvxp/ojCTIUfTGK9ox4QwwKoHmDt2q
D4fqeZKGESmtEsmJudvB03105GBJNYOG8LYGWjODsLCiPoR3KlS7e/aBVnEjfwqHnk6flstYQ+RA
jElBMRwDvYSyyGBQx3jEyi90/eNDDKVgzeuS1Iq1ZlF0nC+mMtXPRSsrNxCYOpSfmTym6AeQVLPY
4C4FOEzphnXGof9Nqepio+kGmLdBMz+qnJBrXX/nVzyskgByNbfWT9ULRpjsZYKEC3pHy1obuQMj
ny4pg7UTDfQNAJniEkcu89G0duXc/D3+L9f7fK1pu6/5wiim34Yr9Mb9MlMvdkvcaCji7rslAwux
5HwWJrBLtCUAagfn0JGC76qfoUfb6c5LVcJ/BgkjnwmPK1R6aWIU2Kp6L0V14Gqymeyq1PAuSE51
D4ETsGMeGu8ibH2bSQu+y9q6y2QCw0nH9zBBfycrpvKhBfL8jtrndxuFpUdErO3nLNUeAm4QnFbR
hEUgGyQy9z1z1Q4EiUAxtAdPrXv7OBbAGJygXxojCcgM7MdTA0hiIwdqvgF3Iz0FPb+hgn3TVYtR
hVW0OiW35lVvUzEMrmoa8dGYu5IjuaWdh1ckf4CYdtaTMDcovW/jIqVQEHuFN57xHqB8rduIUdsx
PiGpOicxKEyi2+T9Xof/fh2GnvJLfWyv9L5VPoiIHanKYTyrmeIfraB+iQfbcnO5i2aQAy+OgvGa
AgzOSp27YOyqTeVlMdRMuhATpJ3kkQlH4Cq8amHhn5SAuL5kfGR58CZTQuGlrjN1DVYsX9X8AV40
b0bSWlWw6GrJeLFJTpz0IromPUK5atMPa6nSDq1htc/djPBEITUD4BvF+3EGiaIm5W+nRI5BDzAq
/KImXFRsAC+i148q6ggpkEu7dC6AhIsdODvzMQAKwPe2Hn4qbcnxIku/eXoUrNjbs71RbfnUFpR3
EB4FqnJSHv1siFotapt8vDeB6rAqCx1wB9mmmgoBvTSdzDI8eBVqn1akBKDF4nZnoAj/3uv2oucx
dG0tszv1BdrBPn+I9y4xvBU7UfVBq8YKrWDiI4h++e6kAHHJu2CVlHzNQxVhCkvXpFMEsnM3FDxm
+P0bL6qv+K5WFsVFT4Jok2qSdETr/quREzSz0eTY3u0NyMtEHxqE4HsVBsIwfEhTfm7BOH96abys
TDn5mYVE9MwKsBMcxHjdtZwT5UHu9+bEC8tqaj41herNcsP+D6tQ15FqjJ+a71Eappe/1WpO8a7R
dw6GEfmuFFetK0M2fg21LNohzTMuRLcKTPMBzApZunlUjdGnCFLPWINPq15J3OZLS7HszTiPmioB
I1MvCe7Mo2yGYPE2/E9IBCdeJzCvVLuIL2KlooWDkNf9CzCd8WWk9I+Yo2pqtvGK3Dy3w/AdQFf7
6dlbXW7q3ySDU3eIleJqQqdZ1aOeHVOF4L4RpNkDovneRQYuuRgDI/8e29UGjl7zmZbGtifQ8i0K
qH5CYa/pElN+5yGU0maXFQHFLuQ4R+6iVa/anKq1oW7+NtsF+7/mk1vAr9SM5dcmSSzABE7ONw6G
eAIV9WFAx+DRcEAAIyS/NigkNMP4u52UvQAaVcJtaTXVHrWampjWSIWYRYTg7F40YujeNdUQUJWN
btm/5mQJrAqldKQNj4/8VM1NDeZkqVRo9KI5mZ+ILwFhE8NKbcf/Ggk507Fjx0eMwmq5OpwkmmGb
2zyLb42R++yO+mZd9gl41XmgLz2AGVmtfiCY5W1b0a2iyEaFEMDq7CIbk448pteRfFHCPRnxKnfF
5egr8+WU1Q+5151uI0iLh/uuQ+J9LS7/5R/Y55EAywXd8nVIdORtkrXsSE4RSNncDRu/3mgaNwfF
6/w3uVW1JUGTaSNGeVIj7523/VGMklRHuUuSn42xLJ/nJanAJ72KJcN2alzRFUv2ZL+Wouuzvbkt
KbpoJTwYFJvb8BuUd3VDtMqHjoVImRy6d5u4Qs942hl9NaA4PXvfGzHv3hVXdxsbFirHNEcyPDrU
+mtTpNCjtc5+pCSX/WjD5UrMfDrc7fowqG6agJkQHpxv7cdkRiU2RGLJUP0zVa3406hm17vCb9jp
GklZ7s/xQx+09rGar6hE8XUlbByVvkb/8vufRgElUDRwXiVP/KOHmmscq9auGeATokQEQ9Z2KFS+
EJe6PrHrEJc3B+FLMk91A7urb1OFrRLzxeW/JpEusXaFYlBmjOJZEAWkahN2AHUpW+U/Tqnvw9lQ
2FZWwHTKzCH5+GdgjC3/BJl8IdzudidGY5b7BXB7QtW2K4YbXT2CKu73dz8pUsNdHY7vg2FY2wb9
/LVVy8NOjZ1h1xmUq3FFf7KTkQpauaev7uN6kTEuXIXx5n/rq7qvggsEBIrqkxvJ58zOpu9+blYr
GZ13yj6E/TMFmN6F3aOKojGOQ61CVGebl6i+f0mp3/GY2Sio8WVvllVtSmw7Aq3ekHqUUasbEJ2d
ysbcg7K8eYspbC6dc1y8iA65P2b1hrR2SHEdhU00WgK2GAgvdxU58NzOrufg6cySdfs60wnyxA6/
rEzadX0MNdUfr56WNpdCVstLUsSvelGM7ygIoE64LoNCvjbXitqQ19rrNK4pR9JdBdb569qkqFeQ
+tMZmra9iEwqC/VaoXK+QjYJyNLvSmutgxomw0tYgdAMZE5PYeQNL2x1Ka3ADnwpRqU6T4715PwQ
g0mpKWyR9uASknYRTtVa0fyzNnYgGvXSOYombUlyuwZlIR46yYncW/8+Lq6sst1QZ1LdtW0st5Sm
Cr1lkRFddSIK/RkdsQrqDkjtXvSt2Siu/rLZCZXJXCKTbMQ0BDVUHbyPrYWHprP8c0uBt1tjWMgF
D9FUrv8agDCA6lNpy+59gPief071LDryfVn8ZRdrekH+PKJcsRW9wVR7smoEkmdukGD7TEqfbw09
h6v1D+1H2A0OaVDR7kQifLYafnfT7cqGPXRfTtjEmn98hemv1dXA3ytmWW/0YYol2MxIVxjUsXTi
NCpgIrQjabo+z7edHc+X9MVVhlKqqyXhQQ0orRNbnnZC0Eo/6erko6gzLpVOKk7m6CFErIQZFWyk
KAN0P4/q7B/6znHriS8KWGU+XTWGb6PK1yjTu3QlupT5yJdImZRbcMPRm6ZEv9UZ2iQGY+OJX4l1
xcd7JMH4WCpS+AaW0dmZHXKGwskfyorbVamCbmB9ftbJAjxkvRfOQ+AdK9LRF9s0yafxnRDmOjUq
ZGkpzyEmqTpnOenbDfpQZB9lbMaPAtLAHqW+YIHBkzzekQ5g0P+y5MpHFHfxI2Dh+oaX+N/Xub1O
bbzf1+gHyGLQlXdtNoIpINAc7CvZG80FAHqgYXMDs7FZZlPCfSIrWuiKUhsdUgirB3HVCOM0mRzO
53I4NycxHtZq8+V/8xIT4pSMOsJfQHP/WkQM3yZFVhAf2h3lW+197LT1Q9c6LwR4pX2gD0Z1FJdh
n/kwrDCO/CC5aUBqAO1ndWDsIDryPQg9oiGRJ+1DoiNunp0G51dje9FyDiMWrkg6ivTj/5yUFEMA
Ar7Sk5IWrJu+ynY6FX+SEoJqqc5o0orz+U2U7Nb/M1zLvdSf/nSHEJ1qVyiVKagB1cskHhZ9acT7
QYka/+Gua9Zo4+0FIoMsy+lP97YCej4D4jEp5TY5JF2UD9MwtItoKlNtj5EeALen3smCCpbSNrQo
ttJlrXbJ6kSncKEPY0Ty5MXd5nAPXtaxReJ1XkoM5FblUamIDOPdJsvmuxNPzV6sJOzcV5c1+HFo
RMzUlDx6lKzq9nrCVNnU//P09knMiSwIt12jbkPOWJD3iwFwH/erznM6dqhl5GYIdrS8cB/RyhV1
bYXD6PlLqYiGnT9PLISTuPR8Eo9KZNer+26s+s+92l+bs7vffcP2f7vUcd24ALra9dBx8JnAN/it
X5094MyoDc+N2T/6ozHsWh7zBsA0bGVuvRKB1beiZ8VVdc40pTxbTvlrMEpQ1X9MwmNUtQQkyVRs
RgMp4rgrpCMqq6HrBd34lkzQKYfWa54GynatkkLyjk7TKRtdqZMdRTwIvNmT/6DlTfUo6Ua/jNIw
vU4ThUr1zrBfk3bo9lIrg48iQWID06Tx0yE9FCV15ELnoHo+g0gFfw0KD1Udo4OuBq7MwVhOjOgx
nxOLURhZJ9vsVqInGom7wC7Rml/d6MfRwmrC/qFwyhrGgmcuazPRd7UP2ZySZ5SXHSf7pZMqDq2Z
um8MMIWktB+d8GQZRowYIk3M0/jSIN2b2lZzFr2b3Xd2nAWlAwmIaeba1d+oeWTshIecJMnFRnzZ
JXVtbHTLlyn+KulAEuoqeLivLqcIgfYZifO7La8TaTVpSboUy4gF27IdH0ir84nmN2XMzZDFzbYI
gty9vQVHprKmYyovej2N/sJEmeIYNN3D/T23ppY95oRP//PT9QPFdOoU0Pz8toU7Ouy3T3c3/fmE
93cQ6TYpkcg3N7eXzDhuAFRh+3B/zciy0MzMyMDdX7ULJW8FFe7rE4oFqzD7+oS3v1YY2Ej9zp/u
trZq+Ox3+HTCW6wvPmGNjNj9TfbzJ0yb2//f7c/SU7+8ioevTydmy5axk3wbVNT8hxCz8zT7FqmV
sbsvb5F2dIdKipbA8MpncEcz31UujoXZ2k+kyp5ryqJ9QL5BcS7zAFgqXvmWUw6oMKWUwmyOvnIm
Sgk0Vn7mxmQ8ZyoRuWDyuMuEMVnPRFcPkqJ9F4OiKQFjaFS4uvlXHaT5hgDoWuRD+yhoD3YR/7r7
OwrxQ575bDhtedlqEnu9cpZpT4dhSeV15Snwc/UJRamDPTTSMZp7Y2n1uyDiTysGhZvpIVnPbjtA
FRIXrwmQo7CRPJ7XEI3aFMMq7aziXzYvrteOadXn26uMUU3M31Nd8TJiVqOHVAUxi3QnuoMy1ifA
zbeemDU0yBmVZok455/3G6hUSp0U+1GYIgQfNohJ5Iv7+0Uz/DOXk3ovPJImolahWt/eqTCh7T4X
TI8Dsn18IGHTPmK/a29/EsD+xYMcpcD4tW+Dc9S8jEpgkgKBdfTDs7gykhTqVF8VG9G1jAQl91IF
gRDqTbT8y9uJ5WFbwXa8LyA8RMMreNn49Qp3sxkXEWT8f17hPpCU7der5JBQ0I9nPyR3aCTLQboC
ykxom00HlakkDUq9H2/ZziNmPTnDnqyzTbq9Kk+OQ6mEQQ6aiwa6YEk+x3yh+LO/6LRseDfqPnCV
QRt/RHlzrOzO+3QmcjVZMLAn7MgqszXz5yrhwKfk4KelK78by5feg9SxUedqs6sKr2eZojZ6gbrE
0VTT5BNvV3kwg87aW1Rj2jqZXW0HiW+ulluiDAs7L8X7yY9rPADVKlq3Fq3Clr/RunQrRgbNmRlH
GblkV+3S8XCzWprjDjwIViAqMv4LGv6XKflaN8T7JYrltQrbE2oxzels5ZLFtf5Uoj/0ENbFNqyU
kJip459lBzwI+GIJOcYuWcRq2hyn2pSfIrm+Crvtx9oymqpmx91dgVOpLbPCkj7AsyprR/UoqjVP
H/pjrrZI0PZ6sOWnoayEmRPivqfE20t0MabAhgZmJg1SqA48yzXbRIKQZHyTfT/oyb6uiwaO8nw5
qahW2Iay6xU/J75IZTm7K1bTmKVXxyR91g4UR7AtM7kWEmUVzBx8h+h2LZSrKJc/RW+SGhuFdOco
ZqL5Yjyhkr5AKZhn8dzY2QZkSfMiOn1cPKDc3lzE3DSarrofyifR45Ogy+sF0UG4Jj0gwJZQ/Zbw
gfSScv7c8lMoZOpc1SGxehptUMKFTH231RSGXzYqtVGdi6MJQGGDsJ9wjAb1n+HZkWJ7xc4bc/DG
f+yFMQcaOjnmRjq9xlRbAVZdJm8dVcCQ/+fJL7paQcyTQo7+zgek9cYe4FU2yugRuvr02hpL4aRk
TnLWio7vMSvYagSfyVTYCcxTEtsgnS95oATm0VHh5thbk30UoxP5b3BI/nUEXXUxqIZdUY/0TVfs
kOLGYUU4nkl5N+VrE4zFWkwyCsrjjm3I4YEKK3vU+721H0PDFE0k6vI4IXV4krlkjzBqYAmJjiIF
M/lV9RwR1hrjVr20sVahPRzGq5y/8FoM9qPtnckz3nrCVLW9v8iSkZ/QPN0hpb1XGoOM11CQgEQW
9Cq1fsQxgZUIBDtbKlxKIJg/FaP+gbIDsJ9wponrVvEY66XxYHrTzJkbEAGUeGQ7rVnPzGqqFhKM
+F5b0KeUOY2utBSLArr00/TKwo3TXL5S7pRUi66qBLJ1Z9OjELV1pGnGkxThCmXV/FonHM34UvY/
ia8tbyuVWbwt+k7/HlNCGeq6rFMuj6hXk4TpUZNzMnfx4G9C2fLOgaXlS1uJ07fQlH6llmX8TobL
bR2KXl0kSq18tEbfAL7qpIuD6sPSmyaqNA3JdaKs1UtIPYiXrqYSVGxlT8IU1fpE5e4WZPU8WFJS
c50TTl+JUe6NMSX9eiCi8yiFHZEt2N/XIh83R7Xi5iDGLSdNV63Fl0z6yJy2exkp21siZ/zWGrYC
/II6jaKrFYa1NoO2RMi6qd84iVHKKR6gT8zOWuqtSXx0zwoFhZ+gVt3Mg5kG+yyf0dGzV5Lzm4M+
MjyMcmvse2rmuroh9cdZn2Ip10FPVcJpOAqbaIAiDMdkbqaoMZeUdMJlntEjZEvNzXlE9FUZwdL7
sLCJUeTgQE9l5l6uk2jR9pN3qk3fOja5NSxGbbK/E4Lb+YM3vRYTBRxyr6YKa6SH774+UVsisb9L
EJqXmTrph7BToseM9A20XtX6nkXjm0LxCZ/Mhht4WQ+usQ8f743VeMeajc4eMmNpu7HtxNtJMgNX
uCSh9eXsh2gQ63J2jE2oTa5JqM4tjabm9y/6nC7WZcqfJzSy8bFG0Gw39UB5BDugG5OfFcUhT4I5
0NAD0hOg5gSrYHTCn7LZhifBDpjHmtnz/zFPrKIbw9ZWqvAsT1AFpJpEvGfEzlNg9M6TXQMfsc2L
sIwyQR9kcpqlGBM2027Wg9NMZ9FLjDje1D3KZQFF4LKF6dWPiNYOx2heLPdUez1RRYoSk+ZTQI0V
RO9TDiZaYz6p+WRfEguYC2PCUpvUV/Xgsy+TvEa1MYqjlQYB5KiAyrarKlpQUrZ6VfLs60rYoFm1
z+NQLMBQhN+c/lMz8+rdKsxsa0FwWwmz54d7x2p1kr3crSgdg5RB2offokn+CWW/uwRxm59GbbRc
4V9nGlIRudWfHE1OL56q/xZ2wyk89gGliWwNvzPHLg/Czr2Vct1D2m4jI/XfI53k/Px2pF5KHhIk
2B5El3dn/Hl3fW8Pq3x+FyjM7MvW+np3HVupRa966xoplajs89+lpZyJyObvU5QbSzMeKIHbOOW+
zBF77Pswvk4dEAXiNPlv2OCLuBn0c6up6bKd62ISZqcIyHx1b9JWGh/MLj44Zvtvu/DVZf3V1+3g
2nX6XklM9d0bSnTIqPV5LJUWerzs5Ss19ay3QU3OXmgrvyjA+gQqLn3TfD5WX+XSPtKm/og6BcxR
Pag/wMpvffbevxSv+EZpLv0qV1Q9tQuC71rYyKfen8JZNNP7Fkv+Srgih0RFJ6eoX3LY3+tOb/2d
DJX9jHrUsFCVkR/xqHdIcVNRe0txGWurRc6GA0a8mMWC3qasatx+GpNvRhH+KNLa+0Ek4ZQj0PG7
VKeVzG0/cJ3uiOhJHrmtifwNjBEX6sdaz9PqtxPIjxRTa39oXfh76gJjI5lOv5apPPLsAd7Li2fk
IvLnrio5gI6esha2btKrM8SxTZb3+c0DuUJ/4SQ6YQwqzI15+BRkkXMuQgMU83wFE79etkkerv6L
tfNqchtZovQvQgS8eaX3ZHv1vCCkGQnee/z6/VCUhL69M9fE7ksFKiurwGaTRFXmyXNqGzqRtQ/j
GP8B51iqJKV5vHJuNIro8T5au9QlhXYdrCML8iLS3Q3r/Jpyt/Gu3qeI9X0lU9ZhH9Sb2G6lRSjF
0tW1O/UYDwDlIi8rv7bhK/hj61tcNu4S6m3lzD/MPOvQDi/LaaAZ/kyoQ/4aml249krOAeYARCWX
O+jVotD6Nuo5FRmN/yXvonYT2KG8l3JDfrRDH8moyaNvzWeNGsyXINW9HfygNuA9s3xpEuVJOEBJ
hLx0WAA5q6pyq0qByltAvggoJvC66osFJnsnxUm+KRGCsVCQf4X/Xt3HutOt7V42/jCHZhVY6fDm
lr2+s1V0Q4S9lL/VfRC/N8i5bRvgR1vFCcw/4iQx/tBsIgp9LFvbouni9yH+JsYiapw3HKu1HZIt
49ugVSthVwwOqmGVqMS8ev+VgPJO3IL4jrUKpGCrmTEasIaP1BlniaO4yqfubBMDul/+Xy6d7ujU
UzT66tPcHqT9AVZ3FC2h+BNNGYJTLoJc+2BLky678iLCLZkCtIh+O8fTAGz9NqzTxl+f7GpNya3v
1edPdtfL0nMD4r+NzGFZUbW87LruLTWq8qGYKhdtOHyOv01UvVcPiNPcTWTZSoJIVMVKHGt9fVBW
OYp6D15maOta7yE8aR1nk2t6fnY46e2oiu2Pcs3/k7S4u/dMJz8mmd/uKlg+z4YLo04d5WQwJFT8
IriQb35YwQnglt5TorQwxIZsRkNVvgADyK6lqckbU2ndRZoaLgfr+3shDzs4EjiZmmZ6FTZx5caO
caAy6CJ6mhN6UBklfnGuSEgFcZde77awTJAQTOR45Q+D/EQxuHeoxxIAq6sPBWc9fwkAunsQo0Zc
FysrQB5UdLXI7k75kH3LykR+qvSyuUC2eIo9F9ZeNQzI6BooeU9dXVe6RZqH7n006Mat7kTuI9lT
77lWm5Xwskf2L6XOPl6mWhHgF1wzgzGSJ+zc8OSXev0a6OUyGjTomC0ihaPeNmvRberoL2rjh5ud
tNFDytnTqGNAoo6urVF4r+G9ZFKCWlVGxmQnZ+i7WqZRPZY2UWA9Ds6NjCBiVBvBueXhL8ZE43V1
uW5Uv1ybpjLGAKGbm26Y8tYDQbJPAze5ikbRi2glFyaCdlqW3m1BPSZUK3k+KqAmcMbJWdjEFRWc
5U5uSHDONlfy3RVsL8oC5GE+rtu4JzcycfAkTpMcQoqatjH9G/Ogs2ubhh8o58VRNfdHEB94YNjf
w8L9oTa9/JqU0ggsqfKvaILbO/jRA7gWTf3SKdTv5lpevCphHpDfKNrvYHkNTXN+aGX4HD6npazz
hBrMe1MnFgx1bfJQRBmSpv9qb6fBTzZiG+iPNIvY8H8UhlepFwc8MyUZ8rjWARacs1FTwEaG35Ek
GmB1GYajuJoby1CSrRI1VFGj4uZMjc8+hKrH6TLUyudWJUM8C70JuypRpy9sd+fffmJ0du5LpVjH
MkLdEtVoW8RWB9BGZvCmKpIEd6Bs7MPKC978KPkamE515cEdvOlTFjyuXj3X6gkNJ0htM2UsKvVA
yrBbCqeYEyzIL6o9iMLyTBl4bIwdlUVGb2kvZqgrqyQaqmusqPFOkYsE/IJmnoowjjd+2SuPFkVi
y45ykvdutB4Jsk9AfrZfJK0mPfnnwGUb4utauaTcsX7UK54gSaHIJwWu2kNqS95uLOTxmvvpsBoQ
Mn3tOk7J+Rd+c5KTbuSkAMKqWxDgkqMV8Nb45E1lUk5DKeRC9EUDJC8E4dCMaDRGv0bEGsJd+Nzn
iL4qwdjate9DpScP/kR9rfRddurT4ipM4WQCgWCcw67eCpNoOl1trsQKFmLObBdX6sSJfbfhcXf9
vT7UYNv7gnJCnC6Jqqvtp9lJ+MtjIG1cY6wAYmnO1iCwdRyLsDjUWecQgm/8s11p2gZMXHRDycpe
cXAZnrLBqEkYa8X0zM2RKtK8ld1Qd6ZHunKEsQUSg2RiC1HKOtoIY6ikdnG/tD0Yml2iacNRHlQg
aArn6cxrqqe2i0GC6y7B6kROtiihQ4zY5/p+SMpin06RyRBGxs3olOjeSyKUrXrPupwlS1Ouii/o
CPvwhBJabCEmpZozZas8bN3pELUAWLhuuwKqMTeztpY9LIwJ8NEWUnDgAI7e29S1/MZdUC8hncI4
aV9/uzUW6EK7p2Im87Wfbm5luoiW4eawmrCL1czJDVzLRzd2ISY4gTE+RXVdbqXYJrkfDepTYJrl
g88vuFn7RrF0VYoCWhgJDqUTq0+Wmaq7zDOo5J+cbaRenlJKeyZXPU+ypQLWbSdcFbmOD40EXFt0
datG8NIp1F1nkRKCNkh+SnyYNQ3HiF5zj1NPM6rmlzpkM8y/X/kajVBJ+LXyl5S27LliiLaJVSxs
wlzhwiu3HDMQXQVPs66ipHiQpEpfVg2l5mXYwtHUJIQOSQJ8pYj8nPkNcYvQ3nllZv8gP/fi9mHx
nidGvrSkQn/UQMltanhUz2YYaftmSLQdomntRawI1U8KKZcLa3bb+1/LjN0pz64pdnxfsUhA70wr
6q2TL4eJpFAHFrUXZ5y/OwV9spERKw5+Qmh7NHY+RYphpvcpejNDsk7gH4KlW9Ly5CGo8+ylaIqX
rNPUy+C26QuvMgPcaBCRmQZHKYPqztbKgxi1miqEv9Nod2KUrEcBu5NrbsQoYVhjUxHr7qvmAoam
AP+uxe92IJ+MSYPEtDieeK7zJdXNiW40aC5OWAHMbBWX43lNQVhUtItKs+rv48b1pPx7Gcc9ABEo
seS8e6e0wzm5UvmzqZtqWMdZrC0+DXzqmmXFaYviSGEfgwzuEAcJwWTUnZNfE4aGfJ1Da2hwwi+C
/i92ZBAy990PmA9fERT3vzgJPMHUFXXXMO6NXUVdDrUudn5NSAivoNk2t6Y+OEseb7ztU9NQYHA0
FRseuV5DXlwYM1RREZYeIjLThsvzawwWge7pp66q3GfX66YvilojzEg3aZ1yXTYGkheTMyoB5nbU
dOg2pq7fOPA4I4Z8X8rKnebiS82LmDpyKn6E8GhpTa5m3XRLtj7BJuY8QV2kN0arPObgmWlSr701
CT8/1YpzQ+8vgCT3KD8EkA4Yqzwauu9yrjylZBm/uq1ZLVTLdF7R8xqWaO4mT3IjB2uIp49OYsET
6A9wtoZjtu9B4sB8okjZsi7bA1sNGzw7o4qlx1vJsONVFrnpUzI1A5kFMg0PwiK73smxxr3M0Nn3
TeesKpkxottN+bRsuskKiFAnr8R4ORARzlr4iqvGPYfE5ZeF3tuL1JefI4vqKxNKhu1A+mljumm5
FDRCgjgonApg6yyfpOOBtcpjhSJirL5aOn+eHalX0ZMJoYO8fkZTtbopcA4fyiwtV15qGe9Dm/1l
JUbykDuVdIEemqS30fE9QudhikY+kE2uviV+85fBe/bOw6VB+xJYQKg1wRLG5htq890lo4hpHdg2
SGLHQjJT6ap96VFu7cI3OaCdg9yOPJ74tvyhjPxAogOC/lvdehvTAWEJ31vwl8M/RislZRcpobQj
APhtKCE2T3QIyAv40H/WssAQmaq59aYPurtF6iTdmkXePPhmfo7dQUWUS+PoXyZ/yjXMLgSd/ZsV
Fg+d5If7vg/MIyTeMEJOjRFfvfxrVvi1t/A66kWzoP3RqRtZk7d9UDhf/Mzt1rUml0ebA8TV4yUu
w4ZNlgaDwwbVbf1ajo237IhFUi1UhDBFO360qJvIouxTvmpKM35VJolVyFPShWvlOZ+oYZPJ9psP
1+432w5gVukoOOOBEm7NEmYUVza6N8cErlXqfvunZwzb0itI3DXac5vqDlV60oNnprtah2xhsCAd
GSJ1WdeITHeJb28jOMmPWV/1O9OWDu6YpWtlcI5jXLULmaAHgZim37SBZm4yt/niW2mNwrsdLKp0
CL7By3SzjcL6nvPlgcoZDVho0DeOVNcHqF8PDvXNFxwmMXMqFC7pAC49AgbSe374IBoIypSjFMFK
P5kiSYJWLLGNNbkd5dxZg3KWu/xLb+e3wkyJxmflM+Xj8RViZ/klk5RXWAqtixrm1XkwylsXAuXJ
kzA8Bs73UG7SkwzphBP2w96zYEAB3p/pJ+niNlQq+mby3oHK2IJNh5pp6kqDeZ0iW4+m2naXxqwp
XJcAtelSGKxKufGPqtOclbqx4ayfEIcTMNF3uGKL8FeU+2CkBugLhF00FGOBpxcuou/41R9s+lNY
tIeXHm2haxGHL7WSVRcCrXyTxo4MX1e1r7KdhguKLJJtGbR/2WRCHpAJ1s59b1HaqPvBkt1GduLq
QQxCGt89oIsAXHmMvhHWx6NTjGHvBFG+uPcD1eoXQ6XGgOrSdp33dvFaaGGzRhQy34quqZk8fhwF
fllvpP7NyYdlV1MGSpRNS4/3S4tT69HVqfRbTqCKY+Tpj6SCpaXfIULoO4e0Gm7FEBpXOwHV2tVr
3dH+4lxXLOSw/tbpRnsb64S0UwbNZxm8jyXfw1BSl0MTVj86/amzLVh+It85FaSZFrBQtas+onim
CZEiD6TG3SEUR8CJr/Mtgcnzlk5XpKFviRoXFHFiEoNtRqFU1/FbKbqyqicXSSm/RaB6MnS/nstI
bnkGQQslulbgjefBJljGc+4ZzGf3mDTZkjII8znP5GQRABMgcd5/1FYbp24caTx1ffPr30mrCQ8x
4PB42GsDd/+t4GbBlD0E8Y/Cze1DX8D9aDfo21B1k+wCnQor6jOpTC7hJuPIPWy0XCuuo11aFFvK
DTEc7+bURbbL2KofU5u8nM/Xf8czhORcBpUChIfjFVLmbO0GgfzYjJGFylAnP+fxQ1myAZ3keh/a
Ngx3rY4ifOg59XUIpuSLE5fvqpue5YJvehT3qK0DZyLKpS1NC8l1rTH0XeOO8g6sNErmmRqvFcMq
9orJaoC7p0dGV5CZZl9K1fJalUvzu50nT8qATFCVyTKyNdK6M8L8B6e8i89v4bvX8go7P8qgaAqa
XTnUF5uv0jZS7W7bG/Zwky3bW8EBrb7JJChVMwl/pOaZTBbQcb7MN7OvrXfLh+e0aJXqkQRTsyni
OgPrUoKNJozFnqu6ZZXeLNPKir4VWb/0szL+LvslIghpEL+YQAM3LdQnx3HUYGkxwPL6TqeQ0x/O
aq3bz7bjKPxkb4hyFV8D36C805aLg6t3FnjC7rviRfxQ2hZQfKMyAcI34REq4nBN5Ga4JI6ZL1rD
+BYqufdMKeKwUyBO3UJ66rxwRocqMvX+hMYCAGGaDI9DoneU/ZTypkzb5g1e1IPwCMx6pGqN+Jza
Vdm26audbHnxHk4Ic6+Qfzjxv4xI/dXmFeoJZxVA5L9ueoLugxoMp5Sw76IPHPfZ0HXCQWV/mLAn
nQZDcNGDFuzr+BwA1KOipqzXpYFMtcd7uTLRv9zzcJFem3D0F3Zrk/6eRqvGRnHG0J9leeIidTM2
RTUP0hJIhaa33b5piF6PtpK+O7H1vQNpeiucUL9lmv8XYu0pBdDOIgdHvaSOD4YFRzb3iEgN276N
0kdPnSLXWVP9aUKelQSN8p1TzvdCDqyXAuqntaJE7/ZQ5ivyns4tmRowyzCpkjvauaakSvB7VMpq
LMEs+W7p3ISj45hA80OS2LMtl3qT6C8/LNMqwi0mrnSz72vfF4tNxHWaa992BJslz1/bWZ6eJa9C
gGCMIX5qtfgE6uIPC8DkOdCMdeZXT1BQB0t1VE9j5Rz1hDiu5djKOUfUfTkOvrIy6rrfOXGl7tEh
Ga751AS7dCDkAsog2OWeE6x0s1HfzAE+/bLvf1AMN/odJ3ZorV5K4u2LqnaydQdBEj+XsTceyCAs
fV0yEIrKtZ08AGKLC1MhVuNZOzeS0iUfeb6vSvzFd1RoYGxEYDQ5H04jxarLRCMdHZpav+qMiAi9
PFiU1DVNu4jq5gmyoGQnbHNDVdgvl8pWu3VnddqC3chZJ1XwZlcdYRhLD14nNspVmxjaLXJ8Z+NT
nO0mxpaM1HiiwCjdeQaKN51awPgT1Oeu1JInGBXYV6OyB/ZK7/fCpiRAX2CXBQ4q2TeOAtZ3RSUM
NU5yZPajp7FLRm3iqyxJw8HXs/EAHpt3xyWDEVDUf2rAHrERjL5IFWmHjiLcdQsB8y4pevtBRt5T
ttSWQw9K89S9EisNOOP4QbOMvSQ4gRlO98FIwMIG5rEqrFFdab7jQu7SPXpEwx3DJIU/hpJ5rkEo
utSrPUiZlz2wl56qnZGNGE12TR7o3RcTIQDkyH02eXFdvqDyRRA90p/5/JhgdJYwvKc3u5l0hZsX
i2LkG5HP5N4U5KVXBQxh62HyEgNhUbmXOv9TdBA6ldckTKOVZZXjDYYpZ6EpdU+WRRtvd5tsmFs1
tnXwr7iIAU4L+tUAIjlZ8i6MlrKBgHstNeWpd6zi1DTxz6sYqgUYuqFhhPQakLLwuV/yS8TnKpbb
TcyT8FwaqPtKspFvE8Vxqaqk4WPg7JvaIn6fjmejNHkAJOFDXUgRX39+FtnBWii9wtCNsAklJKVh
PQhbbWcEGitoS0Nb5ZhUuSTpiOqC+tuOcpqusmK4NNAB3WSYDZaa63sPPq96S2guJlvYwZrvjTcb
MNGJL13VKSt4BXUe065+dHI12dah/t76bXT2278IgpeXuBnyjWO7sMUEKBBVLqSb4gpOZWhyxOXc
1NalL/qB0CnyI70pmwhNWPBVS/G7CyvKHwbyFgtDl+pXfu+VZR263lNhlyi1haV7NWU+FEEEaU8Q
Hc0GbV61MXi0TF3RdJB6UAXpZH22EENqT9w67VZSF6s3rXoMBDkT5e7I8/AG37mbZMJxe6rCSF+M
FJVw6lWnUB8CboJgSTSFr7At8M1mo3iydidwKusGMdJehV9oonASfh26VvBFm6cog0cgD7141ViK
fqgD6vUdwFzPim9WjxynF3KfZM8wP66BSUoP00bdbSrlTYud4lQmgXvvGnmSLMOhCzcQuKCxkra9
tEa8VNrGwHQfKz37k9IJMGJp1x34rgWLjkzVg5FF4OWceNwajgvgqpRefbStHrshWepNWT17w1A+
Z4l9yyETvuSeVD47Wmcs22Fo+IWla9uKuyVFEa7c2r0YWd6d23xwLyli6/Bzhm9eEpb7QPZzCje8
6M2MiE0Shwx2YjSijhqMPKkyMepKCFelkfQk27r8yPNjJ8y91aan2M9ANnHQBCA5+pA3kME0tCpe
UQ9hvhhxBIG3Cnc4FVXmS1IR+wZoJq/sqWsMsrLNMx7vUmQZLwlVSkBClXgt5qpO621h+G7W97kN
yGGe9hoMvzizw6s22eh68KSxVNT2AaTt1H+JropI5RpmfnkjnNMOTLoO7eh9VPailNCNn2/vc/ve
XUH4I2+Fs0Yxxar0bfc+GptVs7Ios98JZznoAD21UxpW3Hf0paVe19EW3OjOsJz22nqDtUmCMT/Z
0TEjQveM2leryN3zVEnznJT9K/k555zBLLCD4QF2fa3vrk0d7ylpd46WJsHGImy18rUYqcy6m1qt
iy46SAVXztUA6tJUP5IdOdgdatPCPy2DeMX5OUC+HHUTK+3Y4gXkieUwRraO3EWi9H+mudF+zXNf
RSZcM67UpYe7AN6omnTYrTGil0ZGKsx0UvVATL1dhk7vvZWEjjcaPAcbMapUyH7URYy6yDSa6UD6
qqy9eYGtvTZfqyLxdqqfQVreEbYLE7NcVVJRbkEu89yyvXE4OMhUGOvQsH5dxtOlriSFuvzg8OFS
T5R8E03VXp7x6A6d92ry51G0PKwkaIBeNT5tD26MENHUk4xOv4be8Ch64ZhmlwJ0nuiBsTJOGgo9
i2BiTB9LSJ7svofvfFoVgU5tM7FrrUJT0q6DK/9sdGlvSZQczmY2/PkhdgFTTk6zPdbhXPSHwFx+
Gsi8UF4UbjJsZ2fhQjyCs44J1/zv27ktB0ajVJQXhAk21HcP7/ZouquxdrrToKTyWVYJdzUqwMGQ
M7I/QDYRTIpCoikmWSFxFWvGxIOBMOxooSgkbMrvqzibkswt8rSfBoSzGIW1F9GPaWUxDc1fDx4F
iCzWIyDq+6oVsWVgTySlmgVI5lU0jOkhq4KfDbWB6YHId3oQV/PA7DcPfPL7L1zm5YGbQXgv1p/n
ie7sM9/pv3D5tNQ89x9f5T/ebX4Fs8un5StP+vXy//FO8zKzy6dlZpf/7f34x2X+/Z3ENPF+KO2A
vqMfPArT/DLm7j/e4h9d5oFPb/n/vtT8Z3xa6u9e6SeXv7vbJ9v/x1f6j0v9+1dqe37J7lDLEO0d
2NoF09dQNP+m/2EoqnxmpeQI77Pu/UaPso/9+4QP0/72DsIolrqv8p/857vOr1ruUKFZzyMfV/pP
6/2n+3OY4ejd6SG78/mO91U/vw8frf+v973f8eNfIu5eD+PNKLp2M/+186v6ZJu7n1/oP04RAx9e
+ryEGImnf/knmxj4L2z/hcv/vpTtlFDnltrXQTKCYyO1E0MiYLNj/LsRI9EwFAdVuwmzsIirSkyY
fU23DI9iuCSBtHdiZNm0znvMtEZfepVBbVVtSA9ZEEOgVvfPnIIhsp16cU4lYQu+ZRoXc8ZANw9k
33+IcWF34YnajCWMWMImmqqHLcPUAYHVkO2foIu+QuoRXwtbived7SD43FHna5vRvYGhMj7nKQyk
k5cWRSjJidHAkoCzefLpbhPDaqR/bwFQETlroJYRS+V+T51zrsrru6MLq+SqMgIbnmSD+pJsRGKH
kz04TMRUN36ElqsN341B/XxXXHWCBuTtQ6p7pu4QWMW1UOLiqiiNtvX0Aui6mN1q1bBzC5ANH2Zb
vQMwOW3eIRdkRTGxMnNkiYz6YV5LLO13WkVQ0zve1wuSojmFaQwt769bCre07/qzysbi7qaPHNEs
defIZU8RM3pB3qRufxerhx6ZEvUPwvWNTP3VOHRbg//bEVCud/KrScveNZgkjGL6PFyAE3EkRz8k
XQOqws4Lik5TmD4ya58Xln/vOErggIaZ7DlwXAiuCF7dZwjjPE2yxmhJ0qNef5hz96yGct3FSXr8
PHFUBn/fhNLDp7VE18jMM5FuY69UBlr1MUJro9x5l6BJvIu4AuzlodtaelsXyCx5bUbnAeHXOWN0
HqksnVznmfeFtPbRtqOYuGmgH0QzEjo7oIysH8QVgmnDPpGShRhMfruJrqvrXkrBCTMyiqMRm5UW
rSMDL0NtzId4rCnUSytJykVYW8Tk1mBqtaUYuI9O7uKqG2VC3qp3Er6zBxkncyPlUHqA1/jpO49G
iv+EyJBKwPZfBrUx03e6an+d7SZ4QhU+rTQjy+PKWzEy38xBwxBUXQeFyfSqf7+uezelVI9SQ3st
XoRheSrvSJnAsGW7B9EYWYZi/b2drV1kYs2oCSFaOPkmIFsQvh5QvhvjTvqwgF7kBAziLpbuC94n
fViw7OF6lWBoWKkwox/1qQnDvDmKrriam0826vSgjeUgtpwH/qcF5mn3e6i9s8mgtks5+JT9KeGI
iAKymtx82U9voZFyugoRlBADxNsiNKgRqc3gSIeX1j5QCjCmC9EHe/rTaBn+M0IL8kbYQY85h3nG
7FsKYUuxjJg7+3zq5l5PNYZT70c5epealExGbsDkpofRUwBAbW9bBA1kPmFvRavthAcFXA5nbse/
WROMPc2orsvNuARSZUHhP8FJ2glO0gyAevIxN0k9TpfCWE8j4mr2EVOqfmP1yDfNrsL8d91AQFTm
lWJ5vLhtPTyMjnHT66R7LjhwH3JdLddDGadfPd0gpQTAitDZAMnblIKSI/dLYQBcjQro18K6dhdS
PewF2FigkEVTV7a7NAwnWc82AVtOqapbJ+C3lmLgDk92HTfcajYf/Q+gZ69uoz3Mi9/ujg1V3FUA
Yy4CV+7BKRznwMlVTxfiUjRwsRtACCo07e/WkjLtvlCNjTZ7QnbqIsM5+ZA3QiZ2asR0u6gDAJaE
BXKz6mEMTSFUl0evRjYnqC5lDu+zuBJNPiRU26Y6qA63+jkQ/b6KPUAOMDnrW+Esaxpy0JEPJ2pt
Vdc+jV9D17EgH46BnErxgG7IL1tIKusqBvzp6p/sSZ++xr/XiNpnwpb5qXby6Az3f3RuSmtVOYQ+
IfX6aRKDY9GN4EkqJd9DQnuSR3voFsKn6kBQk/dEGT51IuoDp7WStq6CrbiMG+O7HajZ9oNN3Cr8
kcMLfhLXEiHTvtcSiO5055BMTW8qMFLOfXGFTjC6JGa1+2yXWufwd7be8N2DhOgTmu6Tz31VYRV9
MUc07UDpyVKMFMUg78gqt4ap3HTdz19r4s2+DJDdjH39hahHbTb5q+elMgrqHbh+OXtVkJC/Gp35
JGaEuR2fy5xNY64TrTUbfmh0Sq6Pfuq7R3GVdPkfg2ebG9HrhsI9ehWQZB7uv1zC31ezrQNmihqO
i/rENDoP3CeLdcSKn25XU62zSutk4sT/l3mz88+5gYwKhRVsZD/ItsWoew+SXMJCXzjxF6J370av
Kz8Q13YMndSv7YVPsRXV704bkdIJW//RD21+M41QOpq1GR8/rdNA+nX0uxK+Gz7EJ0WurH0n5cSf
oB1Y1IjnnALkJYZzAyvgpg2BXoJFMMu3MJKcdQxb18IiUE7CNInW8I41p2ZqSNZ9bGabcFFkZR2V
trSf7WLC3BVuwpbmmrkbIwettn9Z0sjHj3eY52sh6Yg6SW6uYVAIFSPuYMFKvhXdWM6Ti5PEFwC2
Ub5sUtQsPB+1LV+r4fnqUeBStKBfQKrVkTj/lyZDrxe9VwNu74UYCjsFHmtxmXsJKrAFYbUPRrfI
zLXWhaDcnKrZBEqkTCUH/pNoGh0CCbTuH0TPKyDAmT26ya3DI7DGXx7smsA/Ksh7K0VarUg7eudS
kCQVdcy23c36tTBCnemfB0GIFE9OwvjPPvOc2aeaaJfEQBhq3k4GqweDUK69wBUSuUr+0lYo0f3q
/BoppELapFRHUQwz/e5pXrYOoXJYip/B+VcxG2DG9aeB2Xb/HZ0G9MElkD79rIpmXmoemKfNS83O
GYJNxGuTlN/1enyi1r9f2GTcD2OEXoyaWB65VkqKYsttimUFV4nfqI/9NAgxhr1sFJDZwreXTOMY
VJPebaa1BWmV4GiXanAVo0HOfyRNoDEXXYvM/EX3+iPCQfJTOaxb6mMqkHRAFia5czvTVm5j+vsU
oYtTYsHCxZkoj1biEmLxoVrYGchOylDLTT2kfbUoNPmn6318niquumDiYBg4q4guUXaqmXpAeJGU
PdpUG1/cWlOeB5KeSy2y9D2oKeXZLy0btnvPRXE6hypM1rulOWVfDSRf94ZW/FmMss1xdbKBafQA
gTXlfpzysKLRPUXfB3X9p+g1U85W+AaU7vyt77TmPF1ciXWVTCr3sHTFxz7qCurX2U8pvA9XvQQw
I2ytQrVm7bjOdiwy6ZJTp7se6ha1ud7Ll32VKIdRNHEFwCmb5AQXwvBhaBrP4Po4eEn780q4fPDW
ouBLmsnlDvROeVBliCV/qw0KyUHRzYLsSFrEPwpTLVQJq4TUmSmnEwX/L31C4VyaVM5JvQr0OPmp
W3if0Sv50TAt73jviuF5lTGF7nr1+2UMbUWifPTipRHk30ml5k9koIonSYr/INffnvSpp8hGvwMy
iZTV5JEXaoGoYLOC+ny8CX+lGBEi7imREoOSYVYPak3ofpouJrlurAA4Quv7fgM7Ts5JalDbr+X5
siNUsjAjJzsKZ1AE414dqBQS90chQt4PNmlJiKutVntrqlI7WxLwWNG1PEiVx5qqHNEtHKtayHpk
nVNPkt9+zmlbRTtLCTzjbuFob/McNrHhTVXdm+/DaRlY8bcEDM41mxpSmMrVVxNj3U/qpbNNDCR6
hk5ChMqP6IpGuPh68NSDTjzMJnFFzWhvEpyZ1yF3aB/cFMrf37e7e6rUmru9A9Z1egmi6S0dBvXU
33auVB8Nzp45bANqfVT7cmd23rCzlbqGnhZTrJoaVSuiLy6F9T5HTDcrkohAcYtq7Y/gn5s6+5sJ
mUzNZxRIO6XhCCGauPVcUFdTv5Il9W6k3OXn8Oz4yTZOMxqzcX5OFsO6FqtbBVz+56WN2LETtD3/
Zdmc0pedNsDfCC9IvIpQnPmiNE7Hk1ZHpNP0si+K/QIpsvUK0Vl5rkIkA60+Tr+k7pCvbY/yco7Y
ED2X8sLKZGXlTMh8pKDTozEhN8WVsI0A0YEVTyOiyX5fiS40aQw7RgwtTzc9eLNuL7NnPsFL3dwU
P2lvqmK4q65D8Wa2mXLhnavc3QpTR9ElLLMTpas22P1eGEUTQgyxNQF0TDzXzW1uzKewdrMb6EyL
o6JBEWdWlQ6Ae25YhKZ8TgzQbJSYrkLoNXc52erXpuIdqkIDyeFJiZn6X6qr3aY+6lO3q0GwUiHs
nsSoaftfu8EZLmIqCNhrUqrFTYzZer5tdDN+FGOBVC9A4MTP/4e082hyWwnW7C9CBFDwW3qyadqr
WxtEtwy89/j1c1DUFXX17ptZjBYVqCxDik0CVVmZ59NczX3pkR+G8OJaynMIKe+egM36LveISJ1r
KWiD61XrJogQaF29lw2D6Vf3buW0O0harEfmzreGNlD2qma0CF7QTfYljs3ftD6BKbe+cnZE5Mo4
CK6jr21BRTiGomtrxfe9jdsHcAgSP7/IQjWRhpoaBHRlFUHjXw11UYOmUVV/c+ucza1ITvSrIC5A
z/2eJR60/OIHwl33bYFA0O8GOcLs8dpFig2MyVA2FqTtPa9j7TMN1ZgZTqnOAnrIcqEVLLGWt/qt
GeFCgJeyPjZNuasNkpeDeNrmnP9DefK7e08XfN/mKz0+RWgAXjhT/mWJvLyfvT78gWSHuaErmooM
BoJJ8RavPSUhTz9y4QQCoN33bmPfj3NBVi4qwBXesUQL7fsgNe17U/PsbTPE9uJmMzRFO5LhdCdN
cqjsC8Zm0WQiIEaR2WSj5vvh9WVuttvLuB0Zxx1smjs3sLs9idkkpyfF9MViyb1KjRZ/5Fx1oFGR
tm88DJ1SP8WGvfVVMRFr0vl3CRGmy1BWDTteJ61f72RrWA4fkTcf1ROd81Ly7ZW9YKsAvmdDiGgF
U5e1lm3AcoRbWZ2ikihKLXBPsqpVRHwq2ZdMD9ozT6rkOgh9FsjDkBrWslehm8qiqojnl9XMBtgp
ENw2Sr62VpGjtAAOaF8Xdrblpqs/cdjAnRyQwPfQAr8NEP8TRuCwtJH6vvzV14ATgBYLfbMElXeW
jyuSd91Vo076XTcX8koWIVJUd3YZeCUMdFoUwq0WnR43ADepxlX9qLtN9KWPGzd6LrK2+VKo7Q+t
DTeOXZYPRa+KZ9LSCY+salaKYaA/D0R7rHyz97ayNTTY76NaohOAQecR5e+72CNMKp47V/gQ70kB
P8hGOT4qvyUOuyFpCYro3a8UCNdzb6UA7D8BlldNU10l/NQeZUHylWoGj73ZFY8kc074klRgl5MX
J0snYbuaGQZg1N/9my7f6oFpnoUtfngpgmRDryWXPudOyXISOj7RiJd2LmTDkGXW3h/Sl8Yq/zHN
A7LMKU6VFS2v/VvLP0TBdGolonSGz8urW9H8h21Mzf9Xv9uwKOL7nyvNsDISPyZW2oO4MxpkDM85
p6IOBMQgCnnVFZyTLGT9r2ZiQcNdEHpHab/OIIf81e9m+6NPAatjw+/hh6aWgkUGL/zHK92GyKu/
301m4BsaWNYt/teOcsbb3LKfHijmuuSuAqkbjYBl70CV5lsbFxtzZkvLOmiTkOBhAhpvtn7Q0TD6
oz4PbKVRjrkVlWNHh6LolQcCB82nrs6+KbnZH2UNl6vYsDczVx3fmyeEQ3ZhnA/HrHU0VHLI1Bit
SKBvmomLtMmiy0wgl47I17JaKBOxu2U37fHZ8v1vq+CVaOiQDDWtRSswzzaGO7anOK5d8lRC/6DM
5FcmxXFNgFAwVT4x6H5wkVem4GmTay105H83oDKG99gzv0i7NaURGIq5i5b8rHsOkuQcae4EwCEG
wW1OsVCQJTf0OrHsW40cGHjfEoRJ7tImye/sIXoIDTPdRr9N0l5aVVAs/r4cyGjHygd9HS3b/+j0
ezZp+9+nLDz3n9mbwt8S5OSstd7NTnUSdoAWyDQoyDFZhFYX/MgI8ySJ6Cd/mTcdNtaXScublac5
ySXPIQkC9xO70Sq1i8UabWV1bbEkdd/l8KGZjoFBePamCkglsmt7WP1hlJey0H0C1LtG9wjXImab
2G4xHW/NI4j7dtF6fEzoJn/cGkLwsCixoXmppvkjT1tux+BIZY1MCeOuzqd3WZNFXxjzl6av1qIe
80dpU0NAMNXk8OPG5CGazVFtuJZtxmwCfyK2k6K3y5stTRtnMXYEq98mGuJPT0PA/Dor6WAH0uSi
hZxD2jIXtqyXDNFG2lgchctShM0OzsglL0YkPpBZeuxcazjBzTxFc400+fJxhMK/AZo2rWRVFvjw
fxAoH+GdpFtSm+7F48RbDpKmhmzrLWSDblkBhiZPeBiJJPOQZhwKcUmIjjeKKTw3c03aRWAZd6wd
DrLmqJNBlKIYy62N5NZCGq9FrYqLJ5AK01tIc9IW9Kp+NsZoUadVtLZcpTyHhcnpLGjeXWJr+pn/
t0PAs629dBYHKGpnBN/HQlumwFBI5u6MQ2aE+UdQkrjqQKUCdqQo63gq7aMBoeTg1qqxtXGK3Hfk
Q65AsKhfzDz85ISr+mlHWxQ1/A33mWprkz1337rCWualj81qW3eRszY/to17kK2WEkO8T0a+4miN
WjuVWMh9gsTNSheVdSRt/gdIhYAECg1J79l0K242C0b7Lldb8s3pIe3KMBYdLOt/hpG7+f8z3X+9
qrTN75B9l1j7RMpX8/FlMxftfPIqC5KNVhEBv8ebSfbwxahtWqHyB537SpscL6skgj4S727uZe02
L1kyGSyQbU661KElrHyWWU6fyy4hWdT+CsrevdScsI11Vu5yoYbnrG/I/jV16wFvEMpTrgdcCR3S
BbIY5tfBbJ/6mG+wMtRLs+eMk13+3ZWv+gdqVV6ObirWVWmQKjOTVYVuUsiruZBdppnO2s5e63BK
f06iGC/c0cBcD0H3SbLKoSSt8osP3GhLfnm3K0MvQsZG/TT5ju0yxwa/k9v560AC0tZ1pnEtq/XQ
dGuEmrKtrHpTH61UU4/2suqKGX6F0MXdyK3y1YdkRboR6K1SVZUT+s/ENWfg10rVES+Dlv2qVrO/
VVbd2PVAkXW/WmU1vS+M9eirP7ppciG/WiqqQ4lBrG+TxURH9+xgLA3FEv4zq1Tp1JOsySIN0hlk
IX5EvZ6l68HeCwtHP24DnXQYVb9ezYt1EmPKnkMgEs1kg4GUw7WVn5pBitLcO6lMsS5ED3v2d7Nb
mnqxkjNepyWzdjFmnrJukIpZdkmXH8w4RScQudjVRPz5p2oCYRDuV2XqzfWkBeGhrZzsSY/1T0Q8
023h+8TptH5+koXjDc2xdy6yMtZl2a5ujbria0uzQmJpaMt+B9Dw1ctKkgndSixcYSvnZhYM4TTA
v2QJtCVT0/+wF2XmG4veAT4ZNi1+A7rJURBou/3UoXTJ8UX03goYlZbpfDS9z4MuLuDEd+RltH3T
wYzI3Q8wQR9a0VVPhj7GB5ZK2hrEc/8RszxOdPfDwFPHSW2hEgsrtEdjcn7IcewDeHyTdvIwkPHI
eURr8NwNzSuSTB2eDM3SvpJRinYnISJ7uXWURcpWKLALHlPzblIWYUnap9qUCIRntgNpuJjsU+Fa
K7kJdaJZri3zl5rXqJc6jtRLXnvvVehre1mThWyMYm/Rkxt3utl1IYxjW+hTiVSlWruv1qRPJ8sL
x0WnIio4AZlbu2JwtrKaKuYLqs5L1FjRxJixNYYWBXxqIjjKq3gK0nohL33fievFrUl1GjYtlUZk
OEP+6PjrEtm/hdFYLjTHaThGc+HjhclWld6/2bnVbmUD6lse0idh/sUyMjIOiyqo+Vv3RA/Jy2DG
7kSzqMX8wDlei5nkc61fO7UcuWlofQHEmmOmZVR0Dc9NY/sZ2GiMwqVWcBWj5zqJXTNr99SEy/NU
j/Rdkwrxonber1bQd9Fh7FGGY53gLMil8z8nO95WkWH8hLC/r6MWJx+QBraP3t6q7fxeOvITUU4L
1c+CO1n1tSBYlypoMie2X+phQh8pnr5anlNskmbA+eja1dtsz0sxfiVlFiwrX2GOd5YlEVKHXB3C
N8OJgRm79XM7QoFMw+6HNDtpH2wLfViY6c5ij3aA3A2peb4y/l0dlaGf5Qtpvl5euweEWyEdDjz3
95i/5rn21pAXyBa3OX3XfrDJg9hWmd0fFT/vEbxHysrstUuLlrmBmC822RqrQ3+URV5lz8rg29u4
jizvJG2gQYihEUW1kCMIMglxT8+zltkU7zTOfwrEX9H6JiepSPpN/DuZiz+gPS1kqxlG73mttrup
0QRZDfOIMGg4CSqskCy93x1lFhhIH4sAsw+2sXEM2rJjQVOwCKkaDjG2ShVbmwKeGbRroakr329+
FgWufCUp0Qkk74XMin/E3vm/Ivve9r8apAD81TYTMv5qcDKb5NfbNLK3VIm/Csf/e/7/muZmu8rH
/x6RmZBV+O3ybsL53YSzPLTsfXuvZiAefSPTF5pSlyt8DPk9CmPZvT1fEV9AApN1kRZZTAEqclVv
2X90dZNmZD+0uw75PcNQjim3Ma9dy5FyasNRu/OIL0uajLQLULwwDdzIYRBtpsj03YXGc/VUOP1a
k1U5Li2SnONM1dioPmnjpPl17TEkIvT2zuSrk+9rc8Ofuu2twW3a7q7G6Xh9G4Y6i4ApK4Sc7YcU
t1Pr4igVZuk8JLVrnIh7Ocg2dTblvQ2oQx9ZHc1V2dAUbb+uNNddiYh1+JIdnLeoaZ/VoO1rH/6o
Fwt4z1HOwl2hfUDN5tZO7F+zh+pysp1454SteW7MPOH5mnIEqtUqITqQDc7RZJhneeX4lb73m+bp
2k8O8fvke+Zl0y7ln47jmxE2P4ldU+vhwppnlf1uU81xoaNd5IfrS2qwMkKyslb9fNrYd61PCl5R
7GQVrXOEgE1SkWTVSUF9VO0TggHOHfoS9rX4qyobpK1zo3BTjEEEeZDYPz3qkwX6NtUDGnPVQxhx
5mUUgoyvfqz4mCnIM/nTJjvzFGxWSQ+tQ1ZlPzm2iVh7GDiYr2P/mq+ug2Zb1ORia6ie3xl596tw
W/uuZ9FACjykJZKp/mmYJctLhBDAcZpRnVcb2OUwJ8AMllrpr+QMf1zKaWVv2eJBEOGHhjTSpCIe
hfgmkphFiiZ8E7lHUqZxsvUmaulFn6qra50sVOd47TW6PgQLK/j8o8WUg/J5PNRztt/kCbIMT1iv
GJWn3E1kFbK+ojDjQkGGmVM/gD5CO8RDER5D8lyhz+uHKE02Pj7OXWSTVjUVpXngzNba+Ub/qOg9
WdZQkRf61DUbNlDj1xgvAvmn45vwYSLwDWk2VdJd7ZlVTVd7n4o/7LL/RDjJtb+RtMoJVUWQLAP4
pL4sz9WsrpvEbI+bYgwP06y929tIC2gI6G3qWWxXZ+Oy4xcVrGSrD5r16FkxD6h5bJmN1r2qhLt2
7ov0gXNwfO8VhOn0UFudvqgrqD2w4BYQu/UPXWuRx/C7EJy5QYqrqMUiidz43IVF8oTi0qWEJv5O
mFW2sfxaAbDmFu8umcz4jwqS/dBo58Af1cT0RIpmdQJdjYBQiQhQ71RXk28FAIo4ya9OWqXgS0sJ
z5adZR/ZIKuyKGzy2D0fRR4/mJkvt47ySpmRznn/7Ta9NMtJbrY+CL+29nsy5NOm0mtf25STRdKi
wnZthRBpueQ+WrOMmpvMKC6PQ6tzF0/dKNngQEoX/2MUsVTRQXf11XUSOd+1kxF3XzRFr3aRHoXn
W2HlRFH34/JmAY8UnuFYopUwheYzLkl/L223LvKqLpxp6Wmasro1aKPDMLym/tbsUvIO5xe7GuVl
XhHZAb1ppSfGn+9Ct3HFtUX74VRxf/C9sTu4qv2rkDZZlQ236h9dolJJFn/Uf0+jTJ6x9JDVWsrW
2+D/dS57fmGlKYIdms170B7TNhzsYFHNCK0Gsj8oAKdYFYqr32WBC3pLorZioFGnmPOd5WiGOHu9
alRRuWSMmvNHGSdxJ7uAHwghKyHA5PuFuRsS22b1WCnvfa/tyZyDxq0GA4dfM7t8tpdT+UOPIXWE
USDORWMc6qDd9Ep3iGoz/wxSp+YpqSsvYWSUq6FW+ntLNcOtDVvjzkF6YtkmY4G0nQB+3zQfaW1H
L3qh2Pc5icQZuLcXj/OY59w/yCZZgH4gpFmt0Q2kN+uKh7o2FmjufivRCn6OEbdFuUJZypqJmNGz
PfAjc+J2NbLWXtn6wlLC+MkP2u4pHtJo5aRes01Sq3tS8zw6cQd8lY2yGHzvq8Nq8Shr4DjsbW2Q
uxmpuIWWTObMk7l28GuyqU7aLY7g09g2HPhNOWuYGeLTQcgm5mSuQj5Z243Ylgk0oDBUeh7C/yjx
SGEcLakBO5vEl94ayrr4QObFBrGMF0BJA06ZhvheRloRZXgpmzS+l0FYc1s912SbH0WXWk3Uxdiw
6rDNpuC4MFYXxOoXj3Zu5I+spUmWyKZsK6uyQc/JE44i+yxNtdlVR9HYz9f+8yBfmeVSfTY9ydhF
ybI3ms/I9ds72YWTDOfSTNbyNkBTm6XKTfJYa8YitlkEx0XYmaCCE2/vpsolqnyFzRKBn2cky7pz
2tec/6sJSSseKM+tbpOzgEZRtfU8TedD9OplaQYckc0P00TEsI0jZH/mmixkYz73uHX7v9vGDhW+
oSa5N1bWueVAJ2RP7YAbWY9R6twNQ1Be0Cgpl6i0pt/+3z1S5hj+PUerlWiS6Lm/K+OkeapH5c3j
PR7zuVZlbbCb+kFbKopRP+n50DzFyZswkvhRWkw0RlAyNPuNbAtH1z4bA5wkv24ekkgQ1lwaZ/am
KHOnXffZ88gOTCV6a2xX39SuHu7zWLXOLTcDq3e8u4rHXEW6LpfD5CprpyAAEtV3BxzmhNjS1IiX
EfTStSo6S7y0nWf/Ub21ys7/NTbD97eDeZtOojnKwlUhH/DQzUE5/mOTV2oL8QJXsMcpSDYHeI4p
sroqZMnV1djO0aRRa+9SS58OUwEdW0LZWxSQeCbZz502KbuxawnVz0T4rpb6Euhn8EngJOFgofMi
7AiJxIIYnLgD7KqHZ7NXxDmGIENyEz+TY+oX62ujFTX23vLVLwEpDRz1eK95zS3CtaZ22yFgs8rd
SX8uA6O+4/ijW8iqAA5+H9YxIj2V0i51/YsmivZJtlUAFmKlDM6yphVjsXTOU8it/B4GjnM3xkq8
JAAAeZHRGk9dOelL5JaCT1u3N6yUzC9dU0AVERCyrFEJXotZEGzuIEfGszBJNUB0kiNZWoefU2lu
stE2v/R9X2y7eB34oL8nIoar72GJzuHYaMqr1fWflVnFF1lTxWvdNuoLIXXtA4drpyTJUf5uPU4y
ReIvZVVkfbolFNhaE6f3lpIfvy8rK5uIslemXUHUtUhwDalzYQYDzKnfV0MKKYPNQL+RDbLQisS6
9rMBftwBDVvexic1hyjIH7U1BAgv2NgZKlqD07Izrsb47Laq4I6ZaI+QmvtlXNQOH/rkL2q7MsBx
6cOycPz8zmrL0rlepl6R32mOiQvaLiAyKt9aHTo3DrccqaGBMPCRp1Su98jitE3/JLxZMzw1om+J
5y1xPbY/06i7N4BRvU8jPxhDL4v7xo2LXddb+Ai1VJz1qFRXgcaBPczuDzlodPYFFKIfttmni0DN
qpesQ2i9sr1uUfkogHM+2EEU5TdXj0a1a2KrfcYnMWuNEdsuW6s88DnkMb7JRjv33Sc+GNkkC+TO
X9Hvdk+yplu1s9SdnoizeWrQxf85l2wslcn591whgieGrrknYx4s54rEs5+kxkq63TqzTVA3Cptf
/ro/6t2gOMu0hThUz2vrRsD+mODB7GBFmM+JFtmbssvidTOvtbuoAn2rcAfu5qo66NMZrzXnvtQU
rRBPQ/wgB8rJbLPYo+DR88yjHYGgkmyt1L2Tc6n68N+v5L8UfsijR/e9a+GLxiR0NIjDTdvV7UK2
uF35q1lWr33UtNb2xHnsb4Ojgp2FDz9ooY06t9GKGLc7YaFtRhgrZ4EJ99fZ5M3YczXQxhBZJi6v
vdOQ4FpFiw4TiDzV0d5NNSDMuGm9Te/n41d9gj31j7ktIe1Ks2r/p/lfveUk2ezT+1dvaQ6i6Lub
wzYeVKfbsXMytzE0+mdj9L91VjV+AxLyqAAgejVEZJJcZapkblZsf9ppWsgeYBY3feeSzekFBQHt
7Rc90oalzgn8idUk5FVVafKTrLfEjfczF8rtv7G0RrYrN35mfnFGV8Z570WF2lGJV9vGn7qt4Owc
7LpVjl3nivWU9/UzYPMerlw9fMsrfb7xGD9xDG2hDi/azJ2eOwJb4JOoxHjNn5pZEe7xH3Y01E6N
UajPvgMLtjfNX/1DhKJu/W/2uX839/ds+sv55Qf67/631/WZ56/+8v38u/9/zC/ffzW/f3vM1wMH
KM+6a/4I9Lb/1kKBnuIEfRhnQSZdCPDfzHa4DMQ39NO/D5FhH4Dcdiw4TXMHPSjaeI43foXXBoqt
Ur7YAuZxOdsRLx6/QuRZGr/tGYl2V/vcf3KMbof3pFmkCK7c1UZcVYskVay7stdtBDw6sZItspAN
t6q8qmqdIX8151F7aINh2N3so9abeMoC9QlZZ7hMaSzei65+cThV/QlvN1VseGPt1O8GNGqWAxiW
TVK4FWg/CvS0qqOsyitZKD3H5b7R1JBQeCQppGgVU3OSRVy4zSmcC1n1zMFcgnhpVjdbZbT4sWXd
V6Zooxv+tJDj5BDZMBZQZcnprMD72+p7N+lIvVX+S+6Y4bHrbe1qHyMQJ0NiIaepokjC3sA4dz34
lzhJD6XdoqKeEM21dTPUvWG3K0ccveTN2aQiT/rMv8umpyFke+PmbLfs8Ql1kOnJQbuAlNIO8cXZ
RtrNiLArC47QIs3PEvckt41PzeCCwCUsA/KxW5VLf3DIKEjEWbZa4ZxnRZTYWtOD6akFxDXvhllM
Nktd1d23KBi/aHAJfybxvQ3J0F9YFvER05wnCFZ/3SasW0RO2EGntl8FGW79FuW54AwCat5i6j1S
vpC4hp1qB0QGaIDd1LI4yNqAa+Qir8pL3ZXD9VrhGbsyRcJnNhAIRA4/WUOpT+p5SWbiqcqKId9W
3ciSGaDeksPJ4WSStpXBgoL0o3efXp0vh2I04N0WytpX0/AQa/30WJsRyFnAcrtBNd210wT1xhlQ
jNUUf3ht4hn42GTBXkTt8Do6kbZgA5ihw0DrVMY8URDAM9JwQKWk5Inxu0AE8leV/VF0UNwSHj0s
oDNpUN1LbbdL1iKcmkQat43YRxNnrpJnD/Suy1bRoPNf0u2ZrpkTS4wLfm0VtXgrlFlDvI7dCwdu
1Z1BdAnaUEpHvmQQbJi8WZQN2RGZ44gHWbC4v+iqBsrQh112tYMdMJTiviZy+yFPSEwJxQR2+58h
Rlj2+A2Dt5tpAtK5U3Uc2rdpOCdF2IYn43VoDZhymUxtttI8hJArgnFO8ST0L6D4S19tvuSm8M8O
MM+FNKuxQEHDsN40qJac9zsbJNiJm4pxKK4UMYcrq9m+iitXWbVRxR4pz4zN1GnpxYn97FqkSJ0g
DA0C2yIU5ZwTWblVdXTYzLodL6nfWWTfaPZXEM2bwvDzH3nfvOWVNrwattqvFRHVRxTe+mPe5OWq
F23z3JWpt+KIPNzVWji94l8gjMavSL7otfE1cNqvCrEmpAlSU32T9U3aPxlZYzyrxE7x551eM5R5
7oPJfZSdyvkrQ86DtrBDSMsia7eKOsSb0oDfR+7L8KJ37lHhufthOXAw9YHgnDBEdZKUTLh0Q998
lCMpdLmdOA8DZLG7XiMOYCRS+6PE+aa7dvEF8n6y820/3NaN2bzPR0ayAyq9MHDHrDtUnRBPIixf
W/yuWx9fwK6awa+Nq2nPc8TRJq7s8IDoL0mQwKyWiH2Jz0H5WQpl/E5AKXc/8sUfA9cOd3oR6jun
9tSHxoftDXhs+k78EAAt5VvlOwlxN7W4921kq+vORnKWUIcsr6M7dyZIy8IbJ/VI7E+6GefQipvt
euUAmXYavlDXFnPuGGh8xLZuYLR/z8NnYyGEirxaWWTDwZ9sXIt/X8q6LIRhDAeVNJL/2UltFJVj
Z78fDmZUMgsBjAExQqASVILM9FDrzn4Vmg9FNXT3kfsRGTqy6kkaZEd/9B5lm+025kNQdOquyohJ
7UkpiJaxGRjrLrc0zrDmug9ldsmtOQf7RnfXgPFYONu0hPI3FkLbTRVH0iSz26yDNU586on4bwQs
u/a+rkPC/tX+LGsAb9v7wnLwMGexWEubLGaeAloF2hkhE6aStsYTb6mmNIdrD/NNpP4BD8UES7Qj
dysn1gLtmDn+sRT2A6f30SVRXURmAuch1Uv7IUvN5oCmdriQVd8exAU1RVx4nTN91Fp/GASRLoob
T7tGMYwNiw71nQBE8KfKvh6UBzxP3cNgl/HBMYW78D3/p1HE85Jv1rA2n6yStUnDudligKD8IuIo
WdVeWfP6CUIARAme7JoFi22Tsq6mlXPXBmrNiW3eXbxZrgBE7PjUtkQJjoaSvvk+ss22DajOsqAL
kOf9UHh1/ImKn7/oUgNhjx6kWuzUAjGIiNAMu0ufwcWihdVG9kOL4289DoQfkjaubZqyJhuDwIOd
lQn9rmPRu/c7PkZHne8RqtXsjKmPT6R/cyuyhviC1CKPRXYBD+MsZlL6xfSEvJmKewRBtsF2TNgr
g/aGfkJMxiE/ahuQbRPY5XdDHfdFNkP4PZOM4XZC4iANxoXVafbLZCGPG7YVm2q/IkNaxCu39qs3
IpBQhtBz4MO6Xb0VyYK9kP82qlZ+BCWSLGWvxCbnW08cZEfmQSBfVk6SgUUVdXc2a6/iN21VSKGW
yqsTuCRFungnctE9mb6yVMdjYJ67pAjRrBmyg0BC6ZteZN9N1YzeVY3wxTBy0JXVLM5dk2QiUNYC
dZH61VnK9Qig/bbllIW+UPu6uzhzGpnMpJUZt8RiduDwu0dnTseVpj72obMknTi4TlI8TeQuHhCZ
7hZlFXe7gZi4DfJI6iVuwhB+hXaWNSJlCUyZC8iFzTaGT8wT0jeidan3YqEUqfUIjkUsxsHyvnZt
eUEFwvEXPGqtGWjLq57CLCZzpMzCTabnPCl7PVYIjkrQdBWRTWJGY59wU+nTyifhinVie7xWy84T
m8YEyORwLM2fIYo2Tqyp6kGNa3S2wIwuEuGVJ1mk8+FNxSc/XI1xtoNeYxxlo5oa0Efwka1LEzGP
xCEqpDH86Jzo6cZSQN+PxIHxM86N+6hz9fsg78ozCYZQXf8x1fNVA2HSG0b77mYfYsVYWnVXbLQw
9uFEI9i5u07HHZHYndG8TiUnRnK0PdZV/1OrJ9j6Q5D/SM917zQ/lNhsF4ZTjk9ONbn8T43+wM7W
XfVN/skKwEJFgyPkTs0CTsJIsZPVW8O1yuFV7NbZ6S/7YLTqKoKrvZLdbkWe48IwsntpMZy0cFbD
qLVLYbjZevAOqvC7R1kEDh+tJzp1L6uQyjWIv5B4hrp7VPgWPoK5zLa+46AuP4+SNmiaZK9rkXuQ
/fqGxJd48jbXAXO3XATZpp68cSVH9ZXRPVaV+ookaX6UpsFBa7aro7McROxejtpIsCs4oThrPY64
UUO5Uq96nLFg+bl7infFT/2NYen+Abey9qhN4F1lj8GuP/FuqU+16lT7yqz7jdegFazm0b7OC1NH
5EV457Ih3791zSNUEhCuaAmsTGOGVCFNuAIDW+3xWzpvFg+XsLCN1yDUomNPDNqy8CznTQ9qboVq
FbHLzs1X00P+JHWCZZMTMa9pTryvU107Ep8WbqMo6i950xRraKPqI956a2nUdfRalqEGXyaFS2+N
XxUEIb7VXbQvYl3n2eaM29CbPPJKKNqAm7ObjYLdDd54ywOsn4zvnpk4y2Zyp7sy7uyXMLHWQTFh
h7+y1Sa4qWamD++ZwCvdgXX18ESgQq5zBDIPH3PCwoJiKC5tMVUPXtB/yOGFI6xVaoJlF5xex2F6
wtms712XUPO2GLqzbtvZOkBt99ksNZMU1iz8qC3Uo+WWp+r3YddbP4EcvJhWnL+HeV4u1VoTj9kw
+hs5Y8/W4zqjDbf1rKQ94lODlT+Xw2AS2q+FH2bQnUQs2EQxY0ZUxXeNE6/x26w9o4vAebdCnb9H
b+lHPQ2Mp6AnDKNP7PdeJ5RFgT6wN6BIP6l+wi4SQMFUqBmCXtk1is7PjPaOO0e7lFF0RLW2yzH7
9JwyRIDKc5aVVomd71LtuwRYUt+jmoy/hhjqxtiGChLhsnWI2aEFhGQvZatektRuk1qItp95p7jC
WcEs9j+TYM3DX/ssW61BtCtVj2ZYJ5dRMbI5VW14niPMilzsq9oaX9jrFwdfRMFaBpb92x7OdhmI
9m97wXrhv+yyvzIUFSeSqblTk8jfpK4WIEGvRy9BpyvbNoZ/YHtR/NILpThYAvFL2ZpricK+Y+SJ
NLe6rkBNfUhOkzYf4jT1pwz3MJQuOfQ9mIJb9Ie0cd7Jcfzv6A9lMJKDtMkAEdlQm5wL1ASH2jqg
YxeFtpMz6RwjK5F4Lx3u7LWwkDwp3hsUr1+rGaCPExDC2dw1+WHGmzYnqlF6CoyxNc7ySsxXAP0v
gzIlB2m62fPMarb971GygQPxX0O9xvxjlAim79VUGzuhadGlTWN7lZPuszILKOvSJguf1IadKFxU
rUjiudRV17LAJfePPC9j2U1xx//w9xDUwbZu2Tp3135yLs8jabKZE1f+MCqqZ63siXiH1qxDZfV/
ODuPJbmRrM2+SluvBzbQcPw2PYvQKiMikym5gVEVtNZ4+jnwYDNZ2W1VZrMBXSKSIRzu936iM/Nq
VyF0u0jcOsBwc36FmFeQ95b3uc2eX8EsOmeVehpxJ6N17+1Jg2mnDdV31/hR5NHw1SoyY8nbkF5I
LVuHAIOwjY7d7iXQYguPtNpZK6nLyVLrsmdb7WDnlHq7G+ZqZlVIL8eiOshexBw6oExBfxrVMHu2
2vSzG/X2GU539mxGHOX5VR2agK+NmvCq9aQWb2D4kDcKzOgcKW76CebQRbZbIs9BaEAannBUenP6
YjW6dvaM7bt5LPrw53QvRWIsREX9bNjJf53uA2p5s6f8Nh0RdvPoO66+dFIDNIYResvYJdoTGyNn
AdFGL3X76iJq9NRUtXL1ExLpqYheWiMQB0I8DZ42RfwycGrdqE4NWorPZOEqdr3VRw+HOaMKzkOD
O/uAPvSuHrFIUvyxWzVBYT1Pof1HkeBOUSb3UJPZYs8kDPgai8jOz8Iwh5N02pV+vHMT33fsOKx/
W/T+aqpKPAv7NPKAsFbtvkrKhwh1anULJ6D5rYp3TLvHKuqhbNX8HMQVDEPPTVeGaaKAOF/StP2c
IJeyH7sS48CxidKLhuL4MnKcdiOrcpw6d6SjThKxMrLbDaqhWrlGAgqvM8bHwSOKEBn1Kw6EJRny
0VqBRpoDCghuo8md3A081J6tJlnEVty8moatHrxBKEs5y/f1dpla2ETLXvV1RN7vlUBLeEoTnNTg
eDfs3qN0NdZecahD1V4R1gw2XcITHI2BzobHyAnMMW/FHKHuGkDuCfwQUZKO7H8c1OnemGVyVuy9
xaLpK57vaJQtiT5GT6KJQWbhlfojrUHqefb3CBgCYWNn+mRk2NAOg+kfTQs+G1IR4Vpx4NxbVY5f
0US4mWw6+ojW155VmNSgj7QltgnbwSucPdxt+1yHbrlyx0R/rXTrIl/IDINdDBcSazgepIU6ATXI
vegiS3ZdfleUwCER+Kf2smpcDOxxF08Jfe4GhQNnp1rdqbPr/iRLbRb9LDm9pRzVEKg4A96bPwzF
Hb2/9bbdrKtiFwQmY9JmcRukOxcrq1varOcDuiv16FV2FjNcJA8XYyKSR5n8chTzC1ul7E524R+Q
rXT8Lbayky1IcrtXGbrKIR1IJwex7l8xsbNWGDUBbQphs8s2by4Rd18rqk66GJfCW3vp6fWuI3u7
kCPeJyQh0lKuM5SgNP99kzDlTxEhIj/zy8h2OSvuhLlyY+zIZcdvd+cFzUsYqcU9R4n2qc7EXTh2
IEHmmtDSJ0UN3bOsOXX+3UtnTY4x7Z4cHN3xmiymkzVXC/DMi9IUPdAJZqqI1ix13+0ObT11T3EX
jMsUn7y9nEvEG2vJyJx2cu6gsmCPfWBub3+DhsKI1+GaIOcKklyb1lCTjeztY88C+jj765VYcFap
jYVi1xfPnh3tJlV3PtumYq8SwA+Qh4LiEf7g9daOKscq5jx/UoeseRCm/kW2y/uEY406p9tMVzuD
e901k/g8tKbGattUlyCM3bOtWzZhCA0NwSYdVvWArWQpgv4KC7O/KjM9v+IxOakukLNf7ZZuBSsS
lxY7NEbIDt/SMKvIUGCZm/xCVVyEXcdLhlnJUbalZhwtWDGtVblvIsDfGrv4denq4z4msfnY59N9
U/X4BDXEAken7h5tBzIiDgGnfq7dmgLUTCo0Z2Utgq+Gl3nSH2V19KJs7SfBuPFiMIiibe1NJpk7
auC1i2IuYh6/MasumLcwtLUzu0cD11usmigAhDPjcLUp3qbudMgKR3lrWFKtlB05R+sdIqN8u0BE
vjWpu8NELX/iIVEfUYidHXZpRyPo24jrjap9svosD1bjNShL7RiyzT4a8GRES4RcZ9FeWP1QPWRK
5u6CMRq2Q5SMj6k+fCP0b3+LbNYR9BJe8sJMNgLkxYFgenhFAhc5GTu2v4nswVaH9mujY/HreHZy
djVAAXUN6lVxUvOINkK98Nj3sMxRlRcv7s3jHJgB7j83/lZ0ZavRlumG/DCaj3N/Y2nx0p2Pmmzv
lxgSeCfi16ZY9Y4arkJFcVZt2jhnHLxbzjwRv5agKHedYTjga+jwrRrAaGcNkBRZrHeykYyWuHVb
QQDZxLW7xYBS16rV0DtRDXt6wDvX2s7GUlh4jU3Kajz8wNylwqYhmh58lwMnIitnWZMTyB6qq2E+
qqpK0aZsbNtlmdTVVQ7xeIbtp1yzFwZqwA/WfPF1xDf8LHb3smp0fnIO1B2M5yuUe8L61bOF+oK/
gDj/oPInvwV+HGOXFOafVLgrazXFYqBAlWXveFOw57TknxM3xA+J2MunwC+VBT/85nNXJj/vqJMD
+fcda3Sztu6UqWusQvWdqcVoWlSV94oQ84/KNqprAJMAu0f3WTaPhkp4JZ3crZhHFY6xtfRQe+S0
PWH6rlt81rR36OOuBrDcB5yp6tcsXcl/w+TUD7bBkRc6nZMXcLGT4fcq7pbKgiSUvUzHCaOl3qxO
kQLhdDPOxW62ApKXWisdvEMYUyCA0ixk4/sYA+XerVWk6jLMCDtKZ2BNH3dZQ6Iq4je5sMBoPo1O
opMHmuAB+7m/7qtGPDf2/A3KXzAWc89+H/5xqwHa3NXs9laB2eYvY5k2LK1etvc9JVwJz+s2Sgnu
Wndx6ko7nlRe3235yuavGaIn7Ry4NaHArOIixv4TIdp7y3fiBdZm05cWJClPsDS51+M4IX3qw1b8
JdUoS1Jw8abKeOvhoM0u19u8j+uiPl2GdmosM7z5+jbrr+N8SUpBHN0vfrQpGiCyJtsNP4RFWo7s
RdFfvg1zk6q8FNarHPXe3IxscCw9T3fvHWVBACtyADDKu8nXq9VOA+9qZPGXovfXJkvDOakHfK7a
MXzIwPIsdRsU6lgBYOiDvPysac0zppfhj8wgG6q3rLquts1areAIaPoHXdSYSinWD2MMjFe3HAMi
OOnwqPfxsMqK0rx2SMBs9Dqq71odRonemzOhs+9W73j5LhjapShcKHokzMiw9EF9J7tr+KA4w/Q/
ag6I25JwMFI8eYxNXH4/tTY+OhowrkwpiL3HOuZvGE3yaYfNoQWP9wozTw6PiLPs464OllXd5ztW
KWQX68hcBfOCKy9NExXBrR5bVVYtjBom+T//8b//7//5NvyP/yO/Ekrx8+wfWZte8zBr6n/90xb/
/Edxa95//9c/TUdjt0l+2DVUV3cszVTp//blIQR0+K9/av9LsDPuPRxtvyYau5shY32SF0sgragr
9d7Pq+FOsQyzX2m5NtxpeXSu3azZv4+V7WqhP/FFJXYvPD4Xq1Qhng3OI54oyY4EcrKS1Vaz9GOF
+Q5vOb0gE7yL4UUnWetrz3mE9g7e6NZrsLNE8vIiO3J9gFpV5uiaCYS6zC5Zt41RvPoiFHsxJc1K
VtEazJaVSKPTYBbFa7sCUZ2+xgbJoGTSkqUcpMZdt3IJhe7NLHzKRHaemqG6aqZX7Fw/7xaakUMf
l41ZKaCrBd5J1gipVtdKU8Z1VrvxSpRpdc2d7stffy7yff/4uQhkPoUwNV04jv7nz2UsUEMhNNt8
bVDOAVOX3xdj1d33Sv4kTeGNDExRNln2RlrMR536LEdxmkg4THMi8LXsRzFzZuTF6rQWT5/4B9C8
6p6PnPYobg+/RllzpORXk+rbJqq8arss/Gh4TtCtmDzSBbIGNhgySvgcNEn7kE0CMi9jfMWrz5Fl
EhW5/s2bYXz8khqGrmqmq6mGqcHDM//8ZgyVlzZ+71hfBs9bG7MatjZfOD+1bN4oWUgUeSAM/t1Y
iiFYVSQ5fmuTo1ty/Mc4V0w44/NsWZelYEAcWJ1SQoiTgUBU026IYSRsBOz4XAVJcrt0Qxahei4b
IMeqKnIKjJJ1v3LBhvvdUc6R7bchJIKfUCXx0UWoNXWRWxmsBAO70r9+nxz7w/ukO+isqbYF7Vc3
NE2df+y//ZjbzCsCRSUM60QB9lNJixtblenPqR69TX5UX+AL6c+BEXPwravHoVSGT/3oreQgIByo
oROhuU0JGnZuJpsRWZ3PWVvIK8a6mG8hBqVfAWk0dvKOMMtYnIu4O8neMYwuMcpVVw0C5UGAEzrn
uZftggR5FmBh4AWtKTz5bpIvgsiyOMgNJKXTAUG9xH6UI/zhBapI90n2B6gV8drNWdZCrfF52KvJ
YXSDZ1G7NjhLw3nIVHvrVYYynz/EiZQ0WYW5WitZtIvjKGKbQtVNygFWnovF5Fw1G5uEctHox0CQ
nxzaZ10AonPiLnuI/XHiAIdBKJayYHv9qPuuhVl6lL08aNq7v/4ENePjV52PkNVYtWxeheSCNX/E
v32EEcaJpDJF/+bgybetsGA38gXc1m7hpWDqGzT4o7vWwgDQrjKLGD16SeOAs0tuj9bVy77qqoge
igpfuRLt+72IrWahDRF4FBcKogqfeVurIR7nedG9qhjtLtrUwCkcQ8xPUMn3iaJ3rxP2obvJ4vQX
wCl5LQ0Ae1NhVWfbRFiLsNJtOlHlZi9qzkb9fLeiJbHuCru861E1eh6J6sjpdTHlhwKuP7p9DCvn
VTjDZfSUcmh9ET9f03Xr+CjczFzKUb4FD0iLuuYo7wGU2nNI5SgiGpaDYxhXHWLKtUCzxa98Il+/
mtxZkd4Y4HrINnnxUPDamJByb1NhgWsns7RfVLS3Tz6yrLvcSKGJzKX3tv9W+utxToSDl7wLFqs/
Sx/uEoeutSXi0nS+el93ireNgjBctp463cuLlgbJxmq7fPXe5uPKvupazVjLabKjM/VyaaZOt31v
cywBz2LEK9Hqp++Ej2DV1ZrFL89X95YxlHeT1UNwr0PxgGxEvrSzoH3TO+uRbWfAs1tZ00DeQxXl
2Si7+vNff7/1eTvx+2PNMGwT0274NSxPtpD9v329MxurtlBvgjfwrWF8sJ1dbWSP5IWaH7Zot9ZY
a59VX1jLQHeMS4kUx74KJnsLRig/5YhmLHLOGws2ZnzJ54uCGsjKjjlAyqpeN+e//pMN5+Of7LgW
ltCCnJ4whWl9eBLbmuqHQVHXn6dxWEXuVF+C+WImBVLxjtPseoBfi171frapg4MzADKYCz01uzcn
q49kBIlSaWRm/IzNiZGm/ZtPmG+RWql610M1+KSM6QWr1f6tqPiAdJSodmmwAm1R+Jl+NzYVDEWM
DqNtnpCdtmd33mzukSV5kQONrOmRuwvzv9knGuLDwsR/XDg23Gsb63Lk8dUPG0XAN3hbZrNqic2C
aSVlfhqa3J/1/yk68yXV/fzkFUBVCCjvP7TLqhzxPla2JdhYIuRnIhE63+TDuPfq+9zcJd5PMiSC
Smr2DwaaCMfAct+IN4YYeZsjui6Ob22EWdM7DyGBvBwA3FxlE5u8Yc9KOkFppVPepFdRf6tFaO5g
sQwPalH2YPCuVpRzS6Xju+lXLWDPeYK8ieKVwSItNP8ob0JiajzHKE7KTmBu8dorenM27ekwNoq6
Yxg33TGeL7LUYBO6gJ3drj90ZCkSDws50OanstQ1+KdVWziwcOJpGRghrLjExrRb9x9aiEKP8lIO
byRa4k+3frsJF5kh0AGaByDRoWdZc8oTpLLssoEC6gcaUi+Gekq08mdJtslLPPd+GCzbZG/dmM7e
8gG19pNfHFW3zbbZmNxbWlEcnV8X2TkJdDI2uTkWR1l/71YjmNCACYZFO7rIdCuTsjHmJ682X1Rv
2kdam57F/BxWawtnmya79LfHMLG1DRrPLdIYc+8sAgZzL1v0pZsd5E26MlXvrXYj++SoMJ2qPWTN
kY3K/Cz/b6+Kx90eW92frxqlg7oUg4XRYYrxc96j65rA1Hmr3YTDt1a4F/K94iKrvT4qb3qvIv4J
buvUDXp2SbPmC7LkxhkxCvMsS7ZnxncO4jp2WZhnROd8YyE7oibiXEPcfS2r7xc5o4IO+t6kcqpb
tFoMurLplTtTa+Bw6JnYBKqt3Mm290swWzz7RZgckk6Nj0D/EQ6dS/JSK/jfLmRRcFDbQKm8RG2Q
nCI/Azgvimwt+BhWVVRUa7TFY8Bo0Mg3KKOTL2v/8Msc2F3fZZ/qZnbTGLGoulXrtr13URvTDdPL
l1ZWKYgOFR0ylgwO3L7FtHY6KRCO73zTIqE7WmLhNabxMgy6vSblOG1lNUdTdGFOY3wpg9p/rtix
aG5iviTT2IFz+NMsu7umxNbZbjbRsir0+iu/5sPYWuGLZ+fVNu/xrc3zoIAIFz7IARBExoUTePZ1
CN3uaBU5zOPBLb5yiJxvIApFrDITpAN4ZP3ajua0kB2eV9ybtd08dZ5fAEqFhxpnBL1CoR/kAKuE
yq6As+kEMszFMk49s3vsXWctPKgdUWNWmzl2/2VYwbeKv4wxeS+2zMbOC3Xz2ay1reyOREwQyPYw
+ugrey0CazjMMQnSRTBWlEA5lpKoMqirzAFzL+O5fhHvg7pISee7zXHI/Z9xXn3ovg+1U9wjnTie
q7IkyMnJ7a2everDRrkA0xofRnxelgVHz12c6cODDjnrvjVPsk+2VJpTbJMmwHd8HkD05d408U5D
ijXY1zg/bWJVy19HzHzle2EPbbcMmqk+p0mpwQy3rNvbC397lWV59qYZ/KgR81L3QzCUnyx04uTM
TMONjEQZoczaBbJt+u7aHcbgMyHe2wehe3BzegG1z0Di56ImZYY5F3gqpYMpl5lQIuuS9Bo58dK9
FUZZQIDsVvjVNar/P2P+8yW4T1Zjhs224P0lFF+3/uaxrP/nUxlBO0PVddd0DNv9+FS2LL9xU7sd
nnCMEZc4aS+o/pRvWousbge0cyurGWg/u9IzD0a3ZSz71ivfxn7l5b7Sxbw9TrHM4NGQW1QiImn/
Limm47LLGKOtLN16S/tvTq2gG/+8w5p3Vobl2A662sIWxsczD2eHuiwIvTyaVQ9fD7KuWhnazsG2
7lZ6b3P/S5sc5+YXxIYXo5KCxQRqmuxDa+gOmDNFiz5xvUOnF/sxmyJji8+Hs4HhDUpO1hG1wgsl
AUo5JG8dfs0ro66cQ+nCQ7TqT5GDE3oBN3KPKXHK8kw1GrvviLZqVzIgBrnC8LscpfhKujYEAoiy
WnmPTlHYL0XHZqSrRWUjh5iVUFTC4kVv2X/UQYNs7FwNi3zlG1716KeTec/vjz2flr9Mo4NgW+4i
1Btw0hOxl2wDAOCX3hHOyfGGjayNceteZKlqhQo5ARnO2IG1juMNgxU7fQN47+3fB8v5MxdZnafe
xsq5ScvTWDZ2A2YFoW+QXDewHfdDtWSv0hcvOPU4yyEqkoP8n0Su+wAJxrxm6Es9dU22kM02MidL
oCgDQP3Msd6KNPwSRFP6LZyiN7PKTbb9g8cXFHUbE03Zx3lAyHPiKbRKlrreJUYzb5duRbmH0seY
T1Yb23ppGvwR7xurSmsLb/m+lYLYiFQLSbUtYmvpRoRTuWc/Lh4LN7g3jND4UlheDNHKN86GERRn
v6x5CM0dbTCdMQ9rnlw18/dOWHWbsmfBqaNvsj/xhmA9JThZmI06S7p4/dpg+39OEvYVveYWX3Q3
eiE51MEG0i3MkhVlJdt515cRquKvMwVz27dOvXUKV3kNwLzKAQmyc2u9N6oDsgzRYxYSoJlvqPpm
tRTjJO4AHRiXuujww5o7Wq/3FwDglXvdq73jlKblyk4t9xr1BMahMz7XVV7Deij8J4uzQeFr40vn
OMVprLA/S8dsfCE6HG6a0MgI5NEbFvAxFRTjzrK3IlXimNkL4OzhXKG2wpGEUXE4TdvRV8BQt+H0
0kRtvFRRzTrKSY7rr1sYH3ik98rVyRCgli9MuHzvuEG3kpPQak1WjSfsPUyI+q6KgHRO4wRaCRvy
Yx1GxtN7FXm5n9Wy8KqjVGGTvbIqe8OKkIOc28yibGHpP3rwCaLExV1smg2rQr/DkkwWefR1s6x9
iRkg6A9l/R99cpjiWWsjttWdr+zjzPOs13KoK5B+8FSSIDFBdWizCp69T/KZ0eIVmN+FTnQsRs/6
FE/i4daeuDZRNxy+BMYi9+ymf8j2mi3JMq3BEZHrSK5pU8xenKP4rIyoPKWBMC82FmHnDLXUXI1g
43Yt2Qg4vWsna5zDrYjMlXOQda/xa4AfE9BaHrJgaM27bIT9VpcofN3aytK+C9VJOaC/UV8cqS02
t/na/VijoMViwfYVAlkXhV8rnFSdyAt/dH25ReA8DxZFimOHm0SLor1wMrbw04kjgHD+9KMevYtd
if4rol3fpyrX3vTJHCATwIsZNC1YIC4BO9dzHJhICScI8l4uzyHVg4bXQU+SRTlIlmrMQFe2EOlS
tikVkfaFEnCPVN5DMZtwC+3vD9n9Pk/0KBYGGG0gCZUOCxd1BFLUsb9W7NI8c8bFhUzRtH3mRu2d
x75s7VpB/UkJ2CsLJPs/QzC5eD7yVgtl5Wddd0uKhHMuRCZEZPLD91PtGEwN6EvSJs2Ioo1tpPmi
qwbnrpkvBPua+Qg/B8wjNiLkwHVuf4V40R38oH7VZllHeXFnAELrp3f4SihH2SSH2gFcMg965Op9
rBMgWKpZwS6JKmul66N/0dNmQvTOHhG0TMy7JlK7NZYa2SNyejope8P/agzGbqjZQy+6uMDGPbG/
5UM8E3c088kN4UzJO1W+9vNO+azrbNiKvrWVyrojoJVbmFGJuZKwDb1L+ymBD9KX4aZ2lFlOhR4n
MSPSl8j6Lv1YJWoSNTsK6WmYS5FWpie/qJpdjnDprRT8avvQm/t1v1ZBAAFiUA8usdF0IYuBDVhf
sbjIqrxYhsjs9W0QhChLR5+HWSK2tWWuFeG1g7GXCCN5EZarH4TZ1ivdBiEBzA5CQUB0gCxXehWJ
gXzz3AGNolj1bisOpR+4z1WCCZttDkgrAXDM+m7cyCpE1z0ClNYjkmARsA7yRgmk/RYZaN5qdt95
WHuf8XoIl2k+8xoUo8IKOsxOsHnjowFbFy84v7vXXFw7gwDQi5oIDpJzhMmfY01NH5p7kVUv702y
JMreXIWzCKqKTpgWp+KEkYHg0E+6DYKKtdTnqmyTlwljQLRMIessUwGnB6DxfWVgTKPFFY5l/exs
JevTXB9qv/9Z5yn+77qfVi+mmkEVyNRXtfbu00rN/uCACNcvszgv6ew6YtN+EC1MwkAU4dF2Uv+u
FUO/NpWmemrzDNAchOAf7dckifM/Mh1KR1Xp4klh2VujuNfc+X2lH3InjbdJ2ZYPnDpBBqZl8rVD
p1fO0rri4o+sVilozSVL6/avI3+69edopeM4puvoKmFh17IMla/Tn4PxxCiDTqiF9w2bOFBTk+Ef
U2J9vlr+odd+/TWNp/WrhSPOtwhfhmUc3o06ippaDRpBsbQQge1hj4AaSqGlZ7Ajy89hVNX71l0Z
ThFu0yLH0i97SOLmkhu+eVBJtB6IFqADlRfJMuxaYzuZqr/m1GSucnWELDAkWF8F3I7EO9TATfui
mYq5wmR8WBC3a7bgrQgnG9WeqGqAGo52sJM2ujoqSr3w0F91DUx+ZrxGP0pBHH3Kn9CwdLemgPis
212O4JzITqrmadu0ap8Ud0LfzNesFRAdaydajOLIxypHJ/pE0AMxAL2vL9aIgJ/Xga4IIZ8fFdUp
jxbEykWGvPMm1QUUOw9ZOxEkS8/S8o1iOOqm9xJjM1nfWrSG9x2hlrVDfHxpwX/cEAHHkqMq2Htb
7d6bwmRHCr/auBMGirGFi459Ig+M9KIS8ifXOTme2IL6nZaLQQ2nTz1c80hB9HVEkX0BKgAooh47
60xrlbWeNcVmNODmxEHvbLEMLlcqPA4EY4CgKr3+Jc5h+nR2Vq4z38sWilLiieLrxUNkFgCXdf0O
7rt+B71ihUdfi5ALfjdpNByGvnWPCJ+il1CX3Vo6AsbkWpfJoBNyRA4SBbSy2kPfWUGje7Kxz91P
yF+A8SoW9kDEIJrab6laGqc4r7/6gbF1AvZMdplH+Kl22KITDfcbPz2lhvk8RNgy+43qrGIL1i+7
Fn8ZaW6D5Kxdk2N55FSXnsAApaeSRXoM4Iq2oj1Ws7lYYBaPltWkByvc25pnHglfX0DT26+svftA
4AmBXQEGvXe5YUcvlZJsNafv0cIL62VOOvLe1G2eeOYiCRzlahcBupEIb5JgjxZd1zV3rX2YVKNf
zyTADVrgd20iprsgh9+sONZKagAUHuLUKuJweOea1qEoo2dsYPs7byQoGwO1E1rl7dpRvxecRxcs
yWIP2xEuuT580qKqPcuL7kC4GsoM5c6gMo51qRpHY6zhKRrOqYCafentKFqNNl4NmoN6dTThheZN
2LXc+aWwnqGMLUQQHLFT8g5Kqgz70e3eUmAnd6Y+xDPFDE2gSEH3wkCPnBN9git2m6+6ClyVNwl9
O7CTXaW6swwV45val2s91Hm8jMNwp2bptan5f2ct1GqwNaDqRqNZxYg5sGkP1gQs3G3iO/kK7vXK
Hvwvtm50f7OsaX8+brOqWZrlwOFEzNlFOcr4kNCAwJA5buVm3xGw1l/yMX9pkZxyOmW6JA3G3qy0
7K9EtC68CEROZxV/ILfjbAOeaMgrxbguxPEhds1VG3YjYAN+23+z8v45kc2f6JhEA3QXuCmZCMf8
kMjWVD2p0rKIfgwIyqEEgFRpr+b3ZaLlSF2P/U53EF8qiAMtC86Om0SrF0aPuphkHxcTYL5oRIvA
SDaGZtcbEi4cW8Imvc/VzMVEGAOSaV5rs7gPl66dGGsztZAOy4OXZlT/5h23//yOzyAbRxO824bQ
dE0YH/PyOqJNU8c68HWq6majmW26McG27qFhJU9Rn1+EGalfMpFCECVWCR8viMgyJcpCdhTCfMIb
2PtECjU6dKk7ruOhZCtUNZ8Ss2eHOSXBQ9dEyf5WDWbqo+Q/qhDKtq0SkR8OkhYN6V89kiM5Rsp9
3FfJXtZkpyzprM5373Nlx/tNfxvMfPm671NlyRuQ48L6ELwOUhTHIhv9o4NSPqnsuR4Y+SwnKbay
Zs9N7+Mw+AtuM1w54707idLMXvaG7v/d9+0/8pKa5hqOZlhz+t1WhfEh7V6rWo0fO+L0nRKWmz5V
XX854V8kXAShoUmAqyf9dY68CoxD42Iy0OXNq8OP+WgkXXYfWlF2ryV8y5Le5Uw4t90uHcqVflCM
O+1XG+a8KdyLrt3KIe1oZ/d9oQtIYEmzGeWLE13miZnz/EDS0sPGY95fmKT3FkOl4CttxBRLFAGh
eAlObSRWTqQl0PH8rdhgmLyLJu/qqTVqfVHGO94n1g5skX2ahjLeDr0RXvIo0dfIXvX3EYie1YCa
5aPfQbGBZeA9K0WPRO4wKW9JEHxVVMTzFF2c8MueHttQf6jIP+wmkyc/DqzxVYerdZUllvPv3ABn
yV9NeROiL9mkz8TTB3GbUJTkQDQyadv3+WS0rZPHLjtUQBPl4DV3k52XxMibCGF1h1AYmzBnaVq9
gNluIVs+l2JnwmpeFuspdG+NsopQnnlo/rBi4WBYgNZcPNOZkrXbBEiwyYtPGEqMCrsmVD4XplIb
S00ExrLFBOA0TIl3ShSiUfDlEPCnJtttvwID/FsRUbY1bvLT4X1M7gI6Xcm6rdtfI5MTugdwIlSL
4ClQ22Jl9YlzyidTnF347UtjJuu1qbpGWcJ6BSKXb2A/m/siJXwA+hu+dWWPN5lBNnv1p8HzF30j
kKKehQjHzoUnViOXIjsN0UeXvsKvwPJ43JlVOi5GNSKrNQ82GlJmehZ+dtgtnia3V8+oPf28ZJmC
W4HtO4T6Ufhb1F2qniMNWSFs5zdynK39UMcmuDhNLO7GrPWXg2cHn90e1cqY5My57Wrr6gz40Lks
45+rLkc41RMJ+h6m8qmy6rPZed4TnJJuQXwfjut4VryKPW9n9yT4NGRw3LK4GAq6h1jqZsc+ncqj
bCMoUuDVqRUXmBZPfYH3RQWC3l8DUYeYgjbVbgxq4DuFBehUydB1kPPkFFlygwgh0IT/zfu9JoGh
fcKPZY7v8MZGaOOszckLVg5w37XW6CAPcb0/o9KYHy2vsi+1o9uXMUIN6K8fhBLm9zteQjNsx3CF
ZQtX09mBf3gQWmUU6pliF18UM8qWDmyNLVm0dNsgMPLWWTjL4Tf3nAu2c/C88BWY20WEg6FaWDzP
J8W7+pb5vS/s8a1XwRUD86sPlj6oL1FZLGQ7h4lwB0up2MiqlnEoRVnhETaNcTKDobrdttQKgLKN
mp7ZYqabRNd6crdJuNGFL1hTYuelx3YonsWqPrSn/tIs2vyzP8Zi3XtVtE+qvH0J1fwm/BXhIfr/
ODuvHbe1dFu/ykHfsw9zAE7vCypnVXLZdUM4VDHHyfz05yNr7fYquWFv7IUFQQwqyRLDnP8/xjfe
14e60jwn+LxmANfN/hnrZ5CXE0oRmqxDWNn5w+QXZrYb6ut5URrq/AItejtpowoCkVXGkEGb7xin
FQ8poOSDqMXrMEjK6ve/lv3LfZ57iIVB1eD3MlTshR/ni1UpNBt3cfC1DRrnmk/1e5MJMtNW69zl
VefWRtN96ZsAX7/vmFDEbeWJ7Jo1M5zui9H2yYZJc7gx9LReiQAChQb34aBMDzaO18O8OD+b1wWG
iofSsvaRGmdX7uNErcgIIalsZldC/CzoPJw0XSkXR08ZuiPdiPypHoxLUEXjhbCg/MlRjVd8iPVp
Xgom81BdBOIwL6ZN2C0qx+p21fTK0kdC7Y8a86XppSE8t5WWVmLtO2q6DyYUDGyi5thOnE+zINO9
WdSiE0doOiCQ5jXztp97lZ1KvLeNijcTJEA1UfeDi5k5+W5T1aSai+fonutzsY0jgckhkbEWxDK7
anE77Spqf2t5QJOFM1BwI2JtdA09t055pZ/Rzw27ctowb53XK7Vp/eGHn3/Yv5+mKt4hQ5EtTdYZ
Xf8ivOyIiG47x9deBtWvlrlZQLoypO79IeaAJyXE+UR5yFwj9Y1OZmmbd+lIIK5F8OG8hD89uRit
DqYJafqsG1nlno6MQ1AcGToixuYHMpyys21xTfNrXWKQpTlXJJZwipv+3DLU2/3+oNZvWoyWSumD
w1mTIVRrGsPljwd1THPe1pRIebEU71kAG6e0Wf79gfluu4RDrDBAGS03JfT5BM2hW+qZ51zLVM3X
MbL7k++QDWpkubcv7dDcy6Attm0yjicP1ekadaFxBQvbuZ021IciVPDI6YXYAkOD3pGMdM1Tb6fD
1dnPzwo5Qlw6rcv+/ew/bf257ud+6JPiP1yqfzn5VcNBtKnoNDCdSVSvf/yeGJiMaOmH6iVK09cs
u2Cb8059FJnnUIaxMXMzDDVlEmkzGPu5bn4WN7Z6RINGW216QdkCYJmfRuME99LKYdLK/PWn5g0k
zEyuBO8wYCZHGzYj2FrI/2UwBGSg2N3pfd38VO7FFKE0JKsObxI8AEDOKqANmK3/7gFM66ywoTs/
7wKN5X1Rm3bx6be41DQG4llFdq1E+qjahr4P5CC7SiMPvmzUW4NwW8CoLM4P8755Gr/vS50OmJFR
Bg3NlH7dRapAFmE3iFlQJkKws18COcmXow0kZ5pUIS43Puu177yYnUWZfcibU6F09rVKCElVpw2E
AKFgyIPsAvHCvxSjRxjmtCEbGLvU3hDd1UaQn5oeac78p5jzP+uAin5/mljzefDhGkAXmxkrnWxa
r5wvN9PqgSjJRCms7MXsIbqVIsSUkvViRbXA+lTqXrc0hDC3wbQodRQAZK3OTvNWbt1bHGDy/VCg
hs4YOs2rBxOmCTe3b6R0Wp8aRSn2dq7Li3mjo+YARjhVeJi22vld0HWPddqVZ6M0rJPhh+oCRVj5
LTBrRLLa8HkUBTQeX0S7LPSLx0qqnucdWikTrtkM9V0f1/Eh8MdkRZdT+oqKbN4hVzNnSed0OHhF
5lxbgn3fN6Rd8sj41nxkFEN3QZNors1AZDs1seP4Hb8v8UMbWYnE3TA96IX817oq06k+Tw9EmPx9
3bzzz9cinhPv+/1cp0YkGDGm+PC3bv9+aUHrYJqk4mp/sCz5HNCm/pJoCJXiss929GWtz11Enruw
vrR1EG8RQlWkKHkm8usRqCMQOPhV8B40MuDm9WCPQQaKzLy2WU8WdQKy2XHKXVtgyCXAI+E00XwV
VbJfRGBtq6E7MPDogk9OXj/YKkwKNRefHMB9p1Gv7YeuG7RV5xC6Foam/TD4VXsqquQT9ewBKUNA
aIDSN5d5334MsNFXkgdNmn19BZNqlY/UoKa/9P6Q1wvdica7hAnR0egVbaP+O8BkziG5iSX5GX7S
onbf1KN2/blqfsHN628Wb/4crQdlWRrUBOfXOhPR/effS+0x28uFvc5zq161Xa5djUKpMR7yttr0
rJ/WzVvlwlHfn/1+v5ws77Uj432dqz/mjKGbn/q596Q1pv6+Ac+YcnRmct281Z5qRfOzoveBRrBf
jHdz1IATjozFqBrK0d38kHs1IQMeStCJcvG+rjb0cWdlE8Zr2g9JdnQn1w3cyVi9/HxpZDXSWR2b
RRcN6orUoSfddoY7Sx7FQkE5vJkX54eewrRLFzTdtXUx3s3rlBRslwSMdF6a1xeDs8vtYjj9XNUY
EU1uavyZZtDFyl49BQu3SCiUY4EaPmuZ/EozzL86kqLf90pwrger/2yUJu2FnlQl8+NeXcyVBuTx
eUgLeHkYMhbRoKXlIvHPHpFj946Mc0T4EbNouUca2479g1oO2nHiAttOm5UIDfJHE/4EBB/2bXPJ
BhLJzUmJH1TuEVGYDXdMA4sHuU+bFeJodTUvDk4c3mVDuZiX3vcYSmWh+6q0gSRO6cxnjkzgllWt
NU/XDqHaMvrrsm3IQG9r6GYndvOG+SHpwDGtHUObMqY62hPT3vOW2pJPQVKU94pDqHVZG90ptmzl
7DWAQoA7ld8SgsFS4haf8zRF40rO4daQ8+LJKbW7eYeXUPWtfWAJKSQlDt6iU+un3rZ7aipDf1Fx
aJ6B9LnveyiMZA5SrB9/7jHv5hcZag6zhhimyzaD5cpmdhzYOF/RMPGdJRXnEOHuQcpiYtYMebJO
o08mShIvKVRYvZd+0wi2KWOz/1EnE/Cra+z7dvSJrUlrc+tF8sC117bed0k45xzT+m5i9p6ph9cs
S4cd9+N0Y1EQhsDqSnpPMJ/I/3pwpsWf64pU52dsATijvA8dN8Bj/Tk3UHlqIviWVhZ5eDKApKjM
rUsgc1ueSf7jkNxbaakei45veSw6kphJU3wZ7Qklqkj9OZUpVenxAISUSSpENoSISvmiKylUkMDJ
YVw2zReQ2WaSlS8j8L2NJ8ZiMy8m6r7oUbdZ/VBux0EX6/nFVLoXOfzZ506SiF3y4mE1rw9EuEV4
azwVo9zuk043lvOfUSrrLCeUwbwMeUbUkAeZGKYOxdfrv+g1yIPSoo4/xuNw10bBy7xe8encwF0z
d5nC2RX3h2DaXa0leetkmbGa9ypk44JsFCs2ZLKTZhYSMrSu/zIYuJrQLMWoqxZdbBtPptxYbl+L
8TOajtiN1HD4akQ+PPlK/aFF2Rb7og8cSXrLYRYjc4suJTP2APlVu+7ytHqN/fRO6lvtbvTDDJK5
0aPRgs8LyNBbx7E6Ze5Kjbcd1DpnrNcHKA2ixK3INbw4hoReUFMg91Z8pes48+81J/qiBrLDDKus
pJPXKdKpt8jnilW6fdOqn+vnZ3LnoZkuGXDebNADTVqNvNmm6k0XJ3h8sZOQxpUueU9DpiWQxhzp
6uSFf8cMx3Y10Io4pFln+l2Gcjq4wzp8jOgsHbRe0S9y7RsXWSTIq+14Na+aH1IAGK6Cr2uPSJXK
bMOQgb5D8NTFgLBAUsSuITXhEwka1iVuS65XbDS9uH/wtde8DMOnQlarpT2kqTs6fX3qp4dCjYhd
yKqt7GX1SbYtHqZn88Z5t1LXioVhUI2a193sVyb9Wu7MR2CayrFS5fHQOWm5HkcRPY59U7s+UITX
cNggE/ZeWyMIXY9IKHzQ/rjyIbm8vwiwbrmOEsU1RG8eLJVAV0VSApppvtZukcdc3xdJe9ePAy3Q
1rVWOhzcpzqzyNIsOE0iI62eSgC+qyHNg43tm+UT3oFizVUdrfK0qJZ6t0ntnDDKaTGkgbMNyHhe
zIu0hMs9A0z0idNWkg4dPA4VXJBpMR1N+aQW/o9ERY01yl9BtH2PQCd96UXpuX5lWI9JpYplbpvB
HVTefB1hNjn1UtlTvB7kPZY46upmYZ6bhHhnU1abK9LFeCvzH13LoT4Dy6WVWA0Kk2w8ekrQvXFq
SFWSvEWM7NxY18NPZTgEq6oA3fVmZ2qKpjrhDJAj0zl2pbrNI5MToNDNT1mZafvCG4brtFTWBd+U
H2RP0LkSV1K0kXBROX2yfB1UmS9V+3mro6Bm68ibB1XHVrWd9A7CGdfzIm7uaNNR0FuNQ5Y+kROl
uylGhKOTi+CiqsobF8P2OQzSfFvAv1yZBEY++7mjUPYr5P281WmDoxrU+X2dcQUxfAJnphdZpV4d
Oi2ZL6jtc00OLT5NIW/mrRwspM8nVQI3hT/ZdcsKfMgnnXi7i9Xpf3tfYL3pan6N1vRrtfQOptyK
+5DWFciwstqrsRmefSIQl3aVimdizJ8hhnJ8Rt0CJ7rzzR49ACrTiwyYkJs+MMr3FwU2LkFN0qvn
MUjeX2SicbGrwv7md1ihWisS9/70Tqka/P2dgNOI56zyn03kta9p2f7tnWjpbkfJdLmW4oWcTfKz
dX5+qNJ6/ftJnvKxFsJRTZFHo33KNJ/i0y9tIkwJTh5TQf+RAjTbw1w0D1wZluTIR4QyJfCwCGvx
3Iy+movvwiP5PCHSXLXpcBj2HyoOjkJFIZ8t/ZN3f/405LKDyHUcBdforXe/p5igtigDfjjICeGe
NBUB3vlrawdTcXSol6PuxK4ZQWqxe/tNk+LvTV33x6Zzxl2u25tSthAfov/fIvLq954UcGOrQ2ut
BCVc+RGaZNMGn7nXyGcxBudYWAoHURue0kZNNg1JHMZq1jETVfks5aHnqkX0GDblA3IUZ+UXXUqi
WWJsKll7DhOCHiMdaptuxlDjJqdQ1DgNXxcQoqY05ZXit7s0FeoiMOR2MfhKRVaXRblyWqxMM1mJ
zjr4lJjJfUjdtCcNElDnm1OHwcYI6y9qNoJWLPL73Nadveor+y6UHmCDRZ9i2u+uYjvf0hxYoDY0
8oHzX99mPkqQXEqijeGp1YGWdzXNn5rmzRj0C419qu1Vsho6+LGVFzdHVa5rxu4OoQ1ycajLpj4l
KXHMpp83C3jFsRvLdojgW7kSniBRwQtJKhXD+PaHo/EXeRJH4nQ8UnfQVaoON/KkHFKqVRp+9iOz
5P7aVk5BvJandwsMWg8iUNE3Fthj1OnoLMo8uDNo6v/+M6i/HIOTiROzOQeihjfy1tCpSJboaZuN
P5Q8+U6qW33Ehp1Al0t9RsOQYmaXqRpXJxzbG6SU/i4YlH6FN4VpVpfb69BQvxFM0Jx6wnJBwwzS
IYEpEA2ZvOy6Vj2OHbGgv//Yyo3ngHMH8rgMUsBWFcdG8HlT1VRidKFcP60fYcXBJ8fGV6fp1CXB
g0BCPL/cZZbJNXSsPxnBCpPODni69pLb/Q4NDk0xcghRExXdWWoLFxuFsxfWkLiRTTYBYQYLhd8M
TZutPIalIq+GIN/Ch5KXtfAPig17wiPC0BTpkvwUc9f7o1gW1BY3nY1ov6sTOCspeaGEM02Y7+TZ
k/psbXXQmAMK/oeSYeqq9DxILH7YHi1zwJiFH5SWH5GkTR4Jt4yGb5mOSTGg87KIpaFZDX5vrXPD
DhCU5u1SRG1J12Vw1n6jrYPcqO60rk7p0SfWqie3a+3peoS0yEF2ZvgdMv2xpq6ulctK9+uFV6BA
c6KvNCACUX6TdN04IdEwlpJEfK9iExxa0g53rSgcELV7j5TknV2nh28NAi6qo7MIrh92IHiLbSFq
Zi3IpzdIf5Q9DN0QaPB3WSPWF0CIVrXkauV1sDMn05yObpb0y5CEyUDfic7vVx0IM7QcRvbgQGXf
Om3zaoBSTFEnqcpWofB+LQSSswskAYSaMuPzvTccHbWIt0HZKe7Q6uHoMqpbGGWyGIg+v2qWRKxs
Ccuyk50gc7EgSXdh9jnTcSKTRKGkB/I2EXllytLv3oCNpw8i182t3opxUeMlkQ3lCuB+ijmia5GP
tfjDbeCm8Ph+KOvISyx8NA7YvZvCcyN7Duel5f0wqzBAFtVmbmxJzjpm3LRW5LDBPdq2Z9M02rPu
K+R7Rv4hT2ihowJa93r70E6Bg3RIHlN+lN+fab9eICxcQoaj27JiqtYvgBlN7cYx7rv4tQubC9MT
5UFxmFZXzGQWHtft5dBUybWGhobhuV0o6kDlW7GVRW2gRZI0Ur2FUPKX3m4YqceWxmArah+s7tHJ
7W+DPxSPPubdP7m+ndt7q8XtXcVSpWm2o3Pmfazmm0ooUkFkwavkA74ZQSp2ufVUJxE3LvCla7NX
ezeQvHxHbRCfF8PvB2jDVytx9pliGrtZFdnK2kkSPeCNbKd2pGXlDcJFhXwK12cUZ9WdOGlKsYtS
EW4U258EPxTwIKY5+6obZVfzxIZooO9DA65fi20c6HV1ilKv2mDyiB/TtkL/ztWnbvrn3/9yNyiK
+biydVSYtky5TkaO9fErGNMG5UEfR692qoqVE5s+9xOP9rKw77SwiGkRKuaKmuzrIBEU1fR7aRDG
Ie2rFVVSAMRdcNJ6uToaaVDAt1Y+WwTXXzVb2pFY2Eq1/ommImmQFIWWYEhCtxRJu0AdjXYo8svz
mHkvjdxwUfNQR9JPe/KoHx6qBhb57/+tHD+//N4m/TtbVm0OUlMxb06iqksNYftZ9poYhrxkxN6d
6To6BG23vrULGfRc0jBeYnjPTs7oP+h18OaVo7qIZdVYJ7rjn+aH3MGjAbkHsYQBIoWybtQ08R2X
Km9X2OILEcz9UcK3YdfpKpSqM4HKPUIPfA50Uc46n+2qAxwKOba2ju6TaZ9I+rW3De0cZ19Ca8eN
LSHNkhwHeDiZo7lGYdNWk7Wn0mxWHmZbLdaVA6Hk1AzqVoa0S0pYgwE+ow1fWNxLELBvPT8KFg2h
Ia7ws8nFhFZyvDfSzB10UyLUJEVqRCHwgmwiO9YT9chPnZIIe4DgmOL5YEYjfZKGpFziNbrQbM/P
av9Y12O4RTvq47IxaR6nWUHKcJssmHCqi1F7YoBCY0d0r43ZHJyyIsuHqzUwcBd3YHxJGNS5I2Sa
VUTiiZtOHH7TqIgqLrMzI0jnYJt5eMCNlrs1zcmtEnj9frCHtz5sVOxDmbL3pkRXT81eg6ZEKoIh
wSU0oD8WpHR4JbmUNWy/nkvh2mCYQike5bKMOG7yNOjGJKVvW8sleubQtxVQsSj5ZOoVmZZTAq9q
I57H/E8NTjmIYBAnvX3DaVtfEkYPLjKcHay3bqN7VfyJgsLeqzB75MM3O5H8I+rFct37UL0rGBlu
NEAd0mpbPhjTA51Yl4TW4uh7xTc0fq8V/eatkhtnwM76vd40/daCptrBpb2oIWyU3ki/Z0110k2o
9LXtXztytq7AUhdCSe9JjsjfLJ97oXnGpGM9Z8pougMeokMmq+feUNSHQQk2g13E144ZD8yzod5y
WcKo0gUdEUIBHbucdDEzxMMDnpSbcZE6q4hb+YGZ9XDyGzTno+2Iq0/+2R/Gl9YvY1zLVAzNQAhq
OQrgkJvrcEsyJUed3ryaxMcs4mBg2JNS/7WdhmsoQ4aLbZcckGKtkuVeuJGPYMhU/GVAMOPGDMfv
aR8amyQGOB8ZgMdfkC9bLpgsZxdHk9SccTz3vyMJkRSdQOFxifNP1IDc2Mw60l8801U12rF+N9hL
xR/A96fdcJTFS5xkWw16yz1ShNyt8qw5Qa8y1lGuvM2qM6pTG7JLtJ3RY+YCXxZ/SUWbLClRcxdp
AhS2vFeXhsaa2pu6oUhBD8oP80MHVCue8j4zUTUPTaQqi7F9TLGwwV3ro5WcIUEMxuy1t0EGmH1b
b3wPZ1g8HcJeFZ7bqB1OoWlc67Go3uWS//cDNU7MFLnvOVgxqA71zeJ/PeYp//+/6TX/3ufjK/7r
FH7HWpi/1b/da/Oan7+mr+J2pw9/mXf/69Mtv9ZfPyyssjqsh7vmtRruX0WT1P9Nv5v2/J9u/D+v
8195HIrXf/3j6480zJahqKvwe/2PvzZNM27NNG3uC//m603v8Nfm6Z/wr388h+J7nokw+w+vev0q
6n/9Q7LNfzLdUJm5oUqE0yUz8YAVOG1y1H/apPNRHdMhzVjm5IPO8qoOJk7fPxGlIgBT2MJUT+Nj
CJJLp03qP3W0q1hUTF2VbYdP+N/fwF/8v/ef7j/zAG8qHLSMgN2g9VCRwcJDMm+FsHhhgrgxAvMA
Ba9CWFP3F72+NxQqnQZEqrVNjt0ZZxPRG6NGNkJBHpU8rEKkMZtG7/4welQ+nv7vHwftnMwQzJAh
YvHv/jsOK+ZLKdQiBUFrkGYwFEGxjtTv7WAVFzn76hQeJVabOxWzsAt8jmT/t5/vr6/n73jEj6PA
v95eN/l28cAStHYzw3YicxRwE/VD1XtfcrttHoze25q1QIUoe4gpaNos26I+krId/kE1fjOun9+c
Q4VjBTkZ4hv95t9eBV3gN7GiH+K0M77m3hBvTAbH6dDYS5jr6qPEOB6QNWlU454Mmx9mmuzjPEoP
kdDrDXz4CuUxJuy0E+Mf5A6K8WG89P7hGMZyvDGwR6V0M3/uyrgdZKnSD4knqlUkyi+Qeop1WXrK
msGsRI8cnhRc0qVkZIxtwnQDxwN1cqs+EEc87FAclF1vr3//g83j8p81sflzTUpuVGvg03CG3nxp
fZ6I1OqJ2ApaTydNzaOPW2PJRYr0hm3Bf9LlaKOpCZAPUD5LBpzGPilTTNoVVtJ4K3BybTXRrs2k
HA7DUFtrSfZo31p+dJGVveO0S71vKvK9S9KJLLBFJlTUQ0ffzQwq867Jv5ilYPoZ69twHMplEPr5
i1k7T4RK6PeEs145yeIT1eIlaHvlzgSPm/hqsW/oC1OYfZtB/B6MGzcUtrYLIuuLZKrPMhqM4++/
LeXjqHf6tkyZ0wrFO7pF4IE3d1dGWF6T4M49MHWR1z4ZBQxZCQmJ+RpdQcfbHfsyWoQ5VGH8h99z
LyBD4X/5QRD0GPiW4V3yrX08z/0Iqjikfh2SY93tGzk4MVvW7sem3xQqkma6+0YxiIOODLqu011t
S/3j77+M6d/68cgxKQjZjO8s3JLMeT5+hLAuKsnMG/3QesGbBNjYysZF3wxIzhySoiNIvcWfLm8f
68nv3z9XfGX6HRRuCTdHq9wSAluric7Az9j2qBWXklAfct++5l4qrSNkDYfUiM5qrZBdMFonWac9
Vyrap6oy/nDqqNMpe/sFaMx+AIro/BD2zcFge5rSjnQ3DnkMKirutKNG8KqdjAvwWc69bA/fmZKH
yzSzwkUSdi0N/eyk9Pm4E2MWLqEoYO6qGTAK8C77zkZthrXmXpMzY5cPEbXlKvZ2VMiOaEYH0om5
eCu4CTndmj9M6NRfr9ymrHMfk6eLJ8XJm3+MpyqqB6tAP3T6kB/gpHuXqqJuZJDiCLIcQr7n2MdC
EtKiNHDxJ8Jg8jSYL1qOIkBMsGHmgG5BOs3aHi3iH5HQL/MiaHdNR76coUpwiv2VJwfO0kxpnskN
XWVp8K11gsfArU1UeUbBvB6cebX9/bF6IzSez1t9Kvk70+Fq3RpTY2ACfRoXHDexURLDUKQLWmFI
JzNArWX7ufH7/A8jcWU6/m8PDxMGnqEggtBQvH48P/rCrvLKKtFbGE5/n/o+3bGwuioFSB3HoJLk
4KPeBIlmH+YHW13o5o+4zNI/3JRv7j3c6CndQupydEYoTNlvP0lBAywpy0Ii1yWW1qEiP+iJk2ws
048XQR/2G5XkwDVaQxPFoqSdVCG4E4qKZExVNBsn8Ze+X/kPmUL15Pc/jPHxijp9NstmNMZQkVNa
/4VlU8QjnSMFaEvppAsTDvlKMWBRxS06bDTfAxTHKF3w2U7yLO2um2UB8O0y3VegwakrtbQwDLWa
dGAS52EHDbdG62u4LUpon4YDE5TDGDmBte07G25BCZ2altyqV3lhNBgIOwfv0CuNcezLxD85Uamc
EdyW26G2ESjo3h2ERaAEtsPswtjXVeGvRWTLdOvA2drTuC8OUir3cb9mep6uGB7Fy2EMAZ9H+Uqh
3LTV/UK+dttQyfPD779BfsKPR5rB0BdbosWJi5pSwxJzczPIbLKxe5yte9+HFCoM8wnD3rjOQ1PC
CJNewMZ03LSn4DkJ9NnIZ1/kJp4gRmjBZIuLu30EtX9fEi+xCm0IFXJeDvuUVLRdRLuQ1D91H9Zd
tGbY9ZLq6W6MYoj9PUg+ChEa0W5Yah3LvOs7OWTyCIJKl6iYk1W4QDdh7TNb0M01u3PpU8ck0Fbl
x7bEPtD9AcG8Fy3GUQfMTuJRsce2Noyo8sJiPy+TmKAthWNlLpwjbjKFZdvkSlV03IpgJyUtILVC
yw8hLD/XDitn3/Vbr+mGc9aNay9p0oPa+dmiVs16zfCAQ6iLaUTBxR8He8t1I7wza6K1Si1y3DB7
TkDz7tDo0hUz7rmuBUTHk6aTtC8DGclDEoiHQEVl3QayunKovSwK06RObli0VlP9WnMNvXTEwi/b
cgxWplx0O8b/mzIKMBgLO3Xh5VirWEtAqQ3COdZ+Vbi5g7dSYDXZ61mDKWEkQd7q6aXLqQSmD0Fy
VKqfLTmZDmDqU1rbfxXchB+S5CXKos+asQXYHa6UCclktSERRXqX0zSSn/PW93eNYnxt6iZZMfGn
8AM5ADgoTWdhJdmyt2TJrdNW26/zDMiZXoBQoAAeNpqJGSBC95a3hwyTW1I71kPnjxQRTG9d2kj9
MP2Z+2EcnqIs7I59pG1hBwQ7OTVfs95u1yJwJk4f/mMtD9HYKVOISlD717bFiCo34VZLRPASZ8NF
t7Nt6oXtvaXym3caA/m6uTfjlopDAqjWNzwqGlFiMYwPHvWYLNdA8WD9+Aw80rTakH6AVcwuk2WY
JW/CFD7MU+/Nw9ZCxyNOV22QOJu+rhnMGskIr+sT6efVHlXuMmwypH4ehi96gPbnriBWmFiaMqKJ
6uH83jBQpWXpWR0AzlZb+khOH5u2WZFDhWsUorYthns7pbeaB/1ZMkzYpSEmE3S3VO3SbKcQZbPA
NAxSoDir5Zit5MQAHQwaeplXDeMZhd+GtkXsBhAKOZWSjqjVpng/witSJOrU40h1eKaU3psTVuKQ
j/kPx+ce7DhEMoJ2O3MlU5cF2c0bX4vihSHkYe805PYK8U3i1HjytC9R1t0jHpwahowsqOvrm4J8
r0OXtSepSdZdOZQPQvM3PhDja23Wy2gQEpePFB+G+Rpmdr1CClOthRSQjUVNZ5f6I+VDCztgFJFZ
N0Y+ur/yq671YlshltsKP/nqicjlguGcW10vr/wDc7eJKmvnqd5X3fGGQ53mbxKaekpligztRgOw
xa/q6lUTPvoGR1gW7km1Hj7p3kOlElrlN431oz4aYxsQY4klp7AZeIOAqy7ECS9HM033iUyUmVm+
OZMKKzHEV5HU5UUHkJM24zdfzjoUT4NYGTGaijgkgFbeoUaw8HBUL6HiLUVuBBczT4mP8Hx9OdhO
fPL8btF1NFkMwRv2VIEp+HIJHEsKABSRz41eDRtZ4teSqcsBHglk6F5SdMxL6VPFdHhjdFa5qBKx
4EKQf08ZUrgxPfEU+fq1IOh119oxVILQO6kBMCl1zJCABt6aVswOD/pLYCCIjsrBcmkuJ7sSS4xX
ti9V4EaIizdOJqwFc6MK9OykOmkU8xjaypZsrlPk9OJOc9ZExaprs26bhW5UJDB3uVhVYiqx56qC
fm7r15b/CE4ZFkqSPlV6RE2eljAyff3Vl/sB4vYQM43mk7RZo90lRWG7qdk5n5DD52fN44oEqpuI
9UA2XG7WiE8tHWsuOBzFK597Rmiuovvk5VGyPaat8xgMZcj51m5mVZoUmKteT+0lMCmwHZkxPPrH
Xm4ZXeuycC1fPoe5E7+0fglRjNBERWdOTct6J0QpIRCmqeiVvJzQV08I+ySNp6q1wblNkzPsvfZa
rdE9RVUVFLRiw3xTNZm1wJlKGoP0MAo1xzOilzuHq9Nd7FHtzvqVAhXmMMTjNasrvjI1a7HOh9VK
jsQjxTGkF4jAVmXsvHipmd8T6pLBM4u6ldlhEgbGoD23utKSxtavegJGVxrEe7jA4nUchL9EtNru
YGghVmE25KKGakgf33TMGZZBoA+r3Ix7DhL1zpdgz5kGcwlSHwNO3dhYWWatr4osebSkPjlq4ji0
lbR18rJZuqLwh0ODCpRqUX8VNqRDvaBCKjzjWKjSk1NhbvGktndr3zc2fVMwjY8r7vkVHAik0zHI
SHvRS1K672XQ06BGqKZalJXLzvlciuFzm4TVtk/1ZqM65RepZJjtAwNdeEpqrmToGlgTZW9LBi3F
sWlyYeud+DFEqs8FMpRJHRhLjC5UjUo9e0uFBt5ZMpBMB9ZdbZIgZwuFQL+66NdpYxPvWld3jMNH
3g6YmkPWVlJUwSERerlEGJPvJWNdWIQ8SzOFbFgZ8qiRqxlIiYsKVKwBEay6IDZ3wCeYXQKa0DGd
b8JRkf8/e+exnTeTdtdb8Q2gF3KYIryZOUjiBItKyKEKQCFcvTfY/bv/9sBennvCj6I+UdQbqp5w
zj4HuE8RiZgAX8ZluSmgqsAwSsnzOMHeXjq6f5v5jSF8eRPgw5xlwW2pzJrYPzVfOIf1lpY48FaP
fhz/pdshkTUC90F2ewppVwLttPPxvLJ2u2KYvQ8m+VuYKH2LbC/AzKPMV9Sjg00uVTndDynZAKlR
BYlUwX0pLAZ9W4+CrLWACIyMvPDe7IoRElvGpQXVsHIsZoRAntKuWRLVdHNCVrgk7oPdfGk16YHE
o/JurRk4hEKwx//6G0vsR8fehTRXOT/qzJh3J7seMcmz480snVu+qYJMXWneCAy1mtFmc7U65zzH
EJxObkWY4Ihz32UNtkhf3/dzB25GI5m34A97vL95R37t4NsfqnV/931Ju2vrSQvlJWb1/bPS0oKW
BLr3rKFhaEbnEMiF178ZHHppEbgmt5tuYS92JxoVG1GTFpzH5aqtvL4bo/9jO8aHFZi8u0yX9KSd
BbYU3B02k3qktoj4vhNLmp9URf6c3uGRNNznpVmWQ4rTOBZt/uG6oKiztyW3cvTey0qX8ndpN9hl
ZvPT96ZvzlCdPd09uMWC86cjSN1unQNhx8RLbTjOecsmg9cW0dx/DGyPjkSlbwhIVZgJoO01eRwH
aaObXMm0SqG+2EKm8IeGO+ABywl+FHLc8eC/qplVi1ysd5//rgZP2zyuH+Qiu4ciX84+FN2wdmD0
Zqr71Jv1czJKSDDGL3QZhmgxm9Uvap2zuPfZzdu9fWrkO4JeM2qqgLBCB3m8dH6btdNGQ4WQC8bY
RmA5Gh6ejM4mwZA0DRF2PSrJfnHuV5V30Yzok8K4ciKrH5DhlBpPi9iiecW+nmftk9KBaHtoagxr
TFJLM2Ifwq++Fjw8QMBkUSW5J25iYWVfkdkQshGVccuylCpyd+d3ca2zUZuL7r4rbYzc6uABD+Gh
GF+mfkPwKkx1joOgSGOdaBT2eZDb7Ll+zEYFsHRbwL2t1L2qp/fInCR3gDWTm4qau+KS3ZFFyqmS
nhBy2uA5JcBhAHuDfiASSxobhUE2M2KbkeCv2quhawUFHt3tQVT3mlX9mIC3gWiD9ewubjROWmQ5
LcgeeCKpPkYq4ECnUwPpRGZ6MOw0bkL6JlH8oeM9oTEeE2mnLWgc+52L4ZFa9LcNxYEziZs78/qY
uhOTqOY9+WR5H83BPljSEaTaCBaXRkvSC/AlNloHKnSE8NW5IX2BI5RTDoBfr4k/q0OLYXXVkWPz
m9wBsKh+QseCnTBmmoEkynzBjChjcutI8/Hw0SC1iBqreqGruGzz0CVe32KZSvF3ZNbKOeaegqkv
4pJgAjalGTC3yWuOafWb1dofHBncGXhlDwNY3HXxXoncBccici6CMk2aJofKnWXgsyxAr6Oph2AN
ccM0cNL66h4l4HNPEcz5QUCfrQUkVXFUKsmYnrVPdkBx4Prar0W4saWcF2sGN42K/m0mhNrqm+5q
TQzOG6+OpShULMzDEoCaRzYQbV1H5UiGZziMIPqN6afVPkKGWcI50By4IEmmgU/ZWua7jtXFDeaN
sOt+1uzww7HFnFuZvys1o/XolBPWWx15GlFOazvcOh8Qwmj8UKYjI3esbxmFYFRhiIEl1IHc6D1O
2iX/hoNMDPd+6qgonYGo1PbwZAIISzSyafYf5Oyk/CsG3SUMW6VItCN3U4fK7uV9g76z8L2nVuXQ
jyynCXWjvjjuD9b/+m7qXh5WhZPFNEIL0XpUqlwLZwhuIS9dn8e/ujdV1iTSoB23GVYB9bGxTO4Y
SONn8dEtBAvay/KJ04CrPqBS9k1ul8kKQiciP4s632nKSJcE7PnCo+PKnm0X3gbJ6FOYrjn4zcy9
lZLbtTFQVdTeNxwSIKeOKpPGyURh6rnqUxKHZo6/yYunPBkv+xVmLrDbMjKAB6uoI7oc69htxg31
IUh/BKWxBqjcnvMTqLz3Vu//Eq78tkwLG+05oB1GPTz69T00xyQ1m5zsYPdRG9f+YNVVtDGePnno
4iJTD55nqIVkYKkbI9D5JQs6A7I3QTZmwJTI2oRMHOJZuH2qMjH0+kSSULXz1wP0WPYHE0/9IlNr
z0vxU9boU30yMt9jhLXoh0kDrlWvkHOF8FYEiQXEq078cfZACtftbopj+GIUFNp42w+6Qstj6h3U
cnsp7/k+5f3XZ3CQy/s8ax4JadvO//76MNozYPPV4NTp2GLjhwoNgiL/+cuvr9GU9GRFuNy4Pbre
aEKeES4DG3BVi/y+tyxYH2MHmQow73ncvya/vgam5HfeNvkJcnN2T9j4KdMBRALQyO6/PuBM/tdn
rpUSFZOtEpWI/2bN7ne7xk8xgTHHgDnMwTnPtBs7H37pzeJW9Q4vIZDpgcGeQBTI74u6/6gPXT/1
4aDVzanF9kCbiE6z9dSed1CRbNfoH3TFS+wZ23wI+jaqXJ5CgCVIH3+TjIsWsyrHaEjVkz9jIqL/
8Tq7OvQaCp3AoIbJdeO6DtzfaFwv/JMUxPXJqeBiacOdhO+cw2cienmtODgbO/Zc7bfjyNtm50NY
ZczHHK6ZypleyjJ7mOpcP9pdTpKA8cBQJouKjW4OZUYdhmxpq0NRmkEo1fo6COtzLQYXsHH5d9oA
obm24A20zxhzi+pf5HHjMKUGCMJz2ktPnoHM58++oW6DaeWPUxkCzsuxm7fHpWAiag0udCVOynld
LW7uDLtOW1pXJHgOA5GBCBuizONuQ53C0MO/Lv003hBA6OE2tcR3F4Cbs7o7ckktx8LizYPKVnt2
JuNkm6h7aaLN86AvzrVutt94DfIXthd3njnmN2Qk2kn2O/BmTYMHF1n6nn6tV15wkpQW4dYY3gtZ
HBIaqQHwAG/fdXCIL3ccLuusnk9lszZACNeAE3tcjl4bUNFAVbFykV30wgBV2JVge0hJGsYNe/SQ
F0dpqu5RZ1QWLh7OrCYYbmm54SacvzW5lsWsNxyyudsXV4gHpyirWwdXfhCeezf3RX7wTX7kNjP9
I/fmfHTFY6uTnZ6nvvHk5M9V7e8a3yL7pgZyLXoj/9n1h9HfMw3dwot74VixZo4KNfH8Axk8Mswa
oli9CC1C0SxPyB7/Sfeal+2Ov6uuoDfKhXsgmwr5UsNyMW04OHn3S+6QYbsm5XFTPmBZWJ7gJZaP
QHnvm4lgUkgEs/zT82PfmCpZluzSzdaFQrU6SjjxdCg2cKEWqTPNbbWr6ub10YQ4wruReEhWkkEY
9O5ECLWRRmwEZ3R2cn3uKe/HbBLXLuu+md2e4rkAuvK8Srv5AkXwWh0CrRMH3+X+R5fb3LqG+Umm
aHyWIPsm+/RT883i4nb+8zqTHIrg4s2oHeNq7NhGlxndpd+0Nx0p97NhWWfabZ9MesOOvppPswP/
Oyr3jklR9jgNODKaNuWgtjJo5swP73pd6YgES+NugHIQso8NSL0lri38+uLX/zO3jrrzX1owVprt
Dk+5redYxKvhULADZmBFCRDNCJHxEI1PKrDHM1dhHXZL3Yl46mznhucQa6hrgUls7FaFamETYE0z
05E2O3r+q9HjWLJR61lbt9siuzURtD+nGTtakFrBSYCIir1Ohi5jUQI70Ff5JjtwfnT2Wuasn/uS
9rlOd59G5e2v4+d8M77ry/dyTqeYYPadz17dBl1XPAd5x9tg0SItg6EEwgdt7ZpA6DQSSahlwbuR
n5ZDDktWRmbZiVCv01y6WFO6/HdhdVyqa2zaLYzG1A5FQR5OYwfxJB8CGrJwXta6wdaa/7Lc3Eg2
GLKXsnARN7oYXwbNvNjm5J717L1X03r5+sD76Hmzy1+25nOS+ovg2GXUsvnM6KeZmf3XZ92yz/D7
Evlry9wAOWXWXXWa/jiwUjBgyO6pyx0eldpnpAlver6oGvG/a1w2YyiuCgxKONP3z+QkTSSLKB+r
3gy83c0WggBVW9JgMD/xrZvb8t7QOZr1DDhGkBvnxspRIQZ1fR4kTYi5ui/r7P4aMs+JSvfrfDVe
Z7E4R2X0T7NcVbRwXCe4hgkSz5hJqZBseB5mCxhnN6F6ymzOr8ECy6BN5SW3Bmo8wEJJPuGssgkF
t4erts3sqijV2Ws656piGi2y7q8jK+3K6X9iCteH1mSvpwqdak/Lt7rWfESFWF+ITMVL6xVPBTYo
38n+TMSsIX7kJ16cndk0cjrSkkE4ltmd4bbEWzdAQEqtpMpqAQQ2HQEodLEZ7vVQcHLCbUyhTIqF
NDlZ3zFoqhJ9xIypM4oAGhq8W0ozr0giXxZsRkxAsMRmOwma4b4PJZU9WfCgVwyoyKr9AJq1nsuC
wbpBio+neHGDVoThZifT4ohwG4CBTTUQZrPUo3WuBKIWxmCruV5oO0N7LbEFGGdtXgb86Pkxc+3n
npVW5GyTSLRph7d2oTMWAdYoHWKW7ebHBoO44fR2DDnjrK9aHRnexmBTs34UBF6CU5V35ME053rB
SLB06THvSXoYMz+CB+0me7y272h0a4z0XMpQ5oteRr/jb+K3zpCoqT1GuGIf+SzAo/L+06vM/D5f
nrZ8tU9bpYN16McjypmBNbF/XzS2de7M3aOmTWSAzFPUdZI1tgH405RZwjBEYV1q4nzTu6tCW6xN
fk5Vh/0Fzv8fYWPI9oLqyaLPpvGBWaR131wuhkM20/UY9il10h9NAChfwIqLGA5kIchkB4lrq/B+
L0WyeDFO7S3im7FMwUYcE8DzpKo0PRj9z4Fh+MkN5lOXE/jauM8Zoa/xaKa/pav92SOo4Lv7sKRr
8VGg5wm1gOLarlmlCY8+qMi9i07Q0oED4i03mhfk31mSuemPGQNfXCofjLVkSjBj4GeiNNsEvbKn
GRvvVOtWErTWe5plPwJpkZxggRxtXT+LsZ0YcRfAZSfMo80LApSqlGWqlcajRjSZ3y51stG3D4Nl
3ntr+T7mFhuPSj6Xcvq1LSMvxb8g6puTYO1kwt2+poS2c1Ic/JKhSDHB8fq+yYIRfiEE3z7jGPLX
wxaoItGw4XpZU11p4N1l/hX0+4iDjXQ8QzUqpWiOGskucV1Ebqkf2Qhz49UL4ixjhd26FgdkZG/O
srtVh/rdcWUfF1RWISA1tiq9KMKicUVc1e7Tptkfq65czgMfHHfRJqtrdwnxozJi7jzjTbI5LKz9
5a39dcpVj6UUdeKutnNkOM3Iw7gCv7GOLF8541fxG4kYbw9/+E1khhkv4zKHRNj3sTkZh2rPCICm
FQUeBfimGGTo/kHM25vWdE8BtrBA08fTMM76hTApkfT2ivNNv5Z7IcnwS3I9FOxImWqziFskEjCj
fFlo4a9zF1to5/CbaBX00ZKa1A2qCGUNRODZdaI9GwAMsuQVJLYfXjaOb2WROw9urh4mFWRP5oAk
H9/xax35LFYl5D+U2JwJqdaXR1Njnwxir40ae1W7LehoehmZRs0ZoWV/G8SxDRyyhv1PfIf9yQdW
IarRe+i7KQyY0x+2QpYHvaaxIL0iDkCSPhSbujaTtbw0rAzDuh1fITqk19xu/Zs95dRXNlDiIN1T
ToJj71Eo9c1QMnKy6INNuqOmN3ktiqQbXNb5K6Eg7A14/U3GW53OSwJ9Pm7hfWjKzl6IZf0zaRaj
nG5r75puuXcmfz6uJlHbeo/SfFO0GOUwnCzN/0SyZYZZb+nvZralEQkiodlif+73PMvKFyzcAQ5Q
cF3ylsmLHXzr9mVHamYf1tJ9I83KINVszk5Upb8AXnRJp4iJ8omTRey0Dcex9NqkG0eL1azxqGd4
w1qvWWIqwPFU9NrBAI+aV8Wh3QM+fIjbuA2CiEC6PEqLTmcVzJZI8Re97jbJzpt+2UKvjmMK+Kpz
QW0U6lShJjlLvwfqTSBFnXcQcyC5JpbDDc0OyY+HvPeoJvrshJ+OZKfKJ790yghS0v2BmdUEulRY
P9lHj3BDxBMsW0T9Pg6rlZi3SB8k+sN2xPzqruRfaWTzFClPD9PLwoECrBb7CTPC0bXoPxtRIV6Q
sVNwuk02xc+aNlRbNp7uLMCW26/GcSqC50k6e/wBvIds8d0EYWo0iOaudebsuK7VBa0ODE3Na0KE
6awl2YcbeUNWQMalm+ard7AK8wfI9jTKEUfU5tKjM6jOOMkw8hcsRRnoVs5YkyjBqz2F0wEJcjCo
oZkIYh4cTqnQ8ouVdDXXOfvMchH5ez8JcNqUIh2bm0hHl5qorWJe4KmVq8ZFDN9mxsHU5RSpDXlU
sLn9FQ7ntfLGc6vkd+kBW1H7btDWZz9y0vLvWqwi7Gfr5wLI8zT528WuVzp0kWXxOKxHkYn6JsFh
hP5io+6HJHHWtEp7ScWRBNxYFh4bQ5jLD67nyaj942lgT5bevnXj4sZIVOyw1dB/Ytg59d2h5VnC
+EKpakkub9QzkZ3LkzZ5BduzmWErIZ0rm7VxIDUod7EHdKSbxYxBMRYSm5YuBlozIFPJ4KYnq/On
c1nRUGm0RZnJSlxDpxQxG6dBAFp+KBqaz8yzE1NWwcVnYPyIiOoVbO+E2ca8B02iHfyRCq7Eln8k
szFxv5tLYyTMZxoSHojxWkpQ+SAfOzvQD6l0/gq/NZLSRzJoFKemaHA258V+bQwoqYP5wgV6r+rx
aNOWPjiDYj9qDDdTSknORYaEdupvypV3SqTjwerWq626+p74XvrPzfCYHGjsDdGSh3JdwNOrRVCU
DIQj6asRp0q8eStvFV+r33p96g95OjMv14frhjk57tBlxA5J0PcTjxx6mvFie/zV/YDnZgv8LU7X
jKVaMZ3RxZwyczxZgSCLRGhGxEBCsnqgdy1lNYaeXTS8sJFd7ap5QqXZoEDKwEjXdAlc1hVHjE7R
mQ5+4k/ihmphTFp7e9TcdkgsurDINHuEDd7YRsFAAqTsjfWoVhf0oOkt8ViOtKCWn14q9V5G7qCb
D16nAQUDrQy0HgVJjmVomoQFt4ax+7qwyekVOxO/Uc8ZUsGXJjCvleRxE0aZXlI9iPplSgZNfSt4
+CJMgUTFQAous+A6L8Gbs5U/jSk/URdOXL3lf//w9TX1n7/x9TWt1gU3grWEvl5pid2zjB7GjuAj
s7uUnpPXiG349OuLXx9IeygjyHRzNMmWiEQkmqkYJEzRUl60zRhrbgx+/e8vepouL4K7q6bS5tOv
/3NIeZ3lI0v2xvPov2dOizCt5Mr2nj/dtNs17bgmKx0SOfM6fqb868f5+lRv2uaM94ALpO3hEf/X
B6HWmiDd//Vrb6UOLdzyl1bm4iL45102ogHljKvKdjrnqJnD8ev3/v0/6AILz2j2fjSwkvnnT2tg
uMatvf8Tvz7k+2fepG6KICnKene8NPh1Ls3+sM+8/eumWk/elnYX1qovorLwju2/Ciq0e8TuHL5+
7+tLs291hyGzX+ymbDhBMxJDqqo7F0xYR4bwW3PsrBXibsqaVTRA/jfn99cfr/ZnpoeQcDTa18G2
mJ4sFMdagOThS2X3/y08r/83C4+5W8j+DxYevDj/472QAJGKz/+08Xz9yX/ZeDzvH0yuEEkHyOeh
b/w3G49v/sN1LBshO7Mqk/8BnfV/2Xj0fxDWuPtMvQAlrbsrH/9l47G8fwAiQI3voXq0SUIM/l9s
PCai3P+Q6zo7nMQDGIo62DAwCP3vBg2kCXONizY/z5pTMiXs/jRKDLj6CmjV446Lob6oe+j0Ypo+
WbA351W7VbMx3Ss4WzaygYmpASOjYtrKCLxzCpar0fZF5qF3vc+iTB+mRadAI7IEEyk0oIootmMN
yDOcsxT3GRloTBEg+LD3DyKZBVo0ccEl6bx9mz9dtkYJPbMXT9uJ+clMV9OfZp3lDfH14qC7AfMC
K96EoD5burNta7htVo1tSjt/ehn5UTaSl9Jts8hIl6vK6u02M0/bvCqIs1w8NAjaQ5SzUc1mNQf7
gcLWOAc5bXubtndaZ4jYLpWbGObLhOY1Jt9DHXRb3dH+bY+L22lJQ8eTINzpGNoypDDWioN77BHc
WoFEwI6e3PY7FsiZpid1gWykJ5QEE5V/cIpYqoUhcCuKyJw+4a+y9MPO9oCyv4hr+oO4Rzw2QQpy
1/5OzstE8eJpRL0wVzO40sMMVVecMYLgeSoOmOjLAzTkMjZR7ebburxayn9uiAAYCGw+Lw6GJNMZ
7nx8/saJ4v+1R55x03PtlWyKZB2Hdzefnxy2d2p2D8JlFCXXsJUi7opvm0nvR7yE0JEfk2/sMh1X
U/Cme/0nNN9Q9SuqGOKrxmpFaTH65/13rTprgdN5IQznj7kM9rjfDNVLw4ZNN+z7sQB9reOaOvRk
yVjLYkSF0bLnyQ2qb/cyZ9wkq0UiWufUV19Xd+CDvxfdUN22FduXuTBxzi1c4UJXAPy0NKaBGkMs
NsaxVKQloVqfUI+447EE+YZFDb3ZwIC54wUOdJuRry485zoVtfi+0SyP7XWkEOQFl3WxwK4dI2ed
I2E2UQfC+Vg3WUH086+xyV51s+mRX8kJJHl1Z0ogNqluPfeGSZCd82TWwQNiiywS84fN0IrtY/ld
9Ll8kHBcl2KbTxop0WE1gQcsFj+ZMD8k2hBAKzfcEJVUvrvHwoal5GFuDS5Ixs1ZKy6D6jcW/sER
Vs0ai8plKGZp8xGPUNJM0zezrptzlnZlQn5LzEnA22yh3UCHzLolvaWScA6TkCFPyIfcIk1n4GIZ
EOt0CNfDjtKobjyf5WD+Ug1wZUH2KHjdRih67360G3HnFeqgkJa+IU01++dCIgYFw8j8xgmByf8u
R/zibWf+dnxxn6brARkn70V7aI4TwClAc/0Ukn4wJ50/5t9n5zGlUTgFS8EodBusZEyxfivcJNX3
snzGiQFwdu5jBV0vsQzn3pOlOOBPjeSKd3n5A2mAIBrl3At3QQAszYNniAikCbMR9hJxvqjHdc1r
RuHoPdS+3gUXEJfzRP5GICDIZU84Lg+Bnj4N6iE1hy2RQc53qO9JqQRRVblWZKIio6Zk86U2B+I5
soMoIOeL+EL9pA+fBDo4kTF8LgvR2B7BS2umf+rb/gRlWw7Dwj6QZXH0VM5RVg7ZSfMZeDmZ/DWZ
eo0YwbaPtdzOAujCrZ7VGupW+ryIIH3L8fCJ+qXJRZdQ7n+uwOLjjsbwMrS0WLLL//Q9Utlgth6K
GUVIbXkPcJjUZcnnd3T1cNjtd8z4sGcXJmOzfy6q3H9SVIRVj9lmUVuDe1pmMQ7PnvY5d9DijgT+
OH/c8i9rhvd6g/vbrMEYO5X5Z96D1Rvm2Ku7riGhe68eiKZkHn5lhTXfW05XRV2NcwAJ1gFF0g41
/0kUH7L4dZ8XWhxYI/6Z0geV1XMyEVHAzphZ4FTb2ZNLnhT+9VED3kLeHs+uxCuYOkgx0CCGSgu0
kK77VnkIDCtr3/k51zwoIpnbb+BJyxDfkaAdPa9bXVxSBhx+h4/C0sb+kqGoazCIHHLyLHXLm+6o
t94E6Y++eJjVfFx6ykKtbLNYcUumMjWfGFgCMu9b3gXNfBkcDdm/kzgO+WdYeBFILUkGpZXHZumR
QjYYAA24eGv7Imu5RiifEJejkHQDT52av0E9fqcHq0iZEE8De5CzcVo21Dl+tT7U+r1dM7gzF46X
sZ/i3CatQI6WDyBc0lZnEqUI7p40YNxf1NlVOKn+SEZvUjoWr53inbsAVmrFVIOpt3GvclS0kmtt
bsSjVQ04ydhQIbhngue13xeoRFc315hze8V5GlukAhJDVuH2d8OptVwNuy+LjtxV9549cUMyXMON
81IMmnXplFY9apPOh3puzloJzhpCu1PichmnF3YPb44dvFaQ8yh5v+VdC9PTn78FBi9LYyFYp8dP
13liiQToWcw52z69Igep3wigOHOuisOqDRfSeh98Oqqnyr/2zAAs4cn7YEbu1G100IS4iIPcgsOq
gqfN0iDJTtDpbDBUpBzT4SzCP/BW++jl/DyNhLoMGa//AHYcw/QsoubAu5KaI34J68IQy6Rr3CWE
D87s0JgSj0kIdh53M0Eadv+nc+zpIJbuj5hW+INiBwHQcEoaMPBVs3HoCJ8ZqrW9sAr70SzWq5z8
6oAe/DmjAClqJulTEExsZffwsg79d6OTeYtvWDb437iOCqnhDdKriEtB3Xnqe8HoOyUkJ27EGrpN
dmKX3jzo0k9yoLMfwkObioQLCKISJLBu+ZvqUochu/mRp8URMSIXfBkFwbB8c+WeKiyaV4OMDge0
H984Yi2DhxmaqpEnYmxNBu2AMLaMJ7Qz0PAuxafDKug7USy/utxoWdBWOGetqwuyijcQj5iuWUhx
zOANkXTsFYQKma5tHoJsNmLXAxOaOeZ7U1N3gW77JDpkRPnJNg8DAMORjpBETT036/heT2pjl0rS
ZzemsUdW85oF441EXNjWnnoTAY66jfDoaEC2ctcx3Qw9b+vv2NCRpMZ6sv+pp8K6t1otdDyk/YxX
ysu2juemyJ8KowcP2DufvULMbMjtqdAIl3YytEfZd2YhnIjiw5XaK2oLO7YImAUwhUIaBjp6Oi+/
Y0oK174Gq10wkRHsXIEXG3+Re6HJIwGI8sE/S8qnSAJeOfcMQWq/XOIu/VbtL1RGsQcWbYQcbn19
842FEomzriAa4tAMDOoQH/WwNp2ODGuCRcW68PqSd1nq1YfN+1lW/Rwuc90fYaHVlflTg+saKbOf
I83Ufw6Z+UECpXtmj/FQc4tejQZIY7P1JDk/tDpHNNahHnti+5yiIzB274ozlc/ldr+D4VIbrfbo
FpSUtY3cMfCLyNgkvh4wEExo4WvYT2srzZhQsGgVrNnkoD93i2rB5GSRl1OiBz732IzKC0UJh3tp
i+O2dw3Ts6PPBmYC+eRZzg27/h0cUJvt5zKdaiYw4ZyS0m5rw8Atu4FYWZgycyKxBRk2+aOxxTdK
Xmo7fKKRpTojavsBPeHakIHNNBXByrm3LfFaMX4IW1XC4cBEFQ4MqXl383izgw57/kwWLMvRVtPb
4hmsLVvJBNYHbruNzQqRqCxi22L2vFis8rdljtGaTZda+8sZU1KTT82Ho86egDBjTe+SyY9WehSp
tnmvMt9iQW6z6t064Gc9+Y7KUvESeMsuUWAbyrnqGSjQem3zkQ/ChBw1r3pg471RWE/iQyA/Rbrd
E3aVIiK1tAyvFWvZSKXzu114x81r71YP1G8H5v972pe/FGg/dG/LA6D4P5PFIoh1YxZjaH/UaTZu
DqncsmBM1WD5s1LXOGf7b/H6I1tkOLtz8XOw1FX3eY1WvAHivDZ/5vVNaxz+KoiOh3wW31Zn/WOK
6nko9X6vWFu0ROYN8I3mHGGl3rUGSvJuwD3uMI5D70S0l57/zCqyWKhEPppBnn135d57JOP7Mkz9
J13Uk6vW91mTB+wkW2yaV0JOP0ZtBmXSGiIstuCZjSFURsa6SEZzvUShnUGI2p7dPnh2iEf02cYt
gUykI8ManRmY1s9Um87I/SPHNg4Z7Y0HlcKsajNMjSkOVHfpav+i10CdGpSxpnKPjp3HLtEMbpr/
DAxIwFuy0b2ppf+BtSwy3ODNhikQIoxcgld4eb+oPn94ijPEZk2l9T9M4y5gjyIhH5ZcLb5e0xsg
vhw5/rz0ccvMa5v374Wm0OPO4eYPj2hbVDjW3rNDWnKdb6yrDLAaeVkRX8oAHiLzkBFwwrcq6+ap
t8dYYUo0mEPFDVKJ0NSWB8fNAWnLx3Izv7eyO5XzHDkKxWHKCa2lSe2gV2iz+w47D15EZM6cC3DL
Rl6O7s4hMp863Xi3hDwhk8cIVDk/K4VFqbvbNLTthaheoZXclb18WIn3NHEvDO6Pqe8SrSKC1E8j
b9DiXtrJ1vfF7bss2vJgWPoraRanqeRUNs5pRxrAVtoPrOM+RNcz1TZ3Kcf9VCWmplEUMhRbqg8n
cKj3hEP0WXCj/oWtlS/I/+xpl8MeVkqcCkFNb0CREAtXAYWAi6Zojyov23vPnJJmyH8FzvJEeAUT
gZK2z/QeHR8tba9eCzThAkXz11PTFlD+gubQyFNA3H3X0I6a4qXssgqiaBUy0mUzC6G23x0hnXkZ
ybdgi0uchfnN36Z5Z4F/m7mR9sdcm/1X2dnHIMtf0/5Ozazf9WPRmitxrS5MJ8eLtzV4nMz5PVMk
Vw4KR0fZcwRFjEHeKCvemV7UlFF0zwScP1auOmRA8kNb2c7Lcw9b4tpqxv9k70yWG8eyLfsvNa6b
Blz0g5oQ7Ek1VOMu9wlMLrmj73HRff1boMd7ilBGZVjNy9KSQYqkswNuc87ea6sNOuiK7ND0PgUt
ejAG1lNUXBBmadoZsftOQx6HDolBgzzafpjZR5V0fVx+pkyzD2GP3sFuKzbKUJQMt98x96tjaHQ3
cajdjcRPrZi40BBX+Y09CKB28NcirC8iMLEFtWipJQd+Ccptk2I0Jrb+PMPNZ9KgpYUUtISZwtqm
Ry4O8n90sru2dr56ed/DSx1WkT0QGa7ajkMC9uss5tssCVa4IvZS0YTTtOgVC8hlkUsGGe5jDaCT
EVaYumOWcbQsrChBeHBruzdNzbIgiSSb+eiGteMPpzd+CMwXDcu4ZGC2sDsvoU1k36IoVOT2EUoy
ZsjTqvIHLGz3kJtV71PgG3w9RysJxKoKyf/tFiWDnZxGB99X0Go/GjFMT1p8V7tETnlBAQWrs57M
0L1h6rvvjQTer+bsnEk82b24U8bwRQLgYlCkWkWSxVbENAws4uRUOX9Hb1uvDCMyEeJRHy/VnuNy
Kxs8BahhUFoX6U2suYg0Qh3Tt0TlV0GuJlnlKFK0/0FKs7IeKDdx3FnETaMWkZALShbR1ZvZd4E/
NvY6KTPrgFZ9k0gDh3RaApEhr2LAqTM755QEmVstjLunIk4PgZdsIjLQTxkVzzVu1yPSL23AgBX3
9rxyWgOBZxquM6M6FeAJdyNaDMpqw3uetJWfOXA2o7nZtxXDBmmb7iZPh7OB1AmNhzxJiy1HOT4m
Ub9muRXQqO2+k5maEDaGQipr0C4AhbH0qvRDqzvRW/M2nQpeQtNGNSjwmaQabd62Xc+NAc2zGW7L
GAGsoEuCSBXDZ23/wu5b+cqp2Ula/YvdpewXBuzExG2GTaNW8WJLaj12JQOMhpPXzPZWVuICVrxY
82g8G5KNX245O+xS6V7KgN3dbO2ZUx00XpKCQN+yS2Bx5mEQgApDezS1rP002seGnAbq+ajOzUBQ
R6G8ketT/zCq99IYRsQWSOpKfLpE3t7UynTRPZOS5ZntppSo+qt8PHcVhUpy32+HpLl3xnKnU4pd
DWM/bmqBPKJ+szBDcgYn7/OI5ihlQ0dShv7mBNbP3NGLLQk0wHdcJzn1lfbYeO1eE1W7NlV432kh
4EZxG7g9R7WHt9Nc2qrsclgLjsrXwRGhCU7uq8x8izFJr92kP8dleDPrBABIIpilMvI1nWW89lUp
/DAVhwKsO77fuXf4h7F9osa7JVDRwTTTXbLSeIJJTXFgEt8LgbYmd7Rj1zsGuzE7IsWTGAGDlYmo
trFm176NZq3VDHAvea/5zq4Jui9lC1xRQ9JVeTRUzLT3TWm0PgrIeo3y9ajQrw2N9y40+WzPVKTs
BBIEapZ5R0F1H/T5PnDYd4h48ac3WOZCWD9ViNrM0fN6g6YAEahCatV7/izJhzgvgcJdU781wiSX
hEN52TJdvAxugLNchG0lj1GSWVtbb++NsdP3caL7SOpZW5RIsYeo/eNaEzbzZhiKZdwQ4siJwo6Q
vc4a1I19vF7kUYbf3JT2UU6wYlHHcE/nxZMvDU71ljHzqEJArmgn2kNiyPqI7/WWgoy1LWv0FVWh
RWtKM3Jlx1V5NJcLIySQCgFDWB6nYuSqEXqY8lykXWCH9uZEuADl5BpVa78f8nza4bepjkZvcrFc
GzoWNe50yMjyJWEiOqjykuv0xzb4qE64O9iKXF89IkCFtlWwtovSg27nsmO/vu71zVyvURIv+dl5
Lx9/YxW6HpNK7luLH7EHFI0/xAnWQzO7voyo+1CGlsfCln9cRAXbVjoreC7y4jhaFrWuHJ870kKu
Om7spCtyt4qji7wCvgPzTyGtcx2DOcfPaJ16uqg7zrzqCC+8PkYVBhQ9Vqavo6w/Xi8UZ81mkNrr
x58k8bKscnHLS0VJ7eOOajL+eNb1b8mEZmLqGNo/7hhKGhhGzWIO0N6BCmC7YytZHj8u0JYh7rre
juNuUzcE/WJnQUXWeh34SyV2RAgdi5YMki6U6drN60cnC/KbEtM2ehxm04ECdp0Hp9wptINLZmCm
9TPcBF1fa31urJuOjr7CbRylh1JPluhxwtsRs2CcEYKBJxU7ZoJLDlpwNUBGf8iC5paIBty9zKUr
BNBoj4chPjtJOK9yQiZ9W6bBJurtn7NE71AV/YE9gXVWIL+bzs03FVUpgn9kiGQlZ3VLFRJ3kuk+
DZyGa11QVZzi/HlKWlCZ07ByOChPiWm8xZKJBTIlpqApedKDrDqLKqVA7wDiTuURiPUyCRAoa6Hp
JyNR3YN/aU8wQjZ6OZEkiHx8domWKEcj2XeUhvzKCY+z4aEJHmFhzz2gUE9pcDxRk4Cvo7Me9N9q
kT9rYwuxlXqQXaIDzi/sEw1EzpVzyALFdomgIAZJg34QXWbFRckiToY/2Ptm95XQ0dYFSDPDzFcF
eLGmqN5rSRypdhuacl+jCWiMaUfg9QVt7ZdUJ68vbYyfubAfF+0qCLVTlk3ZwQBm0QszQMyY3MB/
f05JsVxZ8FBT92Cjq6N5EgPA7MendiL/M33qQd+vQmO4C5T5AL/hMHjJrRZPKPzLLxTj2e8X08hW
snieTEZcMld81Fbfo9y7X162cnVaJVAyHRtcWhQn70WJMY0KPo246SUA7ZkHiI2Elj9apvPVFHRw
eoqyWEZeCLCfqEE179jUXjo+oYUIfgWbA52wbL+hQKWqJh8buFIKvAGFSgchbft1+XS+SbnhJrXt
GSlQ9+r0ITFVLM5Li3cZMQyxnuj62yR02bmRmaFZTwv2r5w5PbIqK3Ygw5/JN9n1cmaXGKv3duhY
XrHPpQLOXCkPlWaKU9s9yWQMsEnDC2QPeJB1vItls2FsZJav82Y1xPnPFLwuHZO+XBcTKVVlg90T
IQO7CoRYzbwy9Ompkt4blkvYEBU1KF2RoYQdubsTk42ybqhZ93UWu/uooeKwszADkLODBBqAc7+v
o9i+L6hilhbwPo1eRlYWxSZvOuUXMx+hoLO3fHU0iozXGqhUb4jvt3nJLhUVPrpfZb0Ie1iHnY2L
MdnRpTRvJC24pO+ED/lKsNWl4BvUN40NQWb5PRqkm9smajyUvu2NPrlfsRy+MlYa66I0vvVEbLOX
5TPXhNhl/fSGcKNaiWwTIgXedUOGsydonmwzpYAw2SxsjDuwwSQGD3WzpV6TrmK80zrFur3tlGS2
dMmPqXDphbSX2G5/OSmFUEjgKzJm8AhbYvBjD4dhSiNC41dcG2O4KiLj+1y5/DyeiyTYI4+6fgiU
8T7AuSZnjZpr2eLS7YpsZXJluSuOHUKT0vZd4gcn9eGLHXOSQlzhdCy/NI5+5039sEXfOuBHJUKs
/sImy/MNevd+mJkouwbyiD0S3tuULWWeW0901NEShxR/vcFh52YIqo31BvIImuK2Z+kcx+v6m6Zm
FEzwEzhO+Enc5mQ55VdNWLfIkbI1ZYQkmr+2fX2Q5nDX6eE27mxeGYgUCkCFhNzS970dPSURtlfX
bpZlKs07VyBbDSfWxqJm4ESGDpFtRHS7m1qbwohUbN/3VLNfRIQ1LgD5M6GeI0eosb/XLMFaqzCY
S9N1ULkPtWfj6KZzw2FTGOqnLOdLVd87EmWUSRlwDDgWlzsSbGO0WIOX5YBvonmDynAjzPBgmAK9
UElxQpmXNHXWYkpe2x6ssF1ueWvzWtnU4ogNv58CKjEsFuTamsbnqKwI8EjFQ55m56r/gQGkWbl9
d0CzAyQZv7a9MNlMneah5aLDUiTvqXCDVidb1Y63xli9TxFNUqe6kOFwb2TdpVBL6i0e6sy4u77u
BJUdH0BKFk+XbRunfIha4NASVYI+s+Q2tZij08aQwAKJFRHRYsrMnp1o9Oi6hi1qgumn8Lpd6Up8
odRUVqNFkc2SNfDuhxat4KrXMGe5DezvIniw9XRtTAMIdvPVo467si3rrWLcQoV0bJv6OamTXQur
wSrEreH1R0BOL7iM7hG5UeynUBSS+OnThX1tswlquvMdavQvN/uhlUGKfNx+KtA+tAnBFIWjQwai
695oewbXgaIwFdaR2JuhAWXMyDK4EBHcblcw0Iqifk3C/AExxV3jWaQIm3DC+yBb97kzb1iDnCMt
PIJbfbI082tV8p0hmV2xtjzEE6ZiEvS+T3CcV4vsqkJKUdGGIVoGgpaBqE30x8SyN7QDX8Hd5RuV
Vc9JPx77+IH01zctZI0j0VQPizWiPzPRkhzf32lMBkTKbBtzOlQlZWJ9pi6JGS33a51ueyPYxk/0
xLDa7BoN+f5Uyhs3jjeTZr7Us7Z0r4ITMYzrAnWCwpfGLpFeimb5Tl19S1T/tU07RHxxfGdEsKe6
JL4MXfHuEnyzSk314mb1pu3aH/UE8KsuvhQZywIVw0zvv5lOmq6I87yw1ii27B8dJgDkmdmQvkad
sfXoTqwol65U0fyw+D0Dd5ScDJjS8da6mZ4i5n4MgZFdklI7V+NaakAw6PUZCxM885lpigViM/sW
pxLI+4UcsKrUOG6KIeZIsJqaPmX1QkEf03Gs0fDq6Evq6WtXowgImChoi+Ft6eobLadfbPLFICdI
MBGiRh1k+K0V9lab6lPRsfIxXWZKJCQnKq/3lkBX50SHZDRfhz7FkTI9uZP+StEMG8rQ7wTqW+bL
4m05v4MSH1Tb2UACctLTZQcE07SfTM059FHP6LNABwZjOlsOnTa3wWluS2diKFX70Omsu1albECl
eCtr/hVLfCkYNbW2Vis7Z91iNeZXpAEAAmy4MoR3HSJKxtflvtO9S5v6FNb9ZkVU5TI13xV9wEKl
ZsgkOlRPuzdh8i5aoeMOCf1ZDOvZA+KeFBsbIY8vGwJTnFA/pDxvL461Hj+nslDbsEwtNlb3WprE
J0WnxMiXttlMRwakA66jJy+2X7SIvkAYjDcTNKBO6092S5qcXrenQGGYTYrq51SDrpVyvhTJvHPi
NF+1eDFKtkNUFWiFdC4qWCJ518p5hcE7Q5Gx1s6YYBNokw2Am32BbNekw+/rZWj7EWWQFd2DYVcK
62s9x8OhbnOqdDr9SSf+Wsv5TrGI3AE10sDhpBeWQGgUJucF4c2+mRso5kmEHwNr4qo06HGrxQ8M
OyFTtxPF1V7BCBw1+/tIuWIzl4wr/LjmthDRQ410egM1LSA+EOtUeFdG7YucE3AmozGvBcKklowB
SeL4ToeIwLevjh7eiCPdGwyi8zvNoFPVsqsoW+tWD3oH6fv4zKEAML++l9YAKy4rL8JJngctK6hb
M9XGBRMZsuJNQuDrGnkY8Ukj4TakOqGy0EiaQDsUTNR92jbjVOFcWU11yiIP1hRKBE9th6So91V4
mIGSrEI2hFpt0J6H8sV60SR6LbXvPXIBtqUV32TUrXb0nDWscumDVRk/CHJNzpp18FLs4Wl1Ufp8
GqPQONAy67SZn6TLWdkwYeVJT/JI6M4Hs5pxjWgWKI0ErRTVvGpxd9QRFBhvfO4oCw2yeOjK4Vz3
JNXRw//StWW+NqwXr3qzO6ddixaqoybjhzyeHwqDMl1Dz3Jqw+EhSC9uCdKZmogjKIuVVO9tlQ3b
bBa/mnmmpRQPNsPy6Pml7A+WpX5JD5wI9u6dmWjPpviepfZPDSrRUMjiZBQoZ4w+Ps/oXTdeKC2W
78YmJkARDtQX0+KwLnDfCYptCQlEuZsVW2FH9lZhdhja7rbXR21tTpLiYEfSdASOj3o0mVIpEJXZ
AFWlpgK/N3MIvxprm+TQkrVJUTTypyyASeHt7NF092Xh7NzxC+UZaoS2cBCz9z8KSVsmr4LHYXRe
dDl+oRzxrArJBFd7zY4g+VsSvqhFT+8Aj77amWJJg4ad/ZUd+7kKAJCJAzQ6tUtdNazIZrbWzKEc
pll7n9gkMEVlU6ydtN92QGhrj1p96CavM9Y/qfKXIUP+FKjvAP22IK/oy1dBzYJquKEhfjPhq1hr
dWhf6M06RvHTLnDupwFdD6UgnwxsP1Hz7smJuXNjJPj53Ov+xJS9t2d5h3+dhRalTotwJYwO/SBT
CDP6j2HC4ZRm+joPkz1zX7gr9WflmblPmxjxSZYXW0NE5DDl94lFYnRh9BevkI+9894mOUwYl+zr
gBJ2p17AXgZVk0OAA4PQ8f8ZydLKc7KMMLD5bGiKba5sW+hc5pF29z6N7U1HAFyLoR6rrY5d1d0M
bMSacQMN7jmO1SrKDbToZmOsIRCjfsdOo4pfNWkSG0+FsG5i+wfOq2qV5gkRMLH+gFG5O4xDwdA8
2S/qh4u1cE/2OM1sqFeODr9jyij3dGy5SASJAra06fDsWvVNJO1457potOdiWlv1cxzglfLy+dHG
236MOX9Z8GUYtSUGSkVSwrbJlNygktkBOaOzVux1oxt8+luPcxhITtY7q6Gyrgfxq+3K+NAT39IK
QjGaUfXrbMSsGMXjtJ5xqXlF7zwIC9yYrZ0TYQyAezhy27LwFQhDjOQmcsVsTzMn2JTTQAaw2Etc
xJc05J3hkkSht8SHhNXG0Mb3q/r4/wu1/0mobUELun5Vv1Mp/j1r4RU6Atl85V/DFn4/7Q+Vtq7b
/0JbZBFt5XqGRVnif8IW0OD9yzFs9lq6hG3/3wJt718afhUX5bS0dS7Riv8h0Datf1mmpRNjv/DJ
SYTS/18E2lf59Z9pypZnu+SZIByHzCH1z/lSVF9qJVplX8gcj9dFkxK+3KE6oCMAVyGnHmBYPp5L
qiieDvh/AGKtaWy3Bj0/0mQheK3x9oR+azciS3/96Zv8m9gD+ZlLzrsjU9IDLI2GnS/oE+s5tEYz
c6LOvNgUhWoWSDeZRwOnA1h3iDP9UprBg6WDGyrKBEcl2AifHBd9r8IWxit+qU0aUkGHabuKXCs5
BzN1Cw0hDeWTIbpTQQxXsGD5ZdMmLIMf//D2F7j3py+XvAZNo0XGrpDfn/vfXh84XNr/87/0/w0a
Mh0adG8Xgnirbw0rHlxLyORShwZjhVwDgF7k3TNt06j7hnizu+909Ae2E53pysVnGaLC7FyayuXi
X0o3bLD0Zw9RR0yQ+brIg3wby7o50A56kI5kHg31Fcx2cFiV5pxzkV3+4TP9FYpsupbnSHjXS8IH
n03//JmkEYeFBzj4woGOFqvVHL9vnHCrDZBwWeCywtetc8rxsa1Sd6Hi1WD79Gg6Q3wedhBkn12s
1icnZ0OzIKEpxbJdUr5MSBaylwIhsgugaGH3D+TwKzj+rz8Hb51zx+SM4qwyPh1NRVUEKqw8edER
W2q2SB6wMKJPRLORxygIwj6C0I6KLZ5S5ObZ+L3CsYyy30J8uU9i3duUSzoDKYnj1lAlq6x0QOKG
cJgE2vhEsMKN6FFsTw5QPtkU0Z0r0Bajb8Mp67VrtHKTn8Q464ISPRXHBpsRM6KY50qKjHo7QqGV
3qaOaSamQxShiy/jnRiqcu8YTOSlBsiqDBddTnSpgmDN0pUuvPD0Qz2Ft3FkezfXixQQcG8DQbUj
5Tepxhqijg9WLEjio7aKXIRuXlhO370SNa87xF97UaqbRJjZshkady2xBzTgwQgxofZ312tD2t8j
TAN7YIj2wZBL37YOqOR7O7fGKAy4YzXY6ZM9o+pvxlTfCN3sgA019WFsNXqronqf7NFDDMfivghR
oIyuCWi42qON/yc4vfy7Q9W+ArzxpWjG5zAH2j+GGp1IXoRU595RdDTdZklpJ8MAze/BdeTtYND/
LKf2mTK2sUlzd8ZAUbKhk3hzqRvtFGYRHe3cOVP6ZRDrMG3wDqO8pvbv3VB28b7+wxn2OWtmOcNs
j6HPoYQv+e9fRw1baE4CvUC/zKTYM3BHD2Fq3xkOZE9pw8GrC8nGKYAI5zpucQNA6RiL9LH1XqHV
y5Otxb+u8PSBVL3DsoMTZgSjsUbcNEXqH+Nh/uZbxn9kuA7cJYaFz2N073lFyo5Iv4CPr1F7AbuY
0u/xkJ0jRRCt62KvTAr36C6Z4AjxznqYPMep2x3+8/e2ZA99Gm0dA3ClY7oa78b6nBsRTJgmNY1f
SRU9zjjdPDdfCWqzzyWG8EgT6kvef0tpNz3Gc3oTSnYv3SDl3fWrpGy+jachu22KBcA5KT/0hbbU
7Om4rZqWNNE4EWd+HKQjRbHvx9w5SHjaFDLK2wLj8hDoBJgGeuvTl9bOQhSU1JLsJUkj8Q9Rm9e8
n08jmWFoJkuKJavk30YyaYrSA/KqXdoxfjPVAFyaSMEVkgRnnSXWw9SmvwAIXYQg57sKRkDmtkG5
HYeRjI0ZLi7o0MllJxctoogux88yi3EHR1esa0GP+D//Nva/T+T4v8xlzuB/zr8FjOhVosXC6OWl
aXFmyjzukdvrCAnVG0FvbFssekE11hPW6CB2lQPqI28Sk/KIXKvUutcB+2wg771ZiAbOepSma8st
v5Oti2N1iZxAzJAesE/eDUuZnPqNQQfyqw25ZK9FRkMgUUR5mVfYqxattWcjS0Ueu6XdVa963cnP
CmzWGWGhgSHhhOPxAQeMe+4IRty4CVQ9MeJhZwdXzG5/W7vse0Xv3iXj3FEelfd0Rq1fNOP8Iq70
Cxbto5EouFKJ/qh7ofGcj1STdFnCdliA7UU+3gS2IY551GzM5UPJBtjdf/7ezWWs+HSgOGSuLhHD
luExoPx1LEkI1VHu5OkXz6sIUHHm/gHQXXmanabZ28IeH8AP0gJhfXGeppkdF0Iuu5xwvAl2yLlm
BlvVmmCI9J1JFVkpo6N4CKco0cL+kCAfCF0c2VX4rPrWDwgx3Va1gspuKAgPHWvDYjIfQ+rI2z5J
7lJBUdl1hZ8V8jTTlLtxSyh69RQs4kgTsGvKXrDMHgH8G77Xmds8UsBRmAcpDDnVJrdS7yDZD/3D
EfopzOO6rnEM03RNjRKiaWmfvikxStXbgalfSAb4ata0dV0VvYArABJZ6wTN2wIR3dDQTo7z/GRN
9PiIRqaoO1YnxP7tyqimm8IAEfWff0P78yrS1izGNDYOmm4RkPT5neV02xONvh67f8IYEiBc955l
FdjOngEfuGfI0edRAJ4Q5KCsdRKZdySCWogSyX++Hr4VwYB7a2roBUpySCCckemkeu0MYe5mlouA
JrCznYkGifBGOBZpO6frTkUTMJk9iE3tYTC+DpTlUBjOOmUn29yDSXgVRTYcdILmxUxOR2aB9zAx
QY7ow6HpUEGr0XmZuNqtdjn4Dbvwtb4yfGrMONZJee9iL9rqML78wgRyG4UemLpcQ6SEpd7Q9ek2
TV+TdFJnWDRVxtDM2oNk0VJ+SXNd3/auQTBmVeWL2J8WKUmlPiL0lratOW8MNENr4MDZP42/nvk5
14ftksYJRcSXKU3nmsf356U9kfQetfkpvIh0KG9zATvUFBnwpSJy/FKcLat+j4Oxw489uQfaAEfP
KKKnbhbNgbiEzI8wJ41NemtNiiafdOZ5jYucZaOuHbAEUlmBP9xtKd60QLZ+YNxnb5P0wWaiv3Vb
tvFWdWmKhPpbR23+IQ2o+/W2dqPK+8RL77QeZh9fmLaLkuYtVvYup/SKG9+yooeBouBj3oljauCA
kAkOxcLcjERbwP1h/UuahLopJj4SFHXWqkSLKC/U1sw4yUkBaFyP2YMTZ/QWISojvvD28Ih8ND3V
sYooQNnYkHZaQwM/H03pt4WDBo+SMwDB5ZpUF+q+R2chxIVxEJwhsW20dEzvrHrY5JhuEZ03yBjp
x1YhII/Wwt9buaO+D1P54M1DcJnonKpzYQ/Ajurkqz44zT5ZgAKNV27mFEBbg6nGzzP4LdA2wRg7
8V0Yud6qTqp+5ySts+OfJU8Tgsi6GwI2Y0DCoHFTUdNKqkUji97bOnuZGl0/KCSn/txq4YbE5WNf
CwK76Rtt8FAi5Cv2QH/p27iw3vVEJbeTS5tyDDx7Y4z5G12maV80EZ/TMm9HWPnC4t1klA7D5s5A
A+Rraauve2MgD9bBiZBrXbkhfnpRj/0kwjk7aUN7m/eZtrNdQlMaipv2LNTFHDh6+HmzXZU773oi
gt9A83moIZZo6BV6z7iHvfm9NebXwi2ibbIAlSZUBcwZOikI9r3ZBC8NPeL7uBy2oF6wC+scEEhz
t2j2yj2ez2xrle27mUl5GB1MAVAHtSccW4cScuCJny32hYvYy5v0vWEZAHdbKMNipPdcLfKCNENR
Mtn3FafKfqwI9KoQWMEX8wqYl6X6iewDfHPTJjeZPs1M4EZLda5tbwPonrdZ460Jgka+r7ukztB8
o5yBnTpgvvUWScrcDvlNgK1PxcQPaaY7XpzWJpFGCr8v+Fj2Ynd2M6TnxEMh8oujgop8ib9yyFFc
TMpe9wG7sHCGN66nt0P2qyRw537MAG/qWn3r8Z4Dllxl2NKWMYJwrSxIkZQR6e3WrMAZkBvQJYZ9
6mwajigBqX+mDZ7XOWzBUSKpmMnWpBmvZacmq8INfq4Kqx3uW1cbv+Df4cDQtILSgHC/joLP38/7
atFf4VPBbtd1dLbnabhPgNfkaAA6viTSZvFB5PQcANghACHn7xZB2bFbIIx5ZL+qII03ljPv4260
73Ck1LtskS8ElrCoQs+VbztgwWTjvSHy9Alg+U4vXuz6pA0GwFhIQByOfCiZ6Xw05pCxNup+opMa
b73lwqnoi2JeLrfs7ZZAl4DE2DF7n8jmwnowdAchg/uSarWoZ/OJ4NKbpglCfPkGnG6v6fd61HyB
NyQfbQwKEXz521jbOdQeiLSgVi04bH/EM6TUQDjgivOUzopHW7fSVyzGMLrqzXiqrOeoYi+UzhGi
SxNCnjc799e1DAL2uxaZ+m2AfS+MgmgfgnfdhSnRR5QyWN/1uFsYCOxN1OLMQGyBjDdw7lU5fq9h
cGT1GD2aqbkJLLtFBzO/WBGkjxxtwEpXdbque6d8Gsy7KnFWDF/6HeNUtFZVsm+lhd+GAIgt1f+1
YeckmRDaRZ732GA5Fj+jTjcOqgnu0U1HqIKV+azr8llEM9kVLoyyKbawYKqwbI5/usrundu7UdJx
Yjdb0/tGQ8m2qPp9U7YjPKTrPUDC7hiV5625RD8Rgzlrm3lkrP59W0MQFxDx6IOzKo/1opC8XkSj
uJFO62xHwdeqaqv500XjQZKtrINTmBwfI6PsxnHlOzQZ/I8G6yJ0Dgvf25mO8XLhhPN0DGDLgQ9F
e6TH/hWaEg19v5MyPyShmEAc9K+//xzF5whl3w6JjTpik1cwvILuqOIcaalpQRJe5KY5Wk+HLf0+
HlH70ppW7fF6EekoImkxtccui95swFvkaKIkCDyIn7LUpu1QZM+kgj43YLV3bo+VCKoxUH7XKI4I
35iASF1fG70en5yCk2VuetJv5ulRRgzUucwzlkIE24zWob9ybSzUlNDrSqyXC+bmf27O9AfXs6it
lePRdx1MAsb7tvgCpg267IJuuV4gWKp+X7vebCZh7ntkGt7Cl7kyZJiLq+P15vVaOBioj663kxEQ
LjQl33CKu2bUHxMMzQeoCHSBEcTv6PPALYWG0ZDtgEYmnXfoCp90kzpoH6p23afTvRYD+xJud2pq
YBOO/lOrIPsO6E/IhLTZ09JSSl10ZV09EwGEb4YINxu+Pfr/dUY/yx1AuWbeU9c18TZ0gnQjZPY6
eO2OxigtbxOPjOpTex0M1daxUYdHFQ2syJpo1ZSgiDNcJmjW+KKoVxyHRvuF5/qVRvM6Fg6nJ6Fg
K1g/hwZOabPgNNvUXIfIqRyWOGdszMWBeKgDiksTkq1e77GtA9PaDi6u0A5YM8uIUJHZ05/lmF33
6ugOwHXaVpyuo6CjnBlW1hq+cu8jqT1RGtoXmcsBkSNioipI5z9dLpi+Dl6Ihvb6p0TUxfH6uOu1
698+Hvv7uf/Xuz/+BSuiONj1IvI/v2beMqSuPl6mWpKQvGmEHr28r+vD0+tjZN1nMHucYzXBRv/9
jq/Pq5ZVEaGpPwG4ynlzfdWS4WkGp97xi+CY+P0qH+/+4/V+f5gQhXQKKITocbG2GmI0s2LcJhAP
T8S5GZx9bJDcsntPkmAnRgONwDzgpwPli2UjiNXxegF/ufEVieSIBToGfBDrcuo7v9Bdgp48XeJs
AgOfkI560uwU+rLXs+MwcW74lXyLIOoeYi2yjgUWrWM6WAnkBwvSmOggFLsuZ/L17uuFYh90BIKT
In2pTN8rjJgm2vJsZkGLeL3kROTMvLs+7vqn68X1Js5Dcy8Wu/3yj1z/bmXuH9cq8FaIsRJv/fEE
VvLICtgtY+6e3D35AqjcBc5flGlHq2HyDASWM58uuu/muDmSF+IwHq0cyRnlpxKInoXK5Xq1yEU7
4yxzY4a15b7rxWBrqMITHMHHsmIRBuULbdoiQr9eEJfwx7XrzShBfe5ghE/RYf73Y+Cx/PkxH8+7
Pvrj5vXaGLZEp7YuQ9CggYlVjqSIIJdTIjUNd17W7E9hN8RbSQ+ABVA+5sePi6K2ged93CaN9c93
f7p5fVy3yOY/nhFOkTv5H7f/7iksB3r8EykJx4pax+9H51c9/vWJszHyLj6e2cZpt7OYcjDTM8rL
YB9cFfvXB3887ONFxaLi/7j5d4+7dsM+nvunD36959NTBq8Wm9m48YzqHuorBcffX9KoKHBW/vXf
qYK57R5Jlc2P2D7yfH/9ZshPLPL9rDlofRxrf/3NPn7R602vk4sCAGExX/31+vXPHw+9Xrv+vDHw
i5kiy/KEvtfF5ONAmXdGAhNMk6z7Me9XmyUipmYjrpZhrpkGiwSH5QgYZ5m0L+MyHnrXwcfGoY9E
aWDjQ5vfKiCppS2LJ+K4/rhoWhfh48ftwAqhcbeRhW/dRtoAf8y8/tPLPxotU6gl0eXBojjhnUJo
j0kXP9rgX7/V6+/SsPDdyrp8qv6LvfNYklvJtuyvtPUcZXAADmHW3YOQCJWROpOcwJgkE1oLh+Pr
e0XeKnu3br2u+oGe0KhDAHA/fs7ea3OqO0S3Csa6XeBleCmwMXx9gX/5+r9+70+XqPm6Tf/41v/r
p3jbuG3Scfzuj/FP8oaZYsm0Pul6mVfLiFY1aL3qgSCt0xyh/iqQOzzWOWlGq4YTF7hY3yCQJs2w
17sR1PL5NsN0cqjRnjcm22YY+v0EInRdU0qiDl+6CyOIy9xa7ZsECBjZZ796iISMD3mgD7EZe8hY
oH+PifiA6u3gmDefgXinB2vAw2p2J0DrD63fWSGNlg9gjr3Ud4gKi63DEsyex5SoJ3ajtlr3ko7J
89IZHiWC85wplKJu63/ULFbwUDIst2pKtgYAjPWcBt/brhJ39aiADzp2dCNHE7je0Bpzze9B4ru7
ycpQePrim8yR+GikUKNVGus6HpprviC5HCuFMiyad5XiQG84+ke6zFixJvJFMzpQJkiJDRMmi9og
cLH155zwc89azXY9HwIx/1wYAO9UaQT7KO7jexO3lbfpK6d7yGINPrj2DmheflVRqXdmPwZgnxV+
DjN4bKs4ffT6pd03U/YylcQcMRzG/aGbGAVt7W+zkmh7a6JhZosl3vdxelA8DFfQNCRAJMW0a9Oa
CFvzTd6IwoIY93VazvGGr/2u0j7yjK76SRxhdZkazCsgz0L6oPcsSO0JhHlyKNLiLsvc6VC4+QNk
zPJ5JE6Xssj5mC1tviJFNGHYnGrD84gIwEPuW3o/uhBeBsCnhwhitNI5W2HWgpcky2HN9fi5eLAz
A7ASKWqjKppzrEbZZ1nTp8xJeAL6WmFBb7H2HEvmQOdy9KtXn8wPw36e+87/UcQE+sXWaIWoAAkv
xqSCB+2cuywKWDpRzvVoRGUvUNKK4NzWPgQBY6bOjpZtW0/XSY9t6IlZP6agSeVoItOV44M1zLRQ
bM2MsvTzE063nlst46DHRmf43t3iRMjrMoaYYG8EQRr7cXgYSMDbjJPjn4upwaLsiYNTp4cW6fBu
1PQQTdn4my7KIWVMWp5mZXwH3pBDhZjz4Fwk5bgyy2Q6peLDMBD3GxPjBFRtSFWXgWQZt8WK6qK2
uUfguVhEyllpcxfQxN5GNTBobK/pXRaIV+Y3VLCc0HdCEEy1yJrwT24srQCllF11Ep33lDTAb8of
CyPn1yH4sBr9qNMqehCp891unfk+niMJdl5fGOGVd9LD90mtMh26eoZzVfev3dzJJ5gGl8LqsnNv
zj+rjh5VTGgA3INSbTB1AMPGWLUwXH+GYbpVJqmGVZl3YdXXr8r2mwPn01sUPVZvmxS9W9I4xKxD
w9zEravuNIkl2FpWxrvjCwYY7RhhoZeXrCm653xeZZE13+c2mIK4f/BL5Em1ezRSWdAqZioqCo8S
qbDWGZy3fZc65p6hDeycCeUh2SDm2U/cel8XzA/aSscnFKzrSkK6sSgK4KKCs0J6QuBG8DaT3Xd2
yDUHGjIuGxPRHGC+pdjYkWOfKLxm/JRWFooWVyu440hU45owpHeteOec9uGqdMM7nHgPZkIRXQyv
+q2H6h028o6/gmKNwHVGd2NzaucR5odInqwOtD20H9hsS2MzbTEGZvEfAbG+d1Xj340JgG+4At8g
dTd3QwN2ioyldWO76TEvlvLM2PWnZdbP5Ho+D7H2d3HjhfhmLlnZvNdGd+dKkl5MQkGMYP5mDjlc
dqQ02yzoInh2Nq3v32Z2UBgUf4h3K6pIMEkMYicOjTeK55Q0Qo8oj3pyvisyIiAWTI+DzD5lnpH1
WDA3kTXdXLL6Js6yzz0T6hWThu5Q6kc/xRI1zS4GErdantREh9GuuABEA4L+MleFmxkvwP1Dzztb
RWY9J2CdZsYBZ4mTcMXkwVuXBtJ37QNZ0rF5qJNuN0n9tjhtv21i9JdyqrJtXbcBcQZP5i2WJCaJ
Yj0nM1q6yd8bESdAbSDOzehHgfzCRENkcQVF/CLHjTOMzZPV+7S07Oaa4GhDuifGc7l81Ep3D8jj
H2ASPFHKoepnejAXSr/bfY7nrDj3dpY8BTHxBSLJoK32XYOMUCUvAO2mBw/0FowO5D+LOz5gGcK4
130YOFSwnC3YjnJuWrqRBFRmysJAM+t1N8WKHhByWz2wp2EXxq99G/TxQHThuDxMgzMev34nsuMO
VmD1O8+CIsTyBk6sdvckehOsiQJv6amhLCzxGzI+i0tTZ/u04XXAOTaXOJsRCEvFcwEqgdZwnr3o
wV11MY4H7ZfZFVsg+uQFmLi6pS+qubrOpSyOXVp0aD3tde9ap7FnY8AP12+aQf9y5XCnQSOtYp3+
gHvrHeLqtmzfeH66goDSUVRSenXBDjgCrXuN6GEcwoUa6t6DTXi0zVoeZqxgW6BNA1uvQ9h17q58
x/ms9KheG5kdc9MlbTwq0se+iIGApDFMh2y5T4L8h53o+tJPlQnbxsZHjaqaIaDbOrvsZmlm7MJR
3vH2rQb6MTs4Pge6opZ7mGpXvdBa4fY1SPfpEJDXdkw4Gqmu1ErqB815E3QnR3i/VcHFyQLEQ6ig
gzmf7zr1EDffeMnlACh/2GmxvCdu56y0iY8lNyYMmZoIl8ihZRrxzaybynsZaojXuKEgRnQRNMs8
fwNmGTHRs8g8UxYyTlfTmjOZ7TYRmTZmn5DAYhXvDvacSTlUsLRYg6gdNjfhM/XA/JzLykJcRgaW
UjFEEbqfmcubQLjprVO/CLEm+HvawjRXcBub7g+Gd+LO9MY9X6RdluqbXRGJ4pJNEndM5mrmTA/z
TPJqSwqUF9zP8QSQrSqeEOe3myn1p00vWP4pYbgr9HIVi53B/SWYFz33dRGy35Lm8op9nQCwZUmf
I3e8xDEwrlbqZQ/3Y+1HTkgW+6+0nYu9OfG4DgiItpnX3xn50JGBQeRxj6vSdD6p6oowsJS3qSSa
5XlsfjPMeZSjZf4iZ4FGMg5odq9mm2tvA/vVemgK7yVZyuVHErsR5CXSg3qQabD+4KehgydaxWqN
feCRrmBI0sv6GPMz3H6zrT68ptmSZaGOUSqWFeE2Bm22aDwvcRKcG7e8Ctejrkc9sk0Los37nJNG
Ry195ihOHLL3YPS3yisqwjEaYbQI/+ErLnq4tUvMJWXKBtZhR/Y0dkFo60nsjLSFsVklpUIAkeG+
icjI/BbExXc/IdlFFm57VoRsKTXHJ3PA14BY2AwHXLBrFdv3flX697JSe3z9tG1UemIkGNLKpq/i
LN/agIjBlsWgZxyzEZCiQCgiQUbbFh3b0X7M0MysCwmKsjV6qmU3Lw4Mq/jXMwO7gmIf+vq8NsEz
IkqgX+zMhAy+NN4X8BwTxeCZCJEC/76ZA33MLfPbXBaw9AQbyg0wX83TmVJh4B00dth4869Wiuus
d41yWauBAp3aPLhHBXq1BM0WkkwPOdhaoKn9JgVAcd9m9bdG5Kd0bDBnY6MkFg8LW8b0bd8r3g5l
VYYmYpgOiSgfM7xZh8BHID8b/icFj30yuh6WYOAsh1mog8vedkX/dOiI09iPRJ/Qwp1/uD0DGMfA
CSXN/Fo6/XGeI8omt192adfm23zw6C7ZkofeGcgRce9wad5y6b7LRnu/q56Q8/pbivL50c3MazHa
30imC65e0LxVQS6Og+WUOPp6Tb1JCmmbgcswxHiqc1T1SYrULyH56OK2nIDZWJBbTuUdWizSifg/
SwII1gSctoF4noomtI2oZNK2+MchIbLDN/3HnPW30FAhixqfe6bRziEuLPdmM1l74YBcRW37SW/8
kQxfvqza4/KR2e42IKmWWHyrVXShPOqPMJX3HQ53fNOoDTqSRfIzSSvfWkeJeyxKJGm3bbORdb1c
Z67EqrG7aOsb9PGhy9RisPdA/e71AO4/l9Gxdp7ctnAuYhjIP4pFTeT59FBkUDZqN70EUUFOH6qp
XSFgVQaCDFDfT/Zf8sw4BWLpkO28Y31d0y/pGXJILFGzxDqcTM2muxXjuTHffUw285sxA5HnsY2W
5Nf6gKbvlO5/Cr9eOwyoz4SDh6bfL4fRrWtMR6R+xelS8T+nNxIoSeVLvcnjEuN4qj6RIe4T0fJv
YeyiICmYj1qMq9OZmtJ0Tu1Y/G5jnJ/IcEyKozo/kl9Fu7HECrCKXxPfODOlqe/i+bvRINT0aULe
I4jOYBmz33/9kCN2vbSlflO5N4ZUfuV5KWVY+i3nsyoBT5KhRCr8YZ04ZOVwvHnufUzq+XvfOUgl
A4K3IreJdg66ka1SnEG+xk54Y44EkYGtitrXv7cGCsM+QCs51fzmnJ/5e1CukZsusiEvnfMI6fLk
j+VsNmEe+L+Y+IcsBuOp7fOHNs/FKcZPsosyfdK2xwU3pXFxAkXsa2u5GzEbj47CRoqrPTS0/LBu
8TqZUSWhSmqx4kx0KqR8Z8DnH/w8CRDkmr/qpVFogyoD5DRenHEEc8ZzEzZTDYqmN/rbaIX4X4xg
VuaMBOI69IVqevBOV8C9IxZ9VQRlS9aFBlsy8MukmR10BDC3DQ/cB2GR9bav6mmdMfjYcyLGz8TD
taZtU5yq2szIbF7u3aKEOU0feeyY3ZA5VK8ErLMt+gTUV1u4eyGDCPtN1r9wZ24J9lPngdPYgTr8
jXumJ9b0caCrgT04uDMaujSDaZa7MTHne42fhyx6d81tinUndpwHGRgn+gtgL7LqUmCxrOLSDl2T
zCaOhCThNAElQkR0tEXn9WhlBmEhRU89j6xrF0N+2fRO+tbTU7zIropg6w4Y5y0SpYrEC/YJsLA1
OkxFFCR1ZoPq98R/ph34YZ5udQjuDbVbB2wVEIVaF0P/Cx5UdJmb+N6Kp2uSRsHrPAgkyhUJm+y7
xJs0Pm5sTosmwsBj5QhK0sIpwwCh4Nb2CnRyctwy9W0Jeanb/ZDbpD3qptwa9g0FCcbTGKxHAsR+
14oZa9xXM95OOZ4DoqpDyaCMEFrxacC/uXh9CRu9a6/knRGGm6bHhbsUrJM/hpXL+Dy/DbeTqBB3
BqGTfQ0IjpEXQkizhEhpzsfaC9R9smRHl/6Mkair6t2XpjEuhO2lO8cTw2YMwIXMQl+GLHCAP8Tj
xYuLq9F25tq9HUjiVmZ35TK+LWOy8ybygRUpFyVJFvhhR+tFsSQGcCOfp25g8AsCqO2t9ntQTrvO
KX5aVkDUT2s9tdJIwzxCRWEFEAlKeywfRpeKBCTMDvYPxppg6anMSe9BfHKP/NI+RB1PQwH4imIM
6+XgZluP3sMatU62QUt5OzKoMSWm0Oux4ypvulgz5ld41FsvInaFTEeHXhaDc9UBxyCVhtP6rSjJ
hMiOMekbO8aXTNqbDioD4ksCRG+hsurZlphcI8b8DAwiaztneDGG/BjdvEdW5G8cLPj7bBQjEwws
DP3gpMzvzB8BFZQEV3Vxc8y8eW4cR2llj8JmGALe04EP/GVJgFu4rE3QvzyvMRHZcfxBaMjEmPEx
Zrm4S4zqk8S5tbQ5kvtAnmAAgVfTE4LLHo/k2l8Kc91x1FszRzF2E+TjOOuBDFcqO/saEkUCmL/W
0YpIxGXv9y9AjoNt7qfGgRG8jZpp8VYDCFzykZnZ96XjHfNBU6blo7UbahLOROzseKJJzIW94NwA
xZFxtaqZ0RW8vzgzx5OZ+ytJwLR/SyWfoXDellmlHWcNka3Z11P7REayjwj8YjPCD9F5wwmonN0f
/TWzf8wCKuquCfRVLxwXOqPIdksVvemma4BP+OBVwWFdbXXPbpSejd57/2rBkBvlrGViQZD/ZteF
YIaLIKheDzxuizMzRJzMTR/n497ofqedLGinKgB20/RLlu4pIPsKg72JUr9QmMhn+ST7yli3tUQ2
0cJecOuAfE3syTkQ4RB8MGCivPnkYz/YbfpSAp7a9LRMwdx1nCQbsp+GiS6Kukk4ksj8Pgh8tn6c
m8hugfKX9sy9k1Tu1RrNY6qd3bx0UKgQcW/cpVqA7EVtaHk17T+Pytq2m+KRIKoXH3N9MJOFG8fp
vMX8jMjTnMqdGdTOri7l3dx7I0kL6wqYdE1Uomzs3yMSi7Mo5WYW2YBhEPUEZlRut4Ccl6w0ZlCP
7HAplcpmSUGUtqPI13h1KDAmNI59Iy9JPpWnLI+uqjJ3vlfLH6q5WEsCjq+kj1RmuE+AV/7KDYzY
pYkdfugg944pyXdirH9/ieGj2f8gLbB/W9GrgiAh/WgPS4HtjQf+6ioMfxZZdLOCsVpDlpVU07Yz
hZP4oOBKr8MCk9/u5uJi+/X95KY0GyE/7LIaeWrO07ym27wu1dhdgDCfZSyqR/q21lpAfNhQTb0M
GZwXxs2oB1LpnxEcfXOapju1MR6JkeSgbUeS6Srri2Gr2x7Fgw8j1iLbzY3ctTZLNElZfYqm0WSy
TaS5d6M8akYSSHXRh1TwaLPWlRtUxWPYm+KMu9SBapYfbn5gRz/pImkOMuniHW0luf5qPWYxBlpj
uLfymS69QTytM5AbwGH4nLnG6xQxf/HRfJ7ivLn26U28GBgYpZmeVkrERxU8Nl7mnb5+KAzAJklf
PhZeZKPcdH4nnFERDqOeWykDinx2R5Vcn6vcnd/y1EN3mmwrkWBvqPLguXGCJ6jB6hSTEI7f+/ZU
5zTj5oIWV54MV5Rw/dVqiN+LTBKgEA36tF0NTDZeUHy2wWRuvWZhI+ubiw0S/cSQZTgA/qcgIRjr
KNH8i9w4t8VYvEBmzh+6D+sWiJfW+Qu7szhXGltv1+4dw8qeTJT1N3YeIxvh6EtAxLqx5P1+7gsf
EUdHyPyttyA6EglIbQY6nO6XFIVhwvzD9Ls0NH/NiZGc2onVPreNpwoYz8kaJXwuEVx0mR9g23pI
7rv2iAHue9qOOIHLjifKh0WsfLq8KZAHRVHrOdUc4nGgh5VY9jqHAkjDJg11RhavTEQUohBBLqQJ
89Kl768nl+QwDiPuxojaJ7O3570SyY4QSO+x8vTehhZHJJi4K6v8+7DcFDRT0z9WN2aeUuC/OKud
GkINDllFo1Ck9XAiaW1fz5Z5JUrvla+g2ToLJbi2xT2QpHRfMaFcI24vd62fwbmqCAa0qYj3aHS7
o0+HJZlrJHuuddaF8WEouLdAiJadh0F616SvQ1zOIQldejVUwN/RZlyiCqZKXEzDufBjsrTnkVys
/COoq03qW+WPjNV0ZSNfwfETX5p8UFvSM7OdFBmrkZvWG0ImoQgpYb/LieZwPrzldREdi954tslQ
uetj1i3PEdG+7QThDcHy0MGUvo/mz4qh/HZKOF3Q8tH3bhJl1/lGkoBi35lNf6yxjCHNM5HRkJKI
RrYaLmNF2uEkOT9YgGPVJMm8KOSFnMefJRFxB9gjxpVh/1NQMPqgXdfdzYqkrGi10Ax6Ys8JwAyU
3gkKWNTDzDNwaYZT8EjfO38yjM9CD/WemSEIwttRRzX5eaYzAp6wQIkTp9xtWZqc3dy+Zk5dXwPh
lXdF//LHL6yJ+wJJ9tpIEey5TuWdDBvBKigtZ5s6Dl8yh7Pn1FLcJCKezvYgyS8cQTEBxfPCL8OF
paigrJ4TJaOiek94CaMpsgzbiZGVFRv1Wensbbxlw5rCvK8ZWPXJ6G7/SPRuREcnygq/Top8BFS/
mRF6/XDLSme99+WAwNb19la6wHcw8TwnKc27OZvvSbKCUBQ9dImYr7wDKnTwCoWyim0e1fMWze+e
2A3OtDgJN6hDvYu7tD8WAAo78Iry2MbC3Tld/i2+rSeeF1XrdjAe4n7K0KfrOUTHaGwoI70Q2/iW
Q/VDUdnqwtzA2LeKJJ32NnZserZ9FaDZcxqQHLeKtaIsRhKTrZqRzYFml78y8F+sqoEUQZCdJxM8
iprZh1vRo8kiVzKLetIUSFLoG2Rz04TfjM+EJnGY9v5IQy6exetUcyxr1U8amHmoHZ3sIlVCtWo6
AGYpcn7bGmwQzOLUmEt25ZyMCdxLiatPJLOIqgGpVYLM6wYpnmnow38u6LGG0lP6GVx49hCzZMXk
JUAY0k+ql/wNM/XRlQkIvrfyLBXbaLHONBcwGmUGI5Ka/IGoG9HlYKHRIrGewWmik84uJc1MKg3a
vMpvfrt27gCZ8qa7isBnGnGb3Ejd7zYeRc+FpDjaAwvT6J/EbfEEzDmGJtfNaEktabRL8QfoCGB3
F1q1R/+uJAWYMwqBhRKN9M0+mdIiZIh1hBmT3U/0M9ZkQSGSGLLh2CC3YKbp3jXkFm4WDlznzrXe
IjAksTu8crFeUuUr5hUQBiUB5bThZs6dJljcxLFeJrv+cKxWQRXdWyWAv0JyAGqigPrDLR+XW4jF
3O0rOcLf9gygROlTaalqa4zucL/U5cG5YUpJvFt/Tebygke9EcoPB6G5elYas+FY4s5yspOnn0cH
Abqui4AFstBwUGYEWq76Jn2bDxlEG6u2Q4OT0rlwPgzkuPt4jDcMJVq2zdHbMMGMYV64yWmoTVYO
AUGmTIatn+AeqcTAmLhd1DbtUrohYG1RLjjxpteASaqSFuygTiOksvvnGLHSScKuKLNXSqd2g5gZ
GlXemdvRJSkrshmV3II0rap8QSo9nwJnVifNpGjupQ23MG8vHYKVPSGKH54dVyfTssvT189q2VQn
lYvXuO2aXWTXyzF2+OHrZ/Ni4ww1NL2koodBQmMb8tZ+kOgEOhGBI7WQjflpjHJ6rB8V9iEmyVzm
aiJHes4CCGwgKDdmvohnDfh03UL8J/jLd1ZzlcyXjvH9l72sYrz6tGQ/EWJdiQd2v/WcV5JAfGtm
b3wkQL45eYrs7wE2beMa3snOb6aClGZgTyaVNQ3qwc6+I0uUTwC1IEgSXZSao7kuT3XTjxtRW/DD
h886Ld8TKv894we6uqjX2ZQXb0dte2RkRv1VpoQjzu+OWbLMJT7psr7NIbLMSDjjc8+xpj2t0vay
OAQhoJRGXa7Iwmp9v9n7yfScBJl1NhJWStpQP0beSIZWb4Wa4lMMsoXayGPcme5NrzKcJsd5LcX8
iDyPjLKs/pmlBAKKyNhoS4qjXOTFifx60w+4dwOHOPFUczD0p1PHuOgUROW5GYGUqwYbr1NTddvD
iF0jIJlQ2i8xvvcjZZK7GZhy0z1ldxi8ZfWHRLazoHpqe5fehMsVYaSMA4vhxgbtYZLHcou+m2yC
ku5JqmwDlgmJjF7zPBZ+u419VonKjDCeM51aZ5WGYjLCXupnGuZdIGgrKtDTU5eDiC1J8h3zWj6k
qQsQOJCH7IIGMnqxewKmSZqe14GLIiX1Cnqjlf6BNLwNTXmMDcO90Mqi7LeMbdoD9SVQl3h6dFHs
m/uSyQv8UoJiXJ8MtYye7iIl+4CuQ4RVKlRIEKqExnM7hbYyzdAoPzC61Hvwr9eEhuwKZwl8/N7d
knq5z8fM+6nCvu62alHjY211Vz9R3aaTBgnZI/1PwBIuANPJBqAaCCptS1zbabhkDrblsn4vaakR
IO94rC9AA63GG3Yq4pTnIZrQASSmMCgGfC+uNwPdD2YUfWVxgW3zc86IZMij/GBr76UVjEhaD37W
7GS4xUl52A6NpKHKuJJK2tq4fiAuHFAeukjA3JXdt9g276y6L+8HaZHoq+JL74t7YqMWGrVFtGEh
1MckxlBvVibzMOZPnP9umkd1ZzieSWpJ//jlJxgc8YxEsz4MA3WR42RPWVdP4VK5r4PjFRytPY1L
xfglFTtFmeSk3esgwG6jsOkxdVq7hbDP1TD8iLt2OKUT0dg3wsqXL+//E1H+IxHFvDnt/9/Rla+/
u7Kuhn8KrZRf/+YfoZXibw6j6+CWQWnhdLcBrKjf/fC//6fh2X9zbK625zrCxe/o8kr/YKLIv5mC
32aq7pnAT6Cl/AOJYhGCySyHP5H4I294lf/zv/7AtfwdMtL/5df/oxrLe1CjAxyOf7bMSiuQUgSB
xxt0bM/BDvrPlllfTOOSomgOYzf46d/WtfRhEQqVTEw9/6cv5u+v/efX+otnXTq+K2w+qcNaHsDr
vWWC/tlGGI1Ta9l1HIUsBfnO8gECe9Nsr5G/pFsiVzvzV9+bBxIqWpMDaOW/t8Z8KEo29nQqv5de
CYy2lqtO9WqjYLrns443Tn6DA1TpC839ZyDqlOiufUoLkHQNlcxm7DCpOzlt3JnAhEym5xqbtGKJ
2xqTrvH+dvf//oN6/xIDygeVrukzquSsweX95w+aULDNYGeDUMdOOA90sAliQ+qVStYX5p2Cgk6m
1k/HLD6LlFHl3GFJoMM4RFWzTZuBjnIZJmb5WTrluShID0TFRp3XyW1e0ZvRLuHyFpYXFiHolKV4
y8mlP1qsq6AeLN8+TC5WyiUGpA4MmwYzmqusIYwZgdNY20fyi+pd4GWvKSKPY0F/iRzhqiR5gwEg
/ONkU3S0VRln8E4Zk4A0J1Rawa7B5QWak4j3d926xDPFbZj44qVKtQnLhPmRH2Rh5sPIDGzKEOWl
n5xMw6pRNJK4AElv5xuyevTyuy3a+9yMP92cQeuSp08NkYuWmqc1H4s13Mm/1S3inyiYfqBgz9al
W6j/YDj2/tlw/MdN6ZH9KpCiSZ7Qv9yUZuc0dolYK0wSzi+ijZ4zO/8eAA8HTnnLnafq6KoRRIKT
yc3UmowRO/iHrgx7hCDgcAcaXZiscttfe3liMrRxCVu1rI2VKhyiFTHxrf8+9y4zVcdyVxy6yM/I
yJdjKt01EDa6Yoh3vn4Qb5NZSM6T6afMAqqDlBQeqrlkldXc9+2EikoRgr44wUfBePxod+17kVRn
Tr2cvVKsQv4NJCbzU2k1r5R792XNjefN+SrXpAqI/HsvOen3ut8h1ZvUQTNHo+F5l9FmHq0BwOQa
UheimZ5UygnqKX8BKwtX0alg8GEpfTAFdOhIgxpKMLkHgd54ToG+Mv/0uxy3qHwsA+6Y//BM8cj8
l7f/j8sEdSOADuWz8X9BIv5EF+odexy1p4IwtcmsBVcKBjOWeic4Dg7WrRx9//cv+K9ZvjzEvo8M
Fbs8IKC/EjbkJPqSk0sQ2jOsRde9X/yU6ejtYXCr8Q1O+51NjihZVuN7rrmD05or7NUEWowVuWRp
/InkJW7jcBq//fv39t/ds7A/fO4WlCbBX9k+lujRmxtFEHpIJZhC7UmzL9fsSv0KFYMEocZ8BJ3V
f7gG/83L3tgKtvQgoFj/gpgJOsvyC2X4IZqtz1n6z4wJTXQK2Seg0egWJ7TPe//5339WYf4zIubr
0qN8Z3aOM9P+1z0qi4UVKB7c0BzgX6TxNVaknCeqOEeNOa09soloN+TD2nmJeo80OTLR29ma1rVn
fpKKciKQeFrjemf1T9A80FduMxaZCM4AYXAFuRPBXgceKr6MtiBvpFg3CJc3hVveO32argudvlUE
u1aOixOHr1ozsdvkbr1teV2aPJgKgVrvsoaYl868d+2aXGUXsjJYwQNQsh5IPCgx2F3191hjC/CY
vaICmFsm0Zxq6ptryO9+DuZL3uREoI3qigQLeDI4k9XSwipG/4PBkDU493KimJBSRAGhyDAePmdk
GCLCOpalw4Q0bt76+Y3fuRrdL0cNt2UxL2fC9ba1eeP8ay5bQwMcHzuxjS6M9EI/21P9MgJUgMA7
AFTX+tEb2HNaA1UlUOpnGmW8sYAvl1bfu4ttGWEQuwP8J5xsbYX5aWf6SR52NOjrEWn07CClK7ry
PwAJhAX27S+rAVIKwR7rWZ7vBoG8bcB/Wg0iIrGotbs5jANrWikmE9V0HfWyoM3s6zVJRniMNSdP
OuM21qRk8C74swyM8fFBz06wmbYFOAVIORWced8MhY9usSgJOSozNiJqlTWC+rVCyQi+c4zPtQUu
MuvF2rqdhRBos6BDjcDvmDioqyt6lsi8fnKyAkKMqEn3JaNEX9GtoF/KEV1uI+GtMabDRq7jZJeU
+pOu75HUXWifMvioORYk6jGoFem7k0Bw0g97OCEMWRaHgU8v16T9Ps8NbkLWLCaN7qrHL9gsT7aZ
nAtZPfqtD7V57mwCZiDvNsJ6D24sU6gOO1lWxOmgHdsOGZ42fwEUOlJixaIkd0/gThR6Z1RQezHq
vrmupNGT6L1f2i/9Un8jMImmQi/fOo3CieDkJ2ag4GTJYMbeuMki7+wX5Ka4vQH3bWQME6WbafAe
eF1YKV4AWqM7DCUgaiYGT3bWhNaUbn0TA76bq0ungdr5fEO4OOXWeQV/T6xNOz1WrfzUGBL2Jb2T
qgGGIoikIeqS9x1lCUAtHJuexFfk5mKXBxnBSIvFv03IKIksdidgmnxXm0KTyIg0km+PNiuNzuBg
xBRfDTMjhGRrYCvZ2nL1D0ozf7UEONoGmNdUp2JHt3yj6dWuFroVm5tHbIzd6dr3TbqbFiI7GDJt
2swmDNwLYIcit1mRB5Nw+zuYMjObEtAG7ZznCIaxS5+6Cho7WG6g5inCruLWs3KaZJOL8l1LdG9z
m7wSvPeUyRbPSHNAcEmSWq6hLoP1KbEhFK3NdBh5nyf3icPNgB52w5hvpMidc267sDXJtaKvAW9O
Bw+IimFLG9NT3KPooyf9AhwAM5SwH5jjG1h785PoLcAJuBdz/hu2EnfPOP9VtvLONdGl/V/2zmxH
UiXtsk9EyZjh1mfHY54jblBkZiQYYIAxw9P3wk/9Xd2/1Gr1fUslV2RmnZgcDLP97b12a6YGy5B9
LAVPFz1pVkErsY4iRYinPdit5GuJNpaZ8HHGSthg6evXyQLuvYTFWuVX2RvVm0dfWc0JCAp7iJzg
RmhwRk9pg0tyUDTlzIoypzSpwXitUKWW1L6fB5gohvGtqoluA2fD08bfSBthqJkUFXt0idDG8ZQI
3n/VCHHBpB61HLWtgR0q4Y4NKpw6ALJ/tuOVeV+yxDpJeWplui0y+ZgFJfdTMD61Bh1mfQ8LlrnY
zdLQ4ueZ3NXMlk9zLpctEuinzW2zmeBQ1zGuBWPMbvOM+HCujlpXn41dtZiIadry1GzAKKxj5nr2
d9hFgGD+aFabczNyH+OxB8wR3xVaP5eBe348jGF6i1pEeZxR3mLRP3jMkms/BQEz/GgwLIjW8YmV
7a6dQGrrz073L2FrfeVOBB840vO1Tp6CcpyqtBk0ZbZd/PEdI9Su72I23QQCccssE/HLpfQbGiyo
b577alOn6rUp8JpQr/6dByiB1C0/F+GSoFPbW89W3savBpxzLPUIWdZ91xRw1mjc3iOnJHR4mkfD
wiYsPPh/RXEzlDHVM2o7TtVyN7QJowKr+MxKfjup81aLUd2oRlbk5GucFeP4HpLB3xgQgB5rIyxP
ftVCGzb1o5N4xqHidJBnKWwqRgowQWLOjZvMn5mwW17NE7jj84vxNRjbltPH8KRTRswON3NdWQwq
ne7VD8tHOqrvc7vLdiUu42wEktkFwV5j3t22i/+KEoS4VSoHbDCgxGW59lOAeWgxGAZdSl9gCH8I
fPt3LF8agBVbgBqHNLUfy0QIDl044uxjNzlXC/+LTxp+yhovyjHtsCjEFPfQn0StDnnyQTOv850V
F27bbCVhH4zjK84Md9NaxOXCBWe+eZZjxeN2No5y4r0iIffLkF/c5e0+zsZs54bhW9+Gj5PJszoB
ldTWzdHBhbAawpLNo2hUcvZadcy19Pern31HfXezrYf+IJS4EQEnP/aRJNV6woyL/VGHzif6sVVj
7wsqnpty6C+uRxrcTn5DKSMM81s5hF6UBkPKbuoVD4jEqVpnu9odIytu34UR/o6VPHk1bQbQLN5y
D5K3T2E8Z/0BetKUn3rhfAzN/KJYXqg/gDDmT+Wm8zFjD+EuHzlG5kXUh/7fLAPE7gYN3+hQvY/h
Wg/iAUwv07vKTj/i5AMBvygx8wkgddvMDo9mPU2bLrUYUvHfjrNM4Pz3h5Z80DwVLuwztgajCYUY
V+sC1g8q5vhO75e1aYwg2wwZmIEGXNWp6ZdXoy8Oa07wVIawgODlIMuy5nb5XxeHBKapfDyZs/lO
KzRdsMLdW9ox9wJzL4wOhRYhGt7g4AKz5++0frElqLjVkoI2cbDtuiaTopPX1OK4hofNzMbPjhI3
Hp0fVmJSdUL0T4onRXx9b/gd2DdjwZhNpemmbJQC9megaMsdg0jijUMw7d2ajg5wmT9pJpqon7/L
znsYR1p1fVSEs1FPH52f3HRpHA34YcHhpYxujNcZ1/F5EjgzxnrAgqqA8TskonkMFIiozkNeg9Er
z05jgGvg5Nri0fRccRQrO4MDYPPPC7J6h1quBgIRVDeHQDkqG4d3kM9q2y8Gus4E2EVYoT7z4/bR
BF00un70n5dkFShUlvc70Q+0YvnxEg1BcpwhARxBENObVog6Io7hHbqluiMat0SpJoWeKQlSgtjT
+rvso6CzfIJd01G7WDmD8JIECkhm0d1dq9Ry+ika4mCHsum6iJ5ynhwjJsoUrPomz8xjb1u3tStu
xVrfM1qw1zvrNrMY++XqlUucx66TUy9MdAd+CbsRd+g21Fvlq5X0AkbvoFsz3yRG/tM38mFclE1k
vvxxzYI+y8dacvZY5uQhpgiBbRJKvZ8+jFX7WrY5hEd5Udh7mnG6EPnZgVL+Dnrvy4mC9fg5EAHp
VfUDHf/BopLDtAjuVb4fMhXBjxqshFeP5zodzHiI2UNdBr1uU2g3ysTCow8xLIAG2MwAZvDFsJh2
fJUFUzz9f+qLcx8WJ9EDfrT7cj/4LZ/VM9fUAL6lziqd82AUQ1QTZlrjzNf4tEcZzN7tq7f/tM/l
vNF5614SxS1qyEoyigvi6PpSjoUBZgVI2DjG+BO5ZPFiHh2sYkdEGs00J8egKhWOKt1ULxm1FO0K
S7m+u9ePrteKXBgCyzlmnw3wKz1e09//yYEHTo+jVXuK5s1wS27oxbMI47qks6xKgf0gviob8Uma
iTVjKN8gzx/LVdAQWf4Xh/ILB6aTU9BfEZbujdUlryH4v+PshXy/wsXBwtOtXPuuTIiIwYy+k3Qj
B9eBriluAuy7bOIkDp2tZuu2dYAMGqJ09661/KGUDT8fGmaXBbhuMI8kOBeCihxFLd3D0vS0UHGc
HIUh9t5y64HMyfgHqi+m/ehxPIn59TRd9pfxK+ula/xMQxaSkuIHgIe3cWHhg32ihsNhixn5HC+b
tVNkmmdrT5tnvj7WV+nvekik7Xpbe/hsHNWdrp7F65F7GfjceL3mjaJXqLaIPE3rl5OxDc5n3tNk
zvWBhHeVuQwVvmhRfOllYV+bq3ojiux3G+d/HYhZa5mnN/HzZc1dKgyCkElBlpJG2r3sxFNmYT6P
R/5PPgbLYag2YcXTFYMlpHjWQ6y/KwrQ3NaAig9YUbZDZy476qOpl7Ye4m6gxXRmC5fJ+jvoIFA0
5SmbHX9LAcXJL/pv5WE8lIN1LpDIbywJ+7YI1rbnDXENa5t61njy0VO7b+j0jNm5YqYl9XZ61TGp
HNjTIgtSk2Fcx0TZdacdjlNJyWaAa3Z9K4OYdz8jHXieXO7xfpUVxyoN+bGmx85v/sTeCgoYAUua
zPTiAaHCy9p3AGtHf0bhcEX1ZvZYdR0do2Hk46WBErArmFRtR1yhlc2mCc29JPPlM4A1+KZwPT9M
A8CyS29yc1/fnpSVRqay23px9tXxRuyHBTaP4FGWoQyObnWfhRBGcrGMDGzHp4URNzxx5mlubt8Z
dvAoXIQTiZ1jA/r0yZBkmyhbZ0zFb4X4S0H+Un7KXj4aMVrv9arLpxRbmaBZZGJ3Qohmy5/+Lgv7
hxSWxSqE0HtGtIaZ+SZGcWT+IDa4XF6KjPqfbP03Tm2aC+ocuMSL+FJ2uh6pVyXGV+5j0zi/ixpt
KIwJiwjxIw1xB/k2HbD5zLRMXH+lMgO3Z8vtKlTOCfeoW0o8uHy2Kv9mb0tX3zIQRlOrjovzbeO1
uLq5wPdjlz+rabrLsJbsh4qznJJOsOlFYeEngHSWKPO2qPNTidiwcXlQ7Bcu+M3U8b5exe0SMQ5l
ezyDD4F+h8JjUAG1r7D9ntSi2C/gvbMmhOGqxuRmdut8eM6RjZR77rtRE6vOvhIHFcY0bgb6yDdN
VoHqcZ7gEOcH5Hsex6lP/srEY2iAmCSoeghBT+PZL7tTGD+nGPfxyC7ctBQjcfwqgXrv3KzKcRNx
UsAjfTblfG4M9yNh9MCpoN7rErZakv8aca6e8x6XXhEsf5UgZ8gF7KYIa0a4ApBjgEsxx+OSL0L6
+8FsxCOR5qOyUedEhqy00JyELoRkwYWHfuFuy/xynckURvYXeYW3eQxeSODcEUB/bGMuWzZQbaEA
GNSQG42ehvD1GlucElRbZh/MmN4ZOTTWXvT6sW2By6VV/lcsrLR4U22Wyo2AorWLZ/I7PbR5C5rw
DsFeKA2JS4ak9YqdEi26mlGf55zSGQGxjkWm/R3H8e2q4sb5Tafnp3RI3oXipp48i1pvGlzCgfa7
WrMLTmi19mI3xenIgYpKux9d5xRqyfTimsQpa2Z8p8xBIA2z8WSwpmxTGL/oD4zaVDK0TPLx44/y
Ca/od6OHiEfsLqa5iwP/TThW5DS5UfDhsUucOOa0zhzTw2HcJ+FJwQyo9KkRlt4Bx8oJYCR1XZ2Z
FLxLp3sU7XiqUKRMaw0rBYQqfI4dYB1S3o83r1NsxhKAl6P32ZgFg45iptHXP5nK/x4C4zfgQ0Ly
puFsLXZw2j57JttCmUmkKCKtDeeb2sre6wIUnZynL98djU075OeBODPgUs41JQVPYTFA4PJgHIbW
ye2sFzAbWOolWPXijnTEY18JkiSK4pyQsFZcNKcQyMpFV94vsy8+8EreKMKme4yv2T4ruB59QcOX
WAaeRe6HGS/JYWz1nRE6QP9mmV0Ubee7tYjL6fqBnXBeXcgeDJHXPf5j/JMkoBYFJc21f/B7aUj5
0GT36Mwp6bL/cugkgkDz//LnJkTW1NUYGW0VEEEwm6NtJE+YdZbIVMTLfHhB22H19LSgaVlL9I4k
JILoIkRUpfZMsxgAGagy/DlM43vTtqpN3gdEb5Rd3sQMZBdIXszqSC0jFtCwaSXUlgHEHEmFzYaN
0yLPiQTyxDSxJCRWdP3o+kIEgokpz+590VGbfH2J+yLljAswqktz+5+/u/7DAn0OzX8iW4BO2MCl
zBL7OelteVMTGxu14s7LK2vrIIucypj5JJIpR+P23PM4ci8i5AtVPLU3cZmJ6D8vbljLje300z6t
dHkxnCa6jgb+vynh/2ZKsIWFIeD/bEp4+SnLn7b9+fnfbAn//Ff/tiUE5r8818d7AItiLWnxYP7+
25YQin9RdUGejpoWn0FPgPr+b1uC7f2LBhXhMXkSjrlaFv6nL8F2/sVcHzHeD5mX2fgT/l98CRaH
vP+u8VskJJBShGl7gnal/zaYBfhAHdPoruFR39heEY7m1NTRyIb53Im3fj1nVraFcrSsmCRDV/jU
/ndwowFkkYImc+T4u/7Lf4M7Xv/h+nclsL4tZ6MYZEJHxx9V3nRtEmW/9nlf//zPhyCYz8hjND8S
VDgVDqa1kXIYxGiweOtH15deru3XfZ+hqGtcySto0WxbsKnXD8eY5NX++qFev0ruZOv6bNcWIiXY
J08DkEtH48yhNtlaU5LzwMzf3IKmJ61gKrqcMbvlMlIPOamGIxAzKx6+8bjWRpfmHqruhVgV+NdW
zzsZglxikHjI0+TbnDBF0iL12pgUW3a5/9u4Z9T3ScFsekfnWOSmwFgJdCMyGg5aau+0h7ou7jsx
PIxOmhP7xS4/0+DFOtTsJEiHok8obB4SduNNdhTMr08udzsOP3npOgg/4xqoLNOPurEv85TQsxGA
Q8UCuUbfJH5sGMkFhEGn4zx0nDgpHKzxNU+H9KDWJ/dIvpLAwcFSzjtuqhfKhpe9B4FEsl3Y0qDt
bzmMPs5EE7fkgyjqMmr3EITPQUKldbZY6L1m8FHCViCFgjISZzYkFlynA8uyqQLyDDOSqUTQhzQU
mocRyQwjOv1X3ZF+SeQfSNJd9llM5b4Ez0pCqqVLD+tuDjfzgE7HxC90toCFNT5gA9gr8GcrcZ8V
cYqTIDFnBfI+pyj64BOM2SSyI7le4IsOQsCsaXDrtPV0chyyiKXh7UpphZEu6gc7b/SjlUcu1Lk9
MYIO9wczBLjuB2S7Bh8zJ/XSJBhZG8sT3M3mkLYYcmciUbJA5uhIsE8NU4benj4BACXbnKTZAeCy
3pWx92tcP4s3I2BPH+UaxSWUScQgWL5QQeTBDBakb+6g5bkt2DHO4HME9TK4G+lCx+Zpb53U+Z10
HAcHijt2hc9lEzOyKGVJe65qjm3PILGzvMjENcp4MOTAy6BLcDQmO9geRk12tUxgolK3OaVdyEQo
yE/JYGMM95pIDPLgNuN5IUdVN950I41A7eJHcJlnFxEXIXdYzTHPlhx+FT0C17xUjwCEy60JwMyg
t8xhWTvUjUXzJQ2LJtqrGdOWbhuWpO+RHEgzAlWZ5BZVkp5vxHLEP27EjuAn1ZNZT9J0qtxtXmvz
wpjipRF2uZeGSQX6STvOHwqCsUjmRKk96kjNjsNM67D1mHDkcTirfnF1lKCORrkXwIA3HEFSmp85
expw0O3VNj/5Oymbj4E23otTHI2V72ZyXI7z0rmYpBD7bh4PZtebm6pa6eYL/QsWnmWYdvvWSI6Q
YU4Fmjh1083RE2A/uYAeq4ZG2Xn+aEdGWo3D6WRevzFdImH0Ng33CJbtWTkvyvS+cp+JknmQLvtB
rb7IJZnQKhnNhPGAoHIYGaj6P73rdycv8BbejrgkmelUJONbOkaloryH4U8ykv1coOWCCbvEYUrw
D6ZdHd6ajuDtIZA4dHh6aVXKBMUzaUhjkGFN2TFsRsbjo/lHg4FTzUeeMHc0a0rlWUCOhcOtkabM
ntLy3lu/SAV0YBlGoli+h3ccfc5k4GDD6nhAXP6Df52Om/7Qy4nzsOzu5sKZccs2ybkNn2Oal95a
3435BcnptJjlueEaQ+jyDktBAiS1mHEiHM8Aov3N0pQQrfJwNw7it5XzJyWSb7B+YKLgA+WShAB7
WlUMuzh9mpPYOFopK+cgvG0NBH0HxCLBj7t32AOyekhcCd6bPQnuA4mrCksvkUlUh13CICBISE8b
JYE/v/TBvI/67HW48elfkBupx/jCeGMoYUO5I+3gwxj8OBPLy+DNxWkOuc/rM+b2/KvwyjP9SZsy
aNSH6/w1FBwc03Bx+BTyHFcy2Vb136AqrSiPh5PRmP0pGbH0KKLhFHng9885JmVF6j24OLyyklNl
bsTnxWTd7P/UOllO8WK/ET4ZdlQhMSNsx5IkRmjtuaoH9pUU9XGY42gB7/8pQ2VsDDCBgUmDDA0B
FJQGxnjG3FxtlKmgXWe/lhqJnzmNe4lX55f1NQz6y26ytboajC9EkZmjNPNIJItfUzh+r6APhSTQ
G9O9GuoeK24YZSk1snZ4L5g7MCAFOeJb8WdTifEcpD1PmdQ8xyo94hd3iBuX2J/spTgZBeerBlvX
6DoCEW5RD0aNPww/JhQCK94rHzkinYGup10ThdOlNbkl7cmLd02aAWjLSCi/NYqotcEeZFfDDMGo
AMM6nKYodtlWty7eIuJsXMLbfLGb+zJF+Kjy9EWTD9ov1hgfC4FJPKeveD8yZ0gGKupGu8BcMPtb
ssDWuX0nB8ewZL6t+5qFZp6P3lK8B7ANyGz3u8LxMWzI8m8ZesY2JDa7L1NNmxoPlaQlAJwvL41H
H1DuZfPNAGqFbYOme9F2nhKKRzNjcS95ulxYp++kV5M+tfUbp1XvOAvvzsgOQ4umTnz+HqZyimeM
8xMmT4MeBKQAz/GeDMM9hS6YBDLih3X7gpgR77yEnKsp7vzSfebO+RCrxKzrGuZankZoSvjv1xf8
D1HeZsHet55qF+S8w2nKTcc1+U7npk6rdpdpePB6rM5qCTlgrS+wO76IidBuEAS3E8m8vZuzqC95
8ZhSbEtUKPwaUqX2dV6dpoSRdpyIibXO0cEG2ftFDGWJCjV/imBYSdYcJIkX0c8tFNPOoPyuZcZs
joh2NOQGqgTn6Cd6jiFcQLKGW5GcZe2edEAWwK/oNw3/xHOr964ZYxULYYJPAHw37Cdw2Bu/WPNb
SIj6PukG95BQARN5hsPQlXkwmrTDMyss0Fj0ihaZMy7Tedtbcj5mbvtYgnSOMYSdOxrLXRqvxbp+
ZyPEgmYlnFvgg5k+NE/2ykQfc4vGUjUwnoilb+9Gm111bkOScRN0Kd/mIYHcLtIVWcjXbFcPu+qq
UZGv6VuGLuO9JAHo2wVB8HVrK8ryxc5Mb8v6fzuGcoqANQwkRwn8e6l7IER2P+GJimYHHrI5d3qb
ZoV1qnS97VJfR2DV9cEqgqey7ZazLZ/n9C1pMrnOfCrcu3w7HnNWrpP07KNqHYqBGlpTT8QX4zzK
GovoowUfgkArFge4ytASigOT3hf6Qfhp53U81E/G7RLm7lmBX2PdczbVumNPatpeBfHUvZmZP1AT
uj2ehPSsKXBh4I7VRNP6UsQhjTJy0DshWx+Cdl/zYOg1xBxLRyr+ctr4NVvYLLcOgh43ibCDJ9WR
GxpT8WZbXnvokg2zcpD7LRmBfkZUyH2nO2Vmv1+GjrBq430ESSuitTlkR7/LgDU0WaJKCG/vB1ig
ZQNhvCijZaW/M94xOsUllZRfenhWWfAzStaLVFDSlZnGsbKKKNT260TGMdf5i9SGRcDNHqIeFy6m
ZO87lAadwi4jQKqs8AfPsd5J8j9Oxe1kMpwENmfyjYMkV+EH+8D0EFrZTUXS9JBXAivA8DPkMYhf
SMtJDhdPpH+7qbhcbcY1jmychOeks+fIWQ8RRBkOqYeVqQhq0NgQYdiNgkYpw0pTOPsCpxihQ7AH
E3UNjWvKH8HJ66Orhr0bCH0yVuh+TKcDTMyBYsmync8qfGpmzwcEzsuY/IZ+MJ+pDVSEEss32zZX
oWTB5ZfmyYlqLmZPCd3dgXbbIxXskTOm9sEv6k92FKiaisWGJG/XOetYlpLZRi3BLpnKV81ie/BI
pNQz1E2pn4cxLY7kgYaLwcRuXgLzPPcnH/pc1Mrum93DG0qR5LZqL27ITK/PaHnCIDGmc0RcADdx
WOsdYHiHAa17lLqYTq2LZlL6ICBrVVgR6ot/9qt3SYPVvmAt/+emdkb1aGkLj8AUFiCquAqthoGs
51Q5SEGfAqekMgGIfPko39CCFVkuYTTbpMfyOHUsHZ4RsqwgPRFD5u4OMkqxO35FcWetDkDJ4DvE
v9YreVyhL5JEVjQ/4P7swbDx6Qi3vVRzwuA161JYL4uHk2zd8q06kJet3Rn+W+LbAE/9hQVvHQ1i
Z4LcmEW6hCEm+dp9DQWln7NzQtxzU7Xhm5Ym+4W11eB6mc+Y9DYsPPk+9D59aX2leY3Hb65vMsu8
eLYNo6dZLkUCd390TSwWS7PLaGRmYsiW2ndxi9aUg+dIhqnzpcqQKvl1Kq2DvwqfT3R9YeDEDix2
7cdRLVyj69kV/+K/X4q6X2Op02Gk0Pifv9ce4wEbJhSGCl5iD+W3LBIIbcK6btL3i20+8iBtIxNq
U2TnPR2Rnf527SXchCS0tpMxDVyYbrdTOMYibE3/5cXHW3oakSQ88L2HFOLptjA0fdrvksUoihfh
RJL2gH8+ysH0JTnOxpLnEOMbt232SSnkpjRw9dhTiuSdjGAStLPvaGqJtKMfQmrKj8LT/mnR3s7X
YRgN67/95+X6d0VGk0RiTGQl1/+LrlQceVn2VAKoA+QCgorECLAxwFZlPP92kFm28xo7Zq7AA7Ty
wju9lm2n3ip9hv5aYGQpHAsM2Z0G3w2spI/RzDueDSEMgAoR2ZTiBx5TbH8Susu4XQI4hQUB6AOk
rkeOYprUHYP/60u8PiVNiC7wINah//oiMqpkyt7a2S1zXqrz2MauvoHri7E8aiYD5+tj7T9/De6p
drmHZuWS2Fpflr5+AVe+Alx6DQzR+Y7bPGHoYI1UynFRZQuL78I1ekpUdV4WBnOk+FXFGDKjwQmQ
A0f1Al/FcCZft41xTbEGAHegqIYrRzlQBHghx/ZL9NWzCyBtS/Hwq2agzIMzJrZKMp5s+6VqXLUZ
rK4+Nq2FTcJ1jm0Gv5iOmduUK2/rmBBt7JwaSAHfcFNkb0Q3k8+pfDLwqfQddO+SerDUN+W3A1SD
AgrYV/ESP6Zl4z/XNVsDQdA3hWrQlrH7EIeMglRa/Oka40gAI4hkTam5dgCWeVM27708B/zCLuKl
T+2L6ycx7XAcDCarSi6N9bUIBXMr7D/LFttkxf/qzH5v6wxaqBWjhdNXdsmF5peVgI3K2nHbY9oF
VO/+dH3xQvolXAHL82Gy/SOMiekUp9X0tEiJO6v8jpUyf5e6ihAF3mdL2U9N4SXMszBBYklMozEY
Nhyeprta6j+CVO5OLhwtK2J1aIXZcBmr8Mwcwr8dREcYRs2MYoIxvJH1LxOV/VLfT+uAjROItWsq
NR4aGe6clBWxmhcMmZBtdwm1WKvja9gnCfuJ2SutQzPCveR0u2t0qQEwNc3NGE/xDQGSJ3f8nqc0
/7IcnEmi8/bZZL8QWv0O3oEjhHc8FZPdNbee4lNVXUgDVY3lixjJfNNRPHNYjNBlLNyGN4y6HAgq
HUwFRWd8ovzjkE54MPA/DDXedt/+26TlcvbcbDwubEc4gATGvmjjl2ph3J9gBsc/50y3uqUqxqbJ
aZcG46/CkO29W7bvaRU4UOvWB+5qx6AWzd+hWrIPXB/CBjtKSnpydSI8Taq5x3wQmiO2CJZ/2LZL
FDR9d6iM7OX6V+yF5uhBF2GPrsXLPPcrMo44fWFBnOhXjelqHupWqdaogl3YkncKwvZgwynaViYX
YGGu8FG6bPJ15W6GcMUEpQd6TiDzry+z1Txwqh//+SvrKrrWlvcKoTs5WGvxzPVFrB8Fnj5UnS62
cn3i6PShldV8vv67zZMe8HiGl71M2StQ04e32WrZXHtrj02x9lJcX6ypxRrM5SsEc7zeSxtcMatV
5rrpiVt+6OtHhZmBFSzNt+tJp+JY46vUPE6TWZ4mLhTPNP+YGhJhLdVZDdTM4YoMLxYp0qoaEAwZ
N0KItpBb5hW4nvDm0TwFMaAL+xM/HqIIaCwx4wCPU9YP42Eyc5vccGfi5NEElyfvhwiweZmd4BIE
mYn8t9Q4Dvt9UT2lSRal4DsiPjtepjin2thmLOyjHksLn5YdQyaoK32fab7WgLuNF/chsZJ4P8Qe
NYQzTEeuVpCcQLk59Vi7dG/Qx9UES3ofdPt6LIdjZZPdDwpwiYjsyEfjLqzXpSZ56G3/IRsc8jN5
QucR7WvAdp7yJPuLqJUfeb/zaTrUqWhAlOPanevhNc/UiTNbsgdLT1OWi2bQ8BZg4ANkI2e4tUGL
r73JaEiA0DSXlDLKnH7NJP3mHH/fJ+Dgwhylp427Q7M6wBEXWR6hZ2ge0X47xRvepdy0T4DqqSEx
smFvk8vYMNkaIzpcWMtpANzVkl+2v2i189scT6kt+4PtbpwxuMkpNt71i/8L7s+5CwsojfPISIMf
P1ze3dGPMjKPFpWAJCrQ6DwKeOsW3xlg/BqRd8dXZnOTAxLt+nUNWxawBTTU+/3yPJmU37B5ZSYq
Ua9bO2E4adc3a8geI0Nm3lczGCaq4YQIJFXriL0AOrHtW+OBcQZ29FDfemilzOF/JoGmC0TiZmIe
sLUbxWw/dE+WYsAv1g7EbrkzWwMeI+kJ3RnPCP3Pex0zf6nND0qcmKKzjS3Hb8HpmqYH0T6pReIo
ENZTW/NjtzpDPe8UgjPbQVkkzxwEMvu2m9WIKp4+Q2+lCjrmiUfEfFvW6sWzklufPfHQdunttL7R
enb0jZ9tJ3jBkPes374OwOp0b5gzyeIo/5XRz5vrkMBKyYgfcRndjj5SSOjFFJgF9Z1OAqi9mJN5
ZADITGP/3KamxYQTL0fG06w0KA7ogXA10ztOI/9smPNLEBQH05uJlrJm8VRrIMDA+wIjfcpt2BUM
0+pDD1M0NbL4BOz2ybIYCEgwHXuRjPvF9PBsxRtyrmsRe91EigAnZVzxYx7fAv3vN4vVYBtlaiLw
De1mgDW72dAIAaO7N+DVbYVJ1Clh1KNCaAaW/WOE3R/bSu8o56u3sGgKNsafSfqQ9kl8npMB4xdB
H8H2AMcGiJrYhS7revOWrw2vzIbb1Y57XwFFYSOt+WWtBUNxFBjNl9uQL/pdMiXcFEl5a8yCnr0k
fS+z35xU6e10qUjvyLYuXbETnsWRrX6YJWbmJUS1olRxUm390jpcIP4Ck1AEnJfsnZM45aWXX1Xf
caeNHkZr7yMzidyYoBI6CB0YnZJm1xdeVNOjJepqPgwjkoCD9YtHl23uYmSWRvOjqGzXWB9VluHn
zu1Xp7N+SRuvjh6xctAA/AZluN+avaTjxEwvTd9Uh27CaJyjJpaz+bIghzczqVvuubp3XmIZNqfY
H25grL7kTo/XD77zzhvY/ChgDWk2pywU5XdiTpuhdj0UqWbZ2kxOyIs8gaU8jex62s6mi7EsKKDl
geUwHpI10f5q2AW+8SRE3D0DXXmngfizzOsJ1Q1GKbTfQ5t6d1YsAd852XYGvrwJamo9A+B2hVny
NIJ1R0S7LQgsKExUuBHpFUthUDBT2Fu5ce5HdONwzoBuU3BKD5hL76OJV5gHGyYeafyCdHp0KaSo
zTY54I6jkmYynX1AYGXjD0f2H7+52XdpgysDGJeHrGBxuKbf27fuIZsMJneazl4157ON19R0IgiG
FW1ivvlFR0PuEpyXoIad754dCRDYt/Jq51TNDTZOGDjFgT3NfWsFoOAaujvslGBlc4tZuuYXgeW1
tv9azXJissb374+fow8VOU7D/qx0cZu+QLBmNbx4bskESHv8GkI+xYCz/ZaOmk1rFF9YrdisyO6d
IQJkcNu6zxAHzyBGoBDBWnOWIdjaFKFiA76f0hQ46rDgR1Ogd5Z9TQXOpnZw+3DXN03qAVgs7f1U
2kwGdQUAMvzdxRW/maX2wN8vRGi4oVo0othogHQ2G18D4e7Bhnc5z4nWQ+oteV5uXCzdIDw4g859
yxlI+PvAoxKmjPs9x3KuQuyNhf+Fuvlb02pxcGS9mcazTyf8i6x8xkEFYf11k5jYv+XcXfKZ/Bhr
zW6Z1NkTzIhINO6DPz5GHyWooPapI8xWyQgPpRqhAgrA0VaGKZJdkOy6eYN67+4cI3tuKvj4rp8/
DTOXmJgY2JXc0nSzzOW+gJ64yUsM2V47vTh+FSnoModAT9QjpEwg07UJF5IKd1fKouoH1YHaO6iH
5M1cP0oasEZ+3GycmX2lYLuuJ3Vi9/uhC5dL04JYqAfzVjLgHIvy2/mduYV9Z9XDp4FxetPQdnx2
NdT6kaA1lgRMX3SD7N0p8DZ90P5ljaHRUvjBFiD4/2DvvJYb17Yr+iv+AZxCDq8kwSBSVGqlfkGp
pdPIaSPj6z2w1eeyLfe1y++uUrEAEgwiEfZea84xj6jXaKxwzthpPZXXCOeXm2O2o0Tl4CD0kwG0
ruOe6eXaW20pHRJMQaDUru0xcATLGPdy4yzD4ERP/tt9l02UGfXeiukYxjiY92vJgClaI0SSI3MS
1XJBnFlxjfw3IAArz3mIKxt5sksc1G/bi0Cn/51nj5V8utzmt8XPl1tes1yKCbbO4aEtL+EaHbx8
DZa4fMPlRj73shrLD3F5v99eWm502fzz/TACqH6okfs8YjjBLsq7DEs1J1xefLASlA3yrTWEuSga
1Q5Vm/6ozka8c0K12Jph+05RbNp3bZXuyNUp9wWja79K7Hd7Svd9/wz/mKshAs1oisozQHeCSIvX
ZB6m7xGaJ6KmcRhCE9wr+kzFapmVeIPHaOjrYlGTllm7THBaAq1kSCfjJ7aWP55rowiRi6gOPM2X
ixEWBNo8ywaN6iRXuUW9tzcPZX78+rh8vc8gUPmQzOaUS/LG1pN/XunzTnNmbGmXjJy5Bl+2u3ys
z9e6rP9pmz/dZ5J5eXCaXb0U0K1mIraOUiPgxMnYyNVo2U+bfz0ql+R98lG5Km/kC1xW//TcP70U
dgSopga/hViaIzTaqCtRqA/5b9nBl/U/3mlUgjnH5fFyeVJ8eZJclw/bNbOfzj0MS+tAdOzS9KtZ
DEpn+rUoH5I3FlgipVYOl6d/eQu5aqjDL6zJ/6vQ/hcVmq45Lpqtf69Cu4aL81a8/a5B+/WcXxo0
TTX/AoJmO2i8NB2CPTbuXxo0TbP/Ui1Nc1TDZAqlqbzTP2gc7y9VVT3mCzYiYdNehGH/sHHMvwwC
cT26S6pl2Ta+8S8snP+JjaMbXxkQKhAXKBD8GRYjXLz0/9VnXs1lSsDSFN3YU0M6Hb5qNS2LPUw5
akWKSiGKgQL8Qbw5LmrLPv7uNi6lXuLvlkYuWWSUxVW8VeSsJZuu+OlWXOGq1nrV3fberESydnpA
LVMPR4q8k7XT4nrsauepscq7fLBuvEjHYARmTP2WTu2Pec780klmX4ujaZUK4zVKGZ7rBZ3WvL3J
0km9i2DWFo25ShWQslnQwZWFYKdlJhOo1jRWQ6VRKrxFZPWkWPmzMSnxrvwZDqVPOtFOuAR/aJ1Z
bCNSPHf0I1AEB9ku5Gmg2rCFJ3H4ApOGFDhn+sDlSGXActeMG8M9wyniyBkzTAR0hP0bAtf0jtah
33kCZNkMxx1L/1HpI5PgISwWWQfBZx6AeMRe/FF37rHoM4pxFrX1fkMAB6Yyl5Hl6BFB53V+bsLb
Zotxp2OprZkS06dksBkBNUcXgEcNMxqFjq47kT5WhZa9tZUs9uGcuRsYfSh9kd0k+nRLxkORjdZN
XaDMJzxs05qhu44N70GJabHMYBzanp5UpxTtek4ZGtrVQ8M+4CuaRWS7mb1oohmZtmdvWmeTrhlH
4Tb2LMS6FcIYMge2RtK8ejQ6V1RSSr/ogOrj7j9VdbSF/OQni2skz5iMxLbodiHfAMqObvBH5zvJ
5ff2bJpbPWH0Vpiw7VwKwLSYZkx6wMbrIRJH5NA/k1QBXZa7JnWhA9opc49VmplmKp6cZdIANsnb
RJn+FpbWSFx9D1k9IpkvjYqNmpXLLJVWamSPGDxqjCp4P/C90h2E97ItRlfbxU6+5Ui5prv+A+5q
t7NT5zshKEuaI02XfmKsp56jOkzWg1G95a2ZbJQWCZraJGfU0enGrmabOu6JLiiGwYrmErnGuN5r
2Br6T49Ao0OUdy9qnM2+oFDHnI5xdslszxB6u2rtkJh5aHHvKQ3PKwC9uDOistghbZ3otzgRMUX6
nUfLgflKX5A58sREITuaWO7WbWzht2gjrlE5sryGKVs9YrCP78dmrdpR4tfmOy1GvKOYDMWNs4RV
h1rlriitRjnHt6Nh0sUlk+IxiWBJHSa3fPYMTFSVhdE+toK18IoUbYLzRuzSB65bdU3DEWHQpG9j
WmIN0jIGvNbfTjFeG2rBaycDyaV11yH9YZ6vkcq97htcTYuuYKvhnOy9qtqjal34mKCV8AhoBhU6
gNWWOx6cyphvBZ1axA1AR3pKYERP+dSoNSZJcPWwMHdMnxmNIfuC8EiiVS3w7bjq9xjtIcxIMtBo
e6oGFlPrg2+cJktLRy0dbtu2PAjN5bdtUe8QegeUEEso+6wI9wZ+JQxupX5M4+Ets/Vt2XQjtXr8
HTMu47WtkjJBenm6zvpyoFCO8NOLzmrpCurL5E33JbtcnDJPMImu2bjFvIGrvtjwS39qmY6qTDh3
GA/XJHEMyCLo2JXZC+1M9rBiNHbgZm5qTEJKguKUBjCeNiMDgI/NqAV2obxRpL5Ps+gNj89NkRvW
jeKAxR6Cpt3U4UQPabqOHmPsBpk2baC1oy1Qc3Q+7a4emhL/egz/NNJW7dQRaYBibKjGjdIdOisT
N1GCHLO1WyR7XY/EDfYVY8pspn4dM8++ypiHMigW2c4L1ePlLrlFs+iH4EDK53w+tjzxt3WdejMC
RmS+CbE8V+nMkEcuaYNxOyv2h5GSgxAZ2k5fnK9SFG0t/TC5Km9SsfS9QvMndHzSUmqqmDtaBjeI
7xCq0HBn7kmntANPctPMzcHWiRXug8Fb15F5mjlRb+wIK5kL4/UcLZ7qGR9ajCx67S1KZ7y0JGbK
RXnTVCKFdUszn5JdfiVvpBAazxFihX/dp7UjRecIMK4yzs7dIs6kTtFskHjDtZgRqMTUhPOg34b6
/K0EZmKkpXuerXkfNTGqNrO7kRYHeSNtD2YYHbomB6wNVO6qJhsUgg55uvatHYbPbZDfQcpsNxRq
4DCE127regfDUZk3iCrM9yJlmrB0HmJLI7i1DR9GUiTVT8WrVJNnxAAfhvYxz0bsnAUktmai4Rfv
bb0It+PovrVQdtqEsjZW1Z/kX1Knc+1kRyPuxlp6BeMyuUuXhoHqnIuimg+moRTlXmcZ/Mu715Ob
QbzLEkk5b0hEsz7nNKGc4yyTko5K3a9Zi9ZyeiRSr/Vr6JWI9TK/bm115YyEng8pPNUKAQDyKoVf
qFu+/nbJMjYI670y72iGPwBd7a8IJo0AY65iGwFDoKmnMCWulYPzO/zqcpu3BI8jAN2qlLLyArR/
PjRUkc1lrhqkGrrcZQ8wVFoyrYnHUs7+5Dtdbr7cx1hebBoiHyk/tLnqx8s3kjcJTniCBPHl8S2J
pQ6Vx/Xf8ru53MyycbN8X5f7uDKKrWOp970UYS03czvRjIkFba25JOKZxgARMkLjOxnssdrlHtDp
5X0uU2EjiC3fAZQDtySTu8O8uNhDE6h0reo/9QmS1BR2VCqC3eBi6foRZdG7Mi5h3fXy/Y7L7u0u
udmXVbIdya6Wj4y0igmPXbbMa5tG7IyQm4r9lJa/tpCPCcXcAs2OknUzmfvLK+HMzze2jslMvpqx
HH5y6fNlPt9i+QRy6be3ketd3oHDoPP1ZTv5Mp8f5/JWl23kfWUAh2dS8NqTOvH9y4P/dlU+8OU1
Pz/q59vJxz/vkN/Zb//Gb4tyq8DtZkYghCGeMqEg01v+zctL/7b5H/+TPz/+x02/vLJcdXIi0x23
25oZA/PaaKIjgNjoSDdlDLe1qu0CMYu9fAAaXmV/bpOHS3sJkyhBCMuNlT9ykHDIR9aD0yBzCyGv
XLnZEg7+58WmYohHhxpNmxbgIveAHtJbQGLolHYLujFz1LV8qlyXN1pU9HvwtJtR64HNV+R30UEa
u5VZH4th+SeWOkTV6HCiuYz6Zt/T1gNwtpXm/KkYKUqZXIg2YVzdODmytoQdWurj3GWXk6ujtLVc
1uWdMplcLn15Sjlk7b6nNyCbs/KGKNKSzi5tWh23wQaiIniXHN6gfJEyh4sCFoA37gOkl2v59p/p
9nLxt3sH13gpLAYk9lL5gIiLVaCsX22o6pT8wYZ0yaKH7CsIuYnrKf6Y6o9xH72F8AxpJHE0yhuZ
NJ8wGAa15uHBnbIfBZ45LzE4983jMTUx5TQ0WGVCuzbqV20PPMmt2k1UhiC9+G6M9iOnkUT1l1dl
YsrHX5aCZtO6pnOw4+FjHrzbmvzDT8VhkNoPQT0QXy1PCPJ/k18D517nwPMun49kabr5UwkjZ/na
5E1FkiEl2EV5SbQPGSgWnTYp9GSk9NJrQD6r2aMkJzehcsx51cheqlGzfFVkzQIn4xyoKmO9m1yC
qgLjfsS4w5Bg3LSUEvMEFZpUa2FqKGAuaAvIDSvZRn5KL23PuOeNrXx9+ZECOybmSb+ZjaJl9Gbc
fW74r59WrsKfeE9weq7GksCdqUxIjrzgIvqlnqg0Ef9at1yx0nliUcuh5aQTBcBmwLORo8mcrLYY
rjsMMHus+r+0QMMixWRf+Fktot7LL9EsL3VZlUuxa/yd4cqAXy5o3NCsNYFsoqdeKrMuylKkl6Vf
8ZXJX0bu1qHaG2uL6cUiG5X/jXxM3kzLT35ZlY9+7tCLvPRPq3Jjucn//FJt0Y+MPa7lIXcBWcjV
nCI1SS/LYXo5Ij/vnOOUbm3oZJ+/Vwicf4/M7HNj+bbMNbkGycVRHmqfi/L4lh+Okd8/ByDpIbzR
5SOHVQFMl3Gi4nXfzKUUnCxV4EgJlNmXhwllk3Jeh5P5nZyTaudFfbovmyhSfbn552KwfGtEPqJ8
Zvi0nBjkniqXLjeX+zDqmuRh6n6FdvryH1/OPG2vccmX654cncjFz09fzeONlVyPZZvBaxtvGiQ8
W3v0sN3VWVMebPOHKz8Isgzdhf0iv2wpKJFLl+/+cp9TQr4nMUVZXTaWb3lZvTxXLl1+xssDl9f7
8ty4eOyA/nEO46uRJ87OiYBXyHV55PGNp+1Rrn9++LnC5BArg7qRryV/09/2yxmrCmwrubvGOtEX
HEr8BlHXMZSRO+KfF+VLfJ6qxpKoRbfKNlL6kiwjOHkukatySd53WZX3ScXM/2k7ufEQvA+aKA7y
/eXn6+UOejlmAnfZjT93ZnmvR278jBv5n+NOLn1uJRe/rv/2qr9t9fUNvj5L0QSsK/ubNqtkqCzf
obyMyCX53D/dd9lEPqrLUaBcvNzI3+OyKpfk8/7tq1aayzdweYrc8Mtb/em+L6/65Z3C5YSPUlF0
EXnmyyGOJG9v4O3Ab8CxfrmZXaOa18NyPbncKZcu982yxSXXa9nJ+txSnm7li182/e0RuRiYyBdw
x3NKXk50ZLZ5v8558gj6bf1z8eu9cl0+VR5nvw4xMuDHOCMpYdYo6TE4rt9VYjfwPN9mM2IDO2y3
VlHRi68pvnk4Uen5rtWmA89aQqfxxsq5oy5Mt2Xu6scqbQ5mbYAwQRryWpjF3kZh+qhrgXfb62W9
0YP+AfBjvC0F+Z5whEAMIYdWbeu+GBFEagYRmWWTVad5gs0BXDvBj0cwqxNTbqROQk+sCRG8Q60Y
HKp1/bjIvpYZ2Nd/+PN0Mhekii6TqiVrHQERX5q8vMoL6+XGu1xtf7vkysU/bf7lPnnplvd9vsOf
nvf5DkPqnexmh8SaqR+Hprxx5bF7WfeWcd9I6ZyymDx+l/VhObg+7/zj41+eTk46vE/bIf+qXU5q
8um56xTJjdyyB5y71cf6Tj4wyUPwz4txmIVrKyvftRhxglbGIzU8MkuHtuOyidsvGaJ34v46peKH
Lp+GxHRIqntJSSfdxo3YU7DDi6Bi1mIeddW7rfkELBQuin1yR+9sFP1b7CbVd5c8N73JrVers+6D
UX0nrsNaL6dnP2bovx80HD9wCYFYoKoCsDI3SCUjdaOECi64pmvWtZUDMUnwU9bUGXet0h3FdzvE
eKOHjAzJZWp5i9swU5H2A7PBwV3CopvbdkNOLm3irAEQ04ANAxwOmB1BZ8V/QmL8BqmBtVGU4Mnu
OiRFowIdBJ6KBQJwpM5GlW9h31IIX2F0ogIfTALdgc2BMY4GlYLp3EchVQpSkRYmVrkNUmyJAUWL
qWIJVs4KKdO8CxuAxjhoMr8wyw9F825MBZoLrpidXSk/yU7EHIxX16+Qr8H2f8psc1p6nWsEFs5t
D4wxmvoQ54WxpkLgN2XwDBzzzkUa5Cb02jPwLDQO4rX+A1BSe+4m8Jc0fbdWYm0dERDVlRcfZKEe
LKUHvRuhNGSS3PlTWtzWpeotKrp3FCYwykrHhUxZrgGGUPgYIO6DNqkA11LnLcgSMSmvzXZCaClI
f6SOwCiJsmfaRuUcEhV6DsgBwqQ92tvbfFTFdoBMm6g0ETw3y7caMuwNts4C+souDSlbaKbYGC0V
T6UwHoaydo/WVJsbh8g7UTeP3hwYG8cJPWzO3kOCt2Odqk18l1jdSxQluzQflW+lV9fgX7RvCr5M
NDyEz3KCSuBDBdcFztYtRFsK2gYWnihWj4WwZr/oNWjig7lzvfoNZTxyxDnVN8Qdu2id8+bkoBzb
2Urx2rlnsK2EFZHqi3KL9Gxqeo/5pL0x+2RWaWbatmj6/RiIgH+X1IegoMzUKSU4qP4HWBMXMyxC
hUyxTzWyKcOpUmRu/SoylrMe9abNiESx6KjJZsVJdHgKMIJCVGqrlXGgu6j4gMBezTEctykF1roT
+/zGxPnAPJdehaeJ19loPhY4vZ9p9jczoM3TFB9OpUU/JkP9kVRj8SD6NLkqrLLd2KWGJTnWzu1E
rZx+y9oUw9GbY/dhyLSTMzA9CfADwT45jaJo9gPw/LGkw9ahgd9N3d+hExe36ZB+uNqwjxu38gl3
oTlHPteEV1K3hwe9U3/MqMavOVOkVBC6AfaZ+UqyBcSjitO/qOuXLLGIqvMEwnUBVLlJDoDEMoAx
0dvcAgPwDHxeZZb4IjBfyq1eDphG7ea7PdBKSKaXcMANNLf6CbTld8Ulfq1U0MJ5vY86c6qQ0VvR
XaLm+GSqYtyGjaDYhNCrN4Q4Oa7ALUwmlw5VYttRI57ieJEyOO9aENnbHsThjY0zElc7UppSq9aG
6nwj+iLfgBMu/RKGOVBBfe01nDF0mD0iUdEOL73ErMrJK6u8j5xSGyYkcMPTfCLS4M6p0yPl2BFx
ziG1mWtq2bMXczXsAQQLdj9FKOAdeA+keqVO3bOwrJ1ppHe6izBNxGcufzYBXis8LoeQ39Gf6odS
Ffo71nzCvp9BhwYb041UZEbBusn4IhUtOyLcG9eCt9uE05Nu9c/ekCvbbJr8UefkzwATB1R+HEZO
pIaC/MGs8mjvmq2NIZGjtjMNEjod66m3SvWqDp7nmfZRBnc1b55Mxjsr3XMWrJp+dIWSUgQJ7tD6
+aUIUFF1bbMZ5uoosqVIrip8CaV27Xbx3hTVeDZHJdjEJv65eOK6RL4i3JBRTCfGM6imxE+zNO19
Db6oxQk5B5W76w1SnWKNdGBzLg6tQEJFcmtxwMphrWydhHNF4ygPS81DfDUNO1LDt1M9DNdB1aKu
pMm8rWjaxF5FPGdHHmCy5E9x5ucIJDOUJ+GvF2XC2cWBh1KPZrtxvdeqpWeqQ0KGVRH+VBAAhTPq
+da46wfDORhlT5qC0LejmRKCS2prYUXhtTGTTKtWeAGnND12inFlTG91UynnRXBLMDU6XoVgcjNP
+gNNOYApPUaqxNxlNSdLTg0rJyf2su/BDbSiObqhY6066v3PnB+PtpeHoPnYUYvJBIjByUrXlCU+
ML2nurxpgWntUMoSSm94yc5Io++JVp4TCIyLpx3FoVhIvKF+rSv97dwmRw816aYDo8GMedfUFGu9
+JqmOPD3ZCFi4ILylSC81m29Wne1ew5UJUZYjeS06zW6VfZ4Z8UWsv/M5N8q571RFN7xSqvoBeP9
GElRfMQ7UK9CyvRgGGziteNnoF6un70FAV19ZQZNOyZMo+Ow28fTE7wBOIjKXZ2l8ZVu2XfjZOxo
zMF/MbYUj5CT6hNYMQ7x2iWLcVq6NyNaKU1wgAa8UGnmyp6c87WVa4/pFLV3IT4WbHP6jpiuQ5fx
DWETQDA/JmgRa2+lBL6oTsPYePdhHIK3xl0b57Ov29hXHHxuQ16W5AcM+0QlbpiOcka4axJat4TZ
9JzGwSlyhbrS8wWonDEe762UaNO4XFctkQZBrHHqm+OHTp9AMuT4T8sax95UeNNKU5rQ1/FHrpq6
fgy0WxyY53Qg4dL5bnh4Ryajp7Sl13j15tFXQeRT+MEPDgOtwh5PZHc9KkvTEspxr6vrKj2aystE
2MIuNEgG0DOMk33cvM5Y9GthzN/GSbmNG9T+RZEO8BMxO3Dt2hV6BVPYtV4nlBpjXh0HBXJINioA
4IHM7+N+eHKbaK85RX1oEzGubSeducgdAqdW6OxHHYERkNQBf+7UOHIAMCDkBtvFuKnCe2Ro1XwP
+47KcAaghwxVPPRKMJ4DYgO8lOaTjuV5JaY3Km3Bqreij6qYT5ioAp9+Ld8E7JfoUDoEZJZxfzPn
6qYyHlBJ4HqILYVkdi6omb34AgQDzAqkuNHRCe5qDsEYV2nevPSoLzahVb26Vn/wOkdbqdA+PS/6
mU/pK0oTWH7UJU6iaO/1yfC2kdVb2OzdH1GefrPyIPURxKiAnt12Cz+AYZJmPUTOc878h3Y0UXwi
q2xfq+JTbhGK+N0Jo3oXd8wdJuWokBl3ImLzuzqRMNqUjFvClqEYZ9OS+Nz7uG+OTjnjmg1Cuvaw
9eOJk3Ktw6ufNIeuL0ROrQMtnd/qhpGAyuue3Mn9KWobkmhuG7D9aq5Q03WPDAAAT0TuK45ZgqSH
aEa+kHbVIVZuPd2WHj/KhjpcKAdPeJR0aHJH+6A3nnVicsGcAYm2FUB7C9V9BkV1q7wAEGagXnrl
UY9ppufugauh+RBzdnDcA2f0x8VybFOmOqriNh1Vb5vlw/vcmT+DAs5ijAQI3gJgDPO6zaJkM1f9
PlF6iC8JGvUOAFxpedNhCIIzUT76KqwPztIrjOl3znE37IqkFhs8rzaeCxTe5JdyBuLkZzTDbQei
wmMcxKgq283N1G74ItnvvYFBeKrulBGcntGq+zHJzbt83iB6oREa4ZCJXotJnBsrFOe2mJCSREK5
Qdy7FVWxtUEvnFsm0JqrFuc0Hrdmu0xNhnqdTO73PNdpEBokuVS2W7P3u48RSZwTI4AxqO4hve9K
zdyZPVaDzhgrirENgnh7OGXF7Ie0JTeJrT9NtfbhEJ0AiDxhsgDddgunMF+T7rFj2vBSlyi/OzQH
mYppSUkHZ+0OXD61ud57hdjBUEHv76DzngCZz93jgGjhqkjgyRjLCB1fjFvkb0XunJyYApDl1ena
m1BZdJrVHwEu2Ks+PGQde+Gg45fB0/Mwdu47MUPDS+l6zzWK91VjZB9xAs4mIAV+xXB3PxrsX5lJ
3LOlP2XCeW5Q9tAg1Xyg0tnVDBcmKowC038zbNURXVJAupBWJE9Va+YPTTtYpD7k63FG7JTEyiN5
NvG2Ias4KKec+PBFRqvNz/ijah9VN9hQfkvcgew5UDRCMc0+edPRFv8RypWSoEqEabjPrsi73fSK
cR4MbCe1kVU7DPDYKyGmIydfD3qm7ULHm/b2jEMKpgUeJugGsclARydnfh3i+9g4IlH8PrzTud5s
UfTTh8m45KZovjRrpVLeRKxCeuGsh9vSgi8WE8G4GuvGXZFWzJAjclJ/oBqacfW/EsO0H9IK+moL
Z3BqKT5nWK3UmkimrrWec6ZLCTbodYkqbQ34JFsHSNjmvkYEo7b53gCSsRK0xUaB8wXibr/JQ9Rj
jINvSAewR5BqEWeyLG2uLGeySGzJAqaJwEvE4iSdo9le2Saz5N5tdjkC/SzPp/3UJHe5DbAnAqjK
QV0SehzzUVrnpgjyYOuOZHzatrp2KtHfLfwXK0C8FUGC2KoCdZrqkePF7JwDjj1wq8Wc/TFRaFeR
h9MxmLInNTE4zXPRGiJb2cEJpzvignAQ5f04NE9ufB+ZhP22JSaCEJtu6m77IrEP/BoibGBrJlBb
Q348ojQ3aYMV1e5qDmgAEAYxugscBSh9E/n0ve80PbR3KMqKnYNRwtISzD4C6BRyXO1G03PkdAGD
GU2QeDbgw3OinxnfJcFBk4eXMf07Huwf9O/JT4gCYky67xZVrlVgZ49iHKiGTS040HDn5QkOl6AQ
xH++kB+w7R28uN4WNktH4BEcoJ91raRXQYDli0vEvc4UBMR3UqEuzxkd4ZKxZn7SyiKhgqtwiD/p
3JXksAItJu2hm9HgiY7LQPcIEe4l10L9jCU9umlncVbHeOkIlJDksL76BOkVW08YD4m79GBtJ9xo
7VKDmG46hOrbRjPUTVyPcMsIDfeBNWRHV2s/E7f+X1v8v2iLDc3UiAH799riB3xh0X+s30SZ4bL6
XWL866n/pG+6f1m8lGNzQC0Bm2AzfymMXeMv8qNc2zQAViLu1fR/KYwN6y/0wxqSXwM5sc5W/1IY
G/pfqumqJN9YnATJQPu/US6N/0a59BCoWCifeVHbYJ9Zws9+S7LqYj0tAN2Ue1FyDJBi45ziuvuW
m4C+nPFZDH1z3zOoXYuxx51tatYpmY6YlDAvWra7o1fvleAUg/zs1HcBI8GNN3tEwivaFRgmeuxR
EPjU4SbB9K1XvfcEPePCpF3OcMtMBE0DGEVyVlDIlJvwDL4sefAA5KmiMB6BjQFD55SFhBmI42i3
vjWlxq5FRrCxQteF+eOG5MsDiW+0fvZVh8mhVeBQJp/S21ajB74stI4eIDabE0iqaxrsPQefLhNE
32NccCiD+Mod8Q8JlaGAIUJvV1QxATYm7O4Wu1Q42OfG7LfgGbMH8IkCfJHBPDedwblgyoMYUh1V
JhlGPbiHPMaCqkfjoxe5hBxkiTgp1q4b3fhYjbq9nryheVUMwkEaYezCJPG2aITNc9ByBgrYX67s
ofgQKU7qoqSg3AOn3jUpg2BFGwlLty0IbnHzwnAJgKQSPbUZTHlimdAA18YOUMZBZ686cu7RrrLB
+CEauJRuUxcQdQ5OrFnfvLqB2x7Xh0IX5rbIo/wUjsG+C/TwSjP7cA1hrBynt7lvTgRwWZ7lHQ0F
4UYClt1Qk2I/Z5yDbTVzr50e/jRwOc/O7wPErgDgG/NmmMz80HjM5dIoMNdB6BCJ1CnHFDrcVZS2
8TnpPaZCXvXY21G7NboJ71gcWacMq+UqinwGMMEpaKAHDgFiXSOCgFCY4m4utWdEbPVJFc4TJ8x2
bVi4wSaGrvdDCtWyp6gX1N10sEtgel4HP2saliF0S800DqwnMjPxpAbGQRfhvYlbFE5hAo6nAlGc
F7dqYAdHAwjqetQhW02RPR/hlHGhbq074RjpPV/oRvFsIMnN8I2kIMCvHnklShZRI+gTm+HwwLg9
xaGipMx5Q/Gh8e+uKGE5t2ZKIEIJXCTXqrdpbSQnvD7EAoEDW5kMltdC7+3nKLbwcE4WyaVUrEon
u3HsbPLTEUCDRfbXyq2n6zxylNum/2aHanWkhnEPu89n9PEAbXW+osZHEH0YwfW3yWkMjCt6syDB
HIPuUdXsCU4ID1oR7juzFqeYcRLXYNM4LGTwJKs7n1widdHF4SO0uubIEOeuLumlA7Gqj/MHo7b5
iiFoww6UP9hje9azeLojYfcDPwKydkdV+V0RGzdhh56/9oJVwsQZXDbu2ppBj2vqyFqrAiY5tN+j
Hhw1ploTeQ2xqIGV0lWorR0/VDR0BLImLj1/rMIlDvCVS+LQVSrSRzU31woRRCeKLzegwOAqGN3N
qI/ZTbELcXLZxxJkyHEEPkF8o4oKINGvOo3Kg6c0PfKAathajDKDsep2aZ9EfjOSBz7M8JJaJrVG
EX0T+lOxFLxcd9wUqhafw9DR1omnr0dNcW5xYX7jFOTcMpP7GTVGRbBA0KxjJEU+EVz2CXw654zK
8L2uw2KmmvaOCRCwRvwcVDfr8xjGzqlsPZh7oAipcZKd07Wdcm263X1e1Whw0Upu3GEq1gN4bF9J
yF+bKi/m+9G/aw6ThqxOPbLQuo/GTrc0kPSdEmbpnvQ35u+m+NvpJooCA/OUlqgcf0jc/Jb4rNQ9
DoIiTxIgFl+mP3kFMqqwl+iWiXJTFCq3M5Zjfx6j3o8M96fpBU/CAMVYaZhRAUOZu/IZ83h8nlwi
JJIadL3pjrhHqnUUT/l9XfxNDGH3KPCFlqO5AQds7VUz6bD25iuNCuEIQrkNKaoJxnRUrJDYD5Y6
bvqe+RrVeZTbTLuc6e8AwgOFLrSjQotmrNr1c2JpoN97gU2bbbyieBHMmVeuE5YQY8bHwgFkMI34
E8k6O0VUhdeDWrzPLjF6pdZulGJ4ZzQG/TxtDyCEe9+ZEEKWWebj2SFugemFhpOIgh1SPEZdtD1h
qbXhtNWnmIMSwFo1oeYvDcrDMW4NXLF6jUEXGZMHyc1NnZNpKuOtuwTYDfNhFLZ61TlEXhUzJw4m
XsIfwyHnND+a69mEZ9Qozya27akZY5KUPOMwLYm80/DDGnOqNoY77jzU7gdjrl/1cP7hRpj4hSDM
xOzvG8r3U2rduaoZ34axhnKqhQ5iwthDzs8/0ZjxnYiWLvDEoQnAJcRCr/hFal4bwUi5pXC8rUbz
Zy3AZylG6l1lGhmHnuk1/kwmwkZVr93emm9aJynWNOzUvVtAzZyB+A0aopTZpFieeLiy4cc7NX4c
on/PuWmSZJfnM1OKJPfhaupXToGI3SoSy5+iqaXJXvsBrbW9l5rUBQ3xbLR2tNdb4jI0mL5YZos3
SoLrsfWSBXsEF8+eiS3GgbuJ2MFAd3CCdRrvUFa3tp2EjyPVxHwElhRBCm1Is2ROH13PiNhXmYGj
U2t/TjmtKZooapm/aM5Q3YPOfC7r+b0wgtCfW/YZikMkDFrNDfboTDEOSbzzAkW50jrx6tppva+z
cKGJYKcIrITaHyhoZkdz/qDp7QFIHeBFzt/b2gpIhuEfMISr3Xk2FJ5CiV8monnGJti7OhG+ugMv
2CzG4MpCDfCc9uaDG493DSxcql9wIi2Yk1XSWd/cQHnktARBNmqfHS38iExALeCRmrMDHNv3GMGs
w7ZU9ylUx02KkuLBjIcSU7nAjaByzlNryhMJBJKX0Z6+61PbnrUYY7SXnOxQN996NcQbTsMJF4x2
dmvac9HCCm3s1nmzIveFfMG3iNSWg2rC8S06UiLKMHNOQAnMb70jgISSA9dqYb913Tq8t2yE0AKO
7n6eKE+2MeEOlTOmV5013ptAna6NXhASMivV/j/ZO5PlxrHtiv7KizdHBYALXACOeBP2pESREtXm
BKEu0bcX/dd7gelylsuOcHjuQbEopghSJHCbc/ZeWwa7YPLD70oDIWPLOr4QRQ7gCHbr3m+xVsQ9
nwf7XMl+yQx3ogr3ZNhaP4sgZmhMb3tz/KbScOuETrmvBhALtm5sJgLPtn2Y0KqMDFiro4H6zyAP
aGybW5k/JFlNqSEsD1RW6kev4SS2yfT7pLpCeah6iFwa1pi21b4c2ZUXxYWPCp+KiqDeNqLdSPh/
tyKtgxu3it+jwJHLuHJbvhR7VdQGENEhCh9lfJ7XWV0GcTz1JUnKuY0Wqnpi7t3IOkj2RC7io9Ht
h7ZU5ys3snZ/uD5tPmVM3mVylCDgYMqPEctVxmr6yukESzbyvwkHo2nY0PIrc6jT2nziJDVOQQJg
SYt1aFrZufgZKwo3YUPjJsv1sxuySlIvFgaSLxzKbz5twFdgnCRKjCUTXGytksmmQRqOSxkUzyTR
qVUelOaSlJxorTIKgIM9hW/+ORfR0afO8h2UxU1ohdPbqMRFc+wP5eXFQy66PY6KI+MRI4grUvDK
FT1COOUGpyXOop72e/9qo0FYZDarUuwf5bqYjPrbb/geHRXJk9tZBHRm2lrXfgq/Rfbs5i2xYjGU
RckGn5xctTacBPGeZtGLNfuGbGo/OkuLekukPbutBRGzD1e9W+qnwtfCvUHPtHSTBLuAMe5oIL5U
hVpXJfo+b5y8t6Srj6Q/dvuYiIOdPXPEI4ukLrdZOjQS+wwtBOse6pat3kKoS/IN24QvkQ8LZA3t
DZ1oE8BkRLaFGT1fRaFsPSZ4O/Rv7Pk51yf2s6cgtODSFICFqer6l7JHdYG+0Vuwx4rT6Ubp4TNm
KBBs3YCJKoLfYMJdTTFl0AdAOKFrOoiQmbkZBP2vG8bnfaiXJFGixy5SaIhhhPeCM86M5V1hdN2W
BdhxMGFh+iUltStq6HrTz3RVmghvRkGhy0KZS7fVBlrpgTUb63UncQslgfTwXpkzmoxqdT5iK9Ed
QFdc85jF/Z7U4qQsAfiU8QuCj2TTNuSmKCfaGjZddjCZoErMGQ2l2pvAQWNih2QxtTaoQDwfIxpJ
aL39nAUnsn5eNsuPhg7KOmtB05K5R0qp3zxWwxivlIv8QpDNEpiAULIZEd2M4X1lO3JjB9i7WZ5M
lfNQEPDqhB+SDJ7b5ivsPCIrC3Q76GKw8NF29g11A7Yh2Puabd0OM6gq0rdJAxUJuHR4NDQ/3ORJ
vJtsNz65hMOA1Y/XAe4FXG+Od+ym9LkI8XQOiRU9JH26JQdu2bXkbakwiR8MCGqlXX3jR9Qv8Hug
RAE2WKc5/YXEjwlSmGBQoPRe2lOub5KARAEzqkDKoZCADtsC9VyqWIU4FGnA9qK5EEADcSNw3+Kh
2I016ZF6nr5C9nizYrltyllGgKHE9kgQJttAq48hZLiqoZjsV7gNTSj0fJTTqW3GtybxNpNOEF2f
4pCsNLEKJJSeeWQL9XHh6XAGZXeT5PHBSu/SyKZXQ9Y5KVWWrY/bnl1xHXbdLoeWvWs1c3vN3fOZ
sxbZBHqjZQ+4qJNY7lrAvNC+tU0w6CdLDg7E6tsu662DaKv3Loam00b2g6Zo/3o6bAjbz5KbiJDa
3n2Xgzhz7Z7zNnnxRSkPHp5NY9DvLOm0Kxb21wMV02DsSEnaVX59IPqAiaMUxtqHi2Q70wvKJfPG
L7iOw9plW9g1PoHCSELs+fRrk6xnF0T5YHZ5+h6YPL+GnU39lcABQTQy2KC699ItWTinrsekZGNg
9EaAjU4GJSEw+ZtUR23QgGBLQoarVvrYXhh47qMWsn+csYgkBI6eY812ZC16ctr77BRZSX0TxLDE
T+UQG/tSCY1skQDmoQ1tSWu+EFv32EGdlugMkGVjXd+5w+huosQZVmM2YOycP0goxS27HveRnZV9
sEQFMpPFG3FArdjaHK8sLRcBjJ0CfNIIDJrHNK/tL9aUvSFoOZktSW5t34+rQmMdxVrm0QDPuctR
F2z0gMK4HwafrIZq1vUB7tPQJprDfuoHxEJepz3k/hLy8IPhGsk6aehtd062ntz0Tof7sw4msv+Y
Xp91iSFck+ERPflX5qYGEvmcHhatA521sjlHzfe0oFBjJXCk22FrdaVcQDd6cvooRKw2fvf5m4Ly
cjHNbzl5z9kQweLDnd5jW0XGMrOIR9fcpuEpG/txYUrwx/Rj6TOTghVCrIud5sOojB0eXdJj6bQj
fjzHgfGjNVYqbyEMtfobNjjjUADctsfJWQD/iHcFijlfAb6MKSIL492jIrGwq2YLYcomtJi9TT1C
Vw3M71KrvCO6MM/7QTgaJf0lqU/tpqcyFrjBjVQuDjw1dovKBGpok0oXonFZBWgk2kT0pwZ+0JJ+
kLmhnr8doiy+NVnqLxEhBGs9bRm1VXkorLWNMoH4LiQstvHVDym+13reA1AZ4byUN74WkGwdu926
EEZ1Amn7FdvFk142QOERqcB9nVZqIIyiT5CqpAa9Kg0b5Mkhcp46TZ+sutZsV35CCmNSFAJLDYna
AF/BNWXJrk4H/CHpOZk70EPxXbHXhZADGdmhUaKlw6l8Ch0ITQOBFmH97JHcRK85Pas5wltFP8yQ
Vrlupwg1p2RrA1sLGwa0glLIZBIsbaA5Kg94P77LhtPBxBlpkdRGD6Y/hloHOgEG20AyOzmSuI7K
/F2voeVU8lLpcboM02aV+MhpTYtgBIDQ79iTdp1glvOEujOZSxYZ2zhHYrRspiNaG+aFgjWLoKXN
/iOyvtw4/KJuSEjzZQhQ8SVC8AXViBqTt17OJWLSa/nmjIruAbo827fvQf5SZu3S9yI0jh1tcPpb
GQCFfkXKwN5p/B0kmy+3rvZDQQpM2oDfJdpej8N8bbFSJgxC4m1u9L1FLPstm6obPdbOZeETa6hO
8Mwfo668uDBW5xF+E7O+YXH0wDXSBCUQ9+5bzpxFZciXoBvuCsmHQ4mijssHCkyHyNQ+SNiEd4fE
tESlprutzhKAs6ZB2KmTzo5hk0FNI3VLnOuG7qY3MOICMoJ2/jJ59Seohe94Uk+ZJenAQz9y+2dF
kJGXD5+Y/quVUY9HLRIfeIMuEyGyXRx9dbrx4IAF0L1uPyX5W5cakP0K6kckN6zaNn0ftBJpSj98
GQQ4+Ca2L5fvgY3KnWVSNmWbsPciVKF2YDwJae8Rf+4D4FqewrhUNm9FZT/27AL6It6kDOZpkexU
h9CFns4Uatssg7hOS40/dhcuCiSziQg5uUsM4ZouvmhY4TIjtbRxIhRYTfpsy4L36KsHh12IjnB9
0bhatUpN/KFu+UEZ+BzureyrqIB51WQF1j0TK3SPBcAhLiprPEIG/WhM68a3RywINmWVIX8ebJTx
jYEhPWFd1ujUPYv0e7RgL+OXsdN5d+NmGJW3g+F+Qbd8I6YAPLfB+rHI3bUs81OFvksT5xQaM3xw
xHckUDZnj3MKAkVWkSJSkRw89XyxCYwM26fBhfipEdRxza5d2CoSa+k4SPStFD1prWADtKytwYFd
8pBdkB9bz4DwksQ9eDb1j4KnYwpaNrlmUAwdfpZWwjYq8Z6wnRII6U5voXtVKQjw+7G+jBOqLQiE
fqpc3DU2VpGKqnbrtms0cPFKhLl+rIrvkTqYBLQXiVBs85YYJdk+VBh19vA7Qmoc6IeScW318zfS
PigPJWCKwwoIZnj0ExWyK0836eSjkYoiUjtA6s7FnLyKyk2kMfQatgFfM++3daeLvRF2Naq24SNA
mJVXxBuQsOiEhH6wC0+XBoGoBO4eNIqnNwhKye8ALtRtO90H5e8Hqzgjk0LDPb20Sq46goGWpg7t
dPKY8UC3zJtikNnR2FKqoml+q3FZmSl5GVFWUZOlL66c0tpbWBJgbrQsPDPy6vP4XYZongYdJUDm
RUuNU5+uY6IvXceOFmZky9sh2YrBBe8ICloggVlnzoE8Q9ZALXKEzn4KDD7l/k7axnueflZ+J57c
kA5BrdAf+Xp8o0bDWE6ODVKhCPJNGtCq1dJ6Y7RdTZSDyRrDoC4prHUIPX6Vd8iElBk9THFbUC63
mn1QUfysIrK+60Bbhz7BB7Vd7uqubu/s09R+6qWwlv1UuMxyI8tGmNumRlx8D+d5NHVkXtoDwSwV
HwMlCR099DqMkdjk3tzY6VHUFGQbl8mwZV60dubQaiurSdTKsx10oX7+PFKFq4PgsfRIYA/j6CVp
yLqxe+vUMWh5RmVuI+md9cp6NMIxIRgmjI6yJuoGSb5YNp39UKq43o+hxbYl6T7qMHhsIN4iHw8Y
dwLqqoVZo2xVFzdtiGltPCDw8GRzAIjjvhkhs7lUgBZxyQxRUqjf1ARdE2jrXSObWIuI0DvDst7g
h2wWY1Bxpvj6LaxWMM+NuUtQtvC+3J95DKIiZ6ySJAetu0ruwqoYEea81KNWni0a1UbNadjkwbpN
I7UmFXpNKi1aSv2ZBW6NBsBJDiY1EVYg6WdbaKQVmU9B4lT7xGMTZnuZOOnB9EPZGeiUVBQI6utN
llZPme8ARrZJ1kIMzCavL1da5r+X7ZRSACS5vBNeR1UqBRPBYQEyQ9rrnqn2t3TYv2M1YqzIvvqm
W6HSxZauyTdL5qcpCNayKLdVh3Qz7qZX8seRR3j5ZUCJ6+n3Ltp3eOqSFS9BINYP0+kvbk4JA/iz
DjSRgkKQcA3kU4W6flGlxNCVg1xZbc9HHYD3I9KXEOgIjnOe7oxB7Qyn5cJH7WI1o7EYUePWF5+S
TkQU3MKJ2cDpZoNtxJ9zhS9K+CeWBZT+Jw/sfIz/iTg3h2vcUyZ0uglujJdQUKAP8TDCa1l5cM/J
MUnfQ345sQJkal/2WB8d3TdXRknbT0TlA/YCA9En3IxtNsZ3ZVb/qPuGMzZ9s1nuyoHgsRDTAnK1
UiNsx5YOGlPRnZN5byCmNcsZottf5EDnMESAzd6o+p7Sjm1Kxi6FcpfYJnp7bw79C93FdabEqjad
A0bKnxMfSWdb3+6QossqOUof7ND3riLxLnwF1DP7yvB3B959McphaSAndTwi5sAWWrXfrEFG39dg
jCYISR6JgY4MjlWkfihEM3Whnlnl4UxBp98OzlGTMXofdq0L3Ugfu7Z5LVGozceq7eRIMtgNK9Zt
I14rryaoZm45DQeDuTWy+q0f5SS4nyonf/UgKfW6fPBIZGp8ooe6V9N0bvkmIfOtzDHf2rG/UrbD
OoXRR6zHHGwJQyR6sRaqur1OGaTQebMk1qcasjFbnXI8ipKhMsqMiztOj5HKXwcKHY2IV8MMZZXl
jeiLp9R65FNbcZXuI5jQLf0Q/FUnu29P8/fVanPWenziJe/0ZKkX8t5v1I++pKo1xciXZMtee+gX
WWFN6FfxxvQ7RJMxak/onXXGzGhRWy9FXVGmr+5l2r5ULizOWjEDmA8AyvAZAcSS01nGSPVFMcvc
3mJbwKuJq3vl3ZOTcAchdQ9WC/lbus1ZFi/6yn6OWnMjSRnw2/xY1fhgykR7HMhF4JO7j2MqVZoD
yqcIMWan8PwHbfiiq4iKTaGPa4KzaJMH3c0ltXBsFU1NZBx9A6UhJUp8C4W7daoQUsVt+FWkNFzD
CinjED1Tew4ZCWFkOGZjAusxT/LOt35Q2LpJx85c5QNF6y7e6V6wRae4mxU0aPx6hkerPQfY5xvO
EWjIx8gCDhXDX4nDRzNm4a2JDQiObaLKne9rG9T3S1/SdSlxw5cIlQEU+K4PoNpuL2QnbhqNPa2X
bweLgAAGxVuzQIoY5Zf5xG+0+L1IqXowpxXdXT8S+iGqVS2cV/z6N7UGLj+x16pxn2i0v/bQZWN7
uGGHzXBV6S8GMlwCbX7mAvIiFOL7kUt+YciAL6frtWVv5DcsPSA4W3tTr7eZQodn+Y8m1YeS9UuR
mXdDFBGlU77Tvn5Tg7sDFURv3My2Tv+J0W+V0/a0tGk1p+BpjKhuo31MhvpqM+tpNN0nFVJ3pxjx
hefjcUzkWtNMUtyqZ/qYPybWiq3/Q7f9e2tSP5MqfEJMvEns5J6e854ckmUy0mhFXwFA/6R3W62o
HmWIHGrgUvbSD1OnDyzFJQ+idWS3n5RhdlOzGtvkvdZ0EhHU2+xH0/Lytg3jV7OEottozjKwxKpL
nF2SZeeJFqwo6H0HZr2pEiagDDZ75h1CJ14xx+xdGTyZwjgXfCfCdb94r1c3TEjIYAHdgk6aZP6s
jOwcA4S1qm9/hKeKuEqlhM+VNOOceJeGwW00DXeuRHOi5cdJWDe1KL8jUk7qpLuxtfZVcFFJEBdy
NLJVRM800e9TFb3lGSnGtUk9jw0uDNkFF9iLrdm3dkREFMXG0qmISC7vQodItY5mit70JzGVp96s
D80k7rTMoPzMfOkGB0Wgd2v0jxSXLjVzymKiI1IQUx6gf2wKTm1GTxut/ehyeWbmuS3ZPz3kdk86
zjLATbmUbXMjsX+zP4NFf9An52SPJophG/GLRwrVcj5ZfDM7+8HZ8EnkLF1YO9SvGGdI5HDUrEbM
KVrlxCZnYkQ9gZGoJlEwOFlduvOa/NGw3HVHyJ1T2GLRFNW60csTmc3r1rmIuMcDJBAnUOEPzFd7
zMU2GygBOePFgWm2cHqCWe36NHXWMR7NM9liH0TB7IKatMVsuvXpoqppussS9SNro4cie/TC0EeI
6rygxfURDw/28FloBB6ROnDXqOTBJ697eOqN6r1vN12tbnulXkNrfHOItskSRIMul1xuLVJLNZ+j
iRGCKjhtkW2pF3QxTZZToi72A2auSAt2ieOg/G7obKCLiRBK9B61OPLIh6Q4kqS69RPWSIwYQKz5
mnpEfc4gnQWaG3PdGvmmYpkFHO+C8T9YdY7xRHfr6OErQB1wYI+zi6z02eq47Psp4OjTjU75oRRq
h2eR04/Ck22dWfN+j/y7b7hrzyNwxDjJKnss0hrx//0wRS+qry/StjfEtuElIU2ywa+LF4U15EbT
QgrUtreGqv9zft1klPe68G7CKjwSnmGD5kCqM79gZhkXJ4NUGoXe7RC0D14IS0txpoTRk5mZG4iD
zw5Z69PRNsJg4Q8W+5Cw26a2e6OF9J/nXxqy6qV1gjkU/NtUIXHumXwszPIe5S4kPNGv0iK/uEhK
rBZ5J7BjU/nIO4X9oE/wtD1vNbGBQxQcUxkeFG3E6VlMLdZukn6hgqvIXUqLoghRxAld+bKBd0iB
mczHI85ckspHpoOh39VOd8KQQpnQ2vu9Oo2acxwDsQ9CQnMnsbdeu5Yi9viIbwOo4Lhz3fZkRW/B
XMrsi++4dz+otu5lTg80hCIeOB+V90SLZgdy8tu33CNwCgjostq7unqffPngZ6TxteHezangtGLJ
C5gLTSHsnxgiy4yciNFbtiOEQrppK5sOeZqSo4rMmz+gtVC/W8aSRE1t5dBWXcYN7qgO2QAdqHyJ
f4y1bWa+zUNmoIZXmRFURfdHLjV1wgOAMyDWqwOhgcSgrXxUE0d7DHcN64kD6VlXTeP/yz//F/mn
hxDy+kl9Dv8WfBer9+b9H995EzXj3Xv2/a9/riI0T9Fn84/i5z9QgbTZR/RfNKC/nv+nBFT+4eme
JJDclWLWef7WgDrOH8ZMsXV0hJ4e8DvizP9MOnf/8NBSeK4nDBdKj/xL0rn7h6t7SDmR+tuOafJP
/xfKLC9fFinxvvn+61//tC1ItghABWpSyxaklf1NAUrfO2GjO+g7zZvTqQFn/7SJ9wigIFIdo6Sx
QKdD7I678o1vG/+w6i4tTnp9+jLxPymdnKghWNDm2vX9uS93enRqqlcDrWUTnf/yMZ9/vat/5G12
LqK8Uf/6p+n+T+8WpDpEXD4e0zP+lspeQN0tWZDwbgf9YIQuo0dWnomZn/DCvpI6e6u6hOYBGTjY
vjP9wQFSUE7okrpdpTUfJvWSzjJ32I7WQU+ueeofo8Ld9ELSi7YWPd3ECFlOSwfNOzniW7HRSlgz
h/6Jw4BUpxVH8AMpE/PhMCEzj/IYv5HU/caqis/5d9BULZoyXs0vhxFm13s+QE6NQ7uEGbZMAbcu
BNv5oflX5kNWpbGd34GLGm0+VG8TAETBSy8/LY7+55uqWPXN72l+g9c3XPWbQrepxzGO8MYJYMRs
g02qx9lR8rsFfBgP61xkLuf7bKgYavylj5jHJAlQsdiIXP00/06YyXVtb6uQp/LPszQrKHnK/KsB
j2EqHCsIhM3JSoa9STwwfsMlu4f1/Gwr8nY6QZRSVTABOUZU5KtZQUFDgcq/iRSLiuK4rXhXfeYd
58OZ+L87tbNEh3HIRIrR3xPXRkdzxIzMy/aN/tN0Zy9Yi1L4RGaYVVBiVjsqPozNkqgt3hcvXhkO
Rqxff+r8eoqVPfsXdMK4GDrQreztRXj9P6hQ/UPF7dJE4nj9AziOhd7AB0Q8fzzz3z6/+Pw3WCA+
KxbF8/35I/Tn+/yborzrseBPHnXe2ijy57lZYNYkQJgps6YZ6FtEVYvW4tIwh4XkflecY/PRlxkR
npwOzSFCEAkyYj3/OP/yjIYtmI5HmpA6FqoKM40Vd5s2JlW4zW/mx312qV3nEzD4Ay3jdj6uSjq6
e9grOdx8CLbqCBcxJFNsm9+VRPbx51NdGL5VDJy5J20+IouF+/O/VfNh16XFX8bR6E83RJU0F50c
ooynz+9gfhqpGdJ7M4S2TmBGdhWZKB7rrbgr3jM2YB7ONbqsFJEJICqJnw+WughX7x0li5r9Iu7h
Ry/QsA6K8keistkHT9CjOPtZ+tyXFAUi1pq5awNkcKg3OmxNKTkG7bKJk6UTmsd2QA2Tz9X9EVd+
Q9QBhbDHJH81FYJJiENkGccuWRL6vEEiPDLMY+Z1LhjNCM8p9UmcPJxnZDb2zT38UsQ8at3OFIpE
nBjEguX/z6HXqfB/mUNN3A7iL6P7f5tEz9852ahp957/18nzP5745+xp/SFxMVpMn0zKLjKS3w4K
/Q/b8AwCQqUpPZvN2X/Onpb5Bw9JF0i7MDxWluDb/4PRLrw/HOY66dBXFp603P+Tg8KAe/K3+dNF
WUvmPPpPywEbz/H+8VcHRZoJNWWlPu6GtLz0cY+HLYsv1ki5AKpOqSQWIs045amOxEun/euahPRm
KKtVnto7r3LSBxh/+OzAQVyVHFNTryWMF9SRTBXOQJKmTLvhtnDUfe+ZChdQU+JsxETshgTk3VJ6
cxc1iYSLrOU/QQU1EMPD0A+gzBHL40Jd+RFzTYHYnWMl4cYVGmrtkBDMO2JP/HPxEdddtK8TCiE2
JjSAgeGOaqNkhsRwmOSsAVSVlCsrad3t6Fj5kjBKINT041PNbg+th1+87iUDumqeYkywMTu90SPJ
h8XpLjCdNzKL663RgJtXwc9eya0Shr8OR+go6JhvLfDKVPEHlGlpekgnxCyO7KNt1qUo7aQg2RiP
1AIOKh3xKKcUFVs6vT0IyoT2kOCjDajlzPqDGtpP9GrVqoCCJJ0O3Wesd4t2jLxFl+LPAP++iqR5
xJpJjzZ24z1Ig2MijkAVnLk+u89DmLIi93rqR9Owai1csRAcQ0qebbWfTL1f116C3DnEBYfG5lDI
7hgFVnNjyA8VquRWsO8VmnCO0pktkbFq8aeTPQJYgVqgrLBrD06yEQovh/S7pTNW0NXLlD5mg2+8
wwbEBGxrW0GPwjJpPofD2CwRNYKuLkO1Kia6Taj/iMkrb7q6n3Ze6e7CDuqiTUVaaz59o3ivB/o/
wyRPredkVK3nqq0cnZWmt92yUc1xSlONfmdwQgHv7Bw45ncevTc4Im+OAdLfD8rbofToGM5oAQrZ
JCALKvyTS9VGGx9R3BG6NMS07HrvZpyojvRJvU8D11n6rf+E1gcid+E4a2WF2XomKW7yJgclk4SY
M6nYLt2gUisyxrtd5prDrkVMSd+qnxciX3WKFTvyWZZm1ImMmQSfa99VYkEYGSYTP+G8Yg3EQ0Mq
Vq85+3jqqGnH7W2uKLT5PXpbXYJL4SkVsyLniY+TeekAaFpJKzi3XTCte6RueyzM5PZ2zo8mDJMd
eYsjvAcZrFWFgBY75OvgRWANTJxR1lAddaf6Ii+Jpwzq4kniIgPl/8i0/jbT88sUGpxxORUIN2Da
RGmZJ5TfdFPXYa2LV69OCZojxdyk6rNqVb2vfe3qOldb6uvH4j2aZnzDnBI2mpcx0qEi5f29p7kb
3ah2LcLplRqzYJtG/mPQa99uRIE0GXp22jSMjdjcgjC5kKJXrbNGRzpu5D8zIOSTwjETQuzhfPHx
yTsb1wjqW9tt8oVbG2KZK8atMVc3vFlxz6f8EcX9ocgjVMcMSOvUZJfsEIqQedWJZfpjbdS3qqak
Jx2coyAugAImT14y547qW6ucEMPIKbtPfhhD95X0dNWgPVAmlC7uAB1BPKAPkEktxPGWcL5pmuJX
5GdAQQh2KJZkiBJql1PB6kx/kUla4u4cIgWaFCld0q9gEX0ImU4EHaPAG7qZUtZx+vnQFm3Te8zx
KS0MhLfI81gnoolHFgptIYFIFFUG2Z+AK5Y0SjZ6Yd/XIujuygFxMopybWFYzrafItKLKSSOW5ZX
Xv5EHx91OWCg0rtJ2mobIgHVdMYH29taCLh39Qyv8meFu1u92m4PVSUV1bZgb1Dp4qVIsQIDd482
bcf2neYNlSDDrnftkDx3Eeu7XkUsDvO4X3dqz6obtE9jq+fJYqDrm8dmzs+jfoH/emK4mLLwpiMm
filFdhpNQNudCeaoH5dlUDo0A8anMhU9bvTGfXidUoE7yYdUSEbaCCJ3kTk2PLhkhQY7YjVLu4La
o4hT/ZbOqm2JQ98n8d004odu26A4JjKSq8b+rObh2oOhj7SNNlfmfBIPC1g887eamXH+1rpJhXzG
siRaTojgQZP+ih7yl5UZD/gcES/5uLJrIg6knEbgVNHH1BAF0Eb5S4MynOJK7JAUERCSKIyaLo90
9+DKW/1D7yKKkoADNGLvV2Vp7AICY0GUtHst9Kk+kiWxMJsVKo6flcyfE5sBY6zpagj4ieRkxcRg
+GDobUSNCPmO/pQ8mMXIqdCY6D1rcRHUEG3LR/5WVe1Ow3NP7degoS+tRZQHMI7pCU3tSMLYUh9F
tioq6BVUgXCtj2IdN3dN599XMKeszESG6nESlXJbeMZbFaZ4PkjN2wQhUeuaCYRE78dDaBp4HEkV
w/RyoWyJHYfd7caeexUDEssJN+lGlA5T8Uxs8Vcu95fI9bEpymJbEcS2lH5wTxVvn5vh2grL+yGd
9kXMKTeiClqGfvSj0237GGj6Om5J8aV2j84nddhysNUMPHGXkQOjKQC5wjDmLEVEPVcNvNf3n25X
xcuagILYfw9G5wmFvIvzkdBvOxsoRlOgq0aiMtxgBW4RwcPUbw2PQPsg+ew9Z9/KDFi1/RKNMAlC
mopt/axAjWHeOxtWj/hoGldxpU5afMug4C8Nx8N5EJ983mCTx6RztkfNQhUG1+1YQY7fRymTrNM1
YHUqa9nSjWduG9eNj0aD1cY2Lf09lBe7ZmMSaL1cuKP6GBZuhmlSS2RIdL17a5QVyxEr2LRmHNxm
jTgVXUeQNcIU8gOPFIpJihfiWCBs3CLGsdBemfugKF7qFghmzehGsdzZRgZINK+mlj0mX9D+3M2g
iVOZd08T/C20OImx9Gzgd4Nj3gT0qzi5Z6MeO+0S5SJxuFMMKaRM04c8oidTVV8apLYky4cV5c5t
4FFaT91HPFTIXxEN+zp52CFaWBFy9qEQ3YALLFlb0TrEqoobdtHKmEp/3CHayp8ClxiqHTN7sL6i
Ra83fWNDkEgxrCUJ+rFFD5qj9at07wf9cKCv+Neb62Ny8MnFmv+BE4Alp+wSBnCIyFcs8m82cq1z
yWrBZvxPSmfk2BSvrz9zcab7jpZZNsemXXOep06ma5oeIaIS8pDj8pJROAV/U2uLnBr+QaEu/XWT
KNo11x+v/2CXVD2uf8hf6JS/yZtjk++VZSgCB+YQifnmeu96c2Vzqrb6tGOW2L8fut67HuPXMX8f
zigp/dyUY0IYd/UxxVIciu4CzsTbS8Imt6WW3IWQE8Qy8yPrcP0FZxr1beT6e4fKHN2YGartXqmi
v15i/tlvKU4MzFmAE2BsX9m79ZW5fb17ffD3zd8eux7xb4/5kSIRUdQIbaBX/E9PdempL2OUeYxb
DORhqE1kFhCMVs83qJ2qQyl7Z1pef7Yc+zktR299Baf+/lp/sXevXNUrPTUdalJJr/+OE+M5S+BX
0N3lMR1r3k6R2/b7ydd7fztgnaCykwis1kCpysPvG93pyoM531wfi5CnrGonHSFu/IkETq7n2PWA
v+4Gvnwxk0Kur+DQdgZzX+/9An2nDdpsfDtfVzeGl4aEVvc9V6vM/wQVkyu3DwwV20hCBObV69cW
BBUcvl/3r599LBnNC7vxV/qVan/lI5dQWQ7Xe1fe/fWmb45Jmc2hmVYyp1zW/EXXuwE+rUNK7oEN
b4I/q3lx53iV641DJPW0LOcrKrfxhrsRmxqj9OwlwaI1nwYX0Yhj6XD98XpPn3+0ujkX8PozvfWE
nWiz9nNHonov3jTPbW+AMdGm5pExUfWZh5dKK+tHuB8km/jo7sYfqvJBnE3Dg6FuSc9MHtzI3tq1
/1pD1Dw4GoG7FUvpTdJU9aZ0fEpMzaHPrfIxL4T97+ydyXLj1rZtf+XF68OxUQON12Fdi2LKTGV2
EJIyhbqu8fVvbKR9Zad97Dj9eyLMQ1EpkhKBjbXXmnPMTeykj5leoGBBNLMNYMKscrTXcr1kM2dh
pMzJ6yL0BXS8YQIYDFoKtNJJIjx71hvG/WjXtThAZKqqOtn6wYzEpWwT3I2h7iDawQ+oDlQRPgm0
Tk37C+9PfOxbHT5IB6JA03KukNZE7WLPXVgLnoc9Qhv0iwdhDisUEdqxHbovnZaFG6NAChz4Vb0m
REuXyT3xAWv+O2f4k8GFfl/hi0eSFga7Vohkg+B+XJGWENDcvjY4c6CMWP5+VEbj7Dre0uWqgEOr
CxERUxGqkoUHQgXRfKwhBp4itpqFRPenjLl+sGf/wIj9ePCnf9NLSK37P7ja+d/ltfWlqhxp33TP
8/eSmfU/3wVI027yARNizpE2OSEpPvJm/vLHDdsSfDQx1/mWIPqI7Yy0lZUWviGIqIOEXrfuqrQ4
A6E+XQcxdZv5iRhVFj+esopJB4qrCQrNcP34npdl5aoDe7SYHyvlFl+M1nH+wVb+9MdTfHyZ1Saa
tzFMV3WocSmLvYA4Hh9QiqRDF4kMMZ3vftwkGNO2iK2llx1KIk631SBPBQ52zpEkK+UWFEWTfOzj
Gx9fWpVM96ywtm3bzP7xT+bv+vH4otWRYCH5/UeLuiD9iTpPxjcXh/nvEhV2uI0841jM1HDDMk6J
ojobW35S8+dgfSCI/VRmT8wfnSavS0I3PzMEgQQpFO0w34xtrh8IZ/KXXTUxs3Ztb9VKMwnOD+3Q
R4W2cyicTJm3QF2eH+Z7bsFH/NNjhqY6S63X3GSVG4DUVH6NObX0R6Ap5uljaVthtPamR2aP4V6B
NFQQjrbvx/OPAJyO33K+10nPS6L0O+l4PhhWMW4h2O3YuPrrilNjwSYHff/8DqZ5Qczle5vfYNUb
yD0yQWi0vPhjPjU3eaFf9EopD1GioP3ovo5R3x76dtwWhdC2nrxAalaICspxHlHN5QcaugDqSetu
jvPXQzJA/69lnEaEqz7BPJbix/enEVtSNeyd+Du6599yiSIC69JdK7MfRKrAa/SjMd+6IjnM+bLz
Td3EaAZt/twfiULzN1pTBs8mc1BENN+2cTWugpRja36JH/9KPvnHK86vNX/jPz4GoI9rysczzPfm
n/t47OPLj6f5eHsfj0UlJ6vn0zOr7ejufTzz/I8JXacK+fHeP34mSGCpTUQdfDz0458oIOZYI7Em
tNJROI1tdyg639qQv/UwJ3/lox0iEDEDtvicyoo8+mheBfnOoHtymB/EevUrrftgY0R4vabeX9oy
pir3oQ4Yla6C4pKHzHzkzsfJx81AUnKF1BjJbITtq3+MdEJmHTvpDiGWQGQWdr4ieQ5ZS5YjdGnk
dbiIJBoZqF1xmN+EqLpPPVxIvMjj2g/1dGcpdo0NvbBXjoPIw0nV8MCvkFcNYZoo4veBUWEsVHoP
MLqsQMNRvapJg9SaSzZ6/BjRkHwOruKk7fWT2WwrNWFdQjwRNuk7rJnyf4fzP2bs/zZYYBZOj/0/
s5luQf7t+//Z18lL9u2PZCbtxw/+PlhQf6GZr6kWk3dLc1w5e5e+m//3fxVb/cVxDUO47CstBPJ/
HCvwE+ieLEe1mNbLUf5vYwWDp8PFiJyGOYT53wzkLVtO3P84kXf4H7xonffA+9Jt5hp/nCiUFUFl
qevmO46ojEli8JWugCWeRiDUW+Hl1wqm3nrUK9w+WYOc0x2sTZ5FlCOqusHceYngrqVXp+yenHw6
hpr57Ei4th6enJpBmkn2exy/YIM62zn4YTCeTnQO0nxf5xfdDB9pN136yC2WZj9sOxWmutthCckd
Z2t70y0cLOegFo9MKzYpvXcMydj3VA+nforxkxDEVePkzULT2ZUDScJ13Yp7i1WqgjQXDi39fMU4
xHpC3FKEy0LoxK2q5ntTAv5WvhJdO+D4EncFOzK09InxJG6oJlMJfyUKpqNJlWnRezSinnVq+4IE
FaX+oF7jJNk1hv2to8VduXLjTuDb0qqNHXGZZ81vlrFmrHSl3zK1fmoMXhv3Oq3x7/043hR6GCAi
vo/mytZph3rEQ5kt9IpQQdRG78vTunPs5Ue/5q9pD6C0s+6xF8k5bBLiiAmVzbD3mrRmSrFX+vEa
VvZFAZcQiumYu+LqeuIeKCaM3fEKomjRs5Kl6r1CGohYdV3XI+6D5Fw14bsK0cpVws9ePd5Cp33S
AvO5jRkKISCs1zaxhLY+oLmLz1YcvZAJexx7fs04O/dqdwuEt9f8PVFJGyMkfkuLz1wxrgbwrsjq
t24VH7Byc9lUFt0UnVEAcFSE50JdGkm8sbt204BRBr+/05J+azbxQU3dS4+3J7et53KsN7YyXsVk
nZvxsyC1AjJI8I4Zm8rQyo/gu/eepR49TBg97oMxQpioGKAgdUfdtbxyXnuwkgiXCpllqSi9Y5xv
uE1Pfr92HfVaBOYOhDNW5noBAvAgqvgsP2HV6+9tjZ9gil/ZN72bfvBeNsNN/hkLZbrDWjnbxvSk
llsK0LdRtNT+uH4ECZSIlSFurJIs3pdM7SHr3gBuAovMe2SsBPr62BZq3T0Man9laEJdEBIJT+6q
eckn86IF/AWL4agSH+z7I4bj5N3xuRoKQorDQaezHJ91c7rLY3IqIdwIsTTMEPfy8OYU2tlx1qTJ
IaEdb31hPAd6fJh6dakX8bkCEjG/BuLZBbzka42zm74+MSGl/+7VjrVICCX1h+TFFsPRMuo1xhZE
shgXOjSIHH/NeO1kj1eEz2YbvVdxzSLRAFzGqoczQDHig855DsZk5xHRmFfjfZjwWHbOaoimK9ya
c9w3mzLiWFWqT3G+7qJhW5XdjZjUp0pJzziZAW+8DsF0d6f21utgPoabxkdSWclL3X1x4bc0/XS3
y+kuP8FWjEcliQFSpy/yDyOPR9Xvb3ZIJG4+3eHUrDqVPnEv6Wy0XbDJDmaFCtTYmRofjVJO174W
10brtzmm3SHd+3rF81Url98nxnvK/A7ZjvlcD/XanUw0l86ri2qA1Cc0Qe2nVgnQ6IfnOB6O8r0l
PmtZ3zVPoToQN6xtUbufI0mga4PpaJntavJknxvzbVon74MB+z587jsoEuHwRHd2Iw8mCGqbMtTu
0FVQ+dwb/lJ6Zz8PBYa+WEx3JIm14n7yixpLQ0TWQrXJoYLk2XS1q+EamMNTKrBLZOsiHa5KO97t
qN+CrmCVycMXx1c+gyB4PBGUejEq8RZUNHmxkHWaz2RSWBfdHt5c0/sVXfCCRuA7pqCj1qrLkoNZ
QY/djFRU1kUle1q5en1+gni+snp0yPgjyymmw2BdDLN7mkpxLVC7DPKuuTP16ai/WlH8KPLo0FT6
jojpM0nBcseI5ijgkOAvbTGUrb7SVHpo2+noFs1TXU+bCbZf5A1H+hhn+R+uOjDZB4WsYC4aNsAF
9VgiFK+94TpwbFZG+1RqnGKRUWy9gPRl29zJxSqsOa0mdQZPJwfV7p7kgm0w8vaBMrhc2ZpouqtR
+tKU5a+ad2/T4Un3VARQxvCmBd/rECzDYF3kKSnXBOHalyDis+MkqjXOMVWFftTBUGhbcO9qxpXG
Bc7bmmRrsHPvRHOzDM55FirMS1em2C9wwJ+SjNXNbc8BrRJMNxanWvoSuT3nR3Cqgot8rVSzL/MZ
pw4XFcbc0lOMr42iXFQIrGvQWw/0MpGlROwvg1GHBsqQFoJKdBiURmebC0Fg8JEImbR+IpIvGAnv
zEh9i3zaCSWSXtzAxUkHQsw2zjpELLGnOADuFY6jWFsDsbW2deBy92sSTuMu6uj/BWW9TNr4OR2G
K0nV43HM02Oj1l91cBYL3SOkBVgBF70MxBjX2UYBMjS4CzaL0z4RT0MfdAdVbsZCxLk/7s2PjQTv
bkGe7FvbegwDDOhzp/Oj5zl/iYn7txYoagreNnN8tnzzXvzH5tv2P3fGCPBLb052C01WAFdCW0A2
AtuJEOFrNamH+aYfS/WQRgBrvYltskPrhJzkg+dkmyFPQOfRwAXd2x8ct/AZ98fLNunKzSjCu2qr
AcSPnn47IcNuK3aAUhgDKeRVd/DdQb4T5NG39YJrAE7fZ6d+tyqa7wORMaB5ImDUADJsiYXmETIt
lCIAS13TYy9bLCzFmDc/blo2CkfeHJJnGxYTI8INRRF7kszjUw83iRJccTqRmqsYd2eBH/FlQioI
y8dEPue8VBl68LLtnEOYtV+ZQCwzBTad6rqES+L8aq2Bq3Fi3OFjkLZZ9NkyVQC/VTBoVTY+ELY4
sKdIe0vA1naZeXEMqAxBJyQEaJcX4zO7ODZqnOZRxeLBKZCN7S11p5tfEV6LD2f0KHQM0/mSYB18
ENEabpOrwsJxWP4GrfSgjNnPtmJdzLR/0qrxKTbyC2E3ixIIwWSGL6GxU3rMQXTa/lDU/40WVP1r
mexqsFMt5qkMlm2VAv6PZXIYcRgSYp7vGL68l/G+x0mW2f2T5wwX0k0mZTyW1FGDXa7/5ZXVvxTo
ruaye9BNQxiqY/0kmXUN8isQUWSMUNTrqBeM6BNrn6yslPWFQieM6uWAtAREJOarevMvLy8VRX/e
H0hJk2PzDgRZHT8zW3vbHvTIK3KQaBTxrDVQKTZKSdChuMVqf7P08IVMwWZ4DAkKqQxWNQpbAH7b
f3kjUmz7lzdCroRF0ebK///zJ+AjkEGB62U7+eGbQ3cD2HdMlCPsm4exoDBImptNdo1TkuKjknmR
tDcGdOuMpOwEdtHoGmRWGevC/vzP70zu0f76zly6tTZiL9iHP8mEyXbqJ5Du2Q5jYMZSc8Qg/qjU
GLWHvqcINdE1xe3rfHgXNfV5MsImUJ/8+pqb0Ytwhzc9YAGYy0PHnK7+VrOUz0Uy3RsuXXoE+wr/
pqztwDuitBi2sgQBa7aNIxgBnACyShcNZ0oy3NIgOjipuE7A5io+ix7zcpKXyyDobhGMNtV4Thyx
Kbn4ETqMkx3Uv1PfyrHfgXlYxsx2VeRVQedtMquCrgKMigyRIfXvis+odRKYPo0LSsqlrVdXB6yK
V6Tvpdvy9BEUY8zHVIko2GbXHT0rgW83Yf8H5ZW80757Cqo8+9Gh+CGK/5sz9O8OD+DHGhZ5VZia
9tNpAgzUTXONOLpAqzdGLq5oxA5p8jpX1sNdbar9P3/sqv53nztCQblrdwzOkZ8+d7dXHfamnJm+
NR5RhH6KSBiO9HuU97eaC9/GMeKXcWBRmxSPPlP3xHb3UBrpAcfnMenMvTp9Cupsn+XnKe1urssk
Tsse0P9xMEAkBu86XnVMW5WjPdTaMWycaWERFoOaZJ312WliPWwpxeTzAhTb6MrC7KydQQEqdwWA
akDswCPShqPbM5Gxp3vHrioFAOlG6G5S9NNYldp+y/5+a0TJGTAHiW6v5J5QpgC6dS1m/4MarzS7
IG1FY6CF03AfAV1ExqwsoJP4WrFuKxy0leOd8S8Ree7FbyrxQQzOnrSyAJTlP5A4fu9t7ykMWxxQ
FB6WoT9rCdVxla8TU/9SsR0FgP0ii9am6DHoJJd0rBl3j2+dRjmWhWzZg1tZ7UG9mK2/p+179Qk6
jUV6DhzjWcuh2JL2boynQYneFa3Yab65ckjsQev2oiYeAfSoBK5Doe+C0dwxKzl2jfNsdepVbveo
WI7jWuF0Jdxq3ifl1k5rJ5bd4FBmj4PGRYvfg5n+xbV8EgJy5ALtyla7Y++IN9D2F1ulTfDPRxr6
0b+sL2j+kLsJx9ZM56dDe7JxQhqKDgaZ7Zvc0g187Ord9orP8lfOrGKX/ctq+3ervikoOWGF2dCq
5ff/QOquGH7YYEFYbGM2ZDUb0/zfL6l/c8ralqoZGE5UzdV+FrOGQRk3iRDZzgCyBIC1pomTTE8V
8IjSJ7WNVtBjLMrbNFEbOPV6UMURdtm7rLLhExyjxgLGAVjXhDSo0Y5QtEvMtqfTjGebhdDOkkMU
8DN5BaksenUsXqbs4rNDRWfQpZULMXFx99bX7l3EUl1Vsb/QpnUxpme0tEwo25vO59968Yvmjsem
aY55xttkX2br0z1wjUtcGIRZUJLX2dm0b1OP5J+NjnyTJnUIg7DLqONZo2mBvq9zil8LOgwOTL1w
uMZ6dHb7Fiej+eynw9GxonNW6edA89dYbOF6WBfCrc6YLlexST6ZZh4n/8HxaH3U9As0IJRYZpBQ
kvGltiicPAA97UDpJbTw3eRyoYzsScIYyA/wBY3YKz5JwjF2sq8gX05II2YXmc+Z1T6ldbWOS/tZ
ECUhNyWSYaLwXjyvf5IruMF+7Z8PbtDKfz28OcRcoPCUF4Zh/tSBJEQIMNOYZjs14fKZpd0yLyOy
TBr2TZVtWEzOxDFPFILZAj4jZQi3fV3syWf8hHAqWRlTd6nY5nVsDVvDurSGc6ibu8lcpmSHLrdu
XXet0+EWKP6pdrRT6URfXCmdyhiEMtVlwI4NNH6JNJ4fExSW8azdA7Xc5DT+MrNdtBprXkkLoOPM
pxqVRUVbDbfWMy9yVS2n7i33oKOI+hh6/Rt4sJeUxczW87OBz6kYnYNimBQfw1aluUD3zlOGm+t0
N7WFuGkOmzT/KjepNqyjShm25tRsyHM/1nq7BUd5k10xZqH3MhBXNnhDDzCIZpmsxry4W/ls5ha+
ecmaja+2B1z7MGX7txEklSyCzFq2LFCCRtIdwn+evW3z/m6Z/MbEZpwd3XssaNE1zmtsKjdq92b1
zx/036xiFG7yf0jh6Wz/9DH3Ptrzpu+yXe9gFILWYRTkfNp9D4OaBkMzXA0L47z/L8eXZmIE+Hn5
dCifuUKrKh6vn5fP0tBHXTNawqQD855WyVle5/BydUm77gUfRpKevV4yhtmrRN3K041dRcEDZHkr
O5waJ4peQzycwAW0tKwosmPampXAWkkthgjbopFi5NVC1ksOjVKbGTTdjSx2nju33vRldJBLRh+e
W0XZ1p21RYNk9+yHEhSMXjq+oRe5BIz9DZp70YhFpkjOZiruct2NOOiijBYikahVaq5b9KtReh5d
oBJxf/MpeqgnJD5YTszsjE8zMkCbwuho4Fvo7Mej6TYk4zG1WTfkOezr8Yv8nfVJ3CdV3KMJxBFY
kjp+VezkLOGuLT8bhyBc7IpcM1ZfVBey0MEicGw47Gt2rpOxasvk0uANML1n+oGcsZ3zLDsUfkfi
VQB3SDcuxZS+y3aI0w0PGZX5t7x0t106nCFordT+vUqiTdOnZ8ug6hin6Q2/nO6xEsWExxABFA4X
RJLsDSnrJjN7mQQzhX588AMP9p7RAyApCbshgaFmuxvFyWEUxgIM77lI6MRGNhiQ+AWb7EV2rbF5
wMeIDmPpbxBLrGUTjr3Xm/ylge4+abGK3S48CJAzVdTe5BU+5NzoO/Pie+NVfl1o41HIzJ7kULXh
OaOd3A3WGS0+GosJ93uMuMnDVNAkxk6uvrKzlrNfNJruQe3X8yZ2bJ+csX9T8wj6GDPDVnxSDnLV
bWmSCy8idg8t4xS9GGF0VrOWzWbwYuDnqBSTFZrua9oRa+4R6hr7R9M0n2WnLYXlU3H2ZsJ85hJ+
jBIuH1SXRfApKq2TLJjUZLyj53yO4AflnrZW4+mtC7jUUU10WYrIAkirSx/RrYjsI9zeZuAJXYNe
GyYo2ovlGkUV1e2hKMbjfMAz9JBlZMhleOj5e7J6GXQFDAIB5W48KWySoRrISB627h62lbHLjIYd
pHnpyCLK/DdBTMdCHnCy+xpxUS0GtMJ1iYZiSBlB0F6o7e6eTEx4gokracniP8G7Kuk6sxzLPuFU
eN//edVS9b9Ybhy52zRNV5gWi4j4qcpPRj0qNcNMd7U9vsHSvRWgp3XvV/pcNDxa3O5yM+q06Yk2
JjMauFCcSLL3LA+sOnDRf4IUXzQuLeK8T25wPOZle34CW3stIwrcKnxHk/EWwW3j+S5cvIklcVdI
rwCI4HE40Q/q1/VjjHR3IXJQ6iFSDaPjmpOBNYO5CEtlaEeI1EW61Nv2mtps0qFEAy8sKJmdCdJN
+KzKLhLx4URNWSk0La18KSo3WJEsJBaEjTxVOb3QJqe3KfSiX1wy9uhLMByLQcu3fRTQCW8/AQa5
u1Aouu5dwLUgdSp9l+tLgA8+B0beFwL0mXWxjOa41lic5JrzCQXwRZRwb6rgRThUIcQD6gLrUGTs
GmgRgXroctA2XMOTsGEdrje5BQKzp9ST1902OaNp2sjzr7bdT6r+qWOukUTiKp9NlkmYH9kah4f4
Qansdc5MQB4VsY3viCdx6fdXtJdlZ0BhnID95yB3GgahFmps7cx8fBtT3gB9+xTeLs2nzQ5i383N
25sgqsbGTjH22w6lsgUIDifJOzkDTzqSI3lCN/bvpf//muL/be6uORYFxH+eu1++v1YvdfwnJzxm
GPlDv83cXfMX4pGoJ1EmW8I05Ld+m7mrwvgFuT/ns+2otk4g0sfUXf9FCJzzBBTNfj2db/0+dRf/
zaRdpV3450JEOMzsTZVROxZ8y+St/XlTleitIkYv6E5ZZzQD3BRowOdMqu88qdKa733c/PeP+ZHU
es0yr39+GhLNlA0KGKLNVqqeRpv5tfJZszf/ZGfoEYTc0BiLFK9Q8uglfX5MGMMtbVZnuFCLuOmr
p6C/506u7bOpt9eEFKFNVdUvKdgfnqtYsIVvD1lWfU4Phm1vogLUo/ECKDhDfIkOMoR2aLUdOIxh
MendtO3dQl7knos2opJIuXwq+q9NGyzTumyvZuHodAscf9lX+QiPtDsnUXcnIXmfJJV1dqMKn4sb
mYeit/cawq5N4IEqLXKxVnE8LcToi5Wf3lFivPQ9szPDG5C1UWIUo2UfTEGPJNaUL6mFTiltXHXf
cpGF+/hNBe2S9oQA8jqLVtfiDeHE2ZJcqDMmKULncgMEsWO3DyL3uk0TTgA+Jnj4I0ytSK3NFTPs
yKG2wxmGWzm7o/rf1Vwh9obSvfcGJkG/zz7FIsLJ1VLZeeR14sOgisGUVejJ3eeDWtvOgf6chtmw
d3ZD1sUrLHIggUwFu1GfXShEKGKGYZ2FA/yt8ZsX9O6mc1w0iZGRbAjMONHNurt+6i5zgifXXYVj
yfrW+C7TYyGaM+6vAfp0cq1gumypd6c0w4Cou5+7SP00Wbm5MZif1Xb6OBXOly5n1GMoLImZT+Ov
amHOuBWVvYKVaACi4kQElpMVs9Bd/Q0TzbiGtSsN38bXyIUK6/WwlxPrjksgZ2IpQL4KwGAtPOUF
GNQlPcWVYhNjDdkM7vWJBFUCHwFDQ0R1EXxLDzZa4iJbl8J96SyVX74INLIDESsWKLJU8Ya1IoOX
9aLYQc1ANS1wZLq4c+ISMkKSrgxOSNpdbIQJ++XTy4uHInUtvN9IFohRKdeMoR6mIbMOqdkebV26
Xxt934Y9ILveyfEj5Pcsp0fWakWJz6rrN8R27K0UD3iZro0SF4s2mbdhJF7AJ/UAPyyDMHPkFBiq
Q1FWGBftvuZoy/1lm2MtTy1GINi8LilqQlqyyk610OrzVoOVWtqvSZW+BmWLqrLsFp1h36Im+S4E
sQGBuW8zEmUtEzSxYrxkJASDYQrNdaeNJ7c39/VIolI3eGu9eTQ6XUMZQ5ACctZH2DGogJKvcRCv
hTq8YlT7EgxlRScIr03RZC9OMUZLbFYLRQfaWXi027nm4ikqTTxIR8V9HdTik1xfMb4YLh+agVsm
O7slrZGmtcCXUsMovSG2RI4UbCbCdytOabQwF3Mh2OaYvtYSgq9YFvHIgQabfm20+pOWFU9VnHm4
QulTS7vCjxsbBgNA+TBlwB+F2jWqrMe4UVzCGoFNmvWUUVzjMbMYv8NduNpxt+3hy8FHE8cppO1a
+cZhwGO4tKMBFTxQAIAG50iPn5q0fYs4uwCfbVgA2GTelLxd6PAoYBUYx1JZ60CTKHg7HNX1RB5R
n2BDSI5JCtwwPPjEL25MHcCtiPrxhE1sy+/ybfKlZzcdoK4B/dE0XJaYiYAFXQl2YXMIk2Bnp3q4
tONfAT8VcMUKHXY7RirbebVL0Z8qUoYdIgCEVzMIt5xbjiyRKCZNQvfstdkCCzMhajLNA5pggTmP
0SAqJpsmsGbjI8kK2YPHuEQw0ROgfywt+mK4dFALqGK+Mo7Eg9YLij1zGRgUg6njbWpH5l9O34vU
3FkkZW7rwc7WNPm+Ft6wrNtzNa4Jm9JXBYT0FXElWMBS82owQlQrexki72eM3IIgis0U8W14U612
WY6OvnRakI7VpLzSwQkXU6GC7KD3CJUa8hks4HBVOO4181Zep/iHJIci0egpPQRjWADFstaEkk3L
rrUZdIuNNoFP11tDX46Rt5Gn1jC1pOfiZVzH0TcNM4RnGodqwkipWlnHSYfXt++eWZB4FBKG26on
IhS+FTnAc1c9VT5U9AilB9GEySOy3YZt0MlFw7uq+vdQ09CBptX3wArSBQNhLpUk/Xhje6jj4Clq
4AR2LT5x1SdIymreo6EZgOc6qwbX/yk0i2dyTylWw4TLXoj01cKUGkcAzBXPeZ8ahAtZYGJ4Jm+3
ZkYfpeYiVWDvohPkr5uYD0JWoToC/eU4BDnpCuorDolbNY6nxu/bfdCN2YmxDoh8cJ1awlTEwHER
6922yVyW2nC8Ekr6aymgO3mRy7mDAdycLG0zeqQoWchVx947N+jAa+T+tCHxR5jDGrqcDYnguxtm
mKtLZF62xiZ7Mo5uzLmMm/YLzH2xxeX44pUeljqe27fb9wJHGejzkDAyazpNdfg4pndH80HbJ1eU
VSURJ4lPOKL1biYD7mEEu0VHiIEXAJWD1XzjKbdlS7IOGUHRNRSQalBwneK+VE4dAS2iwKlcpoG7
AyMD7EXb8o8lM7Fk59qgjKLKyOtq1RUuKJGEdD1g/vhmWyS5ISRGAFvYPVX1e9nRaZaW9t4qntPS
RM8RZe9upy7rXpRbFGzDcjKxXLoAyjvEdauaDtxxRPghKhqzBuBhqgsQuaqSEkSrJivm2t3SYmHz
0/AY+rkCF0TygcO1xhte6ihBqCNrNoQBkNcsGBe6BKzWYb9rnOEF4RCuwry2N3RevvskCqGgqzO2
jZBFv2iENG6H2m6P1ArWgkZEwcUeHlqh6myqoFAuk7h8VUmPBdjZ0I+04pMi0iNQmAd2ifj99dRd
tb5Y25aCbzLFQWWQtjn6abMj3307NqJZ1nxYEIjqauEYxUqMEXEwOAPxuRJqFjnldxQ7iEF1LOvg
ygkEkzDZlIzlS2kyrupK0HyGrkTbxk7zc4O/X1UzsOYW3TUxENfZ6el3e9TjEzAW1qKd6MNvGZ8k
yQjIBlBX7O0R0WGfuM3CGbzx1NuVvnEw2SxMhWQAS9HWY0kcCKRnYuV9NFwAvxcJr+vSwFpmY11u
mELgcO+zZEW4NIaqQTDAJVjPKOmvVpZabUnqu2Uoz0+mUmibvKZgMKz2zDFADZLsS8xE69LH4Iv1
8ptdx9/AQLzWlf3JC+ihF+gb6Au0X8tgctajTMGoIgYJI9f3tWmOvypFGO0sgKnnytOfXPB/K0y9
5LOrING7b8bggv8PZF4PQMou4aYagy3XsB56R37M9PZNa3zzwUURn7o6UUaF8pSmTvFoRki5zD0z
D6JrECBufNcBZx7CE1K5kE9+0a10h37/pPvtqbYHZpiiXJa1XcGRDhU4qRMxBcSBmBndUtOGaTz2
Ej87UdP7k9I9KYP5AM/xEsO93Km6ke9EQjMt47qGgngTBNBGGtI6L1FuETiXayZIBHb7lkKzXxSg
wAmqaZdk1wcr3Qr0ZZQVLotyWJxERIxXF5ffhYyBrCPiFeZ7rQbzEon0XlPgjtBZYwRi40DvAxyQ
ft5/VsZUmnzHk2G2pmRlgo4Om90Yje2+57K5iJwk24LqUNYU6ZchjfW97ciy3XYVeuSUcloeCPJs
vPOotgOwhsKEkxWhHhu9HReKU1XbzTHxUDgiL30co87bDbEHkkJg4LEZccYQnQ9NZ9+SDgyVS5zK
3otKmrqOfo1UgzTHER0Umuu1FtnrUYWpOQr92BK2ckbSck5ZSFo1P9VY1a4DoaK6OganVre+NCGI
fmF43i4e8qeynpwjsY2fTLdYTSJDR5veauFM1wlg6BpGfbkhxd0D+Jhn9Ogs0sGEZ296hzSm1lI+
ibQPlx47i03WQXBPhPq50dYdlRv93LRHipvlD1l/8r2+Xk4OxWmeldQJ8maSUq355qfHnDh5C30q
DrJScW44HZdFv/WIr1ZoWx/mRwUuiDRnPSuks3f2+AoUs2CR/+frTnqCLAZXuqtBVuhSqenI/PeI
CDgOWgV/1XyTpz4BG3qHy7nUX0LclTRpDML+lLKmh+im8q7AfPTj66Z88Qsw1lY9lgATFfKimAsM
u9AMVnNw1PyN+SYExKt0frtrjSHojizkCBclImpIe4xq0gSaGh4+sflul/oOvM76c2DGOWNGHGMf
N710Jc9fjoryWBpmtWlrT6CgB9RuSWPK/BzzjWBhZwNibz8e+vECqHdxGAYKbjLMPvOzYWWWPkb5
Yh8Puka4yzXCkGaXKR58lABMKoAHyLuV6084TE9pnnA2zIZkt9F+vzsbkcs4HDZjoDzMZlI2HsTO
N/VgbQf6B7Mb2m09vLCzgVfvVIErzW/Y8Qv2G6WPbzr3GJ4hsGtXgfR9zTeK/INZp7g0AZvGExWj
J9xNrOGtYbRWHeZ7Q6pP6jok3YOr9qGSLi5denrme4UwuwnJGOIHVvC1DlnrYEnXag4Qnugph5a1
54od14XyEEirWJyRkrSYv9ak34v6ZNpBzFkOfl4dmtLElSfvGVXc7kwajK3aV4da3sz3SC8kwEIb
vnTyn3pi1TRpcAhV/beDb74XOiG/dzdk41KNkpiwDn5ln1pHXc+/+Ow3d10YwRG5vmushby0zChr
XXModn2abP8/e2e2JCmSZdtf6R+ghBnl1cBm83kID39BYmQGZVTg6++CrKrIW9Jype97P6SJWaR7
hLsZqB49Z++1k8zAcr86oLcHZ3W+bdZo1UUXpccgxtc/Wlbnkc8xlDCCN0cbsfRu1mSxXkHGv93L
mGHR7WAzZijWH5BLPzUwEqhh1ysz+2Od3l7P5BOEuV+CqFgNa5DTuBa69en2envYXiJmWWG7lV/d
hpJjeLoexPRluHGIiw7bhaNxZCBxofxIMJxia/zj616fMTatadg3VlbymVQJk/jNXc0yIS8ZRr+j
O7iXplmwSa0+pxb6c8u4gVDYyHx2bLR38JVwQWX0qjkH8JBzo0BYhwpXrZbW7YF7+p/PZrfnd/nz
evvf+vaHNOWxAMyckf/9fa6OpHq/ve4Hs2zJBOCv/PPdS2cRNq3/miT6z11jc9399dRufFSaxkBt
sv5hNkIYLtuUdf7PV44dyIJpfdiebV84khwX0L2Zg1jnkjAJqpWOC4JnfaWvTuvtmW+1KIZ7b7+9
anNabXudlB4cYNIJpValYVbDh7UoZ//6Dmd99h8vXaM6+i6rioJKgRP833+9ZXVamNv04bf3dntb
fcHbv73cHoDp9H97+R9fsmpJGR+xojvrvUibCcN8bRAqosWte/JoeHLMtsuHmmAC9r5G0T+LQTNs
nkpCn7kyt6fNbN6lXkbE5vRYz854FhuoYFuc/A2msD2ljUuId8Oe0NdP2vZpDusn9beny7rQiXZD
TZG9vC2SbOEslTUkwVNuZ0G+MiQsdxR7qelf2Prk5c+Pv71M16/Ynm0PiWy+Lri89+a6Hm2ew5El
i2v4368jBXdBDOukF7dosz5szyrWz2k00xNt4jY0HSaI259vD04H1kfSgwpVPHPCm+n9resLN1DS
nrankD3qgJ52HxQrimIzB2brs+3lFDPc2JVpNlx6wh8w5pxHm0zH7cFi12dtWl8rAxpbsvvPi3C9
JiEuNQjU+OAc+m8HQ9mPf7u+t6d9Sis0V9CUtpdoevNjYSC0/3MfbFe23hv3iMSsw98u/u1r/vwb
jcGYqCplQrQn/y4AOO6naqKCxVXxzx9w+5bOlUwhkfTLnSC5MiR1EMtqtu5+6XqTJ+uz/3i5/Q8A
x97/Ihb/Z05IyzVQ7vw/JjIYVJP/CtB3Fmn1f89l/vrWf3khnX+g8XGRyf4FFHb+eCGF/Q8LkyRt
ZsNGaW2vw5d/IYrdf6BFM6xVv2GZG4f4X3MZy/oHX0qCumn5f5ki/3/mNDgoVyXK35XGvmGbFlMa
oJLCwBK5Ckr+Jn7zKNuRiXTZKWWsdHQn+eaIOTrSmqezbA7YgL3kKQZTVpVGcdT72AgtqVvPsIbl
Li+X4YIHPMhV5T6vOXv7pTOrA0TE6qZmNn9KFudxjHaCk9ejO5AVGlfZCyYosStSVd66Qcov2I58
csZzvHyfpGas4QuquTf7Sl7zpcL3lnXzrk8N76nxFz+YCUN48dBrkoYaB7MRWc+QLeZDjw7n6tSp
f3XHfjgYDUAsM2mcg5wIX6vJ+/7R+xrqSUPjJ3eLq125xWmZohIn5qw+EIeFUZdOX1MhKaR7FExt
Ae+8dIlgn0HNNok3ni2Y48iDh7dpduNdos3ybuiX/q0rxbCrZc/uJGANcaQHMBQXYemQvkvpcCXY
737m6BQl9nkUzTff8+nT5/nRaCYIF6kjbuSNJMd20A5K7WXNomIh1qKGmuhKJMQjluPNL2+jwGPS
MRiJeLPedQQp0PSsc+Yvr/Xag9cccHuua//SlNjXNf+c3i20qpYGBGPB2LZBg5CQy8kk65mgJX/v
mS/KMwMwi+Wh0o3uoNldTSbFLesG/12/Zk+671SP8TDRMCzVoZzozMxlpoK5HQCmH3PFybVTSNp8
ozpNExpTG6FA1Y7GPcmxaLDKIjmCtVhM96YJAqJkDhSmZqzUtwD45l6YF1JqUeLgB3+PBhHa6VI9
aqJFCdMY9UnaP7mPmlOelTbbq6s/wPgtwqi2XqHXo5/xUO2IpHsQkPTxtUTy7MvRB+HAmFya/UQk
p+wPvU8jQZ9HYLs6k7Sp0YI4y6EflXMRovUYTn0O61mTTnI1lPa77vTv7JUzRIzGetK1SzxG1tkw
K//mDL4kMFCyQUXEtvW6G18sk8gvYnELzDapdtDoKx57VzAWG30L9EuFG2Usu4D07M8WGNxNrg/e
0l/RtaWnhIDvq54XXPdJoPuddUFdXF88/xn7FybHdDLvMDCA6ijIPkptErvXODWurIsgmiNUGUEl
nM4eUwsxUSPcp8misW0kFS+7Jg3asqWdL6ti74NGXof6ChrRPD1mcVmGpeZ56GF0Pv5yCLQ6JZuP
42bY1/N7NZtaOPKWB166NIwW1s9U0aSKsoXcHxKlrNkdD94g98QuDbtXNVXDdWqT7xawwHPbMFBx
mHBQu8LG0OkMikY7Ll7bnublWaX9tWkIwfb0ErONsf76M/t2ZdXtacKqSKtKkO25XqyS5kpYV4Re
dYbM9zNE8Guq8i86KAH8V+aLG+cX4hQtXMkCTzCu4oLIKEx0BKG6cf1R1sbRQ8EakB/j3HHvfHGI
KWLlgmBoFMvTMpnzWYfbN7dpdq0imaA1t8hDQx5CTwpOGHIxGWZZQutOHwGnzgUM9yLnRrNZJtpa
wsoqJvPeStOGwUpyzNrq02YuFjJBxjNKytr0plFA91iI79Bdwo9rW3H2h2wPBLS/JCKFN+Iv79VU
yQeP9qVn1HBtFeHI+uJ/CL9Pj0vlkYTolF+NKAppNkWHRmj11zSzaLV5h6Gx5B3ty+reZUj6LFOj
DApPJjdvBjrSiKQPbBQDNA4cl6FmOTz0Xms+2bn+YDZ99SCU97QsqNLamlxObO7jfQMHG+yi912N
yb6pHVLysvdYwfkUpRT7KqzHLDvPHXmng5Gn59HzOjrDnr8v2jQ9pgnQqdTUslMmte8O1oGXLDIf
6oKJU2INd65OunVWoJFnH6pvbms9YZv6os+s/MYvHUr1g+Tq3yd6qt93WDMBWoPPi6dxAN22mAH2
/ipMRzu6tICP7Mb7FqeR/25Fc4TV07i0ORkak4zUaciQkKqsnG4uE3wMbI5/cJcMS6+OnDER9We2
Jtd5cG7XLlXZusNb7e07M0J/TPJAaBoMTfR++J0xUiMz1xx2eVcnN2cNL9ToRJ3KHEEapsWPIjVg
l024d6KEcJ4if23nH3KMHoaEIKFM0z5KGtdSksqz5BDzcpP5jZmsEYYOby0Rmey0S9NSyJaXmJxa
fP/zJ62vz9nlK+HEJIcB/t45dio/wD6NHC/t05PPFQ/V0W9hm55Re/2M68R/b2LEmosePzI/k8GQ
C6Ryc24Gak6fAVU2x6rlP1iAd2ViheVkMVSWPp2gzoRb3FQfUeI0BNSW9UXmCaAEsZTHaaGpPUZy
OLgtfFQ3MQFLOfXrUBDkUSFHPrpG7T8IazzpBp1UrwWV6oyOfvMb5Nu11oujWFy0gky1zjG91xXA
bND3reJ7RcLhHXixTxOgqDG6JkE1NVnpmfFIvF8MOc11nm2uoVipg0vI+qWPGLwNjukc2allaBaM
R1Vj/jbn+Vs55Mb7bJAXU/nv5Os9Uxh9WyoiQtC6+piXurd49GnN9/rQ3RZGnjIX3xJ7htSqqQ/Z
MXqw/NBtVo6Xj7/ctI3rXxuJN2fnRAh2xcwzGIO3+okET+bsA3iJouyNMG9xiBC4Xj76qDiIjPxm
NrrzlCuau4XeWDczt0jPa9ipE5sEZburxKntB33XGkn9WqfZgoefbX0wW4t4s7k9FVZXX1vTyqCm
Mp1g4HPBgiRO3O67CnW2iwgvWqJrM0XMHQws3W2TG895EYdeP/pXq6mPo2r9S+fQAPJAtQ+2/tz3
91OHPhl3zaWd6/osc3q8TA2vDNKXg5G4TGo62T11fnT1WYBuNQ7zIMmJaenazr2NVXIhq6sPMsnU
C0zMr2ZpqAq0KmGE/tQw599LclieY3146TvNeW0N6PW9yynJaPSD6OOj5tX9rcw+C4vQLNHPP1vd
YcDmk4mX9AaEW5HdEeIz7Pqulfw8OS2jWWdgPYoiYvS1zmri8lPZrjiYOnA33GGBm5v6PVRLhHyy
xUFFQMeBT9rai/ir8OFPQOMYOrQCWnzG6obdXfjhWJNvMzICSUSmbtFMYHWkiDvrWscObdEACR/N
5OY69S+U8kjpiUp2Exj6nW1DRlSifbQ07YuqEwybzUuPy+UlO25lRE58XbAYz1lZGQe9afJQoan8
gK0NtRel+/JoOPkPL6PssMm4bVCSI2C3mA/Hsj0mC0M4z/9aOc9aYqsHO7K/OXaCjH456YzcAt3I
uifDdHdT33tXURSHhhPMjfCy3i6ISRvn35ZjJbc+Ipu6ihc2BW+1BKc9sbgV2e+9IaH4RjPeQg6v
fZv1jyWl1mQrwJTZ8EjNWt5K3kUkHdOys+24OIFfAMWtMcMbrdg4FJ77XpodjgH8dKeydpbA9HIH
H4feX3Ny0AmkJFABVjbtzPnNhi93tMzo1dPa9NQ3enp0MvWQULuh/4S9KocIkCz3fL8ep03tlS6A
GYn2AxUof0MoQfI9SLvaW7F68s2UyE04bEPGqIa2f+gbs35xzEu9VthN5hohhQxJby1208gdMRXa
8j1hppMPjgSUVbJ3ygX5Ln7HNCE+OG13U4wfi6zWYLBS49xNtnXWGFtBvWHApFGEt6ruAAzn+iEp
qp9VxZYbaWBi8orGfTqDIEl6pJq9GAd2O3c5cuqCj6RZcPkSjcgNsTCjXncUYiO+lG1GEPFaDPHz
ovGaCBDr5UuXDnI9BZhke8ogUot/83KlmI/L9Nia8sWbojhIjTQjZqN4yksbA5lSl8IF1uHmNX6X
3CTdxMF0ZKiRmbuNxGgrypSnpltGl4K3xGzQwmT+VVflJ21Ikp21qrg1Q9acx0qvQk9LGRWqCgQl
wgTfm+VeuGif8PpacJeJkXWJjskaEqdQajkvrQVC3q3BXOrslntnBoIYGBgJLX827lvs/9v/TEeB
KVvJHSkA87GKtP3kO+Vz7BMNVrMcJ67en+uYWf48EjLSUGwfBqdaKDEaEHaLf8ZHpgVDSk2ttUgu
0rI+TSVXJYyc9Eiv/OT14q7yWxXwN4MN1Me9wNu6r4fP0aTCYvzpkCMCy9eefntCCrwc7KlFn/+w
cWGcbUti+5SSW4UkcVghBHPHnUWG1tKmR2KG2pDtfoTJU14KMrZh/zGg7HrzvpYGPO66SSI68yaX
QEJ/r4izjywH+AqUpGCLZRngo9t3xXvmNstDB82AFFDRnnvSiMHpZJyglDq5rWGHphnf+6oiXE4S
3gmEhnm+f4opGENzYq2PUElc7Wl6KXV3PNa9Lo5FZGFMoVzpJw4sOrL1E3lxr8SMzgGz+frA+BN0
h48EzXuRbkeui1xYRfOhZAN3iTVxo/boaRoxZtn8xc8aRGu9h/21QysBLNp8aJEzGQqgWZnnd3KW
X8hHc7n8qmEnKiu9ymr+inIAIYs919esjtyDAHlP2wBnJVaCj4H4it3ou3TrGQYfRuHeOYQjXRwF
DqiJau9QuFl8saf8Wpl2czYa56ch2nE/RVUE099FSpeiJgP6oNhXiWWdxzrnQwq3A3cqiMOJ+vJl
nnPe8dH4XVO/QGdJsj04yR+zI/m4kRk69OZu0OrKIOlsfrmyEZDiU/+mK261tKS7qWZIvO2qm5Y5
0Sh5Dv2F9EULLIjoggQwQNdJ/H8GCvTU08lolCaFneHe5UZaA5GxLq5HtYIVSz8Y9hBDzHF+pCAd
Ir2p96aKzeMc9e3JPfoG5OUkZ7vvWbcPkd18Q/72o1vOPefO09JN/p1cWU51RZpPE2lnwJId+nDS
dAfgRs+YZF0+wxnJhuw4lvcswpIOeWUu0d0UjZ+cXPmCYowgToLK8Eb3LE2nf2zrxypVR3ZxAgzY
j442rZxwleEnNK2O8MpRbfi3RUGJ713uRccBFQ9iyAA0Pvnkfy2/RLYAh2wmMl8lhzDc5LfC1IxX
N3atG9r94ph6EqUjZ1N2j+oZ4vjZcsyeuDdR78Y+To6ugIkuyu7cVvcTTuibqbzinFZRh4imIuDH
8DqBaXABLUPKya7uyvRYRohENMJUqdQJ35qdNT62J+fPn0ImXNF7AsB40GV+iDNEqYZFtQNW3gl8
1Dp+eUxzmYOG0vojdmsSvYjp3jMFk0E/ixY+PGZjY90Cp9bUb0AS39y2n26IGqZxJmd3bh/nsp+v
ZYHahAD7VxdtSGf1pO8gdOPcccz6Sjz2k/6MmnLt57znE0WX7gr3PMRoC0RfsqgmiGn8LG++1DAx
jWhEh5Yux4bh477uFOtLa46QVjIm1okCMCmeDAJQH2vxOZI3PuiqfpRGeTC63keZXDqhxnZwBom5
Ekmv9lJpp7maFYo/dzogO2V9tzVQuCo9z8bdwHH4Ls3VR9Fr3XsjFhoG1XcQLOmLXaQfgLDLaxwl
n9uOlRXlLuoqb28YTXVAqPM20ohZDLd9SXLWFwv3Z26iQ0iGfjyyyJlnlhVK9icr7ov3hLxuaCCh
snx+t3bGxRiXxzIdzQeFEwopUxQfay5y3GY6Y0S37k4CUtvrgmucg4iOS5aLmr363lx/W0YKOqdm
Aot9DLBHi3HkGcKKN1HvxUSIn1RE6K8dU841GSLF3Ih/u4s3PxaFe9ItrXueKAHN+RldrPyakSoh
ejSzlZXHBzEV9Kbs+upU4NPsVr9zEmfvAIeB82KamMhJc/InkyYG+Np7bNf+IM7NRPiii8I0ao5l
orRzByvqmk5WFcS5j71xajysLLV2asTwUuNrPy7At85jiUbVtKrjmPgkVuUIWu0ZT0ihHPMoC0ak
8TzBmQWx9H2APtzYZ+mo7sPowM4YdDVJblse7JLY0CKLKPE7AI215t/p9U8x9cdpauag7XoRJrr/
NdF4twT9mYBij9QtdjcspqQMLOSHWwOnGSob9dh8CnupD8pq1yxfhvVRVN/KUnOeE7xxWad/Scbe
+oy1DyKEh2tqORffcCP0Dl58RaFy4ZdRD25nn2nktjj0hX4qUtZ5dnEt1DSNZkyJVilDrSZTj+Bg
YwRBq+jmWiJ/qUiL8JcKtZ5DIvEYcc3Wa7PWUt2zk7Y0M5E/U9MmHhR4k+xHu1oVd9V7lz8BSEXM
6oBCthJ1GTWverDtmm6kek3JbH+w1Tmmh37z2ZdNQ0UnpyN4qwNVQvFtEy+EuoeD+JSRSiEi+o1Q
/8vK4x/JcAVMkaaCWOUoIONYO6UatTUkipjQjEgEcgR6YPZdfHDkaBDAQ8diXOAzlcorj1pa2zsa
+v1+jLXy0ODaPsi09o8et/pCDhxNoOSx1ubn2uI0Xrg2/r9hfAegu5zZn++VLX6MTu2/5Jnhv0ib
DsFEb0LYj8pFPm0Ymr+2nLNDV7pnbdBjZJpR85Igx9co7u5UnH/pCo69LJdpUNJneKI/EtRTneOJ
hBo2UevR1kduSDADNlD4YwwILrMxA6ZbJatpUx6FMr+adM132eDuh6JPvzDgOom8fW+cH+OIzY0O
hwhHXUce7SP5WNsfIqZyTib/7Ll5g96huXdXpjGtu+Ipm+oXd+k94LXxdC5m+55SJz7Hep6cfERY
+LXq7hYVmhYUtUnHtTHd86hhoh4G4+Kgf6AXjOQnGrP2pI27VngV9RF7RWYyi+iq7vsoCQdVUmPP
AUqKSKM8CA1JuGbiyctjtEX1hR1nphxmSTZXPQrS0PlEoHGQE/lwdjFbNLGHwy/27j296S6oImE0
Wrsuo22cF8/aYiH6WBPY1wf955TSGizz+bRpBBA+vei0UA59FH1qzYR6q2aZRCVF8qzEl9XScdX4
Iq3K9IsYktO8pl+1DYEF3ag/UIFYB7WOQb2OjB6GtLABOq0+Obhq3X4VO3ZA/BgVm5B1UKku7vCA
BrI/T4k4OBlJwZadIqqo1YXYSnVZA7gFbxu9W/JuvDZ55FgRto1DmFJp3+ux7xx0yJLd4OZIEJsn
7BsceAtGnVqJNnb7ObGVkyeTO5yxix4FKvR8za/fvIFkYDsG+tC4YTGK6URJzeK6CuiM1KnDWLeS
4MemIdmUSsxA1bGcIQ6u4ontIaZcZwqqE+tCc1ApOH0l5kmMEQdnzL/UbYG+GRZu1pFCsc6Sq3WA
bDnFb68ms2WIoVPRaAY/0Fbwyfu8IREX9cDU/JjQH3cMjmotv2Wt/3WJPjYZkbkA1IP1jP4S+cAm
4YBiXWN7mM1w06noGv5rWmADsSL/0kfR8sXCyPwl1Px5vNhOnR+jYbxtcqB5QuhYJ+p7n+AAjM38
xaMOCij3cEzM61zCrs+2LvBIl0QCxyMnQrJEDqrKgQBBynbTCg9OirwPaQndwfrAVB5wfVneZjFZ
R0pdCwXQpUIcziELtyO6kBQ5DXni/ve4KX7W9nLspfe6ZIT16hrpPWPM8IZBBrsk/Gof9HrSXQwr
Tg4mONFN32baZHDM4/zpJDQpJWHEaiyQzGuPZGYb5xlR/SKgwKKR1zAtT+RCxlNH240PoqnedGt1
WOskxuA/GS4Cj3yLIyeuHYzkDL5dG+SM3UXXWmGSMjK5HOlPcPHE8ftoj+ZbvfTGLsk9Uijz5Ow1
3nCIZR0dFjm/+YVlhduMZOnq9mpV6791fzPSWb/XxJB/BSAWZhrVh+N12kUazmuiAdzXNWD4ejW/
m2oiZAp2224SDkJaQgRyTbFmD7H9MbsmNhX9EhsRDNQ1WoGO1awHkvEJZxn0A3aCYpdA1XhvODh8
8b1YOzxZm0hLrcqtuZMtJlr9+a/rEsIZK6gFA9923+x0xGngvZb+T6d/b9PkWZuR2yxD840kTkXn
wh92VeU+iBKvyDLkvyd9Rr5MioGrYRfRYPQiPBdn2sLarut61BF5BEq2tq2TrDzzovHNiVmtDUc+
Y7fqvXUzDixSQk5qE3zY9BAPLpJ+9wdlCnGUe7/rYIxq9k0V9jMdRxh4qCo02/8mTPmppyM3b3Ud
cwpg92XqHpd4+rR95EyaJzngqPGDKOYv3Q+B6QepHsL/m97hbhqH9VBtvrV69wJN5aJheY/m8VmK
IUQFQgZAwpGIXpALTEI3SGxpSv8tb5N9pIm3hC+9eImxV1aWn5xVpoLvRp3UogUYUOKmsc5MN4ZL
mZi8xagmadIh0ToOVLwLHbKGzKmKjjZD5sDt024nbqrnONgYM/aAuX4S+WQEJpMkBMomonEOrPqO
vFd82jG9u4SEojR+zs2GbkRlDNj58nubNNqFLXxOX2LaT5QvsR34bDuQUpcwsUZGx+RKrC0NHTER
JrjZLffdMP3c5GowD/B3CPI9WH8qfvuEgKQZZVa72KekJRor5kBkuL06WTNc0yS2T5sy7i9tZWZf
hkaC2chM7eQhBIxN0kYzgohGxb4tm4ZjkuX/LBOt25vxQs1cmopDPq0v+gNYkzIOlb5/l7reBwVx
HE5R87Dp7wYpAIpPDglRLaGpmzQQlfBXJhMcMTKRBs4cc29EenZlhhITRqaj/C2VffFlUx6WWcek
YSPQKQ16eIN+jC2CExwohWVDWT15xLy60/SlNPzxYIn5Xa7fFsUdG17Dp9NpT1QI6C6L6EFn/dm2
u+0BkflwgSZQ7TNHPDZ6coWyye8X1ejJV2leZxUvjYMqNY4sCuKayIKRbEjWuoazism5EPh5zYR6
/WmbiPc9iXEZWVX5gGoBz1pE0Yd/617X+Sv8GPHi8ECken50c270vJ6/CYVzOmWO1lcth+Z1l15/
8u2ZKr6NaWTiVZvMYAKIyACzDoA3vk9PVlUELm+slOj1ZwpfSTlDe5aoC7PqjkXTorIfd1npPbNf
4VjsG4zbmY0PL17wdg4MAcBw0jnz7vwJGuuYjV9Mr/w2xO4UpDNSXo2cBs54ps0J2frur9WJs/cJ
pSKdkaGawAChUZ4SiG4IojzG6tziUrNNwzqiEn13HPYMlvN6t0Q5/XhC6XZtgZ8Aaba9L4TIAqfI
4rDwI7auYh6DhDiLS2GYv1ECn22HPua0YGdZN28aWCSLdd8sXXu10+khWa8UKC3XOHZPjWE/d+hw
jl7nRYHsc3TMrAGBN84PAwbJY5QdJrCtDVj7o2017/OYxVzeSPT76WrREbraerJSve1nqy0bJhIw
5Ep3uvFJAi7Y+B3qgcr2idOagO7RttgKXMKw0uq3Y7BAcFYOfd1Gyb8UXwR3UjNg7IjG+U7Z8tR/
yfXBPC+k6qJstPjk4hEShP6rUw3VU512AStddExHmnkqil5ajoC7XHQtsbgB0H2OLGQTRyap0H4h
p4sCZFMUGB29tTFneeB589cm04agSpIn1omItiJtDIfJNvI1QxqsjEbcnYdWRfuO2LGs9wR5KDV5
4CWkF83Vjq1FxoyTd8UpNlKPiM/ZDkxNOwylo591AeYn7mgXlOJrikb6rBsUMd78ACq3u7apoJuA
4gYP6EMfIwKgMCna4VuUVd91PuKdK+YZzvXQheg3rJ0am8/KNT813K5W72BMwv6iZ98rAwlLPfeo
BYSmzpOTr4oRowsqTtZBVSSBNj7Xpjpz4jHYJUkA1Uc425a5Z39cSROk4kWzN4ZUzu++sueTMfzU
De3UGWZ0tuRq4yiCyjecx2yN+uq9nGRUQM27uMlePQa2J8jIp3yMjItyfkU1TmmCyc4OZ8kA1HIf
+PXvto6KDx9shOzKs9kl+ad/RO4aBxkV5EnZlX1YLOeXLzt3n3X4EXtikaMyAlud4bZaAIqOqTxb
nVHv+QXig46ZLLAJD6W5bIYMQPOg98E32hMh0pHtvnMRBPZCQyjppMn5CGEAybLOOpmP/PIhVUV8
MvtnfUS6o7VVMOcpBZ4dc1MFlR5/s1Y7L+OUH5i5AWnwQmUe0C1iFYtesOBGA61GHdyqFitu8PIM
R0AxITKAIs8qptP00rZZfEaCNWOVsrv7IRsfY6gwEv9Q6Rs/ad87j2IgDD1q7vrF6MMxlrhOUtp1
A1ZQRmoPBgdsp3TdsIvjIwtUdhK1dAKO0h/lcCaC9WfUAn+JrSk7pj5eM4Zf0Imd6hjRGGK1okrR
s7BY7vAhE67ujXtvma8TOJ6dTZqQ1rbwP21UW5aNbMy067Buoyp0BJJJDHL9ybS8X+MdytOU/l9b
RuMa5W7g/s4Yli/htNcZoB2izP4021fLs9rzoNAopGA51vkVyh/UH3u9c8lBoslVr/iovHpCXEG8
TF60DJSRMJQCOa3GdpTvaT5ygnKABTCV4Rg/MHTsZ8W8UTHuquzrpK+nNRQ6NZk1XhFfXb3+8CY3
LN3Bx8m685qRAUkKbSRnjEvPgkVDsxk2dXn53VctxtT1B3OwD+4a3I1mFQH37JomIFL2p6Af3OhX
zZmqfZzkr4VsDADETmA1ZBB6mNV2jUaRzDbnIZlBDtbuiC4lkqwl7jtunjnlsUnrRRPIdNkbNjlL
6TCf7QIdUNsZe0cDQVOCwE0JGi1pFIRWOn73Wudl6clJoM0fSpmdowdXkNJoWIyN6DsGhT+c9ZY4
ZMxgl7oz9+6s5ziiKx+ljAleRzE9dPDP2ZBPppz3LgawqrWw8BKuDpk7FwajBdgIecxszSBZrjpj
VSNl1zTzMPZMwqg64wejXytwpWeFXVbSiDGnRz3LyhDSynrmcdIlQGNC4pRYPpt0HHe4zXuaXtOH
W9/FPlY+T9rfC4XtRShPPwwp93lZj18R/5TrjA7GUuFfGQRrR0zoe8G3HAoBFr+CXlWnEzKk9W9R
rm4fmlrSakPl1NeFRyvonFmafHLL6jEj0uTC/Ibc+2j+DQZ7OlmVe2cJDJscIQgxzbvQMhM2XvAK
B2xSD7g6dwStEn2APK8sxltcCQI27bHBbGYHspEq1LWaQTNzizDGINzSSNlJVe5jLf7amk/kOixv
sjwuXFG2orRWpmkc0qyWQeexF8HcotfrKZ34S/+GbswKmYlP+5I0z7FyP6qCxE7SvhC6TC8kuHO4
dzAQT13KdLdcr4bOYwpfmIETobRT/bLX9ex1cI0vgvFRaeObj5CJCqNOuOfeCnSIByQaHNO5PhCR
Wd2TlYjkypjqTiE83DWElR1804ANGH1J/DoK8QAcsnhK4fLjlimd5LR28fsOhzekTdxz1P+L1oaL
wcSonFXN+oCbH13WI1gxgi2n7mAYXDbCbiPEfY12aEoQj61K7ls5f8UNN9g/cNUwEJDVm+zhOuij
/5liNzwkcH/KpCB4aMGvxrJ5JTzb2Fdjzz2BGmzc9RzeLrGV7WVzBdjJ6JF92WcURj2fvkeOm1F4
mDHGKfqcutNfVLXeiRM1NGsffoB0NQg18FJhW7tvACr7s756Wrbgnu3hr5fginbubLvhlvekzWCZ
Z1w+qlzzuay1sbA9bNlDf17+D/6sBKSy6zl4Ln5hh4mgcbtFQY2Z7mFK5Zw5u4NxEC2ZqRwJ8zqa
URv12JvxtWVZj7ltfQby7J/Ptpf/3Z9tX/LnO/67L7ExnYV0e4Ae/R/2zmw5biTbsr9SVu8ogzsG
d5h19UPMEyOCg0hRLzApJWGeZ3z9XWDe7s5Sdmf+QD8oTCGSYgQCcBw/Z++1bTisVlRJYkTq8Aah
S28DMY/QzOD2TpM/bwyYVEk4x9s8rD/Zg/096IL6FsVkEPtuolZ2pc+5DumOuGa+A++CWIDvsntk
pi0xg9RKaIjKk5Y9DcGJsWsHmj0d+vjCmbdniZW7caIm6bxwvA3AqjCl2pvcmcwVilImlbQ5HEa1
K7uLzgFfn0J0x+hY1t18oNnmf/lCIqn3YKc/WTPHdWGyzHUNdiG3aveODfJbiq9BDKpp8ptgA07L
MYjiazsLYyV7QprvmMN9+a5ZOoj92OSj9aWU/n0KYBoqtvDLEBsW2TdZumSCAJISLUNQV9EXmoaJ
w3Mjus+iZ2ghfuxRFElXY0CionR947XLfpqNlz0P4r0V0w+aqyGWSv9TALqdpvq0t5oWo1lCSlc3
oquZa2kv+bRJ2dk7f2BnP4zF93mKH6hduA2azSt6aPrSM0vBpNMr5cJWsyPC3aEwgQkY6P5a98YT
KiJrw5v6NNTunl06+BNh1qAhot8aGhT4HXDjjV5PVHStX3IjtLjUhmkjuoiMbau/WXP2rrvhecwo
HEwnouLJsL0WpU2zJQjOOuysfTTPzsmyKufULy5ku9AvBMV11Lzs6MZsxHWSqHGjxokkWTy9Kbie
U+Upwn87l4T69nvlcOG2Ff9h0VjGqRhjGlmPAR3YSrX1uRhvkln1ikUT2HTKjWYTZQlZDlhuFkLD
I/j859DTDeN1jPx1r+aVIUYF2xqsgJ5Ixmyc3Aa3OSF/p506eOk+YRXk1dFLXxLgvJrges+TR02Q
8nnyim2bZMPBXvZ4fVEmzA9afx3UaCU80AQrEWTybKv5jY0ikA78eIE3hIfSB7xSJmi+R2Jilvcv
6pvl4v4zR/PKtJyIzMll5529qSS5OyOu3QHdW/hKSHNy1iahYD7jRXT4zhNZ4ogBaD99/Eeec4EK
hnJ4oOUcusaupWfQh9ig0G0Q9T7Ti4X3G6Dm0z55bZJsHW84VBDVDj1edazNZNClkql6cU4ih+UM
BGR8KrKO39vT059AhCh3Dc3jpCqDE4d6GI0ru//E21Hkvdche0FbNahTh349lZRvaULoOWhoR7y1
o5OvLc//2pTiYsUAKVP1Pufp57Hu0TSOxUEN/rvlhz5T7Lh77mFVmrMZnroQYAJBlLZt2UieU6h8
nf9ZVJ0JERfYURVN70lZTkz86Uf1eK22fuzzwZqh+Vw4GLnJEK7DJH4Cc6RXZoUXeUhxatvRU44N
HMxm+qq08h6MlHqd7cNWMZFiNK3jW7bQTgw/3BmFHT7A//WOYx6Zey87deVgX4rRMw5dVDNxrMnU
xuiAxju8iU6wnfnqyjS55PPXHH3RVKmnkVZOwMSxRNSxIxv7MV12UYMqCjpT6BY0kwfmjvGGgdqL
TulzpGQhrJtl6lCU3rcY9wFqri7fCp1OJ7mcfq1Dq95rOOxBTsAt4+VzKEvq+4TulklFugbWEu3J
8iWtl/wE6sS3uCwtWARxvsFNUZ1m1XIXy6ZgZvWTrH/CzdaEcTCmcZk6TOM2xbyynieyGYbYCVj+
ucuG/fDee9F4srpx+P3BK2c6/pK+QRkBGhN9vxdMIrSFKCitjnmK+9tvJUgss3zshXOECzKcPh7I
auAGYBomukH/dUxGKLy6JtjQibqt1Y/fMxNnlfaQOldgdymZCghPrZW0G1sGL3lGoYhzYvjdceZ2
Jm2n5WEuelqELZPFD6uekNHrXPK9WYNxMXZlRzDEsumpv8soyWmu8jMoANhYLWuaa8qfnsb+NkT2
q41dLuLUOHiVxcyzrx80+qb3smSCVyI0y/3xrV4m2IWGMmUOyXfkUuGx16V56xvU76qzcVtHxit6
xWz2ozsi43Y9GvbA7iKxd0MD9dR3R+YAZlysS513G9px4Xk2fk7069lJ2Ge3idybtwTu5bOof+hy
m69Tpw/WuFS5q1ifh45BsWkixnIGHd0Su7rQP4fNRbOJuqx7yHj1tZcXT75yvo2N9RzY4fxuFMXZ
U8P4I7OiB+8+OHP4XmfMtGcDPAhyANTJmjQxpnavEs5oPDvDro/p4E9YBuaQIaony+iz7Lx32EP1
96l5U2Cn0ty8B63tslsanI2dWz99hRg1LgJjFdeaFM5esjfMEWxZeFE2IgzADkT+j2SGThS0oCAW
TmpQzPnDpJCIkvzuPatFAu4Vtf4ihmNbNvfWdJ7cCoiNUwfJsdF6p7PqEz0qBlfp4hbI5h3KuK9O
fLfHKHwh9Zc2euRsIob6XBmsbIqMKpnWgE191JRtC9ibKrs8kj8Kpa0ongs0cqVvNuiLG7JJ3Opp
QDZqg3D9TbearDbmvS9liBGXynbl5E/u1LUXX8zbahL4BSPhoxVA2DVVZYADRmCK4nN0Q1UeA00P
Vk4/PCu95AuSKhnsn7IKj7pG8s3m3d1FAwfK6yzn1uHEPbIUdnsbhcUzni/2uXiafjjBQcxGCbed
4ROZoN05CB0cM5241yTs3MeasSJBghfZFfupGKqHPiS8qHO7cJ9I+GAj7bYH7ZqPLXJp5MsgxoMq
Yboa00zta1OzpnfivZFzBDpGqpNaxhQfDxl7wlPyNoRt+ZAncfmQ1ZG71SXd1d+f0sjfQ/Ga1ha1
ymTPw1234edwwuOVaSY8XSmfYu07G8vr0VNVUblNjWqxiXjGguogZ8hRrHdjsnXGFrSN77bHVjWf
lZoTMLPLMS/p3NiJsC9VYnxyOukRFIUmsg1/CuUut8jplXEQVPYZuBDQwQ4BfL3ufMZNlKzlqikT
RK7pfGpCxwcUG+xgXmMUnZK7fh7cBAkRefNrXXQIJDw4K8TYbJsBOSbmDUpiadNLKjHNECrQHIws
11vtk3L2B5/j/yV6wvk1HAbDoIOfUWIblArz4C+I2C7006hsF4CLbDDxzI186FvzFMnWe+Rw7TBP
wyS1LYAv9G22rj013MWZ/M85phRKKcTs6RSlKFri177RFLhZKk9REhkH5CtZttZuBlm4tP7bCmWl
oVwXZJBvgrI5uGMEzZgSHsVA6r60qdfg/ejE2UrQ4Rcku9BIwNJOPyk8yNJ/T2EHPzReFR9lZ91K
fw4e/s+DBiB8SIPuJRAVcy2bOqlHAWdOyp2ZrzXltjTFU6c8/28Oo/1rngaHUVuCeZettMWh/IWP
STi1YMYAPakd1PeyD8R7V8f9OrFivcJ049Lh6KPP8+dyatD8qJSIZTFaT6gdHeQgaXHs7NR6Yv7a
3EBH7dAsYGCxM+wvNLufuXAx43TqxZwa45h4wMNoyd3HJHY3HPtmW7jub6moG7AOUfgosSEiuQi/
pDWcmH6cs1cS2fKNXdg0Tu1QrZF/+sQ9dEc9TtUZSei9lfj0iHk8tsydqc8a8apt5ud/fbpZvwLz
OUCepSkBpYtNVqlfSOqwfnws9HZw6KS/GQHmb12/2ZdDwduN5UQpCfMHxVF77k2krGG/izkH9oPV
RUfaw1c/98xLyIRCTXAVPgxssdNWBydwPMKl4mD93Smz4Ka31ThPn7Ixuo5mNoKkRMto+Nm7Ecf9
szHYZzQ8f/3e+L1/Nt/y5tzlD3JhYf8SdpFPuFjzfkb27qbpEXkp7dPdUFjRl7BssEAGJLwlNh8E
0yt7Z1UNpnkjMr7BN+LeVVAE12l5sEGPgh1j2Mr8FGzn1JmfyE8fNqrOaHVzWq2auUC8wsT2Flgq
/cPfEie8Kmm116mDW2TIpP2tZ4l0zSl/c1sfwvse8c94wpUrrnPR5JsgMNW7D0crs5nG5aP5arbx
eyT76BPVTbdPccAcbNXJpxQh+AotEkLMYXKRqBtvdH3cZ6wScBfiyN7W7DnWRQGjvGJucliynlxr
w5UjzjK8EwRDPmkg9DM3PVAvTAiGKg0vpeeGVzazLAg+Xso6Hv1zU+VvfeP2P3qGXb7dfim6aULj
jhRUOk9tj44hUQ4xL05rP5f08vdlNuYnzYZ6YwiMpFmFnE91vfu5GoubqGfnB0vrge6nf3Zd0vHc
yPdXbaeDF5LHU6A3jnvFZofjwsjgddDATzAZxuGO+3a9mw0sKsOumcvmHdsbwvHmyLWLf3fw2ouM
cbnY8MytoYaEp+BzeogU0GLZhHiA326tmrTvFilmH0uFsqq1tillRugX4v2vz8I/JfswC1FkOakF
KWQq8esVxoAnMiw8uQePhunBRLps0dp8UP1b2st7pKAP2EHtbmkmynMqkoKWXxIckNCz49dDu62X
mWNkym+ZQ58XUFiwVyZzcnNymPRO02b2sHfIBqdAt6jq51avVNvAlJzoQTa13loFcNPWD98RtiHa
oDu6trP5wWz5zlQPzgH40t9cfIu9/hfjO2oKXG9wzpUlTPHLwmI4lTF3UhHHrYpblEzyRg4MXKLU
iK4B3NMsl9khD/KXQi75Db3ZvbCjuRlDxwazbrp7Y+OxhK3D9McJHgw/dZdmpYVMBs9y2aP+DrIe
5eAihJzHrwL338oiMbMP4vgTF1G5gb1lJnVzdUncWcJtaEcnu3SEyAdDz9nAtnR2lbNvmH9tZsZZ
f3MIhPvnm5DruLbjufg96D7+GvSmerPEEVyFh16W/W1KA/3QgRgUmfzsqrZ9nMk2PlVBRMQH2g07
Kt+GyN/UKoCbpkwacplXvqcJyCTxnE4JKuZMWi+ZCgi9JChccxM5O1Xdv3nRu49M4d4P/bdqNM2D
rMjpi8mtfbVitUGRwpXWxPhVpuLWWj7yfcbYYZG+5gzebnNUvxlBGwF3IzGkMeru2VMn3weR2tER
2lQZSKGuK+5paQ63mhHyZQymL9psemSm2a4podZFjvvaTLFzawF43lgvP6d2ZG5cKThNIX08oR+y
LrAGrhIgIlvDDHvIYDwQNFNCjrMdMK1zeWsY1WzaST58aEtYs8nLZsvfm4BHnaman0pHQMgvi3NX
1U+W1erLiCCKhJJsA8MXxTF6yT2z1rNRlHhO2jwCn0Iyaz/rfTd759asGBUMZsSSpx8d0SV7KC/m
OmwDm0RDBKnYFIPSRoGuSn2RTkMQFlq87Yi+bEf/47uaPHOLmzpZYQHL10OX+vc0Ezc6Duk+7lPi
PjRK4iYP6m3E9h32bVZtRq0Q3wkj2UUyye9m1B2QnCLfi9iX+7AY2ZwHyWoOh/iMprtZuQZNcyfU
/lZUQu4JzWUpeKW4ov5L6egZIcbn5psjgO7V84SUa+7fTWU1+zlEhIIzktqvw+BY5pAUgAsuQFQy
h1N5R7dJcINl3YaM5ij8471GmLOq2HbdSd/ytq5yrO040XCJJpEwWs/RAirUFlNkvuAzLx7TcIzA
V/KTBGdQq8+aRLdgBVEm3qIwdS9ZNzHgKX3j018vqEL+wj6nqHOVVLYrtC1s1/s1Iy8UgEqnXhl7
pqngpZkd3VLl+2sU3ZLID/t7zyb6KS9jfzOJJt2Wys5PQyi+9LkKoCfQuDNiuBKFBxSoMWR4BKs1
rsFkvjggzw81yIJdrwZxsCz3rQVnOC4hTk7hNLd2MpDuVX2zssK0vZL0ufYcXbDBu49hEt6Xcd8j
BSneCqju2yhH9esznNemjPe6Jw8ha3t+LqCdAuw25S5kEYRdIH7oHcIuoP04D46dMTYvhGAyXHxl
bE6nWhcPXRiWqPs5HyNHqKtM22ptuVGzCwdCWSeBdTub2rdskOo+JNHWwm22+PR24MUy2Ha/qak5
Rh7qW2HcpfxG+6I/GAXT8iLezRQRV0WFy51kGA7AQ9CfuPFmYEHeDj2/JZAueN/MB3bmBvc2j5Hc
sAVjNDcd4V44mw8fvKPOlktbL/XL+ZDZdbdK3cF7xUb7kExkhhj2Yz4DXaDwtk6h42EHbFV1wD4f
4kzwrK2NDXs1V7l1S3JKc4RJF3SYa2GUFBsYveoUZcyANens5oG5Q8a+iNoWJQTiavQuzkuM84bO
l842PeTzdZwU88HTSXWN0IPMYCu2doAZD5VkHMTZb16CMMCLITjXvjwTezP/nlb0/4MX/i54wSI/
8Q8X9+Zr+/UfvwOCrl+zH//+5/XH8I/3ok7IWci5A0zH7//+p/z9h/4X4Ef8iw6y1IpLHZI+6Yj/
O3hBef9SDH1N1/ZYBkxX8qX/BvzYzr9M4WjHNF0F5ofV4g/BC/+yPc9yPEH6iuNZ/If/83/8RzBk
88vzf4DauRdR3jb//udCLfqPKkc7S33jAAWBYKDdXwNVcctXaOqD4jiZQXrrwTg/+Wi2YmTfA32p
ZWwK0tWzgTL6Px2Xum5OB/03aVhi2cyi0AmKfDlijr28Cow3JoeJYyF+DY/sG/JuKs0AP2cDsCsd
/7n3soe5x+3pzNyfCSJ5qF3F0ICw8kAY28CBJj2W4T50WIdsWdd/s6+Uf0q6ofCBxiGVqWxsqPqX
rVdt0N0oNb5yOSE3TUhc25jdLNZpqr5nbWze07E7VEWDTcgKvtESKQAKoGwRmp4SoWF+rtS2y4eO
8YVDjnUKYkhhDkWOsxBfTdKMSqsiNKtokbIBjt8UChnG0BxopfknIxj/7razZML+cpAdEw0HTWGX
qI9f7zrIPeDANHV+NL3ZPFtqFFsdEjFTRv7aKgmElT6m1CYZ5UGU9j7JALIhnSja8qLH/CUqlLzl
Ur/50vS2f7hq7r+/iP84DTnV//TaONEt24WEzxD7l2K7bdq4HrTK6LoPT/4AHsUy02NhutM+MGHn
Nx7t2smq3h2vg/CGrnYlh4odEzsBy0/mW2bcGAP97ev604npCi5CXhW3aZMP6pec3dg0xlI2tQcv
e1EFE4Rpoi13jKlGUp9fWkwwzHShWok83stgeC2zAc1RDk95dmbxkPXh35yYzq/7EpYQElO0dDwy
Wf4cFDk1dK8Cf+wPViwGTBi+cXbRnZhSGw9eGtXPqY9nzgoeQe/HL7lwtxPI7PVso5zIagIpTL8c
r7ldsG3sgff0Y2qfJisgeHU2GRIEKwXr9mG20pm9laHWTmJjRRzFxe1NBhc2eX9x/SDGW6wd5zga
hbOaSzlvIJgw0x0trFXTN+q2fq1xTu6aorjYDfG3IBiOjlW8hy1VDr19ELExFYrRXNnlEsGCge+K
hA+h4M+IlKmtGbrdZlQUh5Q/I1trkjxcr47YLmIHGvKh3+CcffnrMxH4xp+uE7Vk47Fc25zIJrU+
5+ofiGd55mnuqggBJfgiV2bF1QrAY+Sed5YxgjCEbrh3K93fR5/Egtyez3OSI+EJ4VF1KLHc1iD7
ShjB2evrH3Wmpt1UcYCm7vsQFrz3qfLPycLcCH31W1mhV4miyeP4yg2r0rBxlVG++21CSrEm12vE
RsuQX50Gad8TLV+8KeyPYaOwJtQ8fPwt8YLg1LrdHTM0VVWI0b4xRHj7eEhD7yp8XRwHEJRbJmdn
1eRPfIzdNW3H8dC0jnjp7Xx6DP3bCKP2nreZ2JvJjFcSXzdE8/DmxaSOUd4ZBLUXMxI+tkYQApw2
Q45lOvVaiDJYg9msdihL82OZx0fbnpOH9oOC4nybOplvxlEED+R9mLt57tIjN7iN6XbxjosbNrys
E4gbzRLYF2ziSyIAfLgMtq9MAaMHgVI2k0HwmMVvk9F0qPzYZoQCCeAHSYyUKjhv05W9512zf4dj
j/n4g6IxhFWNqLhQp9Qc1Urgrz9yY2enZmY9onDc5UJ3EwOPqLl0EZihdp5OIDNGMlZKssU765A0
PuPS/pMuC40Vm8/IhUa5rkJLbNTQtDvLMt+dEEkGFhlE74PjXOK2OFqZcYX/m2+VkaoFE3v0KhU9
whY4ZwQZXEJQSI++0UePZsyYGAE8URBFtTeYMDx3ufJZmRfXxWgTUeYGF4ep+bXS+QT5hrNFwueC
6IDwT8XKph1bPeKHB/di1ea+K9svoDrySzOKfENKYrPuFNYCggpOkwJFY03c5WMjQIfR25JfksYX
e3lo4BoBMQmvyaz8nSfaEDC5YJlF2xYDEjgZjohuoxkGu7i32QF3ZrRkPqbHj7lNwSj67pN7FCG4
OVZT93Wsq+neZcZ479vslbSb89y11mFe2ta2WRmoWG3qDZ5ZtvmCDoGDvECBpilfubjQT04643P2
FBY0Hpygxqer03D18XT2cv37FxKH99H2QHA+/g3J7YDUFVF2Jov58vHNZHJGiEIJQPeySC9Qpx4Y
fhM81ssDND595CIJVx9Pp4rFtLbC8cFGi/LxTzbJCgQvCSwCVPamp8M9osPgOcE8CrHYxugtbQMX
PQ8mEUxIxGZi7PgOchi7Q6pbH8raAyND9/7x0AL6PU329NvHs6zW85W3txkpHHH+9OTqRGH6/PEw
9j5yH5XvJhZt9AbtSNx9jDZOQWWu0yw7zWNVwg8izNQZvfY5wF/NDXa+GCWDvs7y6N2bCvdoMzxb
Rb8RRfBa5pk6hA7mxM7BeVa4TbdtuzIGidsY165JMIbPEu2cX5XvuurXkft9YCTzCWv7OTN7Uo9S
51U4jcf8KVNHYeNxIsNFbSo5/pYWnUe3dgWj7otmxHunX+Z302vntmfagXsVAnV1aW6DMu9h/ZF1
7HvOJsZGD1I+Po5cFyQA2yghh/TopA6qmIHRXJQ5l65GWhiput4ndoqWRc3glVAXrrxqQNycJfMu
GFBR93EijmYZ/ZQsbTsPgQQrFxjBlGwMgvC0uxb7uWAcFlr5JoPR8xim2RcGrSEB6r48ZLS/87rT
V1hUIY3/YdWYfbY3S6SWxiQ/ob9AnT011Z3B7mNkDi/+SHj2QMDAmv6Oj5UZMy6oCGxIOnhIQ6K/
P45mas/Gcc5rWs/SAqPExD2K3xyYUHezdTcx89jf16c51dbLxLlcN5+1iW6UO9UVMvhw9iIP450e
n9Vif+2cM60aZw9nASG4Z7vkVY3laRho0TWMguwI8Ta0CDBLLBIumSs23p11gzB0bcfzgf58dRB4
KYnPyt+DdAaYF5DJsrSVchgz+4T+gzkO0Fm8CDlUhSimqddeKLIzn99dB9FwbgNYfSXhnwlsfWbM
YOJ0iPMuJRjWEBrJHDaY3M/RuGsieHhrE9laYF9Goj/oDGGmwTX7zTTymnq125ZodtcEEQMB6RGh
jFEbXkZLnNtQDxdMOZbI56vo+nNexMbbPB8mDynegBrggAEpOVhReZ07ne/YkKV7VeUofo2QNtq0
C5P+DR8b5crov5gW8I/EdJ6TAIdcF5orTkfjFeUgVvex2Ht0dDf0c+e7rh6XufXJb6Jgp8qx5Ncz
jzBbzY21n896rJMj9KjlRiDSm5lp9+ShXI+IhASAMByTKiOcTZOxCKkJbWBZeJdwqQMyYze2Tg2A
2HZOcwMpA9Z5XPxGC2XRbpTxwerKB9pgxdX0foQLPsX3rc8UNc4xceofCHiNdWWC/DRaD72PpU7O
BMEnd8nLDdJ4QDEM48O1Z3HO8U89SE308ywTtTfbkQYaHPtF32t/LQi2eY9U+AoYHKEcrfg1hpZo
06UZwEiQEEcwJPWpg6fn1uVeN4A7ddTjDqnw2yDOx8cGhLxAmd/QLE/cu4gzwKHkrpRlccSRA7dV
LWkoMRAgrQB5fLx4DPDNY9l5DwUWAnCIS8b9BN+w7SLzwQMhNgeZQH37wpSHFmXWR0cyk7n7aya0
ThS/V+FkPLRo223e2WTU7c2OQ+RgdpSdxxBgjRd3ULioUauutw6eVd1SImkOiIExQJfHoqez1I8/
aicvHoZCD5vZr3+Ws8a6EnADR5mOGxAlZYxeWC9zkbSwrBM3NYw9fHhrCCw4PYKcXNBE0cBmGLDp
EOHIvrRQjfAWkgiiZmIUxlHGnE3L/4GNG94JeDOkSYBkkVOsvBm3DCqilgzgHLJC4mzHoOXeE3ge
MS90KfOKQPLSuKR9m27m2kk2qK63nCZy07brKHZ/0Mae72G7lSiEjozh9R5aFMJ6Yri7ssOsDicN
pIqLvok4E9Ko05du2OCppYFf1tV5YFJYhNZLjXdBB/A3xq548+eh3LWR9yI7CPiYgzfdUBVADXCt
sm4wGHR1/KmbzJ+1E8C2mlT8VHcZL26yvva9McM0y8qdMFrmRUY/YEnqy3Ma8XtSh0uXwHNuTW18
dRtFbUre38EIiSP7eNp1/XjhzsIh7vU5BA937R0sKl2WHRPDIw53cB80NgM0006PnMAlpymL5UbJ
JPssQv9uDHH/w1LNkd7DA2KukXQtGot1lrtnqT3n7DVdtzV7eRrZxn38SzQM7lnLFDzUTGIBUcJl
zRnH95YfPwWate49e2VnKkRaFA2XugPX05lJucZINpxdBfEgCtkm2bXkqeF/9wROy2HA7xo52Zea
Ddm5D6Lg8vG3jwcV9uFmMJGcom4y8LKatnH2YqwesrdPH9+C3P5EiqABZdH7qVo0pr05XQ0ntk6u
4crfH8h5RT7fVz78S0SmqK5WE+hBTERmkeLVjN5Nsnd3pNIKtnSPdnUfU9e9G0SrDIVfPqFPdQ4V
HZyV0U8l6iL+rXPGGmVpzwwY/xaltCG28xTWTwV8Vt221f3jmS+kOAE+i1cfT4ODkwftjtOYubWb
RVtXO+WWU8Z6TFxpPaIPIUMSIOg6RB2LSaeNj5UFMH90BWHAQ3uhT1o9kwmx5rbxpIQOTsVUZSiR
eDk14qmL9pJPwh/URbT6qO1BbWyzxGYVhOKpTYT5hLpibTe8QL/17F3BsCOKJN5rgVRKdsvlA+VL
LsArSaoZ8pQcmacDodYwbqLBiDvNGHEJUUL0+PEckwiRwXaJS6QAEcEG6WxMWq9lRmJwQxPtZBvB
k9Xpej9bo8aviTCxp7DrhnE+fTwUqe6yPzwP8fJzvY3zVnKcuWVO7g9UT9PWFQdXVRAoK+cxLTvs
zFxEZ+pyQvfQFmcZ1np+Ij6rMMCQ1IDKRtWyk5HzGfAolwMSUjBM2Oty7Ad5pJlWBxm6q/RzXbjf
yJUMzgZiCNPDfZRl0aUvTPC3U/BoDvHVm6NrjcXMbeULFd4hFh2xfbzUSeA4ZYzEEolQrOUuoB3Y
K/E0fmEqn6wrGb8ZRJGL2cSWEUcvJDzRFSAQkxqt9wlDIg9mQRB7vzmz/VXN6jDo/hMoKXIe53e4
ZPPGzSPC+F6YykTM5OKC0ESDHaBmcDM0wEqa4RDb7SPFyVu43GFSe0BLtmtM6GlldZAiPgbpUdbh
Pcldf9/6VLiyCVYiJ4nHH4qctSKgxT8dF9dXQ6KP2Zhfi+6JOt/f+hBAV/NIVSNqhcrN8nG29OOh
t224/70hDqnLNVUJAszMol6buvthG2AGXCf5OiZziZZSv0lynGEUrkYy5/l80TTQagNRl25iekq4
u1kuPx5AL7l16B5E7P1oZt5n3DV76IxHoVtza9vOoxuNCE3rZC0LAVU2LxFc2eZu6NHCJQAlN2Us
D7FrPBkWWZ9F1Svspuk3/NAU8Ut7JyO5INGvpvQM1J06WiEhgV2KdpRQk6BcFXDeVtw611HPdqjI
xE9/MYQPeOpmg/u2ISgEMM18Td4tQJ730sQ/G1Rjtls6yHk5t99ZOG4sQ4y8LQnh1QhIkxwYmFhZ
8XNwRntNZLvcCQB7r/C9rl7lLBgCjw6oSxwfwaDsr0Lrk+uVn0mXT09RyRbY9nDfQwOKL7JqEHeU
6jEhxWZl5vWXKC/KNz4SNNP+a12R4RTV8M+6NmaSU817tJ7R2u1TH39cYq4c1hA27QmaeEGCXGrR
MFNWeDVSb9NGsr62sFp2TWu8Ih255hG79nhaEjJKbl/ax1GK5ble+7UfHlpAsvvZfPLmaweEZ9/A
/nuMIjqG6HMBy7or21WKTbkr9/1i8y98cO1pKdksfTJFa4KLsyBH2y1J5nnFQVzwKBVGgrK2YUun
dcUcCcm757RfchpHqwHlSyHHcMe6t7AjzJuVCnUPaVDnhnvXMbEXk/mVsTf0lkDZZ8xq0yGGDVxR
S+2TXj+as/sw40xYJ45w9hgrxSrtAbUkQ99u05eBpjKxunG/oUtd3YoqelbAxY3Z1xc+tX4NFqk4
k1qktjqhpRwXGTqZ2T3bCVf/UY1JtRO9akmN4r4RGPKTNznWkULhUiTBsEkaXn1qx4/aHfxPRQwH
rJxelQeJOQ+YLJsTMBod1sV6xqu/EUPyCJKIdQv/3kkAkBOQbhhBpwyMmaF2nNNg4aobeJ9rYpA9
EMZ8PVnomZHp+2yLqsPQVHINAJAoUFRgLU4Ao4C1EpSjBQe04L6ZqWLnq/kTEQzkf9C6ntcff21E
hIC98a1V1JZfNJPz1Wi+FLm3M1DFkjW6CBbLRbAYluwpmdxiOP4Gs+4bOAV9mqkB81UvHX36eJ4T
/kqeYXgk3o2R4mIDrZeHj6cfD7aY8fn/P7/sl+4fv3tQXrMjkO6/2DuPLbeRLA2/y+zRBwj4xWzo
TRql0kipDY5cwXuPp58vgupiVpa6e2Y/mzgRcCRBmLj3/ubRE8XeqMZ1PTivboqfXGtlAhNczdrl
c5EeBjQxDo3cQDpTLSWyv7UNltZv4ERL4L1qhmQ2dvOPiBjcpIjMZA3FJIBzmQbL1bnvK6o1fTw8
oIF+Q83cwwQCejsmil/nHFdCzYRkm0vOzCLu2xzNPGJdbwvlWlsZTjSiCpUsH4MaXqYLrhnNj/AB
PkSLfUPsDs9Aes03dl1T6COd14jzbIDH3lf+6D72wMBRzPc+6VNePvnYHD8tboUQAnD4AbZ66aSn
EVWIu2iO643talCK4WCGfgakbMgwr4r0Q9jhiz22PZmMuTguALbIaHe5WGkT5VrQmSuSq9YjCj8F
DJmTXy4/+LNdHtkaQgVj4a08kXSbuJo/A5r378YI3YLMdyoCRWxEF97GTVsSAc6WFAomrZuRWemz
sLy3k/bWK8viXPc4EXElbzQdBuxQxiSIpgjXRwQpvCX97OR5cw4krzOIAdm11Mtu0qy4M41Se6mA
WcEZRCA+68IBNW8fcComvN+nNNpjHrAfFlBtLpB3EAdBcQiiqHgpi+AsZby/9gHZOyB1wx3ap9kd
r2gCJX/YVkzGv4YVOZ4eoUh3sl6HMHpwgtj9iRTdZgDmLHjG3EuZUIkLr1eNPh9qq3W+5SjnE3qh
U+JKRn3WRx/9iYLO0JPkJaB2N2XYpkehjebGzS3IcAFemmiz5ZvZBMq6aF1Lam6Bbjome72e9qQ4
2hOiW/CLot5BpiXMyAeWxkZzeu3GbbRwgzq3tSHY/wMc5IGAEqwgrlpYBRf3qTEYTyTbcILSeMXn
/ny2ieBmswQK2wX9Vo7cmnJcTzH/rqPGu0JoXDs0Vt9hiVg8RcQIcEmJgsMmj9dIxZWg5Lu1E8wJ
tqCl9jCFt4CH3Nukwc5d15zvDfy/o/2lmNDKxvXBmCaJe9DFGeQyJwZg63FMJm3XVIN7OzY55uBF
fGNI11XEHtGkQMWJZ+btAOXoQeTOV1hBWA/j0F0qRwa91dYi4iVlgCyqnf5j3/IybkPdA6qz/Gjr
fDgg95ygNo8JLXUrKCQ6BdwG1nXSoB7qQoKHYYwgWzL2RAnoLI4piuF9P79GUccUfWykbxFpKd82
95SNnI+G/rWGW79Dc5BXWOd9diqsDqIqMk9ZvNhkMapdLwTX2ITQVBouL/FcFwcxj4/8W/PRKXxi
oHSA8SB6a+V64C/g04l9GurIhnOB8YhAISPx1wuK4oe2ZPvIbD75Ujh2oIxUz3p/HrLuhjSnfTMZ
r26f3xfABB+iBdlYoELdrYZTc27xSmvGFlmb+XX2xztfIn1DkL42p/c0x+C7Fm88D45zTgRUIDQt
P4WFVn7o6+DGjXruQFD1UFwp2eC5e++juolnLcTHJWzvF1LbQLDFxhr7eLfAOjp3cf9xwfdt69k/
ahPndVsAPwk1JtvYZG5bs5CROrpetYZW7IDK02i6e8ex0csZu+/6iHaXZLRs2gHK2XAoG8CQeTmh
Kl4PQlKE3a223I61ByduxlVar6poqzIHbZ47m0ASjP2wODTuWByHdOjXMUjgw5xyOizLukOXwH1t
nmceynbQ3c9iaIDKp4/hJOI7AEXinKJB79SWvp1mH6m0qCpvAQgZPlGkL4QjQZ07xLusU0RCb+yR
41lawn9SxdUnnvbMwnWQOFDfvnTLEbffU29a8Z2jUWtmkoR2uo6/4T2SiUxxqTx9iFoeh2bTaWim
aRxUhLB7SAZMDRIPVgATse3TnUEQsg2pSuAKyfljYuucIxTXz33pP48TTPFaNMHaaArz2UWggAcP
O1VY7URBDziz1BNxRt7+52BmDhI4iXYq+o84gfef8Rj93He8Yd1iKfZIp6LqklnGvgJpdgx7yETA
6rCyoTQGXczcl9jyrUddH+7A/CK/w8Qv6awb5LXdoz+VL5aR4PHQino9FzA8sirAcjtHjdcGi/bg
cYhN7KEBix4/JkoRgL5wPUzuISb+P7eSOmX7s3MumTMilYzQ3CC6PRFufWtr0L+AaO0LuzRu48h5
0XOrP/CseqFUAbSoKGuUEuTUwmgo+CIqTH4JLeSN8FAX8ecRCg109C1vB7wt+jAlcRIY+4FXLzJI
YjlhUj7srXi+MZhuwEehiQVP5Cbsz8HIjLACLrjqKUudYodiM5CnJ3waoXonWrzR6jOZVMRdzUK6
QGt/ZAGIPPiQ1ZNpecO9hpOR7b3q9mw/gdB0nhaS/t2Yvsb60N26kA1wzAlgWho6IWISnDgjC3m6
+KmbK/sOHSDqeV6XbgISZ4jkWvk5ClEVKxrIhDX6sedJEwSIuAYDyYeapVvmBoNz3GpFGP90UHvZ
9REm546eeUe/e0FwkMqBkQRrx03bfOXwYifdKuheEMswN7cBKYuV0/LA4AtOeClSFVj5rbFDTJKk
n3tRyQmlziizp7EOmkPVtzWu7Pa0KsFSYGDN+2URQSh4I1bjXWR7xi7JKMQPRfcsEEY9FGOQzFS0
KTEpNgqW94vPIzlt3fumbgDtyUY9djLuYHAo6cGd7ilaMlevO68Aok+Z2pqM9taGcRyiggCoDGtN
DKaonxnpfSR7bqz9TEuC7qIbncOYGdRG/WEzNBnLggIU39DeYPyKGmfrIcc12dtqSbNjlOREClFE
ldUlAvXN56LJeE3iXYYSCbYRSxE6t2M3JYcx129RJT75LWIIPmpnRzwJhwPPvWVrgoskGZujT1Uu
XyNEC4mQc/+xN+Lbomv018Bcik00OsVWX4wPfUvgn+d9BQYFadQWb5E9CoKI7+nZl9FAUS8dfRTC
bfRdYIa8+CCKme+fXN0Mn5rOwPRnms9AtcUmStx+Bcjn+xxZDSLZ5bjVInGOqBu9Tnq4WRz47A1T
0jujwuLYmkDk1TYwOxIop4GpnuGWxjcEN3YYilA9YBJaeGT/kDtpqG0KMjv7wRRIQNat/5QU/t6H
EzYObXyDtvqNNuTiZBhNfV/r5T0p+m2aiuorejyw4vrvdlmUh8Bv5yfYn2dSC09xhUo3chkw2iQ7
SV0ZgV7tLaYc26rLyo3I8+CYAb9ec3Fzxbfps9XU+tojnQFw12oe8OfezJEIVro5d+uaVBl1qC9D
hDGGwXtjRTG+Ac1sPFEA1zdZQT1nIHbbkdki7KPcue7j9uOAJ8CxLslUJJP0R2rK6aXw7Z9au7Ao
y/Q980zxjBytvwH/v+zVQxiDc4/nHHM62HDf4azHMO7gKc1DXW7mgsomKuravtdc+3Zp3ZcIAsNT
ofvWbWSKl7R+cKj/PzqpHT/5jUGGuogN7GB9YAK+3pysscIsUbl1qrEprT1VDx7wL5NPmJnArGKk
HHIbnUMIaT5ipb67XEwuldNlUYyfjCbNNhMQDEtKAfZuReVel8aXly6WvPpxnG9JNiPDIRulr4GU
2K+e3se8PcqOBDi3PIbYUiADBUgfW81cciMu/SJ24lXYmLCzhJYdgzjIT8Vo/GoA7QLGduoz6gz6
scWkNu2g/ifLzAHGGUPHTipcqh4EC4dnuPMpcW30QQZponzpTrJ70QtxeRpFLUZg1JURAJNesots
1PDa2G6EI7bUo4ylC646gDrg5VB/LmsQe0PWrzzkBGC4PKdZAM9xfFGbpWqZOsAbyZJ3B0wrwFmA
GV9qcqSn0hn5I7QETe7LWC4MpXPyCChjUwxmu8aRvFgrM1Bqd788Q6/DIEK0qA875kqkAa7L1el/
t+w6vG5nUuZJV9cjZyEK99QHe6b2/IFK5uTyz6mxplX8E3Ebnrj4dQqXsXUKrAbONEQ9c93ZOYAM
H03b0fNJHT6qDTTrmy9aPODcqWrPvpH/Oq67FFwdVyUVtUZpqhgQmbZ60n2/LlLLPeX5KpsWrYj9
7JbH6+HUFpdj4vsB27MCP6fsUMng4QssdWxVTzVqBaoAGgIIvbWOq0ef4ic85YgM7uBg/KZxh2V1
3p6YF61EaGZH9TdH6nK7/q0ZEHN5U6k7aZISpaoZZM9yEFivlzjC7XacTrX0Lxek50nqMbw2alke
LUSGGlnztAswm8jycqt+SIjyzEk1s9tgJpM2E3ARr3j2EyycJF4gg/CKIBboT4lriia0kqWMVVUh
nEq6z9fnrYfCAlaZILa8J4RcmxXl5j1KUDD4BmeX1/WPPI6eEcP8aKakYMdpO1PKX5E611ZLaAA7
mCE8uuLs2YT4yLVg3gS6gNLhcxaL+1wkeAfN6Q/PJ96hEP7slHwgGHkqi9zTWlF+8mbzOBQtorDo
cu5b00TwhSwoKLDbNETFjyzoi6gl7yQJb0IrRClUJpvj4CZInejk8gVX4wrs+zdycdTKKYzCYzym
VcA/wwHBZEjR1nkLQwqphBqlMjJ3OEnngFpS4PuOeRtYVrPCQm2SteEeTjCq8ve665+h32KW45yH
rqZG2s8bu+0/WVnzgYzZvg+eDR1Hz2j2vlf2p87JnXXZ+cc2TL/ztN5QBOT3hAiXaR54rXr+vmDj
p6EbfxIUZiGdeyvEnJ7F6H7V9L3e5sl6crsLJX32XVRPDeoFQZsukL2o4ESCYIHXeIyoYmQjkh73
qBVq2Cb3um3fhkGMSBcCflBWjJUhpmMJ2CKhcgOPDDXzANMy6onhzFS+QHPZhQGz9jdmZklvEhhV
lGQEXgDD0eq0SeJRFkI39HiGzHtExH9lmJy5lkjsFIjhqIU9mhGIYeyqCFIMqoGvpbMXPmGWmTPF
r5pg1w7BQ9zdFWibb8s8hXKPkp7HvGbTmeuBmDZrceNm+kUh0KE4aKJUBthmNdV4SVpop6yEQNSg
MR/nDvFxeOM9fhIpLjbZLb+9Rek1BlGM6sIOSa711PgGQvQIcFVO8cLd+QdCe91CnjRpKXAzwT+i
bmOvDEMcgsWihoG74DLE6Hn3+jcCiJZbVmC4zLWNlkcRlhvy8qtpF3TVp7kzUZYt429xhTYQmOgN
CMlgu9gu4la58XF27R8Bpqn2iLUb1pxNxznuG11gRZ5jI1nkwb6ZrAPsD3SYQO4gj1ynuy7qpmeR
9agladq8ZZYs9vip6QiDl8MB8S5kQ6POepqgg+ajXpwXH312L8/tp6Uw2geq6rtFhg1qEb4Hq6Yf
cRcoZo23EDTdtl5eRSDs23zp3KObpEiEWKQLllC4x9Ce3Cetj2oq6BinUFcE0GkHTxPoYixAMXQo
4Woc8UXB38qxDeA+Ftap/ILWqooHC5OSR3grCAmie4GSATMencvGB+MHrgW8kkkZjcxEOzxNeJff
DVXyzItieFJNN52mqdUfk/ImDjhSUps/as/0ibGC8cm1GrL9UlI/WX5CicKmKh5j6c7pIVe0MxEo
4FmV+QdkBORtosUfw8g9RZZ5U1KY9QZ7ONeLTY2g67VV7n40OxMpFyPezdkyfEB19LEumu+Rnvus
mslVz2Zx71gdenS6MR49IzV5ajSAbUpj2hh5U6Fs2uxLqzXvDCK7Ae+MM8Dvr8x30l1CGpG83xQz
XbTGGzd5yavEY/Y/Nmj/TFwF4xNAj24lBkym8Hth6lQxLcz029rxLJx5Zuu2EMAVJ3ANO+wF0M/v
E3tNFjsj7e/iMBsZN5ZhPdQD/EjNCact6ap2VWqfzGlAD0+y5cBdHRY06zZIl08bmBLVpok7iVbP
0Tjqu59zJh5BVkSPHen5KOjyZwcjm6X1H+3I4bmSohY8Y9Pmw6FKNOOjQt3UDVnJuESke4EH7vDx
/x5ZbLwnc3seqCvXtGFzQKYU76kWyyASP3bN6pAaXnoYB4reHRLBKzCDzx6gRaSq2kYS4Xa2BHdM
Djam//4riL+xPfgOPFB1wzZ0CoHmOzi7H0QdLmdddcg14E7SgMkNeQJoYxRveJG9ZoL5OYCAaueX
Q3Rn+SHCKbmx1qoSG5ka/cacxOFZgk31wcjvB9jOHcXlI+GqfidRoCob9R++tQRc/4W4IM+crsOe
AIdvgXr/KyAbNkNmJiUMTvhxzjazDe+Iy+6dgcQXYsyZtbcHr9xMg3EcUBnbEzalr4t5MKz0WzzO
N0GL5Pi0rQwv+uYI/aUkmUPyx/4JQMW2eH4xBSYb86Et7RjH+Hg5/Yfv/zdyA98f7rTleD7y3H9j
0c5tAmfGcEoedQVTdwsiedy1/AiU/lIA1UdQGahIh+2ww8b38+DEPB4sFJ38DvnQ0tqC7b8ZvW92
mjQHxOI/+zIDUicVGlXjh2Sqqv1UleO6zSN73yXWndVl/YUL/P8UsKe5gsj1lVke0hdt18Tfu3ds
LhMyyr9xeocCdvtzir+Xv9ntFwnM0M1/SBaJbfqm7jhwvf4kgRm6/w/dNl3L54a0XOGw6p8u767c
SYd9Dgge0o5UUmnLvov++79MA294siUohPiuLiSX5x3p69+RwDz/HSFV9xGnNuCbWTZXp2+/15mo
EytbRjCGNy31mbB24CubVb9gBIHHn0etXHqANKeIqQ82jvhOryK4wJqW83hFBnFbR/Z3C3X4rWnf
lCN5sjZyxktD/ndiMuVZWy2fv+SGqE9mRQbRL2pk5FW38PzB2KpuHxTE73K9alI3qLEgRD9aRW4U
uimSmvWHOu9xa5OBmmoMFcypboVs8jHOf6iIScVIqnFl8HUd9rlJUtfQ0BCWgfhi278CcbTMmbSr
wLxbLAqJkDc2KvbuZRSudLquQ9XzjXGNqcByUKFRKGPmd/qadm+R6LXscyq1PFUwdYmv5XDUbI2s
UnujFsEDm9ZziCx+PcxkInBJpXU0XIFXQ1l+zEDa7oIB+XcUB6zqdOlSPwFOOn20q4bitNnOv8Jq
FVurYSJl7o1Y+6MhBhrPIWzBFYkXGDS2lkxnl+dnhkzWysYpeqmGH10+w2WhBO8sRFhIQN5Sdrtv
mKrsgKPv0RJB/gz5YmZicbfPpuEpiJK9AXToYHj5Ux9Bhq0izIXwcSFcrbfgpMMP6GtKLMNSpL9Q
DT05WIAQxtcgTbeuqcVMDi1k/NNUk16g+bYclwxxbzJNbXlUoaD6b3ACe86Wrg4WphPWi/r/wgXd
p7S1vKb7YJWEwNgdeGRP+gQJawsxc+Z7Pzv82hCIYaLF9UzNS/bIKP3qXZeZ4MMJQ/5co7a5Dq/7
qWVMkoHT1XjeN3NfHa7b/YfDvF+tDhuKyOYvl9/ssj49N0sCGvjP72qrL3cdXz/v/76sqXx7nRZI
VKp9VZM3VBquw+uyIcPLXcMJG1tFtfR6Wi6n4Dp+t1oNpyIBztGjla+G0WhUsth/wravOMXy/lJN
8ecwbSOyLtexWt0UCdGi2ketuWx03ROw637ugGBGAuzv7w77btn14+HVyCzPb77JdZvrtym6Ggss
MZEWkHuoFb/b7no84kl/16T+zXXRddfrsutvuy5LW3HfOM7MFS7PiXDc57IpSBXIRCQwB56LbdkQ
Jhs8Ihuh9cv6fVd4JDi1ObxPesPYCadudYQdMA5y0D1Yq2Ncj/ZuqI6VulKASK3xudmI0OWHz4il
g1wmeyY/+nf7qWWXndU26otcjnAdX/d+t6zMJ3FMGx3y2hgNpyr4gspFTlazc0hoxn426ZdxnDnT
slar3nQxjy25wuRj9P2qqj8gKLjv2pgrDzYW8vtkwddxjBNfK/Ot5O8LvCfkK+HNRqHaVK0jJ5Ej
N/LPTdWwdywwM6l9l0i7G+V5o5BDqrnAhwwESnA2aR/UMrWd6tkQdHGgk/upsdr5OlTLVKMcgVQv
gtaNURSU4kWeHVBVA6QGeqrB1o08lLdIs7k/V3QtyoLSgqo3UvSm/9r8blmX8o5sQip//NBJvQdl
T8j7VC1LVZ5arQmN6VBZg7GfutRHvdrBqYmki7czivju/caX/dRSTV3W3eLtEsiBhyRn/qCafmBu
jC/SsFaIJOXspZpYyIeifNepFUaqIRRalZ/0ZhqOeEu3J9UIV8dRoEiEt7X98PMkT5XZLtG6knq9
oV6P28kDq28ZJiqysPg2ttTZvNrEqJ5aFpX2N72glK2qpZOsm6riaWHze4uhJS1GvjWV+VbVS2B5
DVZZHececeFRNsbUzXsH1y1C8lFfB4PAXcZaPjZBaa1mmZtT/7n6f2eZScWanVe6WkiZjC6EX7yC
zwtinexvCrQGCwdv527EA0GdCXViAguRLaNw98GiWye/98lXy15kk7RWPeSyym3al8Q8BETL2pT1
D7FY0huy5r7Wp4ZxVAIKkZ4L3gyqRkyIbE7IIz5yoiiAmCClmsqFI2w3Js7zOETAxgBik0YUkSYN
g452iXF1oVC2jXH0WE+eTPrh++pNGrY0MnlvqdlbKmdzatxdF6qxWqOaYvFJ2lcCQXmzhPZ2GV/X
v9lIHUSNs0xzdkJ0t5fPWZgZ4j2cAOTVzEfPIM0yaR22xbqsjyhDNtVM6N3iC0UYmR8cI7SPQtVP
1EZy5qWGrUl2ZmXKsdrpuk2n6axRY7X60pPFGNVrnNpCV1en9iyLG6pZVCVJdbnKKO0oOOBv189O
qCP6RWLx3TZq6//FMrXJ5VPULkE8/gh95H6uH6d61+8+TCPWp3Pur9UPUGdL9X43VCcj1agNPoBO
Kk/XxpAvoeswlG+QQL6+DDz4zGZyuGDlq6VUb7Prhqo3uRnvtes+19WXw8aZWRzeLXRbWZ9797Fq
m3+5DLR2uQaGtnMQxliJhitdNR2UTP5TOX7TVeNCM35t9H51a8sq3b9e/+ZI7zd9M7503xx7EhN3
ndY7l0P/bb3adInL8tgaP958xu+7v/+k65dOZ+Np9qtk9+YbqO51kzeHUGvej9XCN7tf1r/5OsgA
Wy0FUUSyxZsm+3OYl8nWqjXQy3LRdfl1B9fSUcFdsi/XRUj9iZOws9yUqn+/DtxngHTVNiXInhPW
z6p4rBqATzghyiZNrD6DskJXLVSrs64iGr5uqXpRhjXYjF8WJKY/Vzu9DJbV+jeHw8OpPQlVv1Zd
tf7ySWqcNMvTgv7gDvoR0uzX3VXvzTGvX0kdXa3m7/6oGbgdGzkko6ERL+peud4RamgBrC8Ol/vC
GRJ0269b6XnlArBhFsLrlILz0DD3idQMCDZ7fro2XgEh3C96fY0JFYTnAIb4idzir0YbFsFURo7z
JbV1rJHo+j+b3ka3zJfxLEr7PPzl9GyS07nrMJ92SXKyPa/Yz6g+nVov+sJkhwzCbGpbr+1/zr31
g3z/OoMljzdMuLEN/Eewcyn74bNLEewctyCXO8P6IhWatyq2TjlM6Z/9zsy3jfx1Kny/NirCR0ku
Ql2J14zWF8mZDPqmQa380EUpqHCTl7nTueu0TqCx6v1+tJxnquG4mE/n1up2us7UiwvGaPJs6zn9
GjzfJmnS+2vsqlIRKopFmnTc1g4Gdv44GJes4/8n7P5Twk6q9fy7hN19mn2NyvzrX9J1l51+pet8
6x+U4QwXYKvho4zkk3Aef7bdf/+XdsnkOajHuULl3Vj1Nl2HXJOLVqLnYTxJJu+f6TrzH+jI2DYq
rhaRme3+n9J1ghzhXzPiLCAjKHypzAm55G96Sc2QIkzqGLhpxu45K2cBSATgk4u3VxZELyMYjWrC
0LICgAaR8zH1DHNdElhtojRfKTIiDwxnXeB2v55mwoCakrCeWNYRQTgYtwj1nizrBLauMbd410Vj
EZ97U+p8gNfEkHE9Nt23qdZD0kjlSNqcCaS3bKzZOPiQaXbo6cB2MHOfuzccNkmEBybEJ/dUOfZL
ZVMobVpAEA1AacIszCFU79po1hpQKjBdKdTgYmSgVgksbsk5yZ3qES2PNA+hNWnpi5/NAkW28FcT
tpXAdiYAAElFZqWGaZ5DTQDft75urFaoJpZ7qJ46iurNRdti3UXibMJsLW/+iFrpi+jl4XrRs/ys
GgxGcxI0AQKVicDESoCURZLvdOl15SZPyUXMSzqsQwPznoAZTLIs2RnkG85fvq89AIp3d2VwgwUV
DpOt46w8MyzO1yYxBhhLTurh6xYkENXiwd4MQMxWwhbVGWjRTR0My7a9yx0bSkcrkn2RMrNPmvyD
GL3vgLTJH9bLuAX8COw5zzZRDH1FcjL92X0IxqTZoLfjofzlFee2LIDDhVi+e9pr74EMMYdsN9Ra
ChR4Wg6lk9+YHtWSsemhVk61uA07YdxOIxIWK1AcnLbQ0UGZ41CBPvlRgzftwrNDnrg3ohtt/gOQ
aHE7+FmKmVt+O7YFnHTr3CRmfxPM/TbpxDds5NGZmKAkF7oubpFjHYD4dsHGtEvztmpsrFJQ+cBY
bnicy2ozpf5840yIPzY2EoOhZke3IJy5OrsFki1C4IfRAlGO1sUddrsNrmXNsDfHcICTmA6oZTQo
RjDD2E8W0v54dOCGk483CLBYoGFRxRinFlp/ad/oWezsXW95UesQk+Ds4aaWAxogsGEDJ3E8aIba
3uCn384gQG4N+a27Fi69JuZdE0dwn1kHIca8deIcNLbtbiJ9eXbCpNl3kgI2k5i7wVVzvhmdmPNh
Z3tfaN9hdISkD2ocCgHKgizub51e4rJai+RzkpjQ1Zz2L8vG5hWbkTuUYCR6K8rPGJ3rB4jxO0x9
gQf5JTErH57BAKKrFl4bKpRk78lKolfXQYRlCm9YfHLSwaNQYaOMFVMK8lh2ut7GESGM/zjY1s3D
YofPU7yADJ8tcS4RjYTpfgIpJ6i6OR8y0CVoas3Q+jJtl4bDnbI7723Ikn7XWBtRY5m1wobXQFr8
Q0pS70TNWWwHL/+iDLZHMQOV95014pmkcMqROeSlK8lXDXC5A4pX2bL+nnn4tVo9xFshG/xVLZt/
zvNxdy3I452UtXIzACqj8HFQi/ymxmweZisiGkaz5ZFQkAcZnVVcSV42keFKLxHPaeq0o0pSA0RM
ZWICLefv6TQMWwCN9SmRjYrnVU8tmzys2tMM+V4Dm9g28GzEb7DE6ZwYkXl/2VoV/lVu4H81Gzkf
lLkF9ZWWPPxqxI2BEIA8kz247pJoek3Y3JywK97E5jQeQNfUG4EGGRAbq4FejZ/QxIUNEhS5fB0D
urUZlmLtqtrCNfhFXRbiTIBKCIhwJJn1U5eYOfoZ407HwiEu6j36qtEu10hGDkn3bEpboNrzpp0o
iycn4KTHA5nRXBvbtR5QHdFmvcDXl8m005n+Zoxx0Raz6a/dlryz1CYa6mhnx9qPwhx8dHjXRl/Y
WBJqoBvJwDn5yKtCdVWuSCXcVA8qBDCVWAOPpQGm9/MpP6kLYJaTVdVDfuxjp/d4OsoSUCyzDI5N
kRcfT+B0QS9fXujzXlICuQtUNE668aQ1eJZh5NljNtRMm7Az55MYxHeBycoWnDpq60v74GZDwJuo
NQ99D53+1W5/hobZnuo8nAkd5OTVXQubO7XwUSmdjAjxB8/5A8GFBrcytsyw2N5MlY9Nrtw6dTCT
C6QDcZD0WzdPqoM3ivhgm92umY91MXtUt0aXaoO2gK+aNYiY1ieRfRxr0l7vfrsaDoj9pJKzcju3
kXc5DcjAr4WOEKo6KarR5OmwJ+cmE/O3scCXeoGscLKoNW3tSiQr5T8tclAySQ3zXufqSOUFmtr4
sMwLsjQCnZagRo9ROfkud5NrlgdHM3at9NP2gBuP0sc+E9TdeoSmtr2fGJsANdxLnpAUoxtDPUwk
0h7P5GoiVpiljY8+RI865FqMufD68JMR6sXk9gfdHjbKIFg1C6wRMgcFHHPXzoCCSBpRdYwGREZk
TilPFjCGcQBLm3cBtbJ/nT1pl/5BD5tupx5vqlH5setQpcfyWOtXYeg2m6gMebdS/FF3fwiXlxBK
PghUg0iEjx20a69sq7tBtNVb4RuBrBUc8JNqOqxx94JiiHoG5QuP9KiDQV348aoVsCcqDA0B3H+5
pOXk81Z9l3fDJdC1PTovO0fyVl1/bQQoIARp5XAD1bO1WrzsU2tbcFC7UT+pptXw9Wtzzkipo/Nj
wIPbi87+I2f+tZ0iLTojY7VZimo6iOJJC5wUcXp5ZUbo7pTo+i84O3Gb+iqFi+sLDh2IpWLwJAPG
oNbwlFolQ0TNYQxfsxrpDHaEmYT8vSt4MNdmCpOnTfcqg6zSyrnKKKsuotW/ss7X1eTkiI9Rn/lz
ndpUbYD6fnV0hy9YNnIG8IQ6jBQn1EhlzFU+/Tq89EwnPZr4yPc18qJbtQxyMmGwOo8VDOfhnNRQ
/gqElUx+cSGAtEKV0G8S5DRgrvjHodK8fejm8zZuip+I0hgnQzMN0K8lzDbff5hlzlQ5rqteIsu/
RSxzSqqrFl63+d0yt53GdamF6fq6serlBeKhBua/1+Xv9lcrnIVoW/X6qdYo4JvW5daDzI5zs8rW
140DgcebMEoRpcJr4qM0lbs60LPDZGK6dX2FXoeqNywW0sdqtRqr1+x1mOOhmg/I6iEyhFScoU/b
a9a0UfVuNR7lfWRb3mbIW3L3kUFArRpPB0rHxdV78JfHNVT5/kY1k+vCK+CNvMYftN1URoXVjXA9
3sg8ok/zjEhGsJRBe0CcKNjPYbvt64PKPTgVChvrSxriXVrizao33bhPRvhxMmWh9iqAppIWWODf
LlsV17fyblA91fQ5tqaXNVXqLM1ZLSVqqZFEkrMVVb42IqcE1ibvmdmcuF2vRxGtTbnCnYbsHJZR
uilrYoGVoXIzl4O/XXI95Dtsw9QK79i7EIipILzbKpojb76suXTVp1++iNpUjeMaviYW5nznyyde
D6UnODAI3+mKs+vOPCD+/GHvvsXla19XX4/+v1hW5ufErfVmoMAWHJdgnlvi0RgCmHA2iMJV5nIA
vPuEKOeEXMAoMMWp76xEXza40PDQW4qXJPaGTelXLym2bkxmF3tXNLoFeMH9gPht9ZlQ+A+m6F+p
IdfbJYLDCfUMVQLB5kaJp3Yu7Hwdt9EztoH6pk/S4OTAuLYi9CPzwMZpuHXmbRb73a6D12KWMW8a
0lbgyZsOxaLhaRlRlOpr/RO66cuqM5ABHtwzAJyzFsXNKhEFRqryZ1oTUcDYt7tM48Xn4I80zum2
Zn66npDM5V7o2k3S4nY/AP3YV0X3M0DCktt3xKtQH14FaM2t43z2ks4FDp2kiFsMa6tpdii6fjE1
LAuH3QDHlIk2qJPF0cyjS30KlfQSwcv0FGmct6y1zlB00DKO49fI64q7KPoxzt9wdsekFyN0rA2H
XVhEn7oBe0LkM45WTUBalBPmt+be7Kp7mFXIUYVQkduw/+FgqVLpvr0XARmJxCl2YUPkhnHsJ811
ftho8jkygZHPvFvZddWn88d0okaQ7uyG4mVbQXa2Mgecu/ktDbIHn9TEy5B/wyp32zPlup/77Gve
MNetoZSYsf6hnt0ZRRPgJPQajFwLIg4LflnofFl80M5W4bfHMsXJQM/wfE/MqUXWrttL5cpV7mg5
pkvYamUW/C6v+6ovbbSZmvAFzZTknAKHWZM46TYV4eMWh8G9ZsFznRBdm1Dv2MVVhEqf6X1NuNJP
CW/qtWVBhNb/h73zWI6cybL0u8x6UAbtwGI2gUDooBZJbmAkMwmt4XAATz8fWFVdwma6rfdt9v+0
TKoMAbhfv/ec7yTpE6Gbz5EgwagxNbJSKUAZyp2Id18HqdEJUTQuaOgUBxUbj57q7L1FxFNStvZD
anuPXlPcKACDbCQENQ1GfCv7bD+0E9wyUwt92hlbhNsksbv+XlNtE8alvFRpFv3WsPzxfxt0ObLp
XsHZSFIWOPJ1+2BJWCbTdiEjvN5mNeoPx8Z3v+i3ftrpxzweupMuMsSg83zr43A9llpx0zDbmnqu
V8OI6sBu3P3YtmAmiZWyFWHinlwsjKqCGFxf3ZkwDezYbk/9MHya62nSI88c4fCrZnssqyM5fRZe
tozgVqeMbWqiwbl6C67sYsQva/p5drbN0dqDt3kgxzOb9Z1WkGdXOfmv1nI+nd55sD1d/4VE4rVh
iYLcAPjFa2leQ1/q9uaixquuX9OeBDgxcYq0TfA988gIr0B3jUD6BngjqEpMfblx79ayv5urb31J
H+u5d8+srBARE9a+J3FpdT9/6Fa8XTxB79S134thvFRptCuS5OA3PobSzINkG7sDCjtMNnPepwED
5N9RUjjbyEanLJi2tmeZ9TamPzI4W+Qam1SCy4FRqTbkzXO7QQekq0WZ55H7AVKiHCNoteDbVST/
UORCRp/QcMFWwIs29uFQwHmTQg9KaKqll0y72slu2sgYQjfO3+tcZw/wpy0m144JKyufaClCwRnj
ngDplifRK2mqWdC5WR44xSFR+mMjNCQ8Q75LBFL8obXPuS7ae22yrU0GrWWHufY3WIx+H7FGBfpc
yjAdOOPaE6foob9BFXQXj5a7k+4e1N6TksQJ+241bD1T/5265tmZLTMwVfqxQHmxvYRpAwHom57r
a1f54zUyuxerc0joJpZqN4+80ObLOBbfTcpkH2eOONSYXh0GknbzQZuC5zTqvDpG/uZHE5ra+slI
BEK3Ov8taxEH9ZKQhALJb5PYVvlYut6OjN0t4mp5B8MXpbm77+viAUI9iVcEkwH6HIpwAPqz82dr
22QNDhxjacJ0+pCxep+8FluHeh7gVtC/AgrZFzivwFvNnM5KM2dGkZxnbQKx7n6O1Y4I2iJIRXby
R9cKWyLUagF4f9K/VdLoW2WM3wDzD3kyApv1xbjDv34WaUNKbN+AwlxfIMKtyQuCbJXAgSU43o5C
gE1Ep+ZNhe2jIlGX+mg7yfSzUaHHNCXM5Ej8rMQfjuV4E3P09NiqCnAm8lpYRPpYxEFtmtRuA70y
fs8VkKgs/WXbLS7c2tYY3I6fSLwgl/gN9wU8shRX1GrT25rvo1i5O00uDvShfjTlrrRv4j4NI0at
XBugCWYRuEOH8LwEvrBoyZuNR7SMbqbGo32tapyakXyzrfxUcxredco5S5TjN0aVXFEJAUn0kRDm
hXdDvxk5yZqVGsc+2VK0hxF3NfdtAUANcmToD/YuE6kVQmB8JUUOolqGwnx04VRDX5MbNQKLSVUO
aAvKeU+PHV/sh23aOtaZtUQrXroEHFihmX/M+i4mSSmw61kB7p1ZCl/c3Dz3H02SPUO1+Bj8FJNc
JCFlL9DROK7ezFFlUhYkt9ZoXO3EqPZOc1tWxp23dMO28rN2N2pTuPirq2mIyZa2WYyTCOzOaD3D
e0DFk7Av00B4sDXoBxELZJ42+n0TV3KPVs6izaM92DVJn6X0yfiG0Y3/C5JIDa5tyqYNDBEwDkN/
h78OxUK6XhDLJdXLOywyNKt5y0rAkXM8szoARwgNIc5aFSfHum6cg90VuygL/IicJyq/IYiFeG5Q
eMoquRMpeK56tD/tKtkYDQM6OyWliXgkEpzoBSaktruSOMfI0KtDOkRfRjI9yYXXUcsgyxYRXjv2
MVDMPjgDv6WCHc0Hw7FOTpzdLJAMTc0aYMULGLGk9W3hL2ztsfosalXvnLZDnEu+Hc3fcWM53keU
jSlNVEpAy+9v9bkrNxNEzhEQB0wXciXq+A9nDrr4pCH7r51WPfiIjzYGXARawg2xRydV1XtVieJk
Zinlk04cAsD9XSPVA6dcNmruus7QWOEcbDwz4//JjvXANOYnDnuPtdnnF5UaoSrQ3mig7eH8X5P1
GLKUD1Aei22uw7708uU6W809tGbjrA3jpqm0c48rAPpcI9GrkJKHDaa598eOXrMHezG2FKYnYJY4
q860xJM2yqluBWc+7RcgOshVnL2CHHJAUOfejm5TdRen0LRJ25qG2n9nOcLrRTG/awYDfoWcjJux
Q4Kq6yffZwdPjXhip60INC9SJjAqFCvOqzbnh2bF0ghLx5Wh4TCjB57iIW9shgHATW03y3YGVH1U
JnFFkvfc59/CIUhasidtdVl91Zn9O9WotQohtV1MabVR4NpvFbHDuSIX1132Zt2AsSrksVF6Qjav
QZoPSwMLoq/fgyAgy7E1bxfPObo2vd0CWztlkganLwfVHrH3OXDBbNgTFb92U480KH3R4FrU+xSi
TboleLA7KqPL9pbbFcFQNOmeEHi3sOwAuKa7q5ncsHd8ShcC3E8cSmqSxuj00SWDkkehlXxD1skq
Y1eyv1JGRgenbB4s9xHqj/EUdQZYGNXvfA97opVvnbZ9A/PrkQ9nvtgmxb0vrPsydl4bq9/SwLs3
yDzl3FchqjIWcDG9H231enmoTYw8U0k+k84rPifaQMcHbVCGtrGYzqME3A3uhmby9EBivY7MU4Fn
m05CJllgl+bdwKAzGPTpy6m8GcCGSpGg8Skt0kAHdMsLmS2cCyIzVBZ8fTvCLK60/l3GTOYAVg1b
0QB+n5mL4VMsyT8IqpndRg3FE7EtEx788rdVCQO3lnA5j5F1jxAd+VJrntr2D2FJw651omk75BIB
sA/2xiXoS9DyzZO6ORgRfs9MwOIooL5xyrFRSK6QmfJauPzLRe3g8ezxWCrrVidglKorD5t0ybb5
msmUpfIdolEckPi57JPcfeuGTLLgeSGiO6IAOvnhTsNTLn2op3TV24Ueg9EBYFnCDsHmxpqnj7mC
B1aa/utYQt3ThQ5RvnWBokOByOD5cmXDlChspPSEwzNioqVPA6jEDg7tbH2W5iZ2stuo2YuR+NG+
HE/1eUzTTwfyLlwFS2wc80Vl6rtb2JXwNe7cePxjA44v8/UNdJsj7xnHNptQ7bKbd8qvn4lvIzGs
9F/zBWaNGP/IEqtlEh/r2N5T1iOsT+Zj7FMsV777oJOZnGjTU44m3iXS5jQ4cl/VzoxJb+fkegkN
kRuyJmp5O1oT+GV1qiM8GJP4MBe8qg3c4XBpTBhOMKxf4hKyEH0yAySrCafDbafzYN8wGiIcglCM
TbKUz3qOSXQBn85bZiGTmUEU1nSCHO0M5WtgFfZp1+iDfFmgi99wSjHzaI0k5SVr5kiBXbd3c4Ip
vpi/EwnAtF9oPMYml7ZrP7NK/AbBAZ2mJJlwjFtuDGKCBp9VO3Kgdi9TfBm1kU009rYZk/VNPDBa
8OF7+Fr7gpRu3K0JCN4Dd49ympxTCkyj2WOgV6S/9SUBl1s6bzUgV8LZgirvxdZPP0Xn0PTjmuwF
XuKJcTXMOUF/ZAGGY9BM7Lv6O1naNcZjPuAx/ESaY2LsyI5RtD4AfawORtKBuK1QlGi/ZDzJDZvr
DTXCK07Ox84c76xKuycnkfQN3qUyw9qblerLAq3RDuxPHORbaU2IlpPnWEQGClh/Z8W5d0pmHPCu
lnBCTuI736whaJSk/nIKpQKABhySsVRRgdt0mFnVZsMMpsqjU+pj5TWp3uVU8YJEbJFgR7aqdgiE
j5ndJKSZbPS5lpvUs41LTochdVDMFEJ9wF5786QGHNsFwdf0yaZQ2ctsfCSm8RaXUL6RH+Ormdmd
B/ADo9HfkA0vCoJmzMm9mjAizmBQ2DIBcCGnWBj3n+k+Ic4m6fFQ9Hp7Mxbkf0r5nM5OdO3UqfBc
9mEC4WqJyz2Xo9xpHOP5k3qYG7EDrKmHY55/+x3zaa3VT5FAO481Og4TUVBrWmrmGeGqKQeDTuIs
tgWh8zvpPEy19izVtw8qFOL5s3JgKRae9645z0K47HLWCDa/Foeo4LTInIj0FFYAEfPvd0UG7o4M
qaQRN06jg+CsY+NSzSPfRKWK74rKIU+DqW7SFV4bajrqotLr7xLMVZs2t1kesjsf+3GMfduII+g1
PISgMVj5eMyJ5dVhy8zcoBztfP26nlEJY4w2RmS03JA8pUmfXqUE+OCS6p5ppkl0vUP5DR1v03h3
6QDcV1PFVvpxExJg/0zay/ew0lmpd50yvR2r2thwUol4jzGIvSTK97Zm6gV5WlCda7+sNPE3snfm
q0i/ANTdQW5yjuSc2puSunNckFabrXWFWPeMLospsVtVZNsBenopI3IQOAqwGAP/MYbkS4OAvWvz
w8TpPhjK5olN82o1y72IuTzL0FrfJyOHEKdGi+dY8AKOAMCoo1cCbKJvNJGaYQwgedTxPSvjrYZ6
SoTJtAWe22RuRsiDeExoQG9wJecOEoMiYjgYJ3f048isVPmdcBifIrNoe/XkztlTOi4P05Tex+l8
BP15M/QlzNUbJzffap5CNMYABL/AOgNp1+56Z+Hy0i5T2qC3WcRuPZguyKG5cSloY+PWyuMPM7Ke
F1MaG2uRe5m131kiwO1yShjLwds52rMHrLVx9OuIGHDTpSMss4in67Tuu72M9ybvlhXZ4UQ5mNiP
3rI8tcCLDsYbQwWroEDkVBqIbCx3Q8kV09lVDce0gxjgh6nevS9CvLtlSwvBuOpG+S17/92S8rOq
PlUfYYhnwFHqUCCi4b7V2qB0q2+TB1sszXec5I+FUz9Ba1kCOpaQsCsB8SRfQ8TkW0WBvVlSliS4
EKBWhvqjyLpj10FHAeLs2QWNguloz6RimM2j42RnEEGvwugflSh3ycSouPaie2hpdJbH7jv38ns/
flG2vDV77ZKABZd68dXoTJU6oZ0LTe6QjKxpCYRhdxBOA6f3G/C87auW3jVL+pYP/Z8yvrF6QmxJ
IDB4ebwrrsJNLZPbCIRIq1kEGzvfjkFwdGyvzSrTIkua6BNmaHSRqLQTfNsiPUXDq2X3hyT+1U2x
diyH+V6LVqaEjgItfVjS/Y9K7X8Eff+VoM9CivefCfrWEMbTn67/M/+LpO+vP/b3GEbrLz6We+Hb
9iroW1MT/y7pE85fHCR+tsdmgpCVL/xN0GdjsnXZbj3T8U0hLBut398Ffd5ffH4bZu7V1004tPvf
8d8apuBX/YvFnea0LgC/rTZfYRvev6UNAkuBnCud7tBPHN7W8AoO5Gsrg3I66zjE9nFK57PjqNuW
yRP4vGir4QI/QVvYyjxqn2J/eJBxS2NiyPJL1asmSBVprXlXgAXxCObJClJS+4mr3pMsHyWp6FGq
30D0cnbGvFinyAEtrsNlbWHX7q1fmYI56/ekd9QloI+6JEnZgFu5s6Vfbi1zpk2XWvNj+xEZ2Wfn
1dl9z+kltHtxU5WLusByejFrUiGU5rfnAlQKoxG/CQAwartEafZeFs0dSuLhxiN0wms48DpjD0Mk
7uG0A+DV9RffoYOd5D4di4lkuKrbstTKViLOaibyuDX7NNgIEVoZ9ft4AkqQ+tGTrOwvMh7eW8uv
97VOWFub5SDgieMaChLnNWOzyDk/ibyyNroJWeXalchITCuD4ArOsNe7fuv1sFzzaaWi1dzjLJ9P
2WKIXWtD+XQsYorsFkZhDB+vi9XzDI6YY+Xei1S1NxW/Ga6F2sSr93wm8Zcoe2buWvwrbkC7ESv4
1LkmdDPxVJO9APskvZQJGgC4iVDv071LUHwpbRG0qeHTL1uGMBujJ8cg9eyni19JAMOGyd86/DbJ
bASj7zeAR8d+243gYou4QiHRm+92Sm67blWBnDOoi5whZEt9SM9dQtrqgxpr5iDgtoPM6dkN83Nh
uW+DD5bYQjqqhvqBEABet3IkmRmNVDjGtMlLfSabi59Q5KGFZBGiXcxA0fsZnyunuofF2d8Nw3zQ
TV6Oju530E8aG7YNda97IV+RNyU5zgOP0wIbt50IolwkyrpkNTstqKgzFJwLA5vHYVUcptHVWIR7
8fLhopRR7+zZVNiYI6KbjZGxGbodM59CjXBieHO8vGP5bIrpwe86dwfkFHJ3jiXNX307NL4Xxa3R
cNGlhnVBx5CCiTnkS8th3DnVyfJiTlxqzG9IrWnROBVmFHAwxql2IlFkCGNSYKxEBdlErkoMs3jH
djVXBgZtYUDVIEIHHHoXuMrS6LLkv6rltrY9ZLttyuF4KIDREALt9GKj4Dduch/BWatSrvlRfTK5
a1B/Pkrt1UHrt76pwDqlxpvqanv0leBQUDeG+ZL8YuSjnSy1UDHPsXu0LfwSRJ7BzTPrl1bQiI97
dz+lqjpQ1CIobStQ+0b3GHMpXDz4gsjCMOpFWXdvro2SjhGWWw73dQefNzI5k002AGZRDsu1KHJv
k7gwfDqt2UdUlz6nECMF8llHtbX3W9AuDRdPGdrjOAWaSaOmK5uLxtEqGROPoQ7cHzoEaThId8ux
5WAtxZbgy3djcMhbYyFJu+JxVkt84aGIIL6bCYEOGq/qH9HGbsTcoW8RYxGSJVbvYHAUWx1zgFtH
/jbz1gLZ4dsGU8Gy1xh8RXRblkk9FTGhcSnivE1UJEz4Up9lEaZBbYzVvrGb+0koxHKrF5QJ0Gc6
Ji50qux3Hef0TOL2iSDAgrNlMaAD5u3NOqWvGlO5FX2OIY5Mip1DT1Gj22V/x16d7iLF++z5xFJN
xmkRnQEW1C8u80DCaiPoF3piBEBF85BZFxVzt7JLa+9FcxWXqGcs9wQLKQW+U8+f42Um1VAbCRZE
tZr0+Hgx+sVt/cerq0MTVc7ZJKXRS9JPDZ3Cxk2Kw5A35tHtGRGadf7Z9djxVExQRApFGAkgF7TB
MBzdYdCZ+W09wIGwk4j7FK46jkhvl6fTuehEGbrrN00xoLmpqujjlxaTtMLfkx6w9SoXgJjiWJMd
RiIM3k3LpI5KpLWGXpI5FJdPnqTXoKz54ltcClUdascq8tElMsjcdKKV19zwb7yypfkHF3WLgTLa
kYJIWyJVhGTXfY+EMP6TaQ2qu3VRTX/HyXiNG2LpNMIROHzXYe/NQ1iBnECjmYIGmuz9MNpamMeS
ZUuroqCq45tctxa0pQ69ltT7ToVmXlwUTRCN3Le+0d1La/Qm4Y8MOSYr0sk5afeWXfZhV1ocSN3C
uEQpXlK56qNL/OZ3JiVjXxXaIe4aIins5laMWnqpinif9KWFpgaHqb+I+0lCIVN88QLc91QaXX7f
9UxvSBjFYq21e0wo0f04zDe+lbVnR6R0clPv96RZJ0IUous8JDRipfm9mJlziUqeRGUW2cak5X5t
ezgaS87SBNt+DyOh4oJj0NF6EnX39KbHPlbyxVkvg0OZDMD9aQmVYwXAbN231qQ0P+tv6OgOoUa3
Ipxb1jpx0rSE+752bxJCOzfWpOubKPlktycHYv11Uzk+Tt3HqNM1GBEdwqhC+b/oYMBkN61xxynp
GEN+iuWVply3pzTjCdO96Fu45ORhygBIOyqn9WZcCBEZmwEPDkC8qV5pT14ckpG3HOxxylcmaeBO
Btyi2N+7hX8jomne+d0LBwQRKF9HPUFket2x1Oj8Wq5ieubpdCMrfTmA4PrybHJ7mCOlgaU8HKU0
5uj1i4PP67kpRaYfrDF9GDREzZZ8FJPY2y72UzjKQ2D7zsdCAi3b0LitBov5I+3TrVyDar2fyNp8
HLd0duS2rZSJc8n4ZmMmAHvGHD5DfnflTUkG7tyDj0gHYnEhcL1Z1sCFwWqbk6rQG/m849gxBsts
fJZR/loTCnyJKAvXrcxKKtTaKfkVDQWSo1qxndjNhVEUW8Ax+8pyo5OR2IyESVuK8PCRz6bt0uyt
T/U2rLIJl5RMnny7v7FmNOmIzXlivLhBTpjCZqm1eVs09mujYRVQa9Zv6q2pv95ttwzdtTYcWnPm
SU+SoGeRozZBjMvCECa+KcOiORowme1OY56mn9kLQee7sQCc7dbYAFzeUKlgxdGLCG3PV0c2xY6W
blrfdj3s2gJz28PsQQxc7Ee3icY7w8l2XZ95D2X1WA8zXQ0z7c+5kaqzgmrrSwg07M0le+NDtVi8
RPlA0oVeWHtCp8Do+ZhVBMdBu5WnOF9YUWMOo4hBzZXI1nmw2XIgbdlKa8vry7zS2+QERhOk288H
BeBtXklvRASNT/ZKf2PDhXG8EuHclQ0XI8OEIA4vLqVz46wEuWFlyWlA5RiSmtt65cyplTjXrOw5
oPDgIGt4dDZgOrZEWM4rqy6mAxImK79OX0l2+cq081a6XbVy7kgfcq4D6Ds4zX5orDS8XsLFo1be
+Cs87we1DVllx6QWit7Pp1ayXrUy9mZge04y2E/5yt/rVxIfLEV92690vnnl9FkrsY/p4vSMQhee
+srzc1ayXzLZX86MEC1BYOWag8az+OoBiWzNyayuld6g6m7c9MYvzVO3aj9RSOb9KV1Uzu1K/0Lp
pNTFDu2/Fr6HfvREvYREsHibS+slBCgadGFsd3wuiFtfAZ8zCeUwt037nnH5rZCom7QFErTqsqCK
jfjQO+4cLAq1FTwTZPj9izulAlHL0UUhECoCJij4m2gbVelLEZNyYJuKwbvWJge2uJQQNoiSaW28
Kp0WTKKQuZucABCI/3KRF4WaxVaSjCbA9T2MtoTcs4lBRLvHUliVqw3R8I+GXz0rYkP2uRvzEpBF
iKahdHmFDMqFQ9WZ8oYDx30Vy12JGyhofdjLks0O7OlGB5MeMrkROxL5mAEAvEenIJ7KqcK/knYi
WAYMj4hgsI/4Mzhi47NgodiW9mBsSquvCTiyz5L7Zqg8GlHVQlBDgIyGV8RwMCEt2S/kixSItQQ/
3gxtCEVAox2Hs2hCuZShLkPIMv7O3nt3Ke+pRcSGPt3ey6GzW0+u4/fo+xxik9cKZdSaS2eKJ4JI
29sWfr6TOJ8U50RmLD7t0gmEua8+e5R2JKK2566FV52bilR5NGQb34g75Ma7CVwedY9pHbDGDPSY
OFeK/JuQkT6YXG4Bt80fQfjvTWc+etQmSDqIFokt74/jcm/onCbLHqcbOVAHT/N2WqnuJwbYh8nk
1iVwh1TBeWP/ih37Cq2034+uW2+Hvjsa8byA3NPBGlQZdEDjl9fwjpR5jgygFJgLmKfT27sSR0y5
OBaP0HYvWhe9ey6HlXTqH8cq6rb9PPyO2XcXJTx6llUDENL85bUcUOkbxeEykXTZMxhGgCreUapy
ip1MeUSXvoSOHd+52iC3fkGasDfkLvG6nCL0wtMvjEsbnl2MBMvM5CVdxi0NRnHsPZQdsfVAfs+6
DTIFIgoqQJzx3cT1zuyXcd+m4HRbYOFN8lsIBRuuqBFTeeZEJpg9HgSPGEoSWzdTImwQQ6VvggnB
U4eMNyQrW4TKJxTWBwObx54IGKEeJ2ignKAgr3cTU39Jl9Vkk3gaF28f6VaBnUYYh2gst6pBAUJP
+eIa5XCravuNXhpJRol5g6JJHPDt3sK40o6wa68Rsj3a1TTebZtJ0uCL8lYt7m2LB4ALpf6gPPjK
15G3wfnBdw9iqpeDWJqzLvqnOE8VJAWv2yqbLB/IxsgQHINb3tZenFX4o7i5YK6yXKQmHWLmc2xz
nUvVwsiPaGAWSZRTW41YmqBq0nxvEMoWukYCSlQM4rqY5hWURX5xuk9XyOGM2vNqtd4pJUgU9xDo
eAJNVEh12B594vA4X68p0kpOW1pLKoBkRjOx1Q41IFo8cldXa68J+9GRKzJaRTIkbQjicAz3KMlq
Rx+tRmj5Dfeo9J8NG/E0BdafKms+F23KjyzAbmByx26RAAHpGFIzkBnmdKbTT0775XV2xiRAVgcg
x0zjnJIigQenV9W+7t1uP0pJfA3nVNStm3jR38zK8PFmozZzlGWi9mIrjyVVIyky1rmy+ztmbuQm
dcUbKpxmduGhdkxJXKQ93sMse/dg66IOi86T0L+mTaIn+UbWhGWNSz9sBps6Gw3saSJcqGUSM/fn
ImcppwozdNqESJbMDveQGrYtrmhR9KSp+QxpKkC1KIuMa4525/6mn6c9B9cXdq7vceYp+Ll/j5sM
Ib0uAeFyc0cxWaOWok81edWaIgPnlGyCgHSjx7KLaNbDYN4vemIwdnoljp6o9GHaGwYdtG4gQkVf
/thmpXEnpu8RBXilQfWnHPkYh7oPHIuN/T6ro3d0BUir1vhAiBGkkfUeq8Zif42cw2Umu9ByG3xQ
yadtlHixMGphyKVE82oMMFZPdMxAacjRD3pwXO5GeesI+Th09dkt1k4+pRDSx34IS8O5W6aBuz1H
g5y02UtKNsqGLExzIys0yE6OjqYW9PT17i2/rWwdsGrdJduCmdBu0b4SNND7Pn43LH6BT52/J+2G
QLXVUmMtd6KCeQoGd7OMnF5d0+VwQD7XjhkzxxLaWdDNSICeHHvHibJHxETRZCHIV2B911zhz4XJ
0OoriilmsnPlDphe1ixh+mu00ZroaSbYMZjT8vXnFJe15G9r1k3EZkai7yy3zrAtEOHuf44SXh/x
W6kYk/aZdIhpN9XCR2c3nZLlXpm0bbSaSWNfoBlTKGl6zD9x1lYB1US3t4F4N2vd32QLV1EbnTme
OWCOuX0ZfFlrD01fOosJFbeMqJpDjatzE7P1h32rjA2s6/HYD/Yn0maO97hl0GeNGD/qEjbxURSP
muH86uYE3ZrgSFy1MPddcwufmKHfiH6AZIn4sJTuoz/kGmEVIxKAgjwexK5Psydi5J3lXTRjzCsS
2EV1XzaEiEW3BQen61gDsY6j+EuRnkXIdPFoy7k4m1l2P7jqIsfEvHQoqUlfdOBErG2faqLp4jPw
fwBr9Sohi9Mjn2+KHiEeYTfn2pU4kWt8N9KQREY3hJ2XKCTsZnpMFzSkXCPgoasL/OwNeiLn/D8T
jAon0/xfTTCIXfxPGaIIi/v1v6ZJ/2WE8def+9sIw/P+YjBrMDyLxiGTDBcowN+oBL7xF9e2HYuA
7/+YXlgO9FDdYgbt8K8DC2CG8vfphf4XQ7AL+z6ZxowxnP8ejoApyb9PLxigIFzyLNeyfJYVnmzz
9fGQVnH/f/6X8b85TrVO3jA4KAiuO/hqeJe2S/XP/c8xODp5HAJ9iCD7csq9Q5ZWxxjoQOAMiX7o
TIoCu0EYIGYUiNZw9v3l1o9o1Lta81FMNYHshvwzlVTwdbzUmP5xDKCf+h5rE+/o3NwSw1MHTNyZ
uVaZjnwNhOYMdrKTIVbEGyv7hVphl5smTsWJhp3eiWKviFLbDNZ3hwVtNznx2SbL6OzcSUrCUG/6
dzpQBFHJVuzmTJJJpzaJ/IoTKwkGj8NoNY1Bl5KEaTEIhYRPib46KmnJ7SfZ5HtYiCSmctoGH1X7
t1nOmZqdttpl1BS+FhWkUzr53QRvP2CWSwOaYfEGVvZ8Msr4S+vYjO1ysJ6GgTAYWJdviZVxplrB
zMg80+2ABgApVzRfMoGzvxtZpsq0PNolzNWwAmgQdgxaQiYuFgV1rB/yqZegsgUPru0TBhjJAQj0
SjwshivJ2FeEW+xt+YhVlPzfOm/2ZZSquyJZHj0a/Bszy/NHT/+cxvo4JtX4pyPMngSwN4ayNIx9
GtmaEcn9TFW1bdWW4HZ6fTW9bdYfYAyu+ULoJqZupJBGU817nxp8TGqmNwgPgzpiQpTBNPeUmu4W
wRvaWMm8r2G8HJd2Dhyy4S6+0W7qjl9seZoVpnX3YbEG/3w3PbEbB6PqeUofygjGAvOZk4Yvb6Pz
C7OyddBw+vlWEaK4nf1sxdxq/mHu8lPkm93es3iSOp69uXATpFwxLdIh/RoThtPD+kFP1N8+9Ema
/9Nff776830/3/L/+uvPF8jj0/dsoZefv2mu6wQlaW9Bl0nUAf/2b/z8vubnKz9/XErb37UxOq5/
fRh2RuoBx9vX1urL0z8exT8eisNVvYmGlm7v+qP/34f387M/X7VzywhpoicoKviJf3zh569xFo/1
X7/yT4/vr9+pLS+OW1BSxvnMhvwf3/hPf/zHg1j6Zu0vNtA+SpwnXq1ffj70hkktsHgkLELIvqg4
HyHelkRjztBKyOLOUTlNnDwvbj7m//RBm+38gq2Uz2lMHuMCFai/fm5ScBmtaC9a9fbzMz+fld6y
Jh2Y9Nxj++So/pVWEZIak3MXsX24MObxklCqp1O9NrW4lAy91C7w9rTLz5+spPRCGj6k4MEQOBeI
Kzk1LUcSjhR2CM4aRG4hzzy45WJdGABbF2394DupeUFNFpsk/vayeEWnydxk/ZI5ELVHc+kSCW2m
8iR4XIepsBsBv17i2LUvP38aCpxX/Tw/EHHn95xwI40L66cdTI4hpzqd1/AfnyPSMLSkTvm9Nozn
Lvrq/MTbFrl1SNdo+2ZNsU8UYzcjyZmrra/7MiUW9WfjdZfEQkKYIfUm56RB3xIs6/H057t+Puhr
N/znT5YHC7hR+S8TYBKLZ/GBC7hkFOSj8/bnigEIMmDO8PgD+H/WW1rQdECM+P+ydx7NkXNpdv4r
E7NHCx4XCo0WCSTSk1n05AZBFlnAhffu1+sBa0b1dUfHdGivTRVdJkGYa973nOcYQWgWP9MQwqlR
J3lQqFp1yZ30qag6e9fUwPra2i1YXub6Vu3VkaV2OZ0d25nOcxILCADlAzTD6Yw3YDpPCa3RSmvc
LXWC6aw31xEt0ilnpD+OVnwTXyUAJ18JKZ+oQ0lZU2Kqmov4nKz/DFNiYHKPPXViiZWRcC9ao95g
tXW3g2wIbJJpeTGKN9tQs/NCnt/IrqVpwbpjLVuob2rLWQ2b5dwmOXr/KmTlype+v76MUb1WfJLg
+9NkvfO/P/qozaPhCiqP2WFURBzgmWOcqrkEhTui7qKTsy7uh0PVEceiiibQaFF5w9BkRBpwJNGi
0H5B8Wl198MqiGPcoI654B7Ix71ZdiTTWi7JD0WFhMwgkXtXGdbT943VGMq0Lu/JwBNhdqnNMieh
i14O1iikhuunptKSMWzSvBkw81w6tyn90UENqDStZ7es/mUS/aDVc236DIK9I0K/pBKOULTtsGdV
2QEzH6UdpUU1hiDu1rHyXWkY2bNUimxvhMkt+2lt/9vTbQFq25DZACZsRY9+W75hzo4U4EaA+SP8
srozIvZ+6898cym/P/r9xT+ff78wQRv6nz/5Dz/+/anO5QlcA4HRaix3dDyTlZS29/3NPy/4y1v/
/rDIs8c21OOg/HMk37/v+9cvec7h0cJYnYZgJf9yEH/5+aZo2YtGiDN/0wOUlSXy/Y8A8Pz7o+9P
fxMF/v5r39/oBzjjpgnqVux0BTknWZt2UETOjUGEtjJn07YMEx44+6Muoo+OgrVPXvuHvThv2tQM
lz4hxjgdJNan5cVaU0A5r4dssnmAUDysDQ8ctQmWNF0b9k2YOj6ZsLwCeZTSmdl2WmQVtFmG+aXS
nhW3Odg6rdYWMNSCylPHHeFZTnU32MU+JoWh00aM2iOCjkiJYRxstT41YTYZkoawBntjoGgR2SP2
NFIoTDqpjBJLcsgz60yuYreH6ts60Ds07Ui7CrfjKGrSqaWvmoPttx1vT619w5av2lqR/jIWCXEX
xAEGubPNm1y9OHrtenXXPmgYZ4rwOR4ojTIvd3u7XEu+Zj3RXRc3SYn/jTIZWyblLa8ITOwlUIdo
Evua3FK/RTLml5SIfEEE1hnCvK8yEK7IHEwpdLO47AdlrYxg9HMP5EdRrXMWmjZleEg7umoqufTw
M6ZDLElG1GWc4cm1Q/w7ic5C0jjEFiQLU8U2r9UAjsqFTaPA0LGp3akm3GB8zjRWYGEGQz41nB8K
16GRbbJH7cr+mIRdnpEWJHocr5kf2Tuyh0M6W7s+ImIlNT6lVdKCU+9tbUpwtVWXWTHUnZ63L3bU
hlC7weBIKsTp7LpH9K7NoVrT86SisBcf0ocKnYU3LUkVdIv9Fi1DdIqR0QQjtydrMfs6W31+hv7+
Vjw5fWb7S1btaCrhhVT7l9YOU9+dnI+RAsZWnyo/Ja5hVyEkRkoIMXYsRl8fFRYVU7Rz1JQ6cFu9
6SqOH/fiiPFaORW5Wb2bHbRZpxtAzPmYrnIjy6Ss+rws4VfcE6ZTEtDpEMyqyp4IIKJCOGPGpVlT
w9UT3qzs0nE7dtLFZ4fKnsMkzLyEBZpZmP5LtXmM2yB2c8QF5S/HbGjbh716mgECjcU7wdqrfKjc
N9bgYQ3ozm5in9Wqj2mNQHBqOIOGPXldgYsfCyA1l8Y9GZJQKt1eNrVmvE3LPP+wjXYDtKm5SFKy
VWGHe1Sa1OY6blBRqbeNMtzn/dEZpIaY3Wb5TBIQBH+sIXTcGJPdRzdW+i2KUFRCtHcFlPqdpEWM
RK7ZqBa0L5I9Fb9g0PFpA50JNceziVIitvjfRQuiR49a7TyZCZGN1HX2Q6Ma+37U93Fvy6MDr9gq
nAv1gtp3VbjjeCBLrcQHxjFaw74tSCnS6LEGeZT0ewIF9lq67Y2QVXYG4MFQ90MSzmi8ukfbkO/T
Gv41ZWnk57ZOhnp/UxumvVE6hhVLpqxARIyzAOsCGm3LwWfkPqLceEpSuupDlbnbCBDTrtqkGFQ3
7lI0HquwnVWgYQpz9oBtFJmnJL21NZzZdYwMRaoFWmgKfZM5lGyOkrWI/hL2GdlF7fQy1pgixdjd
kBUqzv1UvdK5uLVUzAFd1sVUzzp9b0+u8j7FGOEKuaqvE90n651AOxjTaHUJL87d0cuTWCXaJ32y
MrRSkJUlrtqYDG/EiUE/z9vZSJSdS0BVoKqUF6WI9G0R0lRgiZNFFLitLNvhO4NE1rU2Gbz4n6II
EoBKE6Ov0AwC9g4Z9lPM+FpXKkAPorsQEt8JLiZ57jj/Y4VezzBbqo/0sdwUkbgqrOSLacUTvYsI
s7+tCHcP0BIHni5ZSLk491SW8oVeQV9v3INQf+mhE+6lk+M5iqJiY1KXDYo+udWGDlQVynbk/rui
zRDOOXhNFa5GYo14cGT1GVnnpPsQBiZYLMCkPcrpbU0J2TgkndPaZKwSMYpzlnbhHhYqSpSw5A42
hkvjJJS889ZXiOXylVY1LlpPw96lVNe53/nl4128OK/F0NBdNMWadM2Ih/sUZm+dvGhFQ7hpmOEx
Hw5LhDejoOJHJk+XM7BnuJ+FsbUa4WC7ND8jqEVLGN63nPRNdEX8jGSSdA5EBeYv1Ihw+Mn83htJ
742xDdpwGulAvxoNMme83jeOYr7pSpMcZ5jhPXa1MKtfG3xnJAF3mJOp3iEzYAY0yRGP1+1orI8Y
dOKBIUc+NA4eJRYPV2MYkw39rJ8h5WCEVujmG6LOaytP9mOBAkaIrZNYPyJXORip4ZvZiE9g6MFc
YF/qZ/wleUs3QCvUG+4C2H35LWK+u2JML5F6F439RUU3UBcbBeYdkIpTkTGcqOZrpGdPo8VlsDWa
cgR/JVn0ZC2DDWRoHHZDcVex88S+Bc/Fqug0SeQ+GAsTkGkeIoYEYtqqNaUfUw7uPtGgYLjxTz0p
S783x47GpDyFDkVbtXXxHJVenRpkgtnXth28XsFJgcbN2cCVrIJrJUpjK2r7vhAqgigePyWORz8t
2s+siPajJAuqm6yf9hKr2GG/RD7s+zZy76aaLtLCbohW+c6gBFtZw0uTsLAQ83UkL/kwAVUrem4v
sCzDJo8jlsgLWYd0tyoz4LTTi9GbnHAU+TXW5qvdUTdhEJm8hGTQLdI8iztlZXGmiC51LqKCiETg
oWNiLHyb6IxNZZXvXS4mj0KsRHEZvzrSesdVFyKkobClG8VDTJU9iR6rfPmMF6xIWDV7jPHihbx5
jQ69sg91BIQl1zUmugFxmepJa3rrCor/uUDcuTZa4ulO1lgBo+In4gPCdneirnhXZY8b5a0D5Eip
XWFMHAiMTZqbQSTy0MbDQucTSxy9meVmCIH0qGn5VlCjKdT0bh4LXC9Vgk2XIMVhBlI4090fo+hR
JPkM+4Ill56uCaQIeHdawu40W/e+i+XWgYQH6tTRDvFzUIzWxaDzvctqBb+8NQQQbWoi9WTgpkQq
FmoDni0lDabFl00XezPYbIEmtfXgL7u38BQ3bWYZp8GhoWrQBzNHMoLqBlfUNKD+a5vw6mbT7Tz+
soyuCSZstt7YpWYglhpVZB7jiIlM32zMexDGT3OMIUDEbOGT/qJlpUGK+dEy1PHwlqaYaVy74TQ3
JAqb4qRPI1njMGA2s1m/4NTMdrnlfCld+RXpDJuhrbubKpaaF7dIMHH+lUEW3pR0XG7nnFKH4oJ9
L012n7GQByAXZiXEXkQpywhBd54Fb3dufiTtovpSgkjLRLlc+8W86eqx3Tg1Rs2yWuxTXcWPe0Mt
37DERktmHFA8X6UJwYrAvwkB57pldywkCpC/crTWHvNkyPo63OuOGd2OhuGnFclueWPfy978pecq
Ik+JyUzv5mnDUDx4bqK2Z9Z1Zap9xCya+nDCXon5LUjAARFQ7Y7BRprTcukjY1Ov1jNJ7mSo8KfP
ybQbe+c5DV1W13o++P1CTmBqnDXInzlKomO5NNO2QPpMGCEOISV6JMfeQPkrGuTCWew7dv6qWPN9
hziXmbYGv+c2rxTDbfSMXtIFZqr/7KnM+Ja+yENHgPQ4ozVAOeRrjQE0RL3NNFPbgGpg1u1PbtIz
KSrRpYuqm6EdQH4oDQtrlDlbo6rPurD2fUIEVrS4/jyh5BhLWACkr3Ef1tdBj+/IPs19kehMVzhH
1YgWdwFaEmqc104Y7XWNs68rBFC7vepHucvmZRKcE3ciTaF/bsN2q3XjeinY4aC7v3FaKoEoi27t
XHWoArdeGllXYqRPVt5dtJjDYVF14TwBtwtv9djUA/KNnpEnWT4666fKHe/SynyqjZ4Vb0ese6Gk
5EX1FeCY2dpmxD+NxHW9kVgMVhUslp8mqFdsAj7RRs3TeAcORuwrJb6oonZOS5/Y/qYy8wSE725O
9UA12uLQO/oYgCTuN3aDx0sbkpu+L2gyIXpbR4sKfq4XGSGgVar8CMoG/cWN6sQLR9IZK0O/mQp8
V8PK0zbLSODB1D8rW3FObIKwF1P8rxpWyYtVEvtxaCbezomrk5LSOsgJisRG6z7RoYyfIeRVxwns
MC5zMPhF8Wlk932dzpTkI7Ej0OVO6pXczo0jtjmTg19FX3nVj+c66rGV9vTLqwn9K4QeUQk2X00m
tyNZwFzFIg/KQqINYlK0sfxSTaSE1e0FdfItux7bS1kTm7lpbWqboD4QafsQcMrGZugI6yH16NBB
WgpvIwePGXABgolz6xAiQNaT4dqIVnjhrKBodRUsblHr22rJZhoCEc1kd+lZHSEETICCxfNJlNB+
B+JimVr185LZzkZpzR4OHFricNQtlvmUSCOxODu2lQezi36F6pAB7ATo3khczAVhAZhQWHws7rHu
F2RONmPwwFxIamY6IUbq6FlDrEraVgcHy6YnT3TtlMMXoNdAm0JV2Bc6irHp+qCekwfNxlHg1t3d
5EgCmtfUz7a3qcVpebXhWPG0Fz75xLgNnOPQtwUZttB5sJojdOaG0kjDdHS4+ZFrzVtHmjmdzIop
sEoQ0VshdoYFVQOzZU3U/IaW5BeqRnnChvwqkz1SGZfJzkyCuLfeULcwfmQDW4xw2UjHeZ8jWpwC
XXY3OuO+b9DSUm/2ojahC10mzFiZ63HG2NoY9mZexv0w2Q9NWCi+1qO1qzpVhzalepWav0bRxFKl
EE+YMHvOMZA8Hf8wtnI2z2qhH9O+qndRG/+oNAIxM0nzSF0tn/UbEsSj1j41GcYOyNrlZZHKzCV6
SeeY3WyjfGB5Z5E9Geg9a2SZi+dUUSDy2rlTMgt0Y2wdu2KqKAPOIWUI88tdoidAfgRyxlNKOwnz
sW6M72WFLTFWk6elvomSLro0cVFeZZbWwcLafFs0TwVaU+YTCjmOkuHBrQMrU5k/pkLbpHkioJ2p
4W4Y8wcjCvstmDE042rx3BrUgJdJ3y7p8slWcLF0dOc0jao5+xFzxahxgyuRV2NkCQ1RwEsnuB29
a2OrT36lk3k75MNDo4zO1rFpeWhdtfg8laiIomFrvLfhlO8UfA3UVdmQLtAXPBx4Dxk7s4Nmunf9
oh8LZ9pJoUN6CZMd/b+VFsVeVT5RNMoDmpNPVEXLjWl2d936kFKP9NFpK16Rmcexi+RpRH3zsQzN
eqthfdYAdKAwDN1AZnAGeowRfWzuJmXZCwOLeac4KIo77kxYOdpOdcYAffvTaCNfnK2WXVm8/FpG
Ayc7TqSwFqpX/wwjwNLxeC+GcYOr+9Na+mmHq+vYiPolnKIeMhpOmNjAhdKG7q+8d6agqq23xYBN
w7SJeTxrZ4/myS23BeKPmUwq2LXQaPIIqe06O4pZuWJQQ+xZf2RtdG5E9WAMqgwkWbybHp9X06Y/
VNV8GLOJ26ttc2r2znOtpzQhTWDNubZ11Ig98PKhmeWKPmhOcYPTFI0XuPLG1Dch6N4MdMd5jvuN
o2E0HcfytuIW4bl2HSBqUUz1OHtpDKPaxhWceSbbFgM5VVtqLIpXF667z/tK3ah5eIyc+WA0Dktr
nGqRCejNeWiy/haCDkHM6fReiKrYaLNA9WfgXO3gWPOAosvK9kp+P7Qf0GfHU20Yb+jVttVE71WT
yMQNtVUP9vTJGjO5h9GfoyweTosoAcag1OR0sykft0OcbFPLYtMmkTJFVMFQXq5uKel8LQNGf9u0
bnSHFTkaUiovxVV3aTzHJjrouMHUrzFiV2IQyPJLbW8l/PmZanziKygCrck+O7jr+xgzmu9YNk3G
HiE3tBFs4QyeGyKRgNEwoPlKR3aSHRWoD7GXrXhe1Z6bQwkiC3iA2FUi2vEAbbRkJKKQbOiDEheB
kKbcYy/l1qjnR+wjoafrWhbMjTh0sk7g9Sa+m5v0oEpR7+KeIy6txSJIUpNnU7lA/qWr0uRkvbfn
uaB4SMJHuXMoHR+NgepLazyX4QiyrrDoP9jNjWT5amW0x3uY/J0yXhWpwdMyWJEUHY7cPmHOHJtm
249IGNtcCWqwXxvTcDtEWu61y9RX21JhJ8ZlMAylC0v9ETgilJd23R4lKFULtfcZn3a5Wryzs7os
6kEHjH471u4NqeAhZUHlrQMqdBmoFOxmQZyLkbUXxY4jD/hevZ0tewjKWMVYU9wMxSecJ4mM7aC3
zJutAWt66HWmE/OnhDcErvfeyK5jD6mywda+rcKo21YKikeF3HivtmZ0s1QZFOVOAN1rTfahGnml
aKx8ikDUzdWroFqKgsotuKGAXLuZcZGm/eA4mBpglO6aOWv8alhW+16m7vuY2sB0Jlu19YYeaDKK
5h8wV05WgnAInPFwkNl00ZFbQRCk9GhJlEUqaAxlYIkOZMGQxY8l1WGRwLdwDno5T0HeoO3XUkkV
egTQLtWPJnajO8bmX06M95rKabxNEh0mGhulbaMdpHCyq8zLc6np6BDBbxd9dGxDJT9oS9rsdWO4
0vmHNpcUkBkTjVVDCFF4zihUo9fmWSzcCyLh57jmpOHl4ASnvdgO3WRTSY+fWIkYvs5Nrasq4q1M
HpaWkuqsvIVOGxDHTEbLbO+w6oxXkHsg3VBIB7MKYGPC+++FjdPvShEvx1GJKCMMUb9jFqf82U7v
DncCDYl9R9IK90eL3gElH3I19MmotqK5fPwOcvnOdfnOa7XyFR/+5/Pvj5r/GwDz/TPfLxGRAvrv
z+ffH/153ffPoIgj/cGSMHPWdyi+8cf5kmSBIhAbrx2q32/z+7f+07cUxFRBm2h1//cPff8eZkOa
0H9++e9XOklx6soxYZU2sqcMwz3RH7DTvn/Rn+P7/T5Fp51VV3VR6a9/8fe3m6Y/sWeSu3985+/P
f//g91/SCus9HkPYmevfEFN64h3WD3+/cEXa/jlx31+Lc7CjThHO3venf86oasExk4Z2ko3yGA4W
xQaXWqVMqjc09VhBVASaiGsaincDBp9MYecyMGNOuDVR1DDp6hq8oIFNMWvmHze2gdFQTLoLkjPZ
2aqpAWSnEjYv/SMUT1KXdFw1EYAYlqxxmdQbpthxm9gzwzxUjtGlfa8T1hn2iT/NMAHhTzy6sC1n
Az2Lldxlw8eQFSoCE3TBVp/eqOraMlnZfLPiFBsRnTFYnIY6+bm2MJpZWdcK1aUylvcUvxe4POs8
6ubORUuyYYnhWIFSKDdGjmw8WxDZGUk0QsHrEo8CxWbMw6tqMKAm4GwBk0nu+hGz1FI5Hg8swXa3
NhYtekVw2EuLsG/32NSosqUBwp/wiZ5ePHSG+EK2wiqchsNT5fpp7PKPpeH0lrS4jMrZRiryd9do
H7sCQgZ0UHxB3LSIVSeiXty9UokdhTQNL+f8blDLm0flBZ2O4kX6dEaa4xnUbDeDUDPPks2uSqGU
xLERWO38iiyHnUMXhKKNEHglK642xFGG9lE1q6c8sz/L0Zj8oZ4/YTqAaUtNBm6jHACVrmZyQHTQ
QV7iSH8oM5a3FSOZPwwVjONn/HGotRZgmdpW11Xp4cq29rAJQ9iquHhEQwM9kUuF7kjsarXi/dJT
GErNb2YqAyYhyZDuGE2HjO1G72jaAeMzmnClf6lH8NaOmT7ABt8rdoUs3FVfFyznFNIgsKjNxwxy
JfuYmdS2ChKPoCtwcUikl06j+9K07mtKnDX0oUBHD77Jl+KGYWzrTogXrE5RvCS3OPjaPapL+KNq
Q4se2VLCebSfRqP00CWvATxZHXRzwHdpM7nNgoGpvO0W96ldgK+k3Xs+yetCMqSP4PxVnXp7a2kg
sMLOcYJvzZO92q//wk+4ltkclcW/FX1+LWXRIdHTV8He7y8fPv/j36kqWLZuGYYpTIOlErq+vxf0
xaE5Z7KnODXPNF3yQXGPTkpnQWrZNVNRd0gTG3qFaUvJAVApXRwGxPzgdelLcsGNQ9vgGO4zzeuj
qD9puQJba4L7EiPrT7kRSqe9ZyiI/sWBaysn4R8PHIuVTmvVAt7g/sOBL+AB7Jka7YFGcHpQbAu5
BuW8zeTQOeth5/lYx+jpZ/GtlcSkC4AH+FfH8E9OHvUP29BWKaRglff3J0/WMrGnOJcHxBrzbZWR
XguU8MDKT/NwfuIAyEZyGNgdKDBxZK8e7dslLqrX//4iGmg///FcIBU1XVPTVaHZ9qra/IsqMy3n
2WxSJzpge5qDGD/Aoe9oz6sMgmObvAwL4dtlZj9oOFAvIiW5VVJsGSrzUIWtchncrj6zoMfQLMZL
hGCG+SpjRteQSJsRwzSKUFwLCJlD0zqKbmwvlUK+UuXQD28UetIFyRrbUmrvthgGXOf1LnVL5/z9
j1w/6rLl5b//s//JveuQAGYC7tCEKhxnvTx/+bN7POxxN4BAszU998a2KreJm85bLXKCytK92Fya
8wA+3pyHZW/p1QF/Ff39bGHZPp2LHCtfro7mXrPy4RCa8O6GCL5Rg/sQA0Cs73t9vO8xuQffR/7/
AS//Qh6twV7m3vwf//t//Zz+Z/RV+u/d+799fQurb97zr//490OWyaKU7V+10f/5ov/SRjt/M13E
x44gtWwVQf8RRluqbdl8WdiuZqo8i/9Fd9H/xrf4uomYmiMw/6KPtv/m2o4jeImNDI13/H+hu0Bx
IX/u755E9M0OvkNAoKZjGUiv//6WxEJCUoTWxpAbHrGiuIc5HBCxtUvivfCMsh/IMYXacqb14jTm
tlHtlj6XKqhty097qn4tdafsrbipCdOR8DPBM4zSvc7tkB/Bd7i7HtTLOkzPFGzPQm/XSDbMEezb
Ki2xnvB3C+0neFDnnl7YGQOR8CbLWe5GSgkb8C5rTJAaXq1+9txJj3d5nXWBXSPLbpp53GdLNwRG
i0UyexnLqj6MjObVoJ9p1lMFomCrjcmzO7PJZn2KZThjDncsE/OSmr0raKwRFcpop1SWhRouexJz
tJxUWPNFoQcTvbtOT7bQA6KX0T4qJKKRxV00Vz0H1m1hyXWoaeaILjfOmOF9NrDfR98ZTr1+7tTW
uOJ4DG8qRIoLTS3PmnGPR5TgUjdpnglJISNpYn9UGLG6MwCVbnpERihtrO3iJDizw/rm+5/O1g+i
ruct+H2OgbORUe+eew0afg6VdlASY5snhrIjz4aqvoSt6wL5tPh9bVMBSNfGU9U0eA5nwh21Jdy6
tlVuqee1G9OlgDP1ay8e+vRcLNqe/t5XM84HEv/GLRvigNCKcmeX0y3V39nLdLIpnHS6NtmACWdE
pjCU2EYHmndUMXdLSjEWmaJ7XKjHUINtdNPZVlX7QEgQGZ5TcTLXfrNs2KHEWGE3xliGR5aXJKDq
TQF/DGTGNi8pfJuWvU/ghG9q4CZcQYXeeZI/yzi6FRkt6TKqTpPivJDpdErZEv9QRlyYMa3zzYDH
62qvhJDCEW+hFY9BQelHp+V0gi4rt3WZr+L0pEfaiN/btivETbPSXlISwToD20yBxJ6sAja2LArP
pBtmv//hT8NrnN2jSjuvu9IMqiJ1/Oo20ovXMGx9gqABfek1aXBibkCfV/ucKIM9yntja8TozzDm
lddywGPttCqcVvrAraQWk6Y17W/tzqHQqMdLdyuA52uGLi9paiAVQQCtw1Zk6zg+1M4c3eR1fqAP
YWFWLcUHDWjfLpJzXtnt3dxWFIiQBG2l4xu1zk5ZS75sgeYn1D7MuLS2IZQkuD7DcFs32lWpsSeW
xTT7i0r5qlOpB6KpAes63USj7R6LXP7Q2igB7mZDN+y0nwQP5qvowVPp4F3wj+0V1218R+npeLgw
1RbUv9FpguZDNQ9yY4ZGNF9d6MNCi7rrDQ8hT5DOtnUWxL4TfIUAprbQ6EIrRP/gje5A5qvcLov+
02rSh7JnY+6qBa9u1HozV+I5GUTL5QyhWtK5FAlwTBhIz2VCnJFZIJqeq/KqjkngFjgWp1K6dA5Z
OZc0SqLZgVOS07Qh/A1KtibzIJwg0QCiJUhKuY3thfSWeXwcSlbb+MsyD5EokEVJ1AWYH0RBFQ7J
8UM3yic9o8SZ193eqrFwhSYKVFuhBBFPdXsTKQ2brx9TnR1jFKImkUeg++2RIAMDqYegTPLqmPYU
fNk5RMRR/wQWgkiFPiC4ouKW3chIt7R+mcWSbDM0fWRHooqWJnSjEBLFZmgLk75DsrWKeLmqRfaL
Le09TFiojbaf19go6yX0RTgdpdFPpxTz6aE34g/q2R0nDwpLVh+ANQ80W6G+AnzyaaD9hDfceRXS
TUbe6dgzagJGskDEUlYh06TY9Zij1wCma1TCm0tihItReI/E9NcwIA1pzBkZkGbHwBuaa7EsO1BR
18x9ILeD3bG1PLsm9KsqozDe6Pua+21u+xtcio8yq98K9httFuKfpUW6txUKCdWCUDcU/VsezpL0
PWsjLB1HPjtmGvMOUxVMJAk1X06FAzaGtjXd0G6ZiTioN31TfRZf8RhhI8mmoz6r7JMsHuTJOCW5
uKAZJMhCj1mPGbskRmFKTF+ONEpdRX54dW1hPOth9pZl8GicaP6spAr9eX4FgFEF9WC8REiioYTL
50nVSCbprZ32UqkjQSlNhDLTxI2bS7XbkLOpwoxtnyX2xLAPiRCKiCtb944bo13ul2L41SNeCtvE
M8Lwh4Uha6OwF471XyQClF4H+XJf0RG5ddvIAUO9HLUxhlAgXnQS/85EB6wFCMsNpphdhxuPwG1v
CGkRFKgkKV5zsR2q5nMR5NMUCSFwZGUyAJKIoKeDN0jxLqW8DFqOWCecGp+x5RFZ9b0+MrOGSfdl
Ws1JYOu5wakSTG50G1k0Heg5gxxmVy2t8BTTuhiLBlOuLsicGNTTstLDE56PKmVJmyLZ2kgI1da7
2VN8jaX5WGM58NKyRag26IeWjp/nviSqeTdHtXnpKQdthpnoKEXeM/SIlndvceX7IMzRwU2nwl0e
Z4c4QXeatwiMb91RvFvK8ERPcxsa5pdgBgKelW5HK/JMbO5Sn19rmFh+lc6NDx7qkNkYOFtDe2MZ
QdU+eXZI4kPUwaxWgK/yZ0d/JX2iuuHwKlw6s+86TByOhd/DgCQpNVFtKFtRf+nnR5MHwx8BiEb5
J4/qQvkchoxr9oHNJZ5p0W+yml4pNf391JY+qyWyLAlXFUPxNRrZwa1p+vckrQL0Vl/YoN+pkCua
qDJ/1tOPELuxv6x41T63CNFiFRUR03SizACI1HbOVQ/8xgL1H98CDcZAGqnIYQyGrkT76nOm0srW
6I55hkZbXNIHNMlmiuv8Q3ez285CC9EUH+SwvUXtE6KWky5R1Dk6Smxu2V48hOkeo87jkM32tndR
ItgOlRzSkNQuSFl/LLTmnKY4JmPzvpAQ3NYTmhjzTqsjiszlJ9riQ1vPR73TjuiGvN6qnum7GFub
W0zFj4Una8/dGFQQkHeDaoBFYp1+koX4KPpfXdxSpG31AmwdrJ8oK3/i9JvTn0a/UrYFmuzIeWmL
8NJG1qft6DQcQ+dLEg8zDsqlQxy8KZMpR1PrvibCCBGDcsbilLGPVIHRUiJvFsUVa5oDjNx5k0V1
AmcDZKvvgD1Z8HRSV3icJbx/rn4bQyFtWfpxw3r68LGQmbnYQGOb6CMakJcCRxPrulKtjWPxaRrR
FY5ehzg9D+pY3k4CbXncNgEJbkQf6qantcqhZAQvadSAPQpk/qJU6XVZ+nNekKQhCBWZfY12bUhF
cRqXk4VLFx0eBflIfew0FDRuztAy5eoDIrxDLexDOiYof6fnJYf7zOI03IsJHS7b2P0U6yaHbGnk
I7g7zcV6rbtjgSLO5aqyE4DtbLO+pcOIRGH0wlh7zhoFrtmgbWs6G1M6kBurv7nQBZJI+XAgqUCN
owSi2av8gkhfFKJg7ImqyxrCTsR+Se/1VMFGY1sPaAorb8QBEA7tRW8TDV4El3+wQeWbxaFJGejA
CM40StsN5Y9qk1cJZunVNg0YZ8ctIzdhsU4yKsGHvWLXx7geGx6R9UNL9C5ZwZRjk/Xb1LeRr39/
5/9wdV7LqaNdGr4iVSmHU2WSAQP2tk9UTlso54Cufh65Z6Zn/qputsEYFL6wwht+nydNc3fNAfWJ
39f+/YXMtReBAvIR/z78/sm/Tw2oF5H0SML/eP3/fP3vm38P7D/ek2EfRKO3DLKBArr3+z522O6/
f2Tdp+/z71c1mkRjeLoTrEO5r4ZLZWT12nLHo259wIbgv3/69zW9gsrx79OhVe7bhmJzFD2on5of
xe93/L5L/f9v/ec1dYt4FQvkSkr59fgdVqPfpRhgqScRZZlIpNv6++Lve34ftBa3wVnHjbHTrwgZ
xs5//P2/T8dMooiP3xkwi5Wq8u9vpErPgoYrVK0NgFnDnY4iCVEyUmSwHXjNGMEfTHmv0O7H4qh7
dOdZyZoFF6m62t6LGUjM74+DEJ/KFbAwBM2EB/ShU5/YrRbtQD6RpjeTer1DUBp57NRbM3Xmt+ms
XCp7PIIKnRyaua9WbHe3IkC9rX5dXolIV1/SLxoAHrQZIultcpWQT1SLiwn9L0j1rUEW5CDM/pMe
rSccR5bX4TDXxhm10ROgS/sLsjANzvaxl4iHndyVRIRx3BqO/A/zl1wFnCf0luK9pe6+qwCjG2Hy
MbHwYHNRBJQ8pS1lc37sv0rNAScNFDJV3Wp8n1eRIvvO1uIqn90BL6zO6QLllaXELic/R5bOAfz7
Ul+zHfQoCfpA4WIHJeeucKG2PbClHfLA7H3pihn7HS8waXZVj2LaEx7kp/xonhZWi8bOAgA5IrzY
mGT2fsSe7xmxq+oZAQ9IYTxq+xKrmGW5b2T5z1KCTAFkTT1WOPAoGbaJK9sPsqiLPqD3YMfjvCHv
AWMeFLS37U4IVzNVmgMA7pChzbaso71JghkqMsKJhHWDaGfs6o56jUA9XefnVLwJH6cOmffIpc7W
OcouvxTvKyXzBOwiRInmUl6a890RbHQZkD8y3Tg0bIgbiW3YxYfl/zHAejozjjUApejebBHZQyVH
36JXh1g3iEL/TgiqQqSBMFS46QcauSEuzX/UY+19kZjGe+vQIw/6B+Vw4R1F+D1qGdr5dXbkI93S
fd/a87b2THIXxSU9RPnUOTWT3YamewLCxcuQ09fHKnXxaztF3+YGj2+3D9W36Gpu4DcE+ik5AEb8
Lj/5d2Ksta/6Bt1IqBMBBmuD37+qqctQjU4oAdkAPO31AiihBfHl/e7ISLQVtu7+iKfytXD0E7si
tsT6Bjk9uyIZdZEgefuybubJPImjh+Vh4c3qJoq3kFMyGRf4E0UkQAsoR9VubgcqWA2A3F51a36y
915wfAS3FPe9ejrGz380e6ZHkjs7Q7Ih30FrwY5BA1uJlCL64jawD1N2JWd28DAOpGd0fpNbtNee
fpTnZ2gqgvPT1177Wfc2tpvpEfn4VXLOGW7XFNVUV9ot9CrtNRY5z8Aj3lrFLZhLoNBB1mG34mVQ
DhrhJz6Xx4fX7+sjDPAlzG7gx8Yd4jtNsOwS8KecPW5EOyHxN9VtVat6lxb3f16loOHHW8i3iGA+
yuehYgb4jZK6tK7teLssbnPjc9NjEzQ/KGwxlp0+xF0aGtHs1C/dngxFtl7UgDoLtR5n+WKwfR3S
/ewjz+QDSEmehkN77C8w8KnnHM3DjJJP8gIscNM4d/9H3bQhYNXcchN8ULx/RspP5gSWk5OjAtl0
29evLGhDwTGv1HzYv0va5SmHsrrkug/YbgfhKXJVVLhsBg/Gkg24HYdRtgNpEm/Xi9n9bCR+Pd3A
g9M8LI91eYjijUGNYxsXO3GrfeEWAOBqs5zRm49CkH6LHs7NJoHjipAOQJ3qgCDYO0USCPuviQf+
zs/eEy/bNlSHtuQ51ZmAiStXAT2xx+LsT5g7f6ZEKZ54WDb3+86vdJ/eV/H0XtUn+Tz8BUHJVWmx
ZQblFtLi1YFGWly1CkrdR/eUPD8AFDJ73al9l7+zCYjYC5EupawGJllAfXJxpVpCE8zHJXCGGkuL
RP0Yv7UOQcVDA7h3di37fXExojL/JuIxVexPuvwoH6mu8KQ1fnaL3Pm1GVygMa5AO1krN6to2Xqd
70dodbDKa7f4qYIWspLkKJ/TD7q3iwxexWMJw7vCbg4MlirgqnjxVmM03VDTPU/BaKA/ZS+7xkH+
XbXbT9PFcIrcSMZmEP0t0niaSXcMMfbq+FYdJG4RkOQ/GeBbLVjAJNnFdrUqcSqE4Zc9cyTxxPIZ
bGww3CSX7VM1973sCc8p9RrJByKC5RzvL4K1U8itn35Sl/Bq3TEuyiebJVsgdiy73I1ZHCaMXt5b
1mGNp1wD8IfnhI3enz8fRKqQOmqX8g8LtLPee0o11Qd+s/YcgpMRv0F/I4epH+7+GKrr2EOpSBhe
imCM1tueEOKl8jOFy/z63rELfkDrveChfXzmEMWf9sIJryd9YOmZo01yD5lvm9S0ow2kPyB8T304
2v/8H0+b5RMy2C72/O42g2wH5uxSZ31yQVpG5/JU3apbjLKRGuL5wpWAijRVDnansx7kXyIO6+bP
oh6hYjdB6nME2RJgNEQA3q3WcWxJgG5hUMH5nm7FDzsDywgyOEC2HPZz2Ef1kXHO9obCti16oheH
q7/Zt/lX73wNV1BMD3c+Q6hjrgCN5jqyk3KCs12cpc/S7wCxe9Kn/IPnIst5bn0ZBcIFTkR9Dp3v
9NJb/qIdky2YFLv0MaFDD2rL41ZvArfobVDQ6M0aT2ns9SJo//OySX60AYIxMgiV8VTDMxrFF/Q4
MalkDDxlVxLvz/5VvDFRf+C7sKpvlV3zjimtw+LJmtFAGnK0T2M3obEU2z6yQh9wkTZMgz/xR/Qu
7JRNs4t9waUAAPfLZ4vdVt2p6cjH7fwkf8Q7pJIhWXZOBCl2XZjc9f/Z8Gnk5y8n9K2wPkJ/DkD+
+MTN6W6mFHAJHTC73ESFLQNTJve6DtMmGKka2fXORGg79VgdO9RV7P6xyT9KQjTWuphr0wVm6jLz
zRPQbr6SpAGjeJxXo5cFygkxnLpdFcuL8FGcVJyPVfYvfCjBL+jRfuwdDNdwAUcqywArN13ulH4T
CByiuIm5tXq60SD6Jb70nDmG8xOYGMqFO1cMNJvY8wJqEjp7VXi9ZUs+IINOwYDWHt7b491PrROw
ZC+IfKpZbuTj2eswyp8VF2/eykNb8BhNxxjUJUiBr0a4tgCQ5m+FbFJWrIOwq0txi9ergMiIEZ+A
4G+XpvCEl3SpnnSHsVyE5kecosufz4EQ9sZHbjI48DRzeyTAo+Wq1rknbuD9s11RppqNCyVOLdqX
mo1ljBAI5Zd8bR9OrwM88GWUj01dpvZ9iEJrfFddKgl3RgrLjhTCzDum7qKGyidrG/sJgbRk4C4z
20z/gTtXgEPj3vqEK80NBe9mpjC2IVBl4h1Zee5QhrfDT+M0NxTOJKeGmgt9g4UdUhP2weFzp7ra
c6PvqcfjSvpQiCC9r2U3RrRj8FgBIOZKWjDCaqCULN/APxFZZx4Kcrnbl2c5JjRuL0sd1r76o/4g
7YyUwM8UKCZhxFt9ZJ7DIvH6jdjZgIHvnoxiJcez2FRX7OJZgt8FNbv3KBK3/ZZSSdZSgUbxz50h
jD5YK5yq8xNWMWY8Ep2OfkH+jnhHnnYavQgqQfSJy43MbJXnLWBlSipLfoCMKTxH6VM8OzQr3o0/
keqa6tMMZYkS8Lcguf9cD9a+nC0F8wOOOWBPwP+Vq50fBRIPXPs29YXQhfIjnKJGBY7JhXOU9V56
TP8he8m22OMxnx8oBXAujX1Vp1CL9xq0eUc/PLY4GGFxuOyr7DTvKicFkWj5PdLROSTrH0Hdg8Ms
SvcdaJoAAYiwSPaigO41Cqvsz3/Swhme2tPjVk3eBPa+esYBE7LskLkUVcQb7BoB20+OQCdI2yj6
QekuD+Elmt/QYKvidXGBxFa896JNRPjaU2EmBL+jW+bIz8txhpnoG5afY5r9mjyCeDgSoC47pB0Y
89qRQqOxHdgFsH4LUhe1l+YQrVePoVTdUFODP36Mtw9Y3dNG++zYCaYTyNbVqZDxY8sDDF9XCsca
Hfmzft/ONVIR1zz1cakiQytdkE5sdQqrmYyayOrm+tlauDvkO0DbuXIapCPhDPsjtBEWu+nH/Jkw
u6Uki7swIG8jaFQ/g0+aV9d7TGtLADCAZ6Aj1p7KpTnSpAXYnRqsbQ4K8Urrl9kWyKRR7Booy2DL
hr/kCRPr7IVaCJ4ZlBoBGtGjU2D3aBS/3TJ1xTrIMz+yvIeAUQeRvIehWBkHx3X4hRYOsDh/Ytbl
ADbVsBR6TjelEUq+Lm1rgNgPew3C2Ec0l07P4xw3+N3uKUeXFnnrHlMmO+oQVEUGDiL1QEICS0EH
gEuMyH9pfu5pZt64Acsn0WACv2WbZezLTXYqsgAZPuTxR4F2ye7OOqh+mMapFX1cs9iyUZWo1c/p
XaW29VkLQPfJd9iVZM35kaNQqbzHEIonzdNpfu3VmL2cIHaut1S+Hz8sNiB9qQRPChKlNq1jCPEg
mh/Ey8JN83vIC1ao13b52kpecf+GKE7s7hTQLKtNMl85aNYcFP+UegtolYXlRsDEWrfkZ5QVxyvb
A/uT3R+ZN+ZWoYXtH0HfEb9i50SnWXT7SxFSv3LQnHqKP7KPfv9ebyr7vf5Wwvn1C2MO/c0SnP67
VlnBbaCG5PsJCxPuVqH0ahDTMERfKAtAzz+Ry4bJoTjDDROosVOZJb37EC44kc4XlAusD2Ryj7Pu
pV+EXYajsI0Z+2vt1wLKOyyo5qb9HF9ZS0u3OeN7tqoQ23MbdCOpEd0kushEqTyWx+KQbTkhu79o
4Vo8CNrJXzdequ6fKZYDED8FJ9uWR8QMp+f5G9cJQpoEtB/aX4kOp84mKEJPt+jeZ0ZljeeWb4GL
JIeaF9oLLqsrF5SqBM/wA1EBC+8z+rmnO2peh3UjmS/MLb6JzD1obixj1XkImHAZx9cgpM2atS8v
TF5mZO7TK6dewJoOxHuwZcKnKbw7LU3wjbRHiZpR9vhJvPobKYW7S/RhRG6xRROaRNZp/oo36cx0
51sKkobT6nTznVV28ZOci7OxA7buEd7ph9/jgSqRfonesrd8tr3qQJBf12F+jIZjmb4txhYlf04q
tiFXFCt776mihEBYvDZMh5tCQGW9pn/IyTGMG20tlH8oMAmfmRcVX0btDmcZa5B1gQSGz5pJWXU+
MbT6I5kqstFgkJ3+TcFFnnKBfxQ33HEjaI/USjJMUZCd98vGE4loV3EPGlKO9EXhCF1AYlGK1XT0
cxy3CD9JLSqVjrCdvK82BD6zBq8VWbCzA0GTZl1/sHuOPfk2Tz5J+6h4mJObb1WAAUNgVBvSDDHz
lOzY6sek+Is6xCtf3k/QY6ikEwCvsBCsSwBYoq0qXgUfEjEh/KLt+1Ns2MPz9JTffXkToWBHNKsq
J5j4oPipfegnk/n1wwDaRAHnIDtYl7NkDY68bKAUfrQoQtv1VbsHwheCN6mCeTAK4F7sW6eRJo7q
IHBpNy6cydJ/bb60YNpP1/suem1vExsmSedkI/wcm/b9jOexc2mNV8giUuV8oMKOODy7TuG71QMF
ZQf1AAcmKZt9g87RR/R3vEAwqBhedUiZK0suiHw3Orxvu9KvieUaPVX7fT3+mT7Yz/ia9yKAydv0
b6/1X4CJsDBZrGJPFf7WHU1VJ3vPL1dQsPG+OxONDO8623UF6wIRNfBwGFiEIC4oM/bEsVQHsKnC
oBmJQNxHXLwqxR9lF1jPxOY70Lvklz1aDdQw5Tf5LfW5kWL2FD89pg1i6w95l9HRRS+KGoxPMsH2
XF6IBYp3+RFcDbphjFQoZWtCRxC2rtOYLFIHWYsdP2kb5H7udodHFvCqKO+wWU3mjUBDozvgIWoN
Xrrvso7BXRg3tFIm9YTBUf1Kzbc2QMPYM3Go2e2KF7M/zu0zd/0g0gAedhk81fJotUQC+WfFRtBQ
g0tjILu829iLjz9U6Ep9Kxr7qPS15ZP/qMhYQHDWf56UaFcokMXrm2Wc526nr3GonpxAIod1FV6z
xjHv33nhjsKO70BNcAiiv+WRUf9FbcSCkRV2I0LxXhu5LGh7cvy1PmLrCO/7SDQpboRmUNg9G9HO
1LhfNrLD0Rt1OkL4kpoHES/ZEgXLeitEzoYLDd+0uUU95XOnf+1f+WetuIXaq/XclM8VFWcwu/rb
IIQkXk+Me1zNswAUJ9nb68jys9QeYRirxpFMwyw/RBSb2arMkhNAT+HAisrXUL4ma2My31nVCX8T
vw1TP0XgQ3Ot6YUP+yS5zBwGRjccsUFfC7qY3qdOQbZpz6/CE9tQ5bKo6iBOaPwQRNWeHIcFVRvM
Up+SDGMgfw7XC/LOEQHRNiIaYTZ75SrowZHT6KKGgeXtugIWB5bbC7l6fSnIavT0af7kao2vxFos
a/d1ubqvo49Fj7g0ehtu9y9SF+JiarkskInPsmSEcrojsdj95LUbvSXqhRAzpehHT6ij//jJ6jb/
KaQAHPdOH6ijTDSdoAuSKFPUYGo9EbXnmy4+IH4yIA3DLv2Kls78KdHERvGf0kwk+VmwIbWHlg5W
JBBVd3wVAW+She0yw7LTq0ibMvOE5NiZnvDERV4ltqgV4jtND+cw3VQPrfzGJq72mWTKZ38BS4ZU
HXcftUty0Deie6Df/Ej1n1SIkEKiZkWMgPFP9oKccQuqwyMYkZRQSo8DqCkbA6+/uEoSUaE/QMkd
euHkaRE1GMISkBG4jqOnUP1M2itUApBW8Tbd/BEu1ERZMoLsvqWkxGFxg1Tolj8x5Zy/Kpti88Dk
2q8Wh7AK5gdXFGBKRoqUbUmSorfHdFBey2Pmsbe9cdnE9BU6JmPtalKhwZWhdgXxE42gt+Q9izcs
DRxNcZs/+SSWFY2EXbTZ4SdYd6CnrjpJLXLUPpJzyqcq72QWuPf7ZXrCn4oRmL3AtCSxiQ7o5iAm
wIfl3YVVS+bKkFtckO2/FC90krXHvnGmF6wR3nl/He9rBvVnhtb0Zd4xkSlWgwR7Mg8McCpNSPl4
VU1FEWeXkLULM22KPSTqazoCdmPyLBMVIlpKgYhoTvtaPAJabTRDyV+zK++lsNMQXGQe7r/cd+7G
qNFcgsfo0bGgXpwYpzsRX+Pxd9PgEqAjagqoy524TG3AR1lo0VIc1V7pzpib0nqrhL896JgHfncA
WoDgY0HwXlqInIcAo4mcO2VXaK8CSz/HLERuidRKHOZtgAzPOniSNfNgySa1BvwCRIJRWdL79bgP
Kg5bx2UkbUOY1hXYCRgqFwITBLkVihVVyNFzrHwyPygS45l6One3oUCKDhEjEm0t5cYXspJxPWqW
lPnKb4vWQQiglD2qifxMylXdoOCq0jXVIFiNIY31iul9/67nby7qML3x53zPmq64XOie9Ly0lR2X
lTPivGrCnZE74gpKyCHhrGzTAuPXC/CatZ9jjCf2Qq4410sVQq5RCksHQx7yK5uDMUwgDRR7yItr
7iIlyndGJ5+pz2f2vQggvIh1LNoYSNlkL5T9ecLhU1nv13BE41cydWtWSnY+UmoJTRa6mRqkSqqa
jBLuGedKNogCC5EjN5V9nqsqc9AUNGC/MePpeANtqX3uej86nBVjqyVkRiVLdzhGbhGrAkMp0ljh
zkJ3wQo3aN4tVHr99Ovug08Yq1AU/qqU7Q9mHErU0EZY2AGlSnhv66A1sQr4w1jhKSVXWVs/+59v
5husfsMhqKTVIN0gxdIfx8fIrkHWM1BR7l3dwMj9HRJZPnWuN1x+vp6Nv7w8li2Xlb+nM77e0Njh
jzj3FC0ey+d0GPSI4sSg60N+w1u4HVMwQz1J1tPmbGVcZ1Cl6dCoWy8Bx5hoNue/1C4fx5nzRxwv
g2C9STWwTbcE2WavN5AcFFGgtX0DYW0fbUk24py9hyiJQotjDu7jML3zxeOFLoFAxoSVFkwh5Lr8
pbvwgTplHg3FYpe6cEbWrKoXQzsyKzQVlUC/UHa9hrP5g4K0rdIEFl3wb9xEPmydGMi/Mxk0d2ho
1l2NnUr+Y/rcWCYI38Ebue2cIaep2pwRJJTmHMshBJxmQT3p3ACTXPsHwECJft1xncqOBCUZM7jI
n+nqWq501fMdxRMBj63+wpjnyyNQzwJQTu9hnNLeyUW3MvD1xdbCJ7dR8J7Ycxt4r7WsBZQIYArl
Z3kdUiv0lYo74Q5jFVjnbfrRWgzSbK4yR8H7uA0SOikaokQIKsDBPWDtbik3/uCO2q21p1/H+OBW
ojIdFUEjocCBIph7zwm4tymibTJNQGs3rbPPIO3jqDjsBflXsjqeOv2wY5D1p+GZBmkMlZ65mDr9
NQfiiekidpENYQsonYAWGzoulg8ZWbl/iCVOaagiONoddo8zD36XeiI6+igwGuXmGVEUlhNrOI/9
WwpMDNeZKt8U6gFIG3IJpm538qHn4xcfBftK3NAax30BxFgmebHmi9or95jDxMmSuQcRiKec7org
qjEHCFcZHCk0RhuqILKJeUeba72w8c4CoiN7JE8gHJd683v57cKjgoNlGWPSbG7qvPnnCrOWCn0I
ppLrgwATuXDWOngYmC/zBqwbZ/bADY5qsOhyfbQO6VinXLtOTntSX6jhcTW6xauyEPFyRiGYAkN2
sSLlgpXY/hY+t44LRddagWG7+HirUNRcVyCetxpmaVR/vJrjxjSQqQgxdHGgjDGV/5mQMPZq26cm
9716HOQOwzKibwcnkAQo31mfzTninEicGIzJlgtLmschcf4rIMgAXOTg7h5RzLfjas1NwUcm6rYt
bsuy4+vXQTBSykQa1kF1iuq5FgVY85VkZbg40sXyZiswWkpq9jA+oEk2TsDq6TR4d2LCgiKM/ofJ
aO3uX6BUi+d1vEIMJEk1Nw/MNMt3sgcGGQkuObBK1lZN1wzR93kvzquZ8qsIxvN32uFnpKN0qFLz
XFcyqnzFmT2T0ELpgMK5NWOs3CRa0DUgKrz1guuoqzi15Wgvd3IH1nLgXXQYQU+hPgUiYDcqZyD9
zZU6G0gOVO4kVJ6kkgrR2cijgGmwzh9Ieib4QhdTqhxF2m014DHlcqub1ZCIpMJFOoopOT1FL1xR
UT6A7Eqp3EPPvXv4Ui2ybXWhrsF/CFvzcx3Xypl7SaEVedWWtifOLj2FekAvKGows4bOB3BJJZcV
qKRMCpyrQCrUgE9gblmHZRmBKIUUv3lCCYGqomU5ET3yMdTUAEPfDEMOcGfoAOOpQx4SByTQAoE6
E7T1UpKSd9LdJt1Y96c+BgDuxyKTx+vTACoFMw1EppluqulD+AKxwjKm/qCDboUztml4I3JNCW+s
P0YLL9EFg7iOpGEDshy9NbQyxQNqSt2qobRT4ic6e3GzG+87nLqRTRv769r1opRw9+6Q0pmh7Za1
SqbkBHcWaLJCYc9RPygjWLRpgroJGZjcCoYsiH9KUiUU/idmoEatjyDLQCUcHb4bm5FZoWWyNvEm
c8evWNrXmOO+6c7CJ8/N+4aPiu9XnVOoN9w1dnJMywRzu4od0TN7rGfBOytEkHiKsejA6hqU990d
sLVhz1a4RtLMe6QW2zcqIny9gVyVvs4eOk7s23jO8gEyo5Gm/2NdQNY9O6eStmElAaCMyCs6/gyb
QTszLQGnR90LMrLc93rcynzU4vWJ1/VfDHh6IJFyZur2qPVDV1i8e/o8c0KAHZgVQucu2POIgdRv
4ZbYaOsRMTnLsFO0MJ5C4eGLlM5jtxbO3J0p9+pxh/8hhRwut1CeIyIuFpbfxYjJWp/yN8YMU4oj
YyVasPXkCH6XcxYjVg5uUSwGYr7hprHyFIBWkJFmInOSCJd+AAhhgWK/E7QNbx+CibyZeDmHFusQ
gFXSkWVsSA6tCc6Y2NyNRYewgS/jW9n7KJbxlGtIcMZsEWdy1BMdHM2ibL82Gbit/FURQ8wBM36w
JDY7KDnpjCiT+iKAJdM+13iPjyIEyQKWkHzB5NgEIJxmVIdHRj+CmOKwYc5QT8uVj2cwAbRkiMQ4
e+OLRf5EbZRknXx13b5BnlD+BFkEj3mFGfQdqL8NSAuKyWzOLRUmLLWXFl4/CnXmjJOv06n4Zloi
i4dmJVSFGr3aKk0/czHX50Jb0i0aNR0NJ/zWnKZZuu3QNihwrioBsz49LWaO9l7ZG1tNpdikpJi1
ZSA5HxOU/FpXz0k9K1tpqJQtFm3AyFJAVKVaoLGpvqc9NIqifyAtJDCmxCbbiNOdRrcAqSXR29IT
WtyOI+xnsNOMUI2a5FWSbFJEZxRZxPFyEt1Wl6YtrPRjneiCLy3ckW5Sb5M+5U4cdQbEipmVq1cV
xFGuDV6TQR7L1ap8WW2NRftukUacUK1gyWJ3vi9FMBheSlyDyFa5yQBNYz5l4UFsSJcZWU88nvjL
3z+PcPTyo8w8/r7UZqtEjyJefn9XFNkjnKnclCstqJTnflt0er+d4M8G5jDuExk4Zfa/D3KMigR5
MC/2dwMwqFybjtQwcVu1brByvP/Pg9IFmlaxlaADR7ghPv/7hlRPv8yHjhB+iXTQ70M7PlCR/vf5
709jx/ArymKDxhISiYYGivH3x/xXQFyo6jQoy2X3q7stZO3DndUZN1vDYI7g5AlALMJe5Pdof+W7
2ybr0V0SAIf+vvjPH64S3yA7+c2/L9YZMhstOVjfUetBugw3k/Ugfh/S9c5kv4fz++PvixCxXy2R
TuKswFaKC7Ehr2Snq9cL+/swrU//47XfX/y+Jg/3UEn1JFCMaV8YueSXI9LgxoJo9pSSyN1jNJmy
5qUV5c5Gf8dwe/obcozgtjhqmiProMyt/ZCauoe4bRV0Qn2bqMwsgMU0cy1vo+c1lfPfLhdbMr/o
M9aynIig2WLW3HtTo9EYWcC0pZTQUmMEQDCW8bEUAMoo6kLqtxLp7h01z9pEVNToYDahy/BoRK7d
YzBt4TGd0OvS/RHbq6HM0crSH6RE+VM7r2xCE6eWbjSX0JrNz6K7tBoFQa2VyivmaUJCui4mxeTH
ZpMGkIJphFAkUVv9/JClU4N/DMa/AF+bCXPFmfDkAeYw0JBaQNRl0EkJqM9VD1+556mXqGxp1Tg8
d+Aqa6pWZpZHh7oYNtq4ETEapwnXNm6Es7hb4LR7RwIz7PKJOlStehbkPq+YudLxw+/KvnfboQSw
B286lloy8uZ7HgQ26JgwSKfaFtc001HJp1vPJgT30HDoKqBNnJIVCnRlkNnu/AZhTlQ2THcaqY9a
ouLXE4iQQiLDwADzpRL7DXh6FA5o0Kbkz/j/JUjCgEFCryFBPJpCYoaBZjq8jxUXDTsGlcrri2KR
O5Qz0aZo6URS6D0UMNrmd/iBA9DMEcS/YuOb8wfxMoHEEs0eY6jUIK/ST4sKkCZlWjgrApsXemzq
vaQBM1Cs0iP6UQu1HRHnUDBtaQylaSgPRSNf5DXrggqxMSkhAvWCQWuAPLKOszUxa0bBCDAZeasG
jlgQMkCBAvLNiMM+iexdBpZa5RwjS58A9qzv2ZvRE42K2qeVWto+HtjgCg2iKRq9r5JOZgiOedgI
8mM33MfZbTDR21nKCFEC34/RQLwhl9bwXqrwLJvK/AAdbKqmcd+1o3JAOfm8YEG6SWj0QkFZdpKh
/WlkBSjBKAT1kFRMIJTXTExH4/g8lcdO0a1XRGfHRfOsSTF3kNQ3aVL1sPm11Rm42mlCezAMbQqz
pn9HjgxH2akBq8LkdRrBOA8SHsVIRSVuHpvJOojIcxJjpJpjfJf1MtnLBLctVdXvBiUSIS4Uv9eJ
R4QRBUQzMQAzFKviYyLu7oakbSaQtOnyKEAqTZD30uEtSwS6QEgAoUrI/vtQv40Ypb2phdgH7eNJ
GTN5q2TLNq7Qm8Sq7wPVBugc2XRAkjkOHlck7vxRlax9i/ImfJp+B29ll0fSX+XRQaCpKZyx5NNr
AJDUaztNk9JASEeZ6er1hdSgrvHc65BnOzQntiXgCGh+G3M0QLHJD5KkOs2dNte7LQypwREj7Vss
qiIoKj2IpJydoO1uU1u+T3oOpW2QAjTYntaRDlPXQmxUyOW9cX98mhkKI6jye+YdytsERaWRumAm
/laRUVEk5IdrKM06VJvSAuvRLlOyS9lHrH5M3AVVcBRoKfsBWgQGYjQwYBvNQBaCeEuTK9GXsdcu
6pGNxYgebjbcGwfSMMqLwrKZlPJxVu/3MK0xd4/j4jOP5INZAl7vq/kmFeRxAzQ3faKzNnWUDe/t
m9rNoWr2wg7fyrstrATJel5iXzG720NEAEYRFaQwK7buGvQ3IgfOY1B+tIn8BsbVRE2AqGi1kJvp
706rDYGVaMtRU5VXVOI6Kh8IrraJQkxYUYhqHz05ISQsvc7Am7XjvKkkHdzgnS6y4EOEVdxKgaYj
NvrlAf91i472FCSRhS2dXK6+MONWz6v9kNTKeWjSayShHMxinG3k9KbHlfjU44ltxZi4yPSz9CyR
r/1jpKkDFKtrBQl1v/f5YX3PjyEJEUv9+7hjzCgr91vlxlBON5X5LqCYs7fq6hA1D5wuIB3DHhA/
8hUiIUb0s8y6Ra6/TvaZdH8p0ch0RDoZj1w6SMLCsomqny9kxt2TihoRRnCFjVAfdPTo2GEm4mZL
y72kE+gCxtpFFVovXzTdg1L6k87RPu1kvBxWtfGlJuyssBLfI7EHHIC2S6PSBkKLQ98hHHftMbDZ
xDB0aDysJRK4w3GbJocEPUfVKP52GH0HEPsjSOqQQKdp0ylJhtuN/NoXMUI9qoYA71jr2F2Mm0Z7
sNWqsu5rE+mR0SLLL+Yv0qiA0egeZ8GIaYopIwK2yOfhA1pCfLT6vTwrxLYsLQM65f4kysNerovT
NC1vc9Uf26KjRpDNSriI415N6jjoEzRmK326qFQNj6nhcPGqQJALNJX62EDTVyspdT6AuAgKzGg5
2sjzmJNaCER3GoSkDm8deoxyfoX+c5ww80FH+0nAnMAzlgIWBAF9UzcNOyrYeSmlgpIK5Tf2Hh52
Dx7xu/oRiXCfGezPpSpRKjfMTUKEHhYxsA79PmC3Yz1L0JDjsrVomZglAG4XN4o0rMfuZukSS7tA
VVHSSbaW2PxKFqLNyhyAyujUqVoZkRGRkmZWGhraQt7D8jMsUKhaATXB0qNBqJ/anNkwZ0RpCFQD
ibMlHQ+wHues/AtxH10iXfuolz9NO5oOTrAl2Q3nr8N4WRYrOTzuRxMhEpBLbw91Bsz6IBuQd48F
F6+mnfforIjghlHV1wnM0W5/uQvPOIlQRbC6BrumES08NbpYdJbEahVxRfjiEMfjV9wZUYBgvFaH
TU3rVu5nygBLtWkKQvpMKtCCLNSzlnVfUj8GrUy48V/sncd23MiWRX+lV89RCx6BQU/Se8PMJDM5
waKF9x5f3xt6ZqlU1VXd857wSXolJQkTEffec/bJBU3wQgx330GIAWLczfqe1/jVKkuYMEM1N5SG
cbMCQ08awoPS7XvN93Z1xghVBNqiVWwGhBZFDmV4lRoUvKGnTbs09bBKWg+CrdetWj/YcJ5MWLuT
dCRKkBLCezrPHMfYZXa07ZShwm0+9pjk9NLZxDYF6OB6ElMJG8XgC79yQVQh48FSw/9s5vMiJzEG
dLrl1/keMAFtfZDlNh0C4TXQmLvsqCmVCZuG0WuHESf0CC1og8FhbQrfBck5u8KpUQcF4ZLYNlqu
nQHhoSXoo7VmnkqoHKAuhVSjhdUrL5oZHoe6NcGJF8/Y1tknBerNAEO6qrLkdD3NvT6xT6HJrQQU
gapJhXvde8w55TabmcqZjlkVxSUFRQ55XiZaXS8DOuAVvTozg+nslpugafLnEtkiUXnGSHd4Ms2C
9oWeccsiDnSNzJQ+VxJaw4WeYN5LL1DOKYcNDHc4utZ+rapr3bZPJZw4yNfleE4EBttZZXOlNM2W
JTZs5MD8NhYkOkWh8drbyN08vdi2mIxpWiqvhZ4f41Qj0mkYSG3j5TGh7lA8cnENUx81uRxJJUK9
zK5f6BXo+NznGCGxMkU1yc3k2XC41F9Tzr5zLZa/4gIAYSe3MZKQwtv6OQRAXtJMBTvYajzgDuPa
qK2VtdPEYqqlMX43lkny7ck4EXhlnfJKNJfY5w2d3VRNV6k/2hAQfCaKoWw7ZwD01igrFTjEinpa
I3KaUwHSdcJyFp0+IGdEEEZBvVHCIjzXvh0A1WS4Ho62SFKsiRUwe42ULxKj4zFyiNDtqW10a7PF
fiSsmqIPGsImihqP/SqkJwUfTFcGjePJUmhRj/W7d5+F0aA3DRO8Y6lyd+/kuleEtgDqN60h3JU2
7ZS8TdjzyNc99FY4+gUYnxArf5Nl+iKmriinTGCG1TnaTHQ3HkCNCZzycEp56d0FMkBi2ZyB6KUq
3eJj/Mp7y9/YQwpeuStfazNbE1BZ0nKI2sWQKhunQLltW2WyKWijJS4/rCzcY6Vxc8uB9VkeKAwN
YthaISMjI1OOqA/ZgJxd3iXJJ1xMHVMfsqBYFz1ydKoIWk4+qv9qqDYD/peyOkgq+epCJvRLb6Ur
5a7G3vkxFGU+1cttY/p0bASzxlp6ShNrDZ2Z8WDNVFN22L6jiil6Yh0ohmZJqH20oWeia/bJOtJj
SNLkqztxdW+c7pm2g0H5JFjljHKVWkWOgcLOdk6tkRylRuuQ4n5jZQVrS+5tSib9EpzhZZhD1o6I
RBNYmpfSABK8ao2xCpUbynIN4aTLzLDm6JxEKEMVDfeJ0pIRTHznSW+bdUN7pHEdfw8DGGm7necH
nk+W00AbZoEhs3bCsp7rpvSp4izYCsW/dz7bquzxNvK08EJzhMU+1CWLQknJ2AoWpcIy2psuOceu
LvgPikc6spdJZXglS4ooIN/nFc0yJjnDXfHlmxcwKhwaxvLCbh3k/4z6nZ64UynJXz2fJHStcxlS
ojUvAZIuvJzph+c1lF1xeOh87SJZpH7Idm8x9yCR6b0lLHXSexlSDcmMOTwU0bzwzuRkPw9Dj4XM
pgFcp/EhKcsbkLOVRGj9JTJeyqb56ALgawB55ElGmwPeKaBBld6tWsqbsotxh6AgUdIOvYLYNCLc
e8VOU+TXYgDJEGv21oI2MEYf4VcImqfSjptzKLdfGpEUU2HgCml82yAgjNBSw4/uZvucpanxORD6
4IfnuCvydZ0MjIGCbhw6Mwkqbdqtob7v2JDmdKO+m9xuVpXNLA9uDRF2kBmXEJRAcisoGuG3vEnk
+nFEAC1Mfs9MQsM3V8IXFqxmQYoASsmE9T1r/A8/jT4zy83p6uangpjUXYKWsmFXtQbxaZeyMjdH
NIhfDc9vtVC6g1zDE4y5SHAr0mWuOegA5jDq1ZNSNCsrjKlp2orQIdC2tQKusXG1tepqHPi9/RCn
cN0bi9FFNqw66BrTru+xHdSAI3xzHUMAnGmjMbEtaGL0VUZDvM5nXksomadmRzy+jC5y3l0v1+9Q
nL+0mLiOoC7fE5M7rvpOtuwH8wizmo40wMlS4lRkUdtlAiuNDiyeaIAciz6C8U6HBGLj2+Ku8/ro
3qzsLLQeIZDEDlQ+CzZWASnsnUNjZ58+Y8qqir8NsJgo5PGgFgiYWWlIOHyTYuREijsQmRQxR/YZ
xhEIxJSmeE8UXFCOWPRlnq5h47K86pRyTkPiR1neu2YYjpFxsmOcxiFB7EuYHwnaRaBKksSJuaSX
bvNvENF+rsLCW3gtkTX/D3r7X+Vga7IN+ux/Br0dvtr/WL3FGdm5xdfPtDf1H3/zn7Q3S/7NVBSQ
hvDcfoK9WRDdDLiLhBCadBEUAVTuX7A34zdNNhVg6Jam6DrhIP8Ow9bV30zbABwHPU4xBOTI/xPs
7Q+oN8viXzIFRDlZCPlX6KIumZ2bC4s2o1suQx8TBakXAofsLd9FKx74QV3k1sZR53hu62v1pn+4
1+pZB6adoBVYQmpkvGBJL1VGBbikfIalOw5BMYXIKxvfBKN/8jBvPL95AqjxifSZmbpI3rQx120O
Yip2Zt5N+cy3qF3X9swI/g5w+StkU4w/oy24bIZm8T+/EBYLR+1BK9JKlQfruVaUJw/kRy60U9Dq
H3VRf0sSFUwW+g/DV55+eiBOf0ST6vaIrfwZ8Tl+us6dgh4nW7Kh/fLpaex0eeBq4PlvdruVv9On
4qgDnH2tFvG350xIHaq/rYv+lOKq3dLTCC/SQuzti7Cmw5GWtn5WIA/v8o36Fh+GdXgOwZYfsHa1
Z6JTyrl/6N+wLKH5M6B5LIl2SlfdR/rs7bSTjDn2i1LLnEv28Bx+he3cPOmPktMrobQQqybGnnMf
4tQJ6r36Nb/FN1xPEFHRixE5adm0uelmTzlBDTnSgEm5i3ftQv7ETaThBEOdPSOxA5yDmBWX/KCE
U2WLWW7DePg1vXHg9T6CKz/OontJvmE7PaEn9bF9sSKG6qR5cxnK7eoj43RSuL76FbzyGQul7yAH
mHyr27ycsp1NAmmNAbF8pwtYM5adxe+EdHc4aNfFKz1i4nWLGw1jSLMqigt08lfkDfbNKZdRcO5P
QM3dPR2/QlzTc/iF1rJDJ7RPr9hen3DT42Nvr6zWuGG4HO4OA/6buWhDhAwT45thgMXQcd0oG0bd
NLFckgUF7UsuCH6tiYZ2QZ+Y/R3RsabtB84jkTJP5LMug+KbWOfitd2a7+nJOVbpQb3QXsZtiEgL
UalHL+IJa/GBiN+DuwHx6Z7MLVyYfkaDjzw+MuU3ObIv3EtnIOzfAdJ0tUZAh9lw0r5X5AM0Cw8U
mDnDe3dXyzlAM/9aeXux1fvZWLri15yTpbEdlhDA5gz2bHr+ycR4KJ+0+VUcCcOd5qU9i4/ONHr1
9upec7m0jC9QKAxQy4AK4aNdWrtOmSTBknyXF2ruRJ/1dJK/inPUTbqDioXoKD9UHP9PuL0LDFSj
CiIFV4ZN+tpwJajTOQxbO5oz6ip4q9fFND6qTxh3xc19Nw91ua2kif/i3MQZrAKPdjZt8FFQKa7N
Q3xs1zLhEtrOOpf6XGK2vEreYfeh21/lq+iOMorYt5VXT4O9fbJJFZmk9dIirXteTRHEYMX5ag46
V3OrBle6LfkxXZvHEie5gdMH4h/zgE17V8ebRigU4QejS3EWzas3c0Vjmn4GY53pgF5zikz8bDDI
nHgcIKacJsH3j0qQiflRTPvxByTMdm6tm2BC514iiqFdBvt+BfCPeQs6wEOMxW3tEbaDzoY1kBKx
ZxLazKFl1uaswd1Nct5ndAPestIeIV6CpTphCHlijGsuaZ8a6+BWvfazVb/ybjpGOmbN7tQ9WhXA
8Ylxdd7Kb2mc8U7UfdOs+xdQdnO6DPa5pl2M9nAJ5ge0RocOA/XaRBy1+mafm3318DYBw5FH/yS/
yDMCCHBCPSnHov2bxflX6K+ANWrogigSRWGb+xU+rBKZbrSmiq7FrXCRDUs1tl4ERtS/Xob/sAiP
H2PYqsWciDaMOW4RP0F2i0LqaziQ+cpQiDPiI+y+W/du9zWUeJjIPEVQkLPF//ss8CdLv8oB9Ne1
Xyi6KgtDN+lSkYHANv7zx2qwncjaLMsVfYQXptHO3OgS2nUd3t3E1KRXZQTLYaZxsufAtfWZIt6o
iRLkHUBWLckkaq2/po7TrAbByC6K0gGFKPWcr8m7sO6OHeBAulyE1ipaT4Sk7Os0E1WBTJkEwmFI
20mYl4eqY8mIhoguqb6VtSg4JoOWj/HnyMECaxOaC4cAkWc1q1HrWAieGxmdTZSk0pyD7lMVx7By
MjZ6tx8TF5hPArgwrPriGsjn7CgB+Z6NYgFLYr7tZmu7KncdOb6IjdnIHDl72E26do0jQdvWIjI+
arcla4XGVmFKObOLiUSuSJpXGzkOlaUmD2uLYmdhjjFm+ijxNR3CXIoCiRWZN23LEZsQsxOAJygH
NsuChDIisRkcFoq0SeV4dGjYL2qGLI+gvWymFP53XVQIwdsC5EYqX0ISgvc+oMJJMpg0gFU1I31E
2oSiB9JYnM3ID3Hqx9QfuUfgGkohKRXf6tVTHNbUxAP2MGavuFGVzgyXOakqDaRN5+DXOzlZSCpz
DC2QrX1VWvtAH5KZJeO2DC392BdavzQlvIl2px+YKeuRCgqDGKdV0yA+lyuDsGOoTl0bnLRU+rBV
vrPEGK4GDni+Xxq78WeR6s7KQJiBokw9Bk2191B606hE/qX65jOZzwNTMTYKh9igiMQWOJCc0Qpm
1INpXozBvcgZqbOhcpAFYpfeOCndZ94ZT0MmaUvd7V86M3vOuujNOxIJinqxK586L7kEjntV/fKT
PBRgKDzAg14j1ilfxl/r7VxpfTTkPpR9I9ZmLnHuM0PGfeCEOmHvTNdx9xgDoTkqgjJdjaG6Briv
isA9eJlxo/e5lySZ/q/NnRYgAIIUH3mEcrtIEZU1qPe0kIFrUbfPSYYQTkBfgL0jFlL31fOok611
7TL107H6TdsnBQsf4mA5XEph3U9Mty7YKMyTbEHbxyAcVYeGO0Cbk1ME3c1hr/To/Mi1qttLpqNN
ROJDhxeFVjQD0bgcQ2DGeyYzJO6iLztyFxYJZ5qH5jbB9zNEuKrylX4ySQiKDZu56zBNUqZkYT4T
zPYMxUGBidusWNcYlRj/TB3l1cBkaBXQiTh4JcZX4L0N3WVojJnWNTdRtjtb8/AVyQs9Ay8ZQlsZ
SJfkiNZQJeNtKkxEcK6+9OP42HsGaViuQ2tRWOOmUdTazpFqUUNeOgzaLEiZMRmVDs4oM5pZnyj5
WjWTfhXE9aoMHQgxBiFK2yQvgDO5yDFJ8J11IULa1PCUjVsOmHxZ+RDbiJIocVw+fdOgECoxTzoQ
pTLi0YQi+5s+9RdWKambH18YO6qbyC84szGy8ZZ5JU5ORWmbSLBUAqUk7a3HUdN6criFYhNuLPMt
CB0OrT/+yBcvSRMnm5S8jO2PPzE8O/zHrxr1gzciANUF4MpyFXka5ySBu4WGF6+KWD47O3I2Xq1+
5a4qLVRCUeYnf0qsjXwcniD+cFzkCJABVSr36dmOYfE01pQjo/NQb8MKJ1w2J4NpH+27vfIWYa3d
lsz/7Zl9Gugwgg149Bfe/XzXedPuu1gq81EKutMO4oEDFQqL/JBQoB69t3KnL7p9LU9I3HyPtxzZ
QX7i6b9zj8y72JYXb6WT3wByj3X+aGVLqE+s9DGBIzoXCofGrNVnI0/pIJ+gn5JJ7CJDxNoGnAjf
FA1da62c0ZS6E3AixUMpp721YwrFXwP4Y42gLOMdVhN2yfzLbx7eQNTijM6OXvMXm29iE4zndqfW
UzK4JHuKiZwk4LCaRQfGuM/plYO8e8KG9GwtkTEcfTS6SK+xsXHQ0L6j14EZ8VS8D68BgVXLvJyn
BMSPdC6OzTPFnFXbagV7KhOLZqt2m9TdRNjD0HBjeoXYVBhLk0lpOHexHLaIQhcapyv8JuVW0df4
znretmpLSqm8Lxrm13Ok+ThScbVgQkHpm6HkB4w6b00YiqNZODyP/hYMju3cFwtPGj2cJrCXZEr0
MAwGeKpuNndfomqJh4PD6YHuoYWmd01sXHFXs6WG6KjFzT4ldiYiKQMd6lHdkEDBF/QTE+RnDOEM
lHkYfmftnWsMZafvl9hkC20FkEeYO7TqKoQy/KEN3vrJaHqb++eUq8Xp8gt/n1Zsi3csbtyefFJ2
WEGIpADSAFIshHqGqyZ5ol3b2Q/pwBJmHwgoNR8YpZsVj0UsrbnEgLVi92Id9M+mYvWbU5LBEyjw
7WIPHDgziqt1SGiQBwfhb81PYy6dh2eHzN5J+SiwmiZP1RW0K5/tAv8a7skuWzef1GQJoSVf2sI/
mPv4DY+pjAHgpb1hw0IlZx94bSBgpCvRTk0chjesUxf83IhfxIM3QHvHDqgGMySPGI+QW5Jjkt9y
rKwz4xDeSK7nRqnK1gzmNs5vwFRgmBCYZnz/G75fud7DtOGd5AiFlAzghjy5FljUceSOXm+szr27
5sfkn26IiFLuKdAFgeJy5wIcDucodriIFoXkAam9sQPMY22dDaPkWlDXcKcW/BuYCrlBCZGLWOif
3WEZj01Aot630ruezP0nV1nVo8ByiVA4PwCAg7MH4qPbd+tmh3c1dRc8uSSggAZYFts6XHSbahNC
vJxxsok+ESYGd9neRRhRV9S2poOgkoDGNTQIHJFUc5NxOA0V685z1Q9TwBWk7NADlVYqa0b9Hsz1
VYIAbOetElLJxSy8R8sKW9N+LMCwlz3TqA6P1RLwuET8NIibBpMMnmAkqtNW8IhMXXPe7iDmNMls
2Ns8NZSo9AXm0WvBML8Fvj/1zqOUFfTCtVlyyrOvAgXxS8oJB8HYVFuXU+WuLNSleYuWNHMeENQH
to91tPcX2i2hrzC3dlti+4ZLG887RGoTOM9n6pkHOow1kULkjrKMIR2e2Szcn6hf8YweIJvem7u+
FK/8DGcqXcFEaEOYN+QCjFs7TLhYhdckdHdHV5n2xVS2Fgl0tYPzVOG+GdNWKQEZ3ZGd91QepUe+
NS4Muqq7ONOsfkWuvXVopHBMODsdrmOKbbj1FxgbYsk4zVnbC/sdn9ozW2h1wm+qgFxLsUEXHwPe
AABFe1C79hFLvM5x65a91zNjzwqrX7WDf4NVsdLVDTmrej93+onaT3p5FYW7rFpn8sk863vrkj7H
Ja7LiZ+A1pg5PHVM+D4pDZgzb4u1crfKDWP5q3NghxlZTOg236EBVYhc3DmwRKRaVj3FsgcsIAP1
uea66Pd8i5kTkV5xV7S5htL9KA4GnhFlYUlgs1YEdHcAhWCEY8qGGhie5W6X6uhXmMGhFZ469SLZ
01ZpIeelO6pK5bPM3zlV2PksrXb62btK9MKhEomzurQvUCHzCPM6DIcp43CUh8Rio2lfM3HW6km3
gz/BicA+5Afc+rJ+wLOq8FZ+AzXR1jx27svwER9+LHP63N3Er3RXiJNXXmOsAvIECskJRMsmPLv+
RiPiGfm9OLvt3n/FjIQPZRj1tkRsIYupOfHuWfzrHrnt1mmvtcKTLn1PmnyJMzsNTqw/NoASaOPh
prn0c+9DeZHsGRUB+IgHHQjtrhxpgDQa5MFoPSzyswL5iPPc2X1lX2Ix0LQ3m9HJHuznE7we46Na
MJOKX8iSEzZC+anNBWhBbRz44SrceOzDpjKPbl12cwWncNT9GI4mCJHZVBRWu0fwWlnT8KhyLj13
d8e5IAAZzTFrjSc2QN1dzOr5UE+cV8jYMJESZZ69Aw98TZ2d/pz5T8FJZFvbWBmr4DEePKWF/9Zh
ZUP9jbAOg9EmOA7oX9goXgiXX+hLknljSODTfCUvq/WIlkK0M3pO8WrWXwIjXkKQMZokJN+T+iEu
MmSsSwJ2Ck8veMUJUFD1CiYRXq5WzHhR3IM8j2+WPHVO6RlH11O2Q6IevpnMYb+1Rf2a0d/47jfx
m6qdITPAZYAI1u6bbdvySOMzZc/zz2i8TqT+GiRlb/x5/4otDI4Hiw72J/5VemOHcFtcmmzDLqKt
xLNJm5I84iMNpTdtIX/xG1BO8KHwgnu0WDtMPMga5oQ9OVeV7uXWeMpoljA6ic7xFwNO0czjL8Oa
JOF5sLehspAAbi40ZrYIDU6NCWeCOkF+1Wm3RPp7M8gUJ5gB3ftgxrMiZIPS59CbyGPGZ1RzzmKl
azF1ohqIOALlGDB8eW5lyIYCh7YawYb6vqdAvyNkdPaF9l0WH4U3K078TFiPmLziafniDJMcGfb6
Z3hUqDFIiUXxXs2LYo7vIXsENWfcif6FoYCoP2wTQB3w8oHM8yfetdk1n9ZH+4okCIvz8J5/UTXa
GDxwg3yX5qJjo2mpmTf0ko0XlFXsWTL+pKW1Gfb9LN6hQeR0ic180h5CjhlFNk/0ZYpGv5llWwxE
+YEkBmBLykL/BGsGbHFZQErb6vt8RcOP5QWX+yF6IAxdevCp3utsbtHWvObgeklmnbBTHMUSx7XY
ysvuq/kSB55KCWPGddiTTPFhX5nm74HN6+/22n8mF4mnwJnkzyg0+uRbGU69QYAWAuJpD4SIQWSx
6D5G4hpjCptShsBpHnQG350fa9NGuPhcux7ivKpznRmUQoCiivUMS962LnPC7sf/ocjVvokraSmX
PQz8iN22Hv/fH19+/Hc/fvXjr1ktAMIkDEsW5VrZ2p2v4Kse/+vUIiPN6U+RW63aOPDOjFBnrtEx
1hSALzzWmSqHTCZkPOaWyvXKNLfDZ24qM8jjnOXF1DKCo+t1vNgx7rI4U/yZYYVn3/a2piH43mwE
npIeywuSX4zVYMlEISS5PqvCDCZLE8b0j8hErk2yIdSAE5VkEYjXy/PSEiBJCplmlG3Q53Swu1dB
9VBC04PVWLYXJcbGESfRIlfpsMs2B+6KwRbzy6CjEi4uZalBWXbEm+rpbFwSvpoefFCEw8stItyI
tlXM26igaa6Stq35nfcMsdvIdeS8gaUsfLcq4MM44FEYgHP0ZCtM87R6yjkdCc3DeIYrt+gI3SSV
gnKtbMl5ZV/PwoFGimi3XhCdJQd/SCMrzt4rtYepDwgCWB+COvTWSU8nk0nvU5a2G5FZW4vNyfHw
i0HCUQYQmXnOCZnQmXPkO6+6FpabCmh8Q3wJUirWv3IwFuCwWjctNir0mpA4MUs9VZkMlk0faImr
UAh6P6YS6TlUxGCJ3Na+eTG86sCvF14jNqXl7pysu5thQvRKy+Q5rsyTE7yhLCo2jq18QdSjLGtE
x5w+CJayg3+aBkhQ69FDFxQrTtjY00FkxN4MVTGXnO5pcM9xkhj3uL6XEoycTq4eSY2QV2lnfuBc
c+NbkbJiornRc+NF7Ks5MeptYX+jSNkqJY4QSXLonCR8D3EPuBLWF4IpUnzi4UWqBNKCDrRsLnvf
aFNoI1ENCbQkXtt4K/LzFsS033JLF8iyYOzmSOhgn7ZMGNz2pR8/TMVfOtK7SSlGK9VFxqQY7Lnp
QU5VcNL5gQq9mcwycmS7ia/ZJAbp2IMTr4Iitq2HlxaXZpN4B5M9tLE1uo1N+kICCpzb8e/GgfEt
i3WoZCzWSNRL+mm+BWmti8QRySyw2l6+VjICgS5c1aM1fSrpHO9zdp1+sJ9Zlb1JjT9dzqwPxSlf
UqMFC05BnCUcUbW0uiU5aZqJjnfFau33oiMXxnnXTY7GflNvrZQDM96JiQXtxNYfdqTci5qOY6gz
wKr8dhq2/Q63xcLNKBlUjxFKQNLH3I9IpUJ/tn7yDIZKxOFRM3pwPRXIzB72DjW3zkhZnqWgpWyy
Cs7T8iPM2vegY6cRibPsbfpBcbVGTrkpVERzdkAehB7ccIJhRdNYUiKZahlEfDrzfFx/sQa1q1cr
PMs5ioTENzeNwgZgude6072lhe6LujSoUBUrknxGqLwoSxv1gX91vODN0MnRQdkDU6Cq1mqkQUUo
M/ZFFY+o1tC3kFwtWZc5HT2fCSJL5Fzrc+LpMKDLGvM2t86Owk7OflsAoO7HNlkPQKwk4lOpnuwW
3lQut7dYr8A6qyaVDGG8EzQ3wFaQnLUp42TZgnbR04LFMZYp6Vnj0vJ0qsC1dY60RqGDYQzrlyAl
D9CJmMWwhsc7O8c4TYmmANyyKtzaeuD0Bz0BC+OKa9MGKPyxWqp6CC1HXiKfA/aC9gORPfHaQdir
x4w5oCSnQCJsiGWRBVaeqHtMgN0lEDkthch+y8csrNQDaVKzIzXcK83W0Jh0FWbaMD9ktBmqyvny
TKChTf2SpUEwLXsdc2cUBPOsZ7AmE5FdNhtRqq9ex0E2qx6yuXWV7MBcY5VZWIZEVX6RO33L4xIw
Ws4BP9mnvUZvJnb306dUGOs4zy+yLQ4dHI6mNZm0VfAd46L4zKKN3ctvKPXZTpNaQvZGbIdURjSb
rOiBHL4Mmf4WhrePUtwMzBI48FDi9I83s0eaauQc7Es8AElDn1ST1F1V0xUppLFWFViziQ+dhIF/
llF7GpERr7ScsW+XjoGx9gWZeAxhHhZVHWarshzWldlsHJwU27SQwEfK0VOHg7/JAkB48cDxBP8B
kk19EifNOZWktw7eZO9pR7dJIIWDbCBuhrtR48khOnMCqFRIxNZHpWdOdYPfmrFarJxQXnoWNXHi
ovy0w8iapXZ8S7uWP8poqxVts4089yZb3axMG0KWDGCybUQwbYvUU0YWWbKaEfsDK7RqtIMyqM9R
05uEjoZQhKKNYSTDGxnMWyRA0jqQlXMsRipghemsw0FUm9WlI58ChAMuGJ5TjCks8KqNhQsQKSET
1E3MWl2dsgrzzrJ0skWYQ5DyQUoS7eZnNPq0yAbXrCRrjRCzRvgXiZ//2ad5HqbhPbRCj50Y4mjB
RqYkGrJTu5XXOnE7sg1xX9UATDSBxjpV6P7CyyjsrbKgwHRwhPtSjWQ5oO4g0Wkqu/CjnDEZLOzS
TRMIC8yTC+VKtWfeABdaY66D44wC2FcpDYnq1ckOmbakaUzTDOy3rKziVKz1gCghISnSxKtDnNgp
5LOhQ5kMeBLnKBRUlQgCmftvOgNeNeoyBRELjnnp1OtVvDYyBGGFQNpWx+kiT61kGbTqd5sjr2sj
mJnXRpKR1+MYzvuA0qGs96WKbbhG3jroyaoX1aWMBX3Nqlg7tVhFlk8PojDORB77s2wg1KCzDyGX
aOo7xOSYDmJ4TOABQytyIC95X/LGlMaL2gHflMP4EToyBh2vXxomHGHffrFkl0Zf0y0MrSV4yiYD
vHHNu46AbFqCxjAUks4Rf0Kr1K0Ft7tdkHV+rxpUfKZJT0CMPWtDjZ4GSYJxOVyKkAkEC7uhz5WM
1zjW2ytSWgMKnfJZx3Wx14NySR8/myCozBeNU4HFXqeR9U6ukwxD1ATE3n8HIAUhYDQQsLlCqa7P
647+Gq4Gl5YznGaz7NHa8lZb+YeV5+xsJo+EVzoEPxAMPAsXSgwKTUV/jUJeuTly7e6amkJBRx2R
OjVu+8C/hHFA3oNg9GULVEE5o+ywQQIxIO927FnHRKNv6Wu4lbVXNU4GLGx7S0YtWdtnQvMgI/QE
g/lJc2y0BcnlzOW9WlsORaJvyrjVNz9+9ctvuyjt115K4ZqH79g8xFzRcmPTCu/nLz/+TBS9Pfdl
iD+BAwJ9/JI3vAEsWHA9M05tjqI+5NH3XJrJh5HKJWAnMq4aGWadnLvVxvAaOnweAfCuQiFLRBCE
1waxpm/S04yo3Nys2uAiSxGvY6GK6rGJG/3zS91nZynWyEi2wZuWQU8ikmqk1kb1NKwO45ckQX9S
PWylszbSv7/4yAv0wcjXwWhGjsYv8ehNNnKCri3MxHEr6IppRnKSnVZdNjX5UxGZb8sf0+7/T4P9
mzRYVcY+9pMw4A9psPu3snz78Oryq6rK34kE//E3/ykSNO3fbNUUqAB1HDTmzzpBbUx+NTXLsDRm
ob/TCaq/CYHATJjCNFRN19A9lIQcev/1n7rym6oJ22Z8ifXyR5TsvwJr/6ldKH/5/c8J22Pi6+9E
bEKhUrQ0Q0Gsoci/SuhsrTelMANzLRftIdXlmVMwkfKy8WUkgcPHM/A3wpA/+0RVlnVNtkxNVX6V
zUVEOOlDBxYTjauD4IBK56aau1ZvUO87KHx+uid/ItYYQ65//QH5INz8uqXquhh1Kj8JRNxKcoYi
4+ihRAs9wkkmWf1zNtCuyofn//NHCU2oumzwgTKf9vuPajCs22kBO7wvw+8wCr8diXQ7mFih+/7X
n/Qn4ho+ySAy2OIZ+MNdg3g9lNQS2cqRWhs6HaMRDj/RmHz0d9dP+ROpiyDAXBfWqE5VlPEC/3wB
MznWSW3iQILPjBpefhZ5McuEue1k2MNmLjcoFtYKAgxKG06njXVAHwOtJtn/9U9t//FWChMkjcrd
RHMrfrm+Ft4aqbLbbGXbEuJ4Z2/WPbmA3bMi9c9d1j2VuvVF9uzfPEE/fsJfHiHUvKZpWgiMbGT8
v78CkmKkSHZTHiEp5JRHNQQTKkjbp7zqnoqaHm7i7oJkeKYwAGcj+W+FXixID+X90QticYV5Dczw
+tdX48+/LV0jdNgiIPQP6lezSGs1Iq59VekMRN2I4ByLT6s0GoOyqD5reQ8DhD8IHCwqZoV4hKFM
SABNVjcXYTCsGOpFa7pvf/2N/eltMiyV5cmSZZaX31+uoQ7q3k/jbEV6coGDEXlTUY8jUgrxVueN
sFAKqtUjUxmA/vVHK6Pu6g+36qfP/kWXJYStNxJhv6vO0I64r2hpu5QA7n+zdybbbSPbmn6XO8dZ
QAAIIAZ3IrET1UuWLGuCRcsW+r4NPH19QWdVdmdlvkANkilLtkiCiIi9//03i3UhuuWV0TOXIlsO
s5Tf0/Sl6ug0//kl/Jf9hi3793cv/vzu57xM6gnXhwMB7eBywfIql+y01iALGVvCPz+ZsJ2/X20F
xxvys4KNLETwl5uzjko/LOumxMMQJ9Q2uJZ1/jnbiKI0grIdlKV9W22mIn0ZB5AdnSBaKmjbfIbV
g5owh7QhffJvdKGZtHPvuKR3LzOWfr392gDIqXy6i+3xyXPHpzojQ6P+urDBqTQ7Sac3M8fldS0I
OahvUNyOEvIj7DQKRf7+KDUKFahAc72nZX3WGuJITfRBz7AW25JWcoOiv82x8oYq4Y531cpwNIDN
h2cddebEnJUFtUzzk+dB1EUolDhEHJDYe5Fg+cQnWt0GScoA1MOattWnuV8e0tbYCLjHCAPmWvEa
K3oLRG0PQ4C1j50whi/LER+JJKd1htkSuZjLra9Dax+8/kc+gtcBFOduDJasyNqF5E5a5Fao7BM7
hs9aZJ/mfhKKW9ipeA9p9ej6/UdotmJzZeycuUAierwtmotgER+oCyN6yuRTJuleBMFt39NfzLwv
Z5EHJD1fClomH44McvXX8+YxyAXlK5NOq8PgftHlyeE5vY4LJNjxZtXxC7R+clJgFXs8zRZvLlxH
Er6QSE8MyyIke8YTZ0DQjGdIGfCx1AsG+GV9JHWWoAxeeuRnnzMtrqitL/4QcyXr8hMt9U51yecQ
xBTugPke6DqMBvua4NMPBWqHBphXNrP1+Kv9OqXTXaZ+LmGDdDTEe3XmnBArhr/Q07NGHdvEuW/q
Ed2McS+JwpV0vpAbdn1V4fSk1HooS/86yRnI+apX28e8J25BNvFJ+VyCKmKgk/5op+XaI8jdPEW1
zk/JbG40g73yfKlu33u8OZRVnNzVvvbNlaL4ARWRd0Fuv1ozgXYYatM3n5ysPNFyM9RaXolZh1ID
CayOH90aBbvunKcs7DaeDf+vjZmrRvH4mJcM65Xb49inuD89mqUtJgFThSpfhcm1JwuEo5QXK6/o
EmRz1zYp5pFtBsGJcSan472MGX6kPJ1w+bA6qfS+ze/qn1jNOQ9+MIC808Kxrm7Orz7IeX+LMz2Z
czdrsThMT4LB59q2p7lkjWjvRg1YSS0OOnQP3W6R2K/mVp7N4eza8s4aDcU/Kg+Zw2eTUqjCY0Tb
Fk2vbpc1O2LM4SNm+sVJq+6GoQlE/CKh78bPhg1LRl2za23G56I2kJNrtIjcjkxUPgHKmEGBPYEG
FW+uiB+DAdPDKOCpz1tJmOI+IpdXVbBW6gPb7UXcz69uwjnlWOzFbWQ88Va9I0IaVEwlp2GijiBV
ksWpyIDQz/1KTXjetiZz1EPuAm7gFkJreAnOLIEw9StznHoDl8L+gM4+pcGjvYKGYK/yRKRJ8hnU
wIaFzdY3dDHzufwl6PKT1XqHNh3e/fQIFP85T9wuTpyfQouxoY1bmBzNxHKmBF5CQ6tqIU6e/4Ia
93E7s8iC6TU0e+Zg8bIWyUt33TNCGWPSDJ2ws9y7PmyR3uvrRRMwh2N6sGIE55Gw2i3Xdpda6OOj
W3vk2qjVwuTMPvhq2i4dvn8Vk5TdXLBvWypmntItt6E/1hu9iFcyn1ldEtsas2PKYQSqa1jpS5eU
0ACG6KIZHHpfUg/rFuw/ul392Mf/ggvThIxCGeyFtTcfG9GD/CTz0XXbq2AwBt9I27GaWJDB2Tyt
tK0vrK2UGEtrpy2oJWLAPk9bAG8JmCpJxM8J8tgLa2nUtmiylyVGMOFjH4bhEheucOxtZrGuioRr
JWf9ahdA+Ocb8ly8yDH7NMeBXRafYL0Hy+bSsMUB/zMnHewfbWQ/ZyQZMfx5nCN1rcdsV8xTDZ86
RGdx/oj08HVU5Z552vF8848l1Ab0KiMWQlbKDVVl1clx0II7BaB5r/OdRsl86XNbJ8tUb2s9/sTs
Qm39Wj63ldJXc5RdOcpFrF4y/yx0I+EzR/3OjbuXduSKxD1+6215Mygr2HSt812OOLNGK6Nih/Tb
TT8IIk+yVmzsmXveja09iH3KBwiA4mPiGQY4SuLXQprJAhzXufExmFk+PjZS5LYMiAVwqRwJbMJU
HkNfvR6y1cEEl4HlpnVCpq8VE9MKMCkZ2mVjZlEsZJzfJMkTDZ6Q4UTZHuqfbTjciZF9S3NmokP8
KW1kyWXLRQKZvGgKN7kcw6XZuT5PNrGZIwomYCRF9YGxz6/Pri5YQ9M6fGKP13fj/bJwuwxlF2xc
JU55AmU7t1MLtyBSTrqwwE6Ujz0I4FJaPL3Xp5jKzFjhxxZaXmoiTywfKvNpkjA82mjs5VTuGv8l
QGqIqBjvJPQXyexuPMa0lwhZyWgbE1Kify42Fvfkn9ZInC8yr36qBvlaLSyBJBqJUJ8fhdnLfXm3
2n4KgZklGs/uW4CTFWpfPg5/RBeSOeU2QTk7BuIy5Wxrev91CcKfxcKyZX77EswBNrFVhlRlbWyi
mhTY18xXfCqERoXLTUt7sPOa8kijOSBlZficx/NuGMebOMSDeYirL4NsUryhhxGX+xLKMucicihZ
H1YCHQLhsMIpDEbW8qaCpX0zGtFr9SyYzT1XUGk8Ufe3Yg0/dDk/OkHIcIiRd5KD98VavqNNhRzV
D9aM+sVDgOs2B5pvZotz+hb2gMF4acw3Vuhfk8sT7RnQXJPWtW+jJr2N28UmzRTX20HEHpYmILRu
Un+kitn52uIzUVlb7MJeFZMCqVPcNJfiJeUo3dhwf5e1vdKt0e4SomO3K9TMBmbCwPBqDwSLPUdn
2RuZtpoRqsbJVl51CbHivXiuZokF0fu5J4dlTjQnUPsY7MMev/0YYTSOijfMrtgyffHgL11F/kZ9
n8sBzzPsUZsESpmeqm1SwGBPdfjqpLq+Yia+weduhTAyPtjOxF8OMHoVPZyFsr1uvbHdjUZdLjHt
Ia4IonjWDj/w57gbq2wkSm/YpW6Kwropr33ltSyK/EkV3EUkUswwTxpTMnQLJypUdWL9IgsKci23
5MKHG4cyzw8+hoXjwx6BzYcZ7L+o7zvXuYkCr7pMra6+dMi5Cam3psV78ywSenXMTm7FOYVWTGPS
ugNLXxqXWgW1vsxh4tZmcscTqhb6z9rga5bmHAGTGHHtZxRzicfNmOmtrzr8PLUK94GGJGgT/RtD
YNmMQz3T8yEC7DLbPyRLt5sD3d4kTn+sdTxyIi07pjXTPlRExswkGfo1E7hqgNA75AFsAvBp/H++
9SkrbV2xySsmorXdEC+LEO90xXAuCBt7EwRJd5inbNvbkDd7nH5U3KX7efQPtRVFlx0nzGZIsJiS
Dfxly8KYNabyc3Dlm3pcXRQX9dIzzy4HBmkMora+TD7dLjiyBov9+aSr3JomEzbaIHuIP0vsXa3d
mu9jcAK2M4SsVfUkWk9A+EuOaRi7h1G5m4RTYb9Y8BcWkdwqRItuFL8UUVvu9NR/L1or2um4TBAg
5u91MaitW7y1soKiJ7Bcd4idaIc03nuQvsJBfoGFn+7o3pDbpNOt1Nj2hMjQdDkRi5gm9SaIlo0t
qA1WZhHhAommqijTndG9rBxugtWUlIidoD+O6tqnfbgIlfNaCUTjoaZMtyiT/dRl/26Kkzkwf6FL
A2RJ5ugp9U9Wc/uw1qH3eF8nX8DMh2kmTVGQB3AlnNW6rq2W811QZ0l4vxMKSXvGBjRLEybypmzF
BAcfP80r62FJM8KO6GbQn0DyLeeHRcGBtwO1B6fmlbp8QDNxQNR4l+drsrroMKv6gT3pax3GEI9Z
JkNGmxmKYbno0+xVhBRveTw8ORddLX4Omvfd2e1JYe9CpVxH4rVituUJhjGysqd9agOZp9Y3n72D
TRB9WxRX2xVXWvOfErzpvMs+1w7p25Rk1TYuonurgImsKr6FuWC4KVsGNZR2XUWhUfqEALZhesBV
Pey6myTcejSmuwb6VuZB7J88WHgu1UU40t+VkbWNkpKFS5iIBZm4sPgYM9NsjQZrGc1VSMIu3Ixp
gDA1+77W9qufEfMau/lJeFz/GfPXsqRPs6TKjlidXQ4ZNJCCjmQvKi5uXTwE03K3Bv5zGco7lFCf
SFPYlobtFLZ3dWSWmL+++pzTmAFC0cxIrtBj++ybNmReCK2zq/ZAln2xc8IeU8K+vnan6sYKvHKH
FHzZRmmFddOdL+gvA0geuaEN067EIa2pa66slfPwq6QaqscgY5+raL4wt9QXTY+fzMqBatpSOah3
uAUWosg+9Zxfd2g8ko6HIusaC6RNiN3kRVfyWZuXPYbM92tImpNDtzDZBVoz+17Obr2RIe2LTDU0
CBk8p4XCFpCTGhObJ7dUhMEmziF25yd31tdpR3E8BkYqPJoGbVem6ael1LLNxukpb40XfREzAatv
ZQ3Fzu8Jaxfi9fwZjGkZYbe6Ig4yr8Hsq1VtegvTH9uJ/uoxzmTGVuMCgjNMCFkHtjTCqnOX7BZ4
VwTWnW3EYji0YVrIOnSmgpvLvAjR1zgq8nYrWd6aYorrRCFumtUmW69H/yXIFDScWmMxK25ky5ro
ff3YWtVNEOjrIh/uBTCEdtajhVkc1Bj+hvnVBv/w4+n7XL94EpXcqAsiDORd5SYPCkjPFfJQj+F7
M5Fi0+C+4awUuzjqnFzTohsPITv6eobfzi/eMWdO43G/ihKgIuOQclLxOWDqPdf8SysvwXnVeAXy
bPpd1OQ9NzzjrruoBEtx8PQuncfFgReRuMutm3FiWv69NZUbrvyL2TDGqnmDkZHb7DbB4mBNjV/4
uW2zWhqdsOhvKDQogun1xpDKqn0+o8ltzE7X+e9WKAHPBO1l7ulrcy6LIb4Y1upnN7GmTVM/1ZTs
+GNSXZK0hdcCJ8CA011UazyZQ9xfXAXPbX3lDuZfxG66LeO9g9PzedViEUdIt40TyjBAhjZtROi2
182vhYbv8rEa+/d8oQExG21Dds70o2unJ7OVmE81WceDrP3TUiSnzPnICE6Ke0m8RVGxzVj3EDRu
bUU62JpyVxgIYupZPfGyPPnBF1wVP1r42RWoSidFzKnOlJotYzXXZIoel3V5M28TDSWYMptiM8g7
PwTMRD2KrIP6YOyRo1C1cpC8CFZHKwEqZo8YmqXk5DrPBtyhDaDTLLyLyG0J5FxfW6v/XJriqVX1
biUoQCUs/4VC/SJOqqulrcnCA9/LHB1fdL0g9QPQa6retMygtRT0HQbw8ePkU3ugGnLmVSe9dcWo
Z+9QJAbm1j4/pJ0Bp6AWYviIpRf5cjo5yELeLQu3IMYoPG86buW8PAQSA6ozsJB8KXzG25EI4ZnN
3HhxSgM+KOzHGm5wR+9qgU+yqQRGPB+ozMDZc1CPsuh+IR6uKk9VN95NhdhNYCfSN701d6VYyn1v
wd/oAeeWM3yW7VPlYmMRRrfzQOpDz66uuDgZRAXzFpdu/g54uG27eVuMDLBHjPrwqi2Z4ju35/WA
wTIfYUdnD4cSuU+4kSVqmxXv5RyjWRoaiOMLfNDwqyvFIRwgazEgYPn1wRc3mugNTasdoc1d3OLo
gDFONT2bXoqCWLshMu095/3Uxp8yZuP2i5WUKtoimClX3Tw+FfOy141wtziWUx84+NdjDos6wDSS
oLDnTis2UFmxsDNUDWqHoQw30CsiVpmCzsa6Lhl4eymgW+XfzBbtUZawG8iY6q3Cnn5qYsCphA/E
L7gl21WwkYLclYmmwiEwtwYVwrIMNvqC7G9ECtopdAytTp972ap9hnlogmtUTgyAQ4MMSewxkVST
1cCAPervBAwgv2V7nRC/xwitpt5Qr/ziR9VNzt2590Qfu02zMNkUuKxeDkH50g36Zs5mTqloJMd9
MOkgfnAKnJKK4S52vTtvKT/PKI1l8aaxLdq0jaT2t8MQ+jlW8tAeLiugyfNhR6lI5hO0q9SnNVa+
UNssozzVwY8gCXs+Tq5jGXncNFn4M8xpebsS+WuDe+AZycawEwDG5drlCl+BghoZ+fJDnSGPNluJ
Nn1vo5ghJU711VvkJ4Q8AES4AzUoQuomn1nzUGqOkAxHW/rkt34d7huL1juqc5qowmdDNaz4GHEZ
Td71uWeuXO7q89mWS8roIZA/2x7/EwNWrwaaEj4LE4IQ3OD6HpThgmE1NoL9uOli8sOw8uKvZJxZ
Y3nqphTQAKpvON6e1zICT3rUZr0/V3PnN0rppTeN77E30+SBzJbKfOjuwC/1EKHEIn2MnRbz6ea7
YsCIKzTSW/tb5FNuNwwBorh4D9LGBJe4BOJkzi9MQHpU13N7VVdxcWnu+iV/anGsowQuWJVtte8r
/c2KqFWaIL1b1eOMGJQPIBqu3YI+dJCiOsIH4ixlK+0EwpTymPHWjqSy2GFDU9DpH5EbfIUhSo5V
XO39GK2Xp/R42aryrUGtHjfw1lBVLyG3lg85GjraZdJ+NIUld4l/H6F6t+zmG36c2IoaQXyEMr43
EvnKiOXZLqeNrxGxilTcLvY0Pmu7fClzJFqlvxxy3OQay+S0L0+NSqxtAHyHfADtAZwRrMNrq3vt
1926+HiT9/CvjbDfMRL/CK1/CfYwGvG/PbV3Uw7J3iom2GMC3qIcQ5fYs5EkkLbod4VD2ZDhKdAb
cwH8bdGdmTgEYzyAk+V0iLP5CwJirLigSM2U27RHJ9z7CSwMX3xIkn7ZwxlrrPehVgYjjTMkJqHa
Nnb+tTSUk9mQTxxDQ0FM/1CdmSkhHBVpyCq/W+rnhsXin0ktxjxDQHg5P0SG9TJ+qw0RhntB/vZg
aDLDmTEDkw2go4JGM8GnKQy75vwgDdnGZ+XgtFZf9YaI48PIKQw1BzvebW7IOomh7XSGwCMNlccx
pJ7Z0HsiQ/SRhvLTF8UHdDRxHEv7W2VoQbCbTPAvmrB6dsrj+SHNo2/KEIqEoRsthm70+8P5e5kh
I+FW9z2FnaQNTYmr6R0Hw2Q6f/WXP7qG7BT73TGt2+ra88ZlK1UDklpl9vH3hwYpAoAi2TQTnmL+
dYsn31WGVrKOGjir03hwrRw7lqSdW0wq2QVcTINj97mcE+xs1Lhb3AWVaZLenGMczg9jkrvHrjfr
CsB/+/sPsognKnIQDQc76eP5Abhf/PoKPp+LgND8JJgNNmkLj9Watg/KshnuNfZTnzv2U4050i6v
gAaTSF4lVYVtvEhfXIkBqjcgB5gxu8eGz46xZXCf6gE1yGI3z7bsbvjxcicd1HpuXmRXqsBiJkyr
9FJCKCbWsiNwx7HEY5qQiI2dZ7pVCtuqAdeNnUdFwKajVc/wNxy4ocwfAdrbh5nnOP9pmX1nC8Jv
bWZVhftx5OXEs26eVsiST9pDIRfW4BTn7wW0YYMasVey7hecGR/X9g5QTO+CNf3m2TXJ9JuF1lAa
FTpWAJiQ5mQLDcRl9KMxIzx/6VfJD2eJxVYGvUsL4LjH81eT+RT+8D1b9rsp9t7CeU0glEOmnkXw
zbIRcywqb6+9KojJ/UPpni7HyTycv4K9/AxwhmlAwwke9PZyjGXxmTFo3+aMDY/nb50f7Fz99sem
g3odFE2xZdMrrgRzBgEmCePtnRf4mE/c5aJGA+YX3p1+VEOEX7V5CLX+4DjCGilYo2ct9vXcPfsE
qkRdrQ8hCR7CrOLArM5BK3s/etkN9OWY2y+CF1oNOxD3G187fEfEeO61vr0dlrtg7PJr3wUOdzuF
mIqtZpO0pj7ttnpw4uOZa9enaFfl0HiXc2o7V16KzCwbj1MuQywBDEnuTJero3qf5qNh27bo6eM8
SggTxJXTpqfcF4u4S4hwYJQoDtGwa4I83EVIz/m7+EnJSeFjxa+Stu/vsjK8H7Mhuc4Lh8CldcHS
cbWIfIAz2LY8t957o81L8LoR6wK+gVk2Ncb5Sxtz/Ys+jLMtUAThehHZWMFqe8fzV+eHyOt++2Pq
N4QoqpCTc7zSQaPJuWynIxRynmROfvvq/D0/fpnjCDsV4UCujxbgcaj/sPabFNpvFA5bYfmo5Z3+
XTtcVuQS16WeHpokfSsS/Ldc1N9J0+mDEw8vIg/45En40WiGcm5mgIcZMUsaHsXoEsxnHM8bRRRR
LGMIvs5HVWREwTX29yj0TBh9n9mHpF7eVYtniD98zRcqRke7h5m6lM5XZEctKOHRDr342cx8LkVn
smKrbVdgGL1lgXt477aASD5N/Y+WonzoitHEwDTbTxdFTOr4rNkZxnuihdw6ATQyQntCSdRPnUed
MYl9y3xMxCSeoNwlvoOrgj/G35c2Ommvu8Q9+KmK8XqsV595yLKLLbKceAO2mPfUZSFLYklgoObU
epmmuB1DvAFgXuC8NW8AWS4hZSNoKkBQF/Y2ki4cJIQwyXd5J9/Twv3WrfySbk0+w4Vjbh6RyiZA
jY5ffo2bGIpoEn4RKv7uBsN3t3LAvR7TnLy2IqaC833a77Xs3mYrv1nd49oKhnGCea8sO0JTkcXZ
ehA3RGW8sQvd5nbSXVlIm4qgbfZiHB9Ei2tKuIz6gOzpouwsb+tOUQ8+zAFnTHaZxRFq97hU+EZT
zXaoIUDAGUV9ZoIs6zPK41mEL9Y20VvJZ2IagSL7gjQF5jczZW8pzvM6IlMEPsGHMuoeHXu6GgPa
pzOil6n400BBy7mhskFYwrK6HER0xD4dGYY/v3bKhvxsNxcZdAt7iGggyVui0REWfYuXkb7eB91D
bgJIZX5Klf3sUiyCHdIzhyX+pOSuhBO4AB59QEhQCUZgoSItTqINrYuD16rjP/NtPEMx+xO/SNl0
BdCaFFNBHBz/wi/q1zX2xh74yq39Q6XpVRrHTrYOfnsLM5KgKb9T6eEP0RYcZyX4hIGacDbejALt
aoIjfE/VDUCRYr5mOoPzpYyBGb1wU7gzJvu0s5CEDSzc3y2ZZMrs01yOEf12Q5LjpD+la7wFM2pC
OzikNT4WM2hPnUln17ffsMk6LX5mYQlgoAMs0NiuKfmRoo3WjYTG8s8XxfmbDaO5KMbQMsDQEv7j
X3l5CDZIteGidKXzOkIn6nJaVvOS0iW8dYJrQlNi1W2WBf+Ff35u8V+e28F8kyd1IEAp2/iD/YGd
2HuTT75AUxwaM/EuIxAjnoi4BB+YwRL+XS30k4QtohfnFSfuK1JZjqYLYyz6FKlY04obiabNSHm4
xaf8avGAfP75Vcq/kcJwCLMDX2HEqVyXoeGfX2XVLVXuyZzbJuRVJgMNYtj38wXbMM2kNvBahcFi
I0d1ESt4VVDG2jn/NGSONOVTLCumI2MR7mo6YrgGJ9f0cmEB+zOoq1PWlacCqJB7Yueh1SLHLnmv
+5Ti9uFMQYxt07cbOHBoUea/ZTrAZTGmKTzzNGgTPhkESyMkQUtKI4+Pe7MnS+UYr8Rbm1eJSlNc
9hOjuKXDHifzDrPG+7r0pyddJj/Tar7/pmTxZBo2cJ6T7OanokPL6i1fhQEZU0lIQkV9m5xwWMcU
3tXPxZIc/vlaO+7fyLFcbN8Rri+DwMaf9S+MuGZJaysE+jikePqSL+Rt4ajS/Rq+SWd2Ms9Yhs9l
cwVGY5yUdbnJCinunIlsyMWuOQ5AlMMAJ0WLwKJrLGfnQ08+TmFObj2D56xlEZTHhLAzAO/pyYsY
AKNPu1nxft5N9vpZrtbE5jYQQtbq3RlsjhMQCzdOLsvkFPdEvzcOeHXKR2cGilUKSJbN7P0dPYoN
R+XCLam6BIComwmUYKBvwAw1lnfkCmp3mw0Pc8JgKseQ66Ksi7dgpSNmpn0iMxOi0DpeNpqdp4uC
92IIqArNz5OCh/O8dbR+FhkhsmAOljOQIF8NH6U6w/VlKagU3G0xp/vErk6jAG4sXXsfJgMjL7sk
qATdYOYGZjSSxru5sl8o9MCrQHw8oLlcdDcWIBccBt61r4anM9beWPWdF+RXSWP9rAW3D0JgB2Ux
jpUT5V7kkf+W5TRYNryyHrsFPMZxpO3nvVUKSdIksdOMSxCwZc1VcxJuhrcHtKnLvPBffX7IhICM
n/m7Nyf4/le7yBtv3Sa4agxJQKacE3g/H9zOeo9L1rl5qcQx1slPa16exrye7rXEbs4ZceGYxuXV
jUjOXVrEifPQHYu6f/mX2/W/nCiOL6RjowTwlW+8gv+4gcUjHBPP6vODa96yOQ0CvkcNp35Yw3UV
ZDStCegSw+eLCMn0BlQDTMcw6TzDYWiH4l/4u39nfCtXcUj4rCMBIin+8pIGLQl1SJ30UPjxt6bM
Hiifrwz0XczIqTp9FRnGWT1Pr4Z6RRIDASftV/jq/3Jt/svm7ir41gKJhAcl8q8reUzHKZJVnR6G
ZGlg3rCqRmwqsCuE2TIgNRYfHa3atPofsmP+EkM57w2+IQ1/DD4FYkus+coo/GKP6RfhJXoLEoZU
q1n+hYmr/kaTV57NngNDXjmO6/2Vh0uB7TEGn5MDHmqEDzBFh1lBUA6OU2EkzDCbtn4tZLD1+diu
K6KsRDQfA9vrtoJ/CEB9o3NC1MY0LLfwJ3AqM2gUNmhsvV66AWcleLuHmFeP6vWiZyS5teeS5hEv
R/wrVH8158tLqbN6Y6+wYkXZGTG5t1GWr14VvZCwnxDzW3nRkYRtuHhWyunT4XuWuxuQPrWdZoC1
4mvjD/mhQC66bcY02bEsiKnM4heElTtZqjuZaMyE8OlJNXMLi9SC2GvI3utYNi4ZLpfCcZCAKetr
1/TFJoW+yx1sv+kCsi4x7gZzPFNFkT5hpmJ9SRjg2pwRiUjw4WBDXquKpBi4UbFb4lHhWlfK9h+q
Mf5EojXupXuIsoLgix6xma6XbNfKjtSptb1pVdM8FRqrJZmzW5V6WA5dmv4c5rT+VX38f2nUv0mj
IJJSwvw/z9S/SaPuk7T+kyLq1z/4TREV2v/xHawDbeTbvkMlTRU9/+yH//0fzuX/IEgS/BRTC2G7
DvT5/2ud7vxHBewFaD8Cyf98VuBvkig3/A8iCNsBWGAnDYyQ6i8SqH+SRBmV15+KfOpIh+3PDxwX
wsXfdCbRbMVTUhFIUyVogUNP30dqYRrhk0Zdxv53F6plFn4PJwfgFjeGQhHpOPXhW6uwk/E9j9VC
Y77tPKKuqDCbjp8rl2junPiQoi59fBsW4rID7NkrfLYh6zw2DgmOjSFkOKYIWCMMKd0SXxWYGVdr
dlcPIjfpVXSzeAPQ9G2DKgwv+i9VvS/0mhxKhyCjlXmdA9HtX0p88V8uibC55lwVjgRpPpY/nlJq
DDtGOwpujRWoA8C+i0OPdVc0qcYoxkKRiucYqZjRdlndOztODmLN3y1H+nihYZ2jeadDY0J8VcW7
iYk9I+Ssz9SFyGu5CyfAxljJNx2Q/fKHO+/hV3P2R4Wbw8f3lw80dF0fw17Ud4jm5FlM98dXHyWi
oLRO26sojt7KNoJB4ZbEbsA9Kwc2Rr0699XMhJdCQjd4GLRBO19RvXytM2veO12MiCcupDGnRTFL
xJyc9WEkKIVC3bnIAp9ZXopBQ/t9ahq4kAINMfQXCMkJpBe/YCxBglCZrTgCrY/4xvQXldX9hIhC
mC1Ti5amFT+45VpP8VcPg9QcORyk1PCNSJqXoBk8aIfOlb2iwMemyEG9ei3DhzipSRVpxpGtNn9Z
b4opIo95Elelhfg2DbGgsvrtZHgkrlo2eYo7/ep97xLssxM5fWimJARpXZb8u8uZfC/L6bZ9bHWo
gYG/5PBDJGRkFiHVPwYKVzE5T9tElAdS4r62M64iTt8SPpLDCrReGZrIy0lYH8OYo/sOBv8+KcZD
IALyrSY04wNH1kU82jd4JuG+nUCN8u3gCk38l0pA1usWlOoDvwRD0vYyHb1HtNMfMW4UF4K0lyDD
AEhp55TrL8uEP0C+eCeCuB06k4uoHR5SH2N0u/Fwv6cuz8v+OsevNy6ybytTQxXR29SdByAG24eh
NBRmjxQ9OwHO9lexD6rqtDLOu4QdZ8NsIxZh6t4an16WaLzmsh2B0Nsa/1Ba9YEcqJLYwUvC9oji
zhDfpUXoQuEY20sysN3IuYl1i2jAekbKx2mK9Y/xuClXTKGKaTmWgD8Rpk9k4qwwGzBwT6sTcPHC
ryTHK7Kniuyj9ZFsYw7pRn8rp5du0u0l5zL6EO+9G/rvQdGSmzm+BeESXkxD9aPHiEEkXQOlI73v
8oEydpy+ypY5FWaWHiZ1Q6DxUbLWbRxiZudF1w2BXheL7b0FKWlgtbglTQkX2EzsU43TZ95BcWsc
GAqNgxmvcVGq6xCOhcdwI2l3KyTdfKBunsZ9IoabpCYx2KLqWQgBzLuPQDy6ajpCzX7pnajA+pyo
GsfftuN4zN1su+IWV4d4s9TY3TLyZqWBhoQ6eE8wqNhYyUhkQQV7iGA2D2JbmAdfijw9etZ6kzWJ
vU2WDBvzLLYPlUdoeqnvp7R+ymR/qkX/LSkmzI5JWWMlXVTJ+D6EB7fqebpAMpcND73jYNysIufC
xq0nUBEbq/yy1qRjBcX3Pgw/I15LV8Db8dyT1ScNTQ4bekBl1y/qIZ38t4zP08mS+zxKr3PCrYau
fVl0e2yn+CHw/Y/I5w1U3snTc7cPACyjKnoKs+Y2M/YDuC7g+eg/FZSCg4cJliMUQQfYM4ADTvsy
dn5WrDzI9lhdTV7xMuYaUr7A+EViUu3bVHFirbH/gUaQ9qhR+qB+CgaIYHnO7xgY7JqiynC87+tK
buoR9jUZRToIHyCnPGZS3+G4Q4+Jz34TkjANYroNiontWm3rub/TKcQTci89fHLEVR+NV1mX4HAe
fWeEfGNVyTO5Pd2l1MtLQytNyqjfXUSzfS7mMHEiSzLCmArng0O8Iq7KmXOzvnWPW2zHUurK9Coq
oGdl9taBcrV68bephcmzTsvPosSdqWXeemFhHDw4D1HjPJofZOr/sHcey3EDaZd9lYnZowNI+MVs
yhuaYtFJ3CAkioJPeCCBp58DsPunfkX3TMx+FiqVYTkUgMz8vnvPdb+l9PZAsf8UbXCl47FpBhZF
cUBx2/PePGWiwD4H6dFt/BASev9tOo46ooyKQE9Ovfsim9SW0iKts44KqQYETy+dfSGol7pOnVO5
tWetcPQU0DM6gHk6smCySHdw/HVjhDvDGu51vz7K1nglQdJK6myTuuh23OKVohdqa/tbm3EK8yar
2jg/dDrFmypWN/A2CFrw6y2TWjIjI2DnsgG313kEFLXuU1P3M6M5Wg9ELB5hYDlrl+ENOS7BbqX5
YsbY4DIDCqgUww4L+X1W1i9BpC4OFtx1KN0XA7ZQkjbwNlE/+535y6RNVbQyY0UtAfXgoetzIuzn
h0a/upaWf4MYmjEQX0EemW9CkXRcZnKTwI2IfOhraL5hhpLohHkUK0cK28GZ+t/K7B4cdOHoen46
utJPqk4GCjDOjT/A+wpjdMaFSX9ajPZ92FoOFrQcbEX3pDRI9qE+cn5h7BkNvnNqvOdV3aPIRTyW
wrBwTft7qhqo1oH4UWrBax2xqg8olqH+lTsV6rR48J8E+m3uzr0PiOqrvh5piIygiv3RIgwj3Q+j
95jYipWO+w0yCAGBuR9t3pIy/jESUtc5tvmDlF00l9Gu1gTdLEtRQ4lbuU1rOLseJdwJ2UWFFOsy
eXxB3SR6xJ8hLUN6iOK2vlizKE5HAeHGAXre0mzvI0HPwMt9klllrJ/bJvw1efpTRQQUWHhfIWlC
F0hq8NqFR9npLN9sPwPHV3zEOlAvEkth75nNlqXdPjT8YxtixyDRjU6a/dSGMWCO4OiqjJp+7l50
Cy2Mbw2/ptgkmkeMezGK56hu5CxWJq4KR0rnuk8DlMA0pLnT9ncK5U9UnpCzYQckGcTjvBVMLVG0
zrS32SVud3aW3NKNfJ3AHHAuzilDipuhtSjhEczepu33edO1Af67+fcYbPtbWHW/JgSP7Er6t8HF
iqFJijCW+wpf6DF38bt0rbFtIPi6tcC9ipq0tbJfvex1dCUNjBW7oNFZnf1Muwxd/2YxIK4nywQU
IJ+hoKh1P+s9qqp48YjiGAhMjqgydqNzxW50n5QUzuP0iennSesUXKsY9ZTVcWqafIw9c1OOdm1o
Py/fjuFxbY0z6XLMQC9XZ9OxdiIlsCdxPppEsc8r9wXJyUPPN0Slsh1A3nvBnYOxT/NrPrg1bKJs
7QYZeJ3ai2nZ+tml639OfV6uwrRr9nWz93XH3Drl4OJJGY5tPrrHVsHL74cc+6FTnDjVG6PYVhKO
UDt+nyq3O2EjIEPdUmuSGgU6nRHm8UCRoK3jk6KeurYg8h80h5mPXxc7OOn1zpviLbaU9lz4wyVz
CdDRiiQGAyUaGqHmyajpnNeIde2uL29SK3sysJvsEsEKJrXMd3ph4LlzhQB4GvZTnD/TmmGuoMWQ
4SzvCVejQ8ICaKe2Q5uU6o/GLGsHA4unlLS9kMPfGI7MS7qDL/2POKyDrZx0QvESNnw6DNQ8xESw
alNj4SkhENFJugNFpl+lJELVCOOHKk+1PZgeahzSopmSdwgBSYPJmiMZgbgHoQE1QW3OSAID/qAx
bXUKhHkGBKlytXNm2cSv9NgrJJJTJwvyWzevHiPYUERjZzisoujcZULbN4iAVloF38+ZnGKdBVF2
aGEporyG+rcpkOuu2qEuT/18oXtxefq6uVwzRudcOxRNlwdp4KHKkbLaLA9+PsG8ZPWkmBnpf77E
8tioTz34BO1SdVaJ4kTHELVUrs19FE7OkYRums99HFUnKE7JWqPvwlyZHWa5EPMHWl5ouVkqcZFJ
0u+qJpYn1ddUgJerqIFZXwQlTCHvO7mr+Ukiv1rTDITamQjtWAoDdBiML9MFuB1DqDq6tW9BF/fD
E8PHowvwDpNJ8GTZtF2Xl59fZrm2vEVo4IdYLa+daSBLAVnA2Ao4MYVaWuWH0WlQcuZQMlU13MRN
6B57lwzbHMxpmYC68msdp7HfQYuNvAln8bxiMm3w7FoD0c6azuwy0T1B29E9EhxIrnNDo6oaif+w
otdvQD2P0JeRsiGgVYRA69wAPrViUFBBK65uCN6wTrpoxwyG2VxWESRAR2NjYakkDNayH2xhxCeY
j7A8rQo9ptuTk5KDW46hZObFSMxU4FXM2zERNmmi32Py3Tp98cZ8BBZQSEUvjuqXNtcUs0S5rdCj
jkZe3eqtOV20nMkDTdFthE1npxmlja2E929sFd4Mvf2d+gLhoxMO9ZxZalMHJwITsyYrj3FOyw9I
rXWNjAS8W9etbHuKb5yG84MsGSranA4AiBAQ/QxI5B17q6zs63M1n2ctj/TNKqwfcovcXGHUBEWi
37AMoW6HicWUno8N7jUJo51SR0SM772hYtbq0j6yxreOTR8kD8jmgUFzyDDVkD/79mZKIQfAkKFG
reXyLA1mYkkVNs/hGLerCJ3+xnBnEWPU06xww4cCCR4FgATmdtyHT8Mkf5uI7Y8DFV5D1S3NusA8
jf3wvUpztceIN92yiyBcFa1kMT5z8kXPHNP1zkDv3DOoWt9OrkRIUjzJ5DeqMCz3Sn+8t5z+kqaJ
v0/RAthFOx7LwvqZKRdJR9CjmHaaalO2cUKwexvfUdIE7B6ij+iEcxqnanzSHM3YIMrnbJmJKwl/
3lOoNfKI+ionYQYiYNU4F0X8C9EBJXabPmHGKhNP3JTzRa9bl3Gw0RD6BsnoUyueY9e5gHnMD3Gn
UCtq5QX06t2QGNnBM9vmHKrhOXMzWMA+ntLJvXgbKbvkWhumfxNnziGCkx6xNLmOc70zqW3jNJTW
t9ipZ5EL8WEDDdtjRKNvBedD4HRjVNWrbwGzEZylOmx3O/GPGUp6K6/Lu7LCEG/leKicDNi/bV7C
IdUPWkNIGWLW9pA1dGGGJ6Oh8DBZDi6LKLxHG9HAHxHFXvXhKbak3EV58Kvt0xK4gb5JZO8SaoVi
djJsNpgxfe9rIJ1xuyczvCD6NMWpohcIf5ptDbFY083nPEbqEtmQwwdFkHUkX4PJSK+u7DZGUDfn
oWQJqueQ3Fx2iH4yNaZz4TmkKuOu2MJq1cpguLMV9RLPUQ/xaPi7wsaHU1mpTWIg63jDLjFnNmKO
94m0c2Cd294bt12N9Sjsuo8ka8nGUd73IDdferT8hPHU+3IY64eaPTeqwvxkhMVm6ibzCMlzV/b4
SXKiSFfMJQR1iPjNjIv+WoUh2uz0VOcyfEjG8i4wSYaIZStZgMxZ59nGlNq59Ea+nZnD/Z9eJj3z
d36Sy32cgBr0yH+LWldRUKCXP7ZnolO6MwIjWT/YcX6JmdLgf/PAYOM+A/fcmeU+UnOfQRvvmU8n
u6KW3jHQkLZ0/r2ulz1jdaZtQ3e8CwDynerMAnuYgyeMWx+zgQO6wqrluNf14GR1jny2tWHWvZPG
8YqnM37qVLdJqXJcAoAQQjFhzHX7itcCNGOYWWCkQc0KBdmT2XlbE+/TOUO6yc1GbJUNa65R3q8w
z8f9NHTVWWXTxrWnnShbm7D1foeaktKaYz2DHGwPvd2zPKICp7LEJy4CC3Xdyps6fa5FcgtfA+54
OwSnkXyRtjxDRalOU9acMY3pD9Qs8caxc65ga5isCirfP7nzxXItjm/KiiFZqzRUJfV8VdU3LIED
RsdIO4V9Qr+7h6Lgl7D+dWpJ9HhIM4A5ioXI7CjbaKV2Qlf1m179iOkRsU1CvXhl6AQixeTJ5rQV
C/P0eZUWFDJAixT2vDp6JIUH99gazA1ijZb5B8da1ya7QaXTiaCkZNXmCbQJm8ijCJJ05HYJq1zc
z8tdy8XY+C8KHvUuxeO5EBqnU+8KnPjAGqdTWlTxUcfPqee2fhrni+WasBVRCH07/PN2OyKQ1xNC
BtLMkyerbmHyz9ck63Bm+LAZTmSLmqx3JG1XHuhinMj0YBwim5i4VA5MZpEQmqMXODKW+4i/Yury
9bDD2L8Nm/SN07yztlPf/eO5ywssF19P+OumruMxWw11Qrs8ZA369ZTKZT4bSpI6/noyfEmesvzh
51WjpGSLxTzffD37jz9a7vQ0p8cUUs2m8//+DZaH/3oL34P1qejzf37TqAocYhwU8SfzJvl3z/h3
9329qKE4cmPiSsp5tsiJMFxZdIi3QRGbiAEcVGxNEQGSnR+uLI/NPiDkZCC4xqGrH50CufVy4QZx
d6J4OusZ5zu9+UI1RGKlQVZAoh1ZvEHu6TdOTzYibIfHTHpPjp8XazHvARxX7/BgGtgIY6Fv2cWL
E20NHsDTm6H7VMXOE9mj306nORh1r5E3i6utqSkK0FigBFAWp8TS35ScjnU//IpynMiCnl0Y3Hai
PMncBcrQBwyQoy04ZcCjZi9axRnzdLt/tlLM+nVaPsax+zsqyntg5pvQxFhhhD+AHpHQ3ad3VGJ/
18So9vGlUp1O0zh2N6VDyEATfuvjkhxP28NcaP50GoKaKPiA+qi1HzNr3JnIS0kgnWmVek9zmo8T
sOpNpHXW2g093r0db81C+x04TIB9A/e69Zykw1NUjeW2E95l6SAg6KTCmw3vJrkVIVC/tSPK19r6
8FABoVXr73O9PwhYoToVIL2G+RxF7YcFlAg73dmN0nOuhXthhG9i/s6Ej5TEhQrDO7s2veXGjni3
YYP+9Yqqfwd8GD5oKGnsyjNs3DWZfqsU25e0rXthdy+I+s2IYnpWvfSjfbULbJqFZe3bWPvVINza
+E18Lyr16BnTM71edTAsdO+1X9y0dXMoNYQPzN3SNEhPZRuEh9wfr2Xo9Hd9AFplZFpUEZMCKxwP
TkNejWPeVqFJ39chqICTGh49pJlE00WrwWA14JORYaI4rIZp551hpAzrMiVTw6cO4VeTiYGH7GEr
YfofatW1rZ7HdBx+Y7xGcOqjFn8btWFXKSSDXXBX2cPB7/1bWCGcJokejgWRd8kTijHYAiCI4fui
k6xsa43T6Lby7AN2043fvhE1R57DoL0PfnWT9ka6L0LrpUxeSpG8qgAFSRigz0f/eda6BpjJMCTM
XuOrJ0SA6LT8WZiE4fi4bXpOJHsTQQyeXDNGD09OH3sPhB5REU4Q+OMmoJk0t7zWXUkTIjehkFol
RhDT4Cj0PAgSBRP5cF7IOAWZwRUpgKhS1pMgNLY5mBn5npEmaTnMLt0pYQOWAxGw/shakJX6yYMb
P16xDiPDJ8jd7bJ7yyXtS6iAvNsKdybwe1EHJXIykiIoKT55pjNuXTt4jguX3LvmhUXZkbWEQ3IV
v52FgZG4CPsSm3zhElUhR/p0LqLsg9C3NEofi8z/7Q16te2L8gRkGQT2REZI4Iu3RjcdtFZqM6Vl
Ar+CmqwAUjS5Du5p3VIbl/q9eC0y7N1F7lIIyqAU2A3mIH1W3HBKSQ9pmeUr+k8Km+iqnKrz4LLd
/DD9Nvr6sVMxpkCqphOboCRhbqPkW8YgtxPzsVaiVViJU2kbd/O/IBmJF2DqSoHT3KYt46tm10/s
8JxpQIFt/HrWgyFSrAtKdlVGlaGeGBznvA+rnhPfdCApcQJRN4IFnsNajwfCaNoJ/3stwjv0hxR1
KP8yQwhvZi+e44OgHzWxzUJG7myQFIq/N5R7zuCtSObxTMIOVK1QLzdQ/5thW3vpN7ISp62Z1zYy
+OoxyFzyy6zsPm0Imw60b7kifWXCn4P+noKd8yYKIhuqeUMaCfb/yc7xjRp0tYLH3hrfGtt/R2JC
ka8x3rx9WCuxDeCBJ5P6aOlD1ml6jf1i6w7SwwobPs8NabpdSLBaJBSek+1rHB5bJ68KcnTHfj3g
J18HswnOSCdw+XZOWNuQHE0PBLPMCQDzFyti68Ybr2KmXpuzZcHdYx1kxWyxHlSmwxva5rqx9UtL
UPe2d6p3UUXNHvNluK30Y0Mjrc5ydkFh0fOzfvcYHvPKPts9Voy5YN/OR6TsjjIrwo3oiCeTAcEj
vvYuouQmzYr3eq6nix4SYEmp8HzrwQ63e7DepamRZ+ccfNWWR7jU2HFP0ABwZxkGODNKN+0Yfw/U
b6WRVZxKE0h4fTcYtHc1St9EZk06pVPd+Y20k4JbSeuAiswaAP0hQqZ9YOVECDKLGVDaHoFyE2ED
O2sGRhDe+T026Bon6buZiWyLo5OKYFK6IDKGh6n23hHg35aa/eymBlYvjgZhiHst7xWSYutH28zR
V11WI8vhM2UQhaRGInMgnfskJYHSkY2/8lSL+G9eJzlevGaKkAA646ewnmisASX365wT1cgOEehY
6X3t6nFYrnK4Ueu2h+opAwgopp9uWu2QaR81livqBnR2OltTDKKEFOWqIjzrPivA2YzTIFZo90Fg
iduuq4iOLt1t2t3pkAlQEo1baXa3PuJQ1N1MkqqJyYHIwk8F6P9X5fzfVDlo9VAX/mdVzl1Rt9H/
2PxIixZJ4AeyVcocv/7X/5xFfjzxn+oc3/mHDS/XnlU4pk3CMWqKf6pzDN36h27hsdIFknr+Q1r7
L3WO/w8dCSNqWhqPOm17RIP/Ahbb/0Czo5tk9QrPnEU9/y/qHAi3/50gbCE1t0wIu4JPOCNwzb/E
KJbvlY2jXHHDuj1jt14uMpKTEY+awMR1V+yFTzFUK6mN9ulcwf26vdzZ6iFrHo1eaNOHxYmiDeMq
Nrw+t4xjMfnE3mc1jBoSPcBEYcsjMK+YdRCuQTZpnYJlU5F23821z+UCT4pOHcfs/WMKPGleFoV1
U8lDbDNJXm7bIjhDZIj2HbkNxwq0BbWCq+xn2U6Uv2SFR8fbZPWc0cmmJ1NCgkgLzrqjYR8DkPya
VBuZYDWgnf/chNNTrg/dDVkFR21AXJDGOnCmtNzRSzQ2TFjlOrS8hyFOzhZcZeS/oBzSsjhX9Go3
sNe7rQqsQ2sYzAzGqlgX1FxWkazezYLqrXDcS2k63yovvTZV+DDq7WtmV+5GoLPlG+JF9KZwLog2
ey1myuvYwU1FC3MNGv+3ozY5nQVqwFBwWqiDZC60t36XEJA73FqtrW21yX6t6NbbqXzAxPxmY8re
ZPRAJBIaKYLsMOlXh4wAyPlvvW8jYrHEsFEh/nuFlGZ+wTZqXpUdnaxZyKiYtNo5VtWUMi/qYX+E
D1KSZMpsclUVDIyDvBZaQZmkMDiJwVdPzJuolSSWzQYOFygBpi1YKMZ0juL6O5i8p2CsHo2qvniN
++xHxkvj0UsNh+Tg586tbwRs90SAO3gQyGa0Bv49zZNJleeB1ekmCqtfVUugTGHKXwxEihoMjvBg
mznyyOD1PgxAQ01SenOMsmG6n/k1U5OdgsY+dbD3lAaQTY+hNARIWlzIWfMpujEiIBHSDraFVf0W
qOUAgMLRjzrOreGD74r7rDU+bDIvkD495f3Awl2OJK9E9m9W8WuWSeeEPiIgFbA8FHrobPKltcTe
QOxjW7odO14dvcUMEDNhYyR3vDV3LrryKnOpvfo/S5uojHqo7yWFVh0RDcbVmlEBidpkF4/GayrY
VL7BHKy3HHzKwY2p/N28P5V6Aa929riNiAj0hsjKKbvE2VEO2n1K1FKfOyfNde5FP7J4mSj80N7a
DwWd+yYdf02GusscJiNhm9x3nq7v23TG19k808gfajpIFAfTl9oIXk3p37WdQy9YH1HTaVhocmBZ
GgHSVqtftI6kNfJhq5QCReklB4w/6dryCF5UiPq9sny2B+dXVzSE3+VipfX0dam5PjJWTjs7xZ06
qXvEBkwThwLqnRljcSIBvXLcVddYF+ky4a6y4A5swiEP09fKJ9MIe0JtNhYh5CAlRXxbe+3TgBcL
MWG+pYIaYc4H7SSdDPBHiM5vnTsaKXNFMqzRvx/qx6En96hlsWCF+pbGxa09AfrtUkdbDXb4QJ7T
ecqo/hFHzUbVpSC2MBUE+JTjb97gex5bFy2ik5zW8U8rxxjf59ugqR8DJ/nJdcg+g3PwNM1fKXB7
6bGMmVebQXITV+GVwD30PhAYwV7M34feGT+U8AYO0jkNCswaTjZzk48R2nmZ3DeG15My+DthLhH6
dwgfntpav/phSZydwTFNRMmli26zmjJAnDUPjhm/oIKDSxD4qNy74wAGZqUXw0XI8eriCmSUYPdK
3nqTNKq8cX43HoYWkAm0WjUYRZn+6CfszMI2K1rUw4du37EQO6jQu2et8REYCmpANlxbEw1SKtsn
ozBRd41IL/1JRqQpOVtvYkiJOibSUf/emMVVL/s35jU0BSd5Zwkmw63m7/nmG8+1LhH6RmgUcuvi
w9BU/WyALuyF9Vxk1amxJm+dIiAwSLDrMx0DEnBEDF2GkE/DUO2tOPmtQnlO1LTTqIJuoVePSOLQ
NdFLcGOfPlUHmgtiSVKV0LDutIr+jqCr0HTyWeflhecmWz2gnJGaZJHmzpZApn01rf13OJS/RRdd
Es9+n0ZLbVXk8SJxfOsDVtjakvPfNJGkixrtLu6tc8hUNk2s1yDWP9yApPbC0mhXQceKLPcmYD3u
q+Hsjkaw7vOJEnQHEx62oYWyT9gllUYa9AJUzrDT9fCqBzAP8vbGNI8qzS9Wjr7DcyFUdKVNlKiP
Cd5CW4U1N5MPWZ99hIl5S1BTvfN79cMzaSV4qrj09Pfi+eiCO7gzNZM2cRR9TPaEep0ObYDMcAVq
aTPASTK1N6dBdcfi6lABcmjDoaeQQcmW+codyVrvvZzo3qF6opH9E/zhi1JE/3rjuujBX7VdZSJj
QZXWuPo3GbTezjapdWveCCnHLNau2x9FVd8oLb2MEdMJgmBsl5O81EildIa9bk9XIyeXvkr6QxFU
OIsVr5tat7pUMFBbdCmJcyihBFa2+6qA2q3nvd0XJcZQLzA3IVZzKHXfwwG0fdgQr2zWD/1AbSRO
9sAqZKQf3FEREdVutdy9zQbzuTTsR6koLLiq+56AndxP3nBqKK101PFXhdbQkxij+dRwbP2D0Xgs
bhX5WoW4UqY5e0S306BdmaJK4UA7F4O6wZpqnfLkEwXzXVOmP6xBYLUA6VZO7Ih6ghnSyc+NpndU
8UvOdwpubUELGSIcyJQJjI+02W96LKjwi1CXTVSEvKz6Zg9Q6XWUTetSZ8+VwRjcMKVYD4XO6MYe
Ylr1PpTZwSktDNnWqXf4wNRvn32Vn+vBwkTqs6Tq42MyOb+ilLBitwKTNWg/fQvRVGnf2wlC6iE1
b1FjOStKum/tYJP9VSbQJglDSymm63qq74awyvaWL8U5tsWm6zBvoEx4ckoOcVbAP0wreZIjp5y6
rj5MUEk7r3o2Ux1OTImMUWYZ+b/Mh4JC43Awn4t+BgyV3otbEDnuPcc9wj7TDV7TOYARN8h34WXY
jmg7Y9K8OnnwIWWtb/GrMQQl06YeXymknTCf4VzRIR1qoIfNXP00yxLHVajflebPqTBW1oCCw4dJ
6X7P73qLTm5osI6rM86IudU8eZaVrGnRvGqzdd3s2ROoU+z6hqfohfeqSnKokN+v9B7TP2fME+Vm
/Kcdlb3CyXGA9Y+GV77b/sX0dWJ5vV8NMTxrrIwEYnsEFlvJLeyyjSjAgPlon7tIvzQuyUMJS2Z0
uvVKtMgu9cHaaKkSK+XRPowOnZUdO51MOZWG34ma+0nb+EeVTneRmVxbkdwZSLtIhyOiPtfPZkOe
ZoOqnHyxXSOo0jiRehmljypqqh6pqbxJzTkXtu0T05aRCO3cFDP8ulEkqMbaLk+Gy1CEr3ahWJOm
0dmuTM67pP9y+tto0nrSRKTD6iNe2U8awOPqm50Q6pS35SVgYs1XoSM6OnW7GRIGIZqghQ3cC76U
Lw52lv6ShtGuwgkUncug5Y3vCVHpeggXpnZhyXgjtM/GPjMjJ9PTgzVU7ObjvBqCp7hBhu61GKMp
NYIQo8M+0Qhdu6ShmUBMEqw/cPyza6DZvHcb8gYEkRG8FPwIrejJ8SamKRKVuz2Sn2U1xWtqEFZO
dUU2lIy1ai5PRz+UN3xzo/4XxtcPMTkbZto/Y19SVdTZVlGQXDvNIpS+g2vrA3skp+9gBN3VEPl+
tIcbow7OjiDMHmzpW4cUh3lHvYuLfVpQsE4SxJLuN5Hk56CqfkcIpiFTZW+D8Da24R1axYR+EumD
0YG9gZ74HrUacXhyuDX09N43iNZzI+dni+w+kC5AxnQe8NSacbzodA9eR93gKc3p7mpiP+oVw3/3
aBXeTzMB9CAyb88Jl3xLSicugYs6Rdeha9zV6Kl3TjhXM7JxZT0M5ULrpTac0FiJ0i3MBvQgafUw
JJKoQyJdDhHmXBustSWfxjBk+F8Tu4AYPacKmA70XaMZJ6Ml1pkJwa7ubBzetjqiwEe434n7KXLv
h0C/F2XZoOlpjqCaWQQ1zhqz1wxvvamK4VHUQ7TW+oLYeUFWrP9uheO1MQn2qLsK7YDxopf0osvk
Rksczi86B5gHbtaR0Jkbh513yNeDJo49ApVDmzq/CFukX+ztazXT3FGIRJIzVOW/CCMId5inkq0Z
k2etuxZs2nidtsZL6kZbx7MhA4MQQ5J2SNz8rIKnZLBILcPAtuosoo+dhAEwnjV98W2HFgdeLmJJ
s6CePXKO8n3Kx8H3YDDaI315lFwRSpcnDcPuRrptu2pGLzg5OUXSHEBd7j6bVgRLvcdX6N6VbNew
7ObEko9O6Huj6m+kwBnRf8RR8Cuchm94hX52kfMSWsy3fe/E+vtile7vKi0fAs+juhyXewXYmfxp
JJk+VV/Dfk+EPBogEuv4XhmMlyGIEK/wYdgGe8PsDpVgskCYnVx1w1hsY4cOTViUT02F1itxbOqA
LGp9nXzPyc1+wAIEYBFB3phU9D2q7y1CBOGhM8z7WnTTxumVtN9m64/RR+JZuy58shn3IFe8o+fL
T8qK3YNEoxLNwWTLRbqUGZarCb2WFWaceLvczPNqj29W7OnXjvlBlsM6DOCBd7PCClSaPPnhfRTj
XGllX239svy1PC9TocCDVIW0PAQljOXOhWdEfQ/+CfKeP+5Tpej2wE1BQPdd+fmZgN/zDj0xO6RQ
ZHCERP0jmO9bLgaOtK6WTb+RDkL2vBqctYdmkaBAeGlbLZ6D1/yYkkJEDls/lPrWbyLk9Y5FNGSb
No89Ls2Tk3r3aDzVbvosxgxxerQH0PpzgSZz6Yq3KGw3zX99Wzl/LwIzQvSyqM/aeQss18pFfbZc
9XOVg7MRwcFkp/VJZjn5tuWnzEvmq/NFoYVyg8SwMjDtyGxI4ZLN3y1rNGva/nF1+Wt3JD+To9aU
p8+rU9ZvHenEh+X9VNNQF2/mad3rpMRp2XKfWykG7FXYAMyW7b9sFRr1JYh4g6rL/Psvv8nyjOXa
ct/n7rDcXi4Ig8yY60eHyvKRFXbX5YfHuMQPu2yar71heaRWiDgqH2HFsimWDykWLSCEPcFsm3LH
aFc/Cf3bek0WfW5fIEP9tNUsk6pwYLPXUQKRpMeb0U4iwd20YrxygkUdMF/k2BD2UzjtwrDiZ9VZ
Ax3CqekcpNwShN78G/zxxn9fdTPkGIaIxOdffv56EBmYQ/em2Kh554jmKhp4zALrqLlR12x2gCyb
SlHuoxr/ddR4wg0Qrf11QH1uvCq6K+K9p00g/COJUhSS4JvW5TpdwH9BvjhETsL1JGMce9Xy4Qu9
v+T10O+Wz9IHFYHDE1153e5Jssk50Aeh7T7/dH6d5ZnLK/7H+/yOKIiI4Waz7Al9gkMlLQLqP+wI
QjnuYRYQfe0+8x9AOOEPLKbFZTgelj1YdTQ/R2mDDa22kPWTQ+DNR9p/fF/igo8B0ZFrX5ohsQj/
Ou0sn3ZKbmHCkY2ACrk+fu5J89Zf9qTl5td9hWtt5zOSLSa6XfjldpELwzjU2BGXv18uvo7WP3bR
z6vL4xNl0IM/10Hmjf35lDay99pL20h8x3PJVSIh3IuwpoX/ryN8+XrLU5b7lpvhvBfqfQ8EP2Uz
ufFueQxX9r+2x9fz/94Fl9vLr7Zc+3zOcvvz6l+PLzf/uu9zty0rx+EImL8MCViUjjMywktM25k4
GHgZ13rvEPU6fxHh23R7RbNCnr9LGvg7Nq6k5RcfHOFuHfdeTi0QZnq3hXcjyIqdsPaAkn+QHkyl
uqMNhtyGWuODzM9FoxC0+aKlRkTj6WCC3C8rrTtos+hjuSj8oj3VRu3o6+W2m6HYYLYXDhu3cEmS
EIEBXK2HO+YAHaKww9//+6vSI6l28MQjmJDpmDlPhBpH52G+COKBUWC5HQjEJmTecm8n6voQ1xgD
TDWEO0LWwvPyQBgyUDheh6+cM3Q+Hz7LhT/vml83v+6DZMcmXh7+vLo85C27/dff/x8e/3rlWLnF
wUI8pm6IFph2X0//4+U+r2LnyE9/3Pv51n/c8fUBv17l39339e7Lo8qx32RA1vrebOztXw9+Pf/z
7cQ8Lv318kSjhjs8Ks+fL/e1cf76uz8+6tfLtJTAUCiwlvp6q4Sdy8j075Gk3Uc3nLrVH1fh9VZo
okf/0EGL0/+r/YKOqzwtF8t9y7WlL7PcbFS66wJd24NhQC3kz30ZdIH/vBiXO8lpo+SoUEpSNGcY
ieYxlg/Dyf/rdpqXyMVkyCR0Oe/LeX9ZLvxlB1gCXv26nN1GxsPSmbHzgfG+nacNOgPc1m5Y1NTL
LGJKqGnMLfTlD72hSk7qs6dDsgpnjTbFr2al3pb1Mh0hXIPYDZeGTjiPRzo2OvSXzgEIHlMUCyIB
jhqBXHe+/b/ZO6/ttpF0bV8R9kIOp8ykKImyksUTLEu2kFGIhXD1+ymoZ9zTPXtm/ef/gWWSokiE
Cl94g16W1Wl5OgXNFaYRDk8gyE+mmrTLIyKJ/RDPDZXKJFol+pxgg9STmTclfggptCKsQOb25Ot1
e6r++egvrzWN7pGFgvhrazpYHVDurx9DJJrT12upPu5xr1Ls39XyBmkH9j6uiSXV/QTdUZ+WRwYX
5uvR8loCegWpZTScpynF7L1piX4dB6DZOCug2XKHl+duY76EoFa2S3tt6bbBSeaCLLf5d/dtqpoM
4kJMxVjFdRAkobuoH8ud/strloofyX0+sHdnI/jqwH09Xm60LKmpdX6wXm7ncot/d+TcZSv6er7E
lzOhF1rgAGmIWRIdEAvW2jyEiRblrMkK55jUvwCJwYNQd9BGquzPd3R5MS0FtVli1R4ZnJzgH0KP
yyqvpdAybHVvQ2nBsFueR1OKMkWRPzstbNBcAsy8gbnRHSf3LYQ1eEIy888//t1rVGAOWtIa+9iw
2tMEEOnrB/Bm4H8eDtO/X5uUtGkaUV0O9NBG1hc91Dl5t6KgOlKDdLZDK787xswcXO5TtNyi5WHP
EhKauEYbbctY/30nlhvz++7EDZREzZum9W9H5eWRpxan3699TcrOFVtMwn4tt2G5Qf/uVvXq/gzC
rFCinQHuc1MqN9hBXXIRR2Wmfd2iZeb5qXTW5TTQEom9+iRVRX3ypkMW4hqxTs0ULVUWjaOjpegj
00qDAFZ9hHQStoO6dhDogLNhjQ18VD3/ehhEnlQeWFi7qUuoqx9f1/ufTw1bkjvCLvyaGanpb9vM
f10WyGXugK4M5vXy8GsuCWCHrqB+Vvm0pt3Ch7yleDso1JBYaYa51nP4u7FuZoexVETOmELz8ttZ
rRRhOcInmauXZSzV+H3DruDH76fLo+U1R9NoPBBALCMtVpdBU5+x4AX+P7Tiv0ErdNsHhfB/Qytu
fzRT/qP8+S+wiq8/+gNW4TlAJ5QgGeVpXac8CnbiD1iFF/wPaigOmAuFmzBMBM3+QFVYwf94pmVg
5wRyQpk9o5TyD80TD4dopbnnOp4N8Ve3/t9QFX+RyECNBXFUnaqSHgQg6sGD/Fkio9T7tCnibD5U
M9DSXqJM2NusNADNskmD4DLSFMtwoqOxCepdjuDsYXH7K7+myzC5PxHrOdslOp8W/ac/Xcp/p+DB
Wf6LIAsHBwrE1x2T0/QBoPzrwXU5fpPa7JLztD25GYU8S9KydbrhfuoIVOGuvEy2t7dhyxs4oNGH
gIHwnw9C3YW/HgTIE9PCScKFCrWIVf1JabBzWl3WTjwepg7jN11OOkRg+upTxUXxwifa4asisu7C
xv31nooSYWZJb0p71TMOMadrbAMZFlBlsOck4fERAaz0/Jp3V6hceKu0HLMW45n23w7c+fuhG6By
AmSiUGf8u11031O0kJPX0dtGWCLoX7GqpphqWYc8pOeXEoRCUE6AHqf6JtIbZ6Mrg5T5LdE5y07L
L8M4gINX13rOJNL9KYV8t8vXfN8hczDYoYz3DDHkaUR8AncmF55i+MZFsg4p/FNPtRYp38AZk8Nh
MSoZazyadNjURW9Oa1PZ8WBfhdfIwfCwIC9GRGx05N1Qd1KNpTwDKlx9M1EAWoe2ke1cUAIogwzb
SVHKAsh8lg4LloIrehm3Y9IAwSwGYBOI7Rty2tGeSNfNFNKEhoNk99VjFGkXbYyq7WKPQKeUO1O2
CF8DEPcS85A1nHxOLRFViurqQaijZk0jWRb7tCBK62Z8hJxgOLl9XG8sR11J9e4GyWc3vVQBhc1u
7hOqafCvsgo0Z4sAx9rIopvKs/C5guBJi9lX1lJw6JJDHNcltFMb1Xkz+gzoBh2HAv4GDinxHmWR
azTY34Uq79dqgGORwcBKSirPAVa4QVpd0bji2mU3yOh85DoqFVbqZ9jqRUCHId4PNl4NNt3i2qxJ
+grqecgQrF2rQq0rfbH7qN4knnagS86sEtYZPiixwFxdajcOgLdAe4EMvS+RAgDjC6y3vRot8v3+
PcBGxb+c9h0FvlVAM82pVBMaQ1kYeOYv18OGETN2Ptc31hPaEF+zVJP6p5byJT5fwnSA8fNU25pA
jnZ4bd30inD2XVXC8w2ya4NokIXbHuX34Km3QJrUsbOuPLsFXU7SiQYIjFnmZBPdDNLdJbC2AZoC
5nay6/KbQnltyWHAxth+nGrueQB9r5/BQ7ZwoBCM7zGRQhMhAm6xKof22dbbYTOl9gvGbNvaDfMd
/PRDZlPZ8jMkbWuunVcxrWuUcr0qOo9p/mza/srVnBgldsopIOrIphsQ02jmzyY5v9fd54OG+KjH
4tEkcG2zuL4LDQYr4vmg5F1Iwzbuw3mpH620JEsTBstyhduQOoMo8SLwmdOjPYxyDdKJDlvjMDHh
PdDpyDaztD8HV5LdDmcLef8BxUrcX5QdELcOCz6wxuXeqFiWGtQHvw01ronjZtRiDxDO0CPX0eyA
a+q0uqpLW4MY9jwfO4zwViZ8AoKv5cbO6m0v1MCQXrQNZpBJYKjgjjcCluQwv6VyGtambpbrMZb3
cxIQtY28H7dCOJV7kzYxohwU6wM4anLOX1LHcCCxWO/AXRNoKHh0KkuhBpIQK8evCGreFgMG64ig
6Es5OVDBNYf2y4yFkC7QsAwBZgiL0Usna6BxVzyjva+0efjDopwOjdblm7oNuKU+qc2yjAsdVmSL
0dtOt7GX7AZxRh+R5hI+VVhEbbwYeMqy+IGck2stNO8j7cXW/Q8AR8xA2z83NbSVBucRRFecoH/p
DVY2aLdK1Yp7U/WMDxHk12nWEQf098JK93ULGqdSxBMgesEKkWv04120mozKuNUNdJoKtogMuj+K
6b4yhcDFYWQ6p/fSG7p12rH92hlTe7kjfcfCPAzxdh61X84Yf2tG1ghVG0TBDKPsHGeP5OAbtFXy
iLMr0XwqTQkQO+fTUXjdFwWQBcQeVsoxRGALyzB1GccdF6USYLo9pHXF8zzEP+0JoM0AfQu1v+3y
RUQpnOd4cnoL5QIG+z7XE9By9b2l+ibLMGFvMCFZR99m5LLWVJJV2oURWfAjHeKTqKPvyxAB2Y7D
ph59tsLHz4tObDJHO99AS9tLvsXwFlZeVV4D/H52qH9/mvSuN1XL5tGnI3IasGbW0sjvHadEpj1B
cjnKjNWodi/LLTjeTSaC+zCTaNNShFgVMGDUXqGhNNgZ5kdk6fpqTvDgUmPfCgsWAjsXnAMX1Efd
BIxRD7PDfm1z6icdPJRlYIYTm3cSZZ9aGOsIF2EGZFH4EHP73iWAwAKY6DU2IMsosgKWFTuaf1hx
dt80Pt6g7BK6ye2s1QBvMxqM9lwgkGCAlKhj+iUQUP0eI1pAhAPcddYBzRVXU7UExijbNdJ9K7l1
AUL+a8Sp1Jozb4rCNVAMh79XO1jiqd9VhapM0A6OvWBdKyM6I2nD01Bv/YKleMbnEuIHSy6O8YiD
gT4vkxdXffMk0KXts/vCAjTJtors/LRKZfgkde6KAwVyJSpLsjewJOuonbLIM98DWe86jHCgi7Pv
pHUKwX6+h2VUwaZIfwJPZRBX9XPLtQ19CyWUnm4vLVSiDzM6C7Y+F6dPCGfWWh9bRK0Cb7Ps2IbN
YtcHtNeg37bUeih/JunaKaydHTrPkrPfSL+4LnGANjLuR51tknuCAhKCGFl5N1F0wbMaQ2JrfO1q
NpU0U9QNPLBwonurbO9SOBq6O915QggTXyyioDT7LMcniuWwUevwqo0MLtT6Veh8lmIUW7ZatkEX
9SZEmfqKhcyci2Op05ogatmoa2bp0Q+ZNAqkReRXbbOaBluusQvBLEDZlZ64IJ8M+vUf04JrmpgI
lbHarKqWi/sVghiAXyX0noXdXbUMi85vNhMp9NZL7ysr3LumtYvx8gG4Wj/Kbn4J3NPIhM4i+87K
SvxaIb3aukcgi2gD5m/1AWXcTdviYdUgkoH6uLaFqLMOney2se6mWvtJUiKZnUyVPgTERC35Bv0g
5iB6z1EOJ5v2SAs0i3PLKq5OI6prELHa1RZ/aN7hT4jEcTyznnEt2l7PNhVKrSthhEhbeIgCKZ9G
y+EQ0vEUjyToy5RV+uhR6tTrjmLgVov4MNubfka+jqGRzULakYpAhPYxhHO0X2gzwobr8duZsRpH
T5b1kDoYFR/ToJUZ2dqLGBDd9dlanYDxIxKtINj4JN/Y4cgTb6jGHafS/N41wKxgA+koF7Rxi92b
3kBcVnH8aLe7osufKi2fdxYwB7aN6AAa99iarMrgNFxM+NC/mmxww1xPnJK5ZxNlvzQDO+LS7KKo
qlNiLD7avsewdCZIS5jmlsd1TZ1XjXBDWjOWBW+tWthTpFkSX3hre+ynfT+8ZBj4rGr5GYL22aI1
BVx6pEXgKxNms7vvCPRWSOB9+ur7C5lhbwHRDNFVsMjFpW/ya5qWl0pDFCGp12YY3It02UfFpYsU
xAzYCxrm1xwZcpwB2Ie0pqP3F+NWK3RzW/T2zYQgjW6P+i4yGKutIse1ghAxE9dl+AXSVuIQm0LQ
NJ3rH+AntkzKW08tqks8B2DjsoRBifmWDwALl8U4NXxa8MQgyyKetmyuRqo/hFbHn2V4H+hZczWR
3FS3su8xX22AgZcGU8SCxloVyWUsW5SeyGrMvfTGuzF+tiqEPWbCDIo/KHvqkLzCNvtYYl/P7aBI
0RD2Le2mkMTglV0L2Gh9hRFN/qlXjHsVcOdt9haQ3qxwgqzWLkT5pE8+EyO7xmHDeukWD3WIT0na
roV9Qunp4s/hTvQw0UqfTDtFzRjUUwf0iRB1Vsv/nGWHCKtZ1L5VtOErZLrxhi85qUUjD3HrXLOC
jdSe3Mc8oBuUcq1lgpVWayOv1MC/Ubm7sdYH/6lPgqcRzy+Mf92bbnKuy+444ztKAtffFUNyqgnB
SSjorafOxbbza9IS1WBT/5MAZYPqHyFOET6BMyMY5NzHIT4HEbIbKm4ICuDuEaAHX6Sf3CHSEPY9
x85A+3BCEDh4TybOVD4IAupzA6R2VMF/lDg/zPIXVChWYuHelLl5yfaVlv1axj7ifMk+CREdWd4B
Jd0mVgaSQBSDMeMjgga3iwBqlc0ELRiaEC/Q2X9ChBG1u4R4GNOITaGuDVY6t1hfjCvEIN5Fd83o
h8N+Ust4/JAhFsWdpHvdOPEF4RpMTfPzQMN5U/fl1Ww5VjpE+wQV8X0LS25XtR96iGhXYrBYp58q
RdpQU2FBexxAq36NY7UP17Z90CcOq4BSWIB4lYN/HgyYFBAO/ZQQaTL7X4SaV9t1+10rabc7+Wdn
YSAh5bSdGpXnDnG7SRCkXZHynRJt/DbEmX0cunOF+sVtVWU36A4QCAofDeRZO2ha/WYlznOn+z/i
ILhDP+SSI2vPwtoOq9zFTc/x5D5l5O7uM/BWxCRPyewC04bBu6eSra6MrrKURAAaDweohpA+ui01
f4iSHkojsA3dAF7YElSqGsCiOSscEEC2EX0lnQpxVsQg9mYCQrj2L5kTfodIcEaYQm58jdDCdEMk
paMR1xb4ZC2F4t2M4qTA2mRf29ZaKPUylMjPQMT6DRVtsEuGFiB7Yt2XEE9l6E3gr8B5Zg4w1XdT
1N0+lMyaPgp3owSHNPblmc0aFUAisXbG5CgCnB00+JNjQ0cxt4QqIozphw5RkJAifFKI3lqC6tPd
Cg5d0T0yGcXJUYSizquUQGUOO1cICsx6WVDqH2eQnSkQas4jl0rUsjkNlzKPIcrLAmJvgGMn7uro
JvzzR6W6XyCAaUIM5gwMPYLDx9LAi0O0tgsPk+ykjHd2LZ8t9dXLQUBTjMShUX+7vNiHKBEJD4SQ
qfpvuUzu6ajAtZh6eZIEYifPAWsVWR46HfNEV+13Fx/x9y2SpYAvVS9s+fH1Fgg6NMwWeMfyKpKX
CtVhJmTAIT6w9fjnj1ne8vvNvz9sAfUsgInlteXp8uj3a18woN8v/n7P//naXz4Vx00qVVRq/ji9
YjlJifsJlGHVVVg+aDm81vPCTdehVbv8YvmBjgcIp0lQNdTQlFk+POsCu/jzRQl+Cmy2jpaop5NB
Bz62XHySAbfb6dZYsEqNamBZcghRnFUNy+V55LkPVP7r3QL/CcLW3A/5uK8RQzvp8RWJx27HtcSN
pI9QjWjDcZ3H+Nr1no13nOt3LsQ230FRRJndqR+4dMQbK0pxNYos7UQVDEVTlFu2gI4w0stT/7Q8
YjnFIb3SIX53xsEx2kuHaNMOe3fzpDWViYIIP8JJPphTAMHCJcNsm/ojI/StQhKOYwSTHDwB2ZdX
bF0DGWpD0XAHPd0zbzlBnVSk0Og5os9/AD93CGNoEm6ZZevErsqVF9jP+CQGPyF9ppN1apoJsYYU
S9cIiJ9hVgW4M7gJdprcSkEqfwycGYIKFIF9jTnRFAKhM0PITwF+HV18h8s1xRRIruzRKNX0PmKQ
WUIA0ZJ1SgcpOvlQSeGhSFze4RPZrssmuAt1SM3Jc4TH3JB32hrNSAj8g4/wjDGDCfO13aTFt5mr
RMiSbJN77kcbZvDebHdl+KjZdXImpcEH0syiEoLR7K/mMLof9eTB6qPLrAHo1ER/mHvzsfez7Gag
l8tGhxA4PjC/zMn+8EvPXitdGSXw9zNoe8zA6u6jLvZyhM871jnuokibiaS7OGl/1wIlYQ0cz1EM
O2p0WXiRONhUve0faRPclt2A2jhyrxh+jpuh/5kbk/zWtq21texQI7vztnXMIbsMCD/3YB0Y6Bk6
g4VKANo2uSXux8JDMdAgApwi71A0uBF1lZEdChSyOhdxUPifGbUdr9yYTfxtLFyXoCWzb3QHT48p
hx0U2agVxG2KEJf/iF8A6O9i+m7Gkg1aWsglE4EmPnTAGenz9QBOE2DldCcLzTh46dRuBvyPwU8i
DdB5fF/0Vtcy2NpYdgMehY0oremIvOOmrQCMU71dhZa8GjY8BI0q7hA8mgll6IH4GHVog7rtAO7e
8rdd5esrAy/0yoKUVbgkmWhs/+QIyFcMKM2ZVd04Gc11bFlWNcJJlDJirNnxcNPjU4bJ0CaKm47D
SLcFKMQ5SrqnNIBtk83eWXabMqyI8DPxg3ocPUfb30q9c44B5EhLYi/Rt9UHqeEhqsyrzda4h1vw
VNaDvu3DDOxwRg0xbfgqOPWUU+NdHBk3McZTd5LaNQMI7kWj11zCZGeiFeK46CINwt45LW7svQOJ
38kxZ47se30Id2WL857RQteAc/+CCfaFMsKzGwLLtFgs3Li+CDe4LQzvKQwpiTQ+uFIjucccdnrS
Wv2dxJWSipve9Jp4NWJsFwOvv1TtSC3LGNa5XQHLTaR/LIP6PQdkhhR8vJpRPUIZ0r3zuiCFKSuZ
LY2SPBmPZCrvlIbeYxBl0rButNxlMJR3OIfFab9rIvokuNawGVeQL8Kzhij+1k3GFR3Ph7bIfgAK
pyDbRgxb6JiucQfYU646l3JV5KL4W8Il8YnLD03tvaLKmSN04u9Uda505/ZYi/pXAZFOqpx3Nqdz
VlJFKJD6DQNsltE9aJAodi+NVTWHusd13Yyfuqq4DVJUJ6de1R4D436Q8nZKhx4VqXFvJVmDEfLM
RAUz6aT+0W+j7RxWJlhhhDb7KgbTYK/BR7bH2Gn36GHqZzzy4lvMuY8pqplofWaXQfHTmAT9Vrhx
c/NgSdt5hEBbrlJX7sI4vOho0hPB5Pm2m9wXx3aeRyRZQ7IX0cqt1sOwNTG0moILkdwmUIiyxHEm
xKzR6Gx/hPMtcgxPtbD3LHVPyTDgVUjtT4SvHs09xFXM105S762dQ+dap0CKE6aJa0tC9XMISDIR
ZSjr1I9VgW0HraBwQgdTQKYt6XCQIxb0+mLoOWYln2zf3cwmsrMhKU7GJuY740Pexh8WHfckFHeY
Q1G1QuUCpmc9FuvaQCDZSNa1n++HmljF7j9SpO5XEdrqaNcE57523m2lVKdRYaS0TqdE2yC2T5fs
DoODWzxGnzrXuJaFeU9vCzJPBz+6eA/oEDpqSBtRujtLXyGwBabYbbhBCBBfpeLcVYLd8k3pkI+e
dkmq5t63rdu4zp4w7ialE+IW215bmu+xSRgMtetQ6sbLEJkP6JbsIuy7HGyXKWs5uPUYhOVtnNyN
bX2TYXfqVf3Blt1JXfOiEYdkNr8bY3Ux8uhsJsO96VI/cDwK7bOATmd3myQvHjw9PzcRsVrHFpuC
q4AiOBsgz7OYMpUNJKLNvW8WOddKMi9RrMawbNymTfOCUt5NQT2itO0XdWvURyXecKhZ2XwqY2Zz
m/rf7Uxfk7FXq6SRb6Hvfoy199Ru7AAViXH0nnNuRz9WbxNzaJjnrW88O2H8jhTLIfCjTZg7dLxi
FDtz7xjN7qnSAMYaSNVlmMa79nBLDR5lKtiylMD7sTtq43WcpMDAAvliv95mcbSxx+gH9ZRviBVG
KItHempvqHjaIVpKuYz28Rx80wo6FCxLHRTAmlT1ZkbvZjNw4aeclS3xHlofb/c5OnXi4lPUQV/q
6KT1VUv7mWKS9qNlJetSKku2X9ib2VASLlN+a2nOvrntRiSLUUnCuRF2jVFn30Zn+kVN7JVQBVPw
6qNJbvyUYYhULAm64R8ngVijDQGiKA4jmoh60N5gDRDuXCOTZLb+w0SBAx2TmAx7OPQN3qdllqLS
b3gXeyr1dU8qSVG0OAOSTamOODcu5TWFQtGYzAOag6nvbcv8jrg62qCMOm+cJLzWY/2rGltsN9GF
aYwIfg5aeoXm3IyTfkgrpYhfwrFwtWrT+eN7m9XvbsuuX9oMQj3DZ9OhqFydC2PcGlS5/Rj8k/DO
Yzt8xrIq9iUAlBZRglVYohGS4fU0aIy1YTZorBIejMEAZAYQWuE780bv0XfvvRiRdBQ6NS99tiby
o7ow98Vok17EZbXRRlKqoslf7MHyblyDynGqfaPC/eBqmDumORu9O1KjNTPu/DQgmm98mwiSVOUl
24B/UD6m8Km8tZj64ZBqOlxY/KVZ/T4MI3xxsCzad5V864Ev76gvjcgE9VdBA1VZRBnJRYj5TQdN
A9+dPb2a5Nkeir2jsWMjeaUJ8SpNxsiQFq99QOE0s1BqKhMs1FzKbWyut+ZkMeaH/m2K4x1wPJpa
okZGH+DDuky0Z4QNuSZ5/azJ6dZN4udC7za4XIxIojcNAN3+JjWdPSBepCBNPAGom3h6hEkjYg50
y9ASQjEdD5p8tXHoda2EHz/VcOqGwn9GXNuF/2bPxNfEei5q8aupIBdGCewhRVdtQLLBNqs32d8b
3Rrbk/d6pvPKvwlcBPH6usdENGuGnevIR2TyOlTIh53RIdi5w/QC9WeKXY5NGdaGhwd6jD/z2bvN
P36XjObaJrxvcsrosGF6v1i3DBCdr3D5ePVpiSATh58qY4zitc0//tSMUV3kLUK9JaB3NRbL1wkn
OKiP6KG1Z6hqTNC5Jj6OSF49NfHotpLnGQYxnxshOGDyv3ozQv/7PvYhCBk4paijGq3yBf3KNare
PtZ2gsIctbOgzHYGG1IFA7fisaUhiqceq9/xrwoQuWfkWIg1La8TpBp1v0X/F0+J9+HQYKFlWfHy
f0V7l6wCOM6+QSIuQLAn4O/VWyrD26nHajoGfD4EsdtGos0ldjY6k/Y969DaoGInO/1TfXnZTdg6
8glpMjxUqBValtx1/IWR3gQ8lUVACQfO4bivoFepd6jvq2IAYqLcqGN1oKpu5yJESTQ4qC+vGmy5
1AnQuLay8UgveYT5rz5OHZf6Wk2dDo4zy7nzGbWzj8i21F/Hvn7f0Mk2ECNSv24gLKvLo05PXcJ/
nGrAUZlIu0fUzeqZZAK6QEJjTYz2lvV7V6eMNl5r6YBNHgBiHqv3CPr9uvuuk7bYgmoGb20RolVv
TyJ9r2NeEPJxGG6sUPFdG9SxqFDUsbdTL0X8GlraQb0FEu1m7slQ9IadNv9QH6Vr1K7R7nApuk9N
8z6I8qI+Ur0nEHf5fK/eoY6pFL/iu38cVMSL6ggi4RzVV/EVt4NMWamhgLTG8nXq49wBoXJxZyFb
SYryLZgPQ4z8WJ9C8RFnPHl1QRPLL8vLaFJYRHry1Fl09dDZXpV9U8P0p9MRWcmnR7BtMatgIBur
WXPRYo10je1+uiwN/KpLP9lunzR0yqj6KRuV4ilKzeBGL/RDT8fcREwpdlOdsUQtWi8Zin7c3aZh
OO6BI3xWQXsYR7rZs9CTXZmFyHg49cFp8JepcduOfiDPPrDZmA9kC+9IRxU03L37BQZh41nN4Ltj
k6RYppoidv1kwyGgDeG1m6ZFXj6xUTcu50NsFvHRQl8QttRTOEONh6NP3jRAKEeppBXyQf0rgtrc
IjpOMZTwsAU0ZKbtvJM7HJjpYLGJYDEUf+rQv3eJ96EFHVx4Z3rtwgYJBYcSNT4m2WEmYnMsSv1W
AydwTt+sEv62C+EOM8rjELNDVNfJ6R6ziHhodiiyuybdJgvlNWFL0jj96I0IVUNrRYczNdSKQtHY
rYg9/QjfBVXu9hERYpagDaltmgIHE9WvNFQHhoIdHpHIxOJxdZg0Ozkgpw/iFfNp16IoPBXTpevB
Bae5uI1yAltXtcz0DgRFW2YfdpO0WxGRPZoDx1/+Er6gWWvlb+AntrrWETHR3D8OjXHQCxpIZqKj
yRpu6656LSujPA92lm6UW2Bj2bvZoNHS+b1Y273+iLcKXTIzv4YCQid6H3AsaVKIKEwOtUWuszQn
iZ0PpUftoIwpdJvg+vBlwNE6xJszyNmGA4oq0zDtLRf3DHOUN3oFgrlqcHsOKEZMA/Zeg2pmOqY4
LyX8/FgIDnNBXgmgYpikDOD/5C4ZYdTqIbVsQ7WhkXesUEp6xJYcITGFVPG9eNz0JTIUOMFt7THs
oV9XLBky2ZctTb+yqFoiLPrOvRryFbIv5ONOunPqszshAD1p3NVe+ushI27UfP9QOtNw6xEt0VZx
7nUPIp/2MofjB4RbY5sE6W756noEf+FmGq5GZhmvpR2VR5342ilrtI5sQCSjJe5+kgqqvNIDx8hk
BeYmFAqnvE3nZNi0kX9TJIyLQXdf8tFv1ig1mNs+d3YSXxFgAvfA3ieskvhLL3XWjk5EBSLsyVLI
jIE1OoWJNGrGgmTYl079VJSUmuMBLrg5hSdEjTD7kMe8594mrw5kn1VNdcNVjJTSiMv9MH4QcYrt
lE4mbhwCCxGcQ0bzu27QnIiH/EweiKjhOMOyGMqLFYsP+t04+QIKRKqjOvVhfenb+Gy46aef3wYB
oRFygfZ60qg6q7kQ9oxtrRifwbrgeeKyBhgZyiKSJMLQO3wcjkZEnRDJEM6khAmsIH1f7VTVUFxQ
Uii60ndBHqidk6s7WLcG8T7K+pj2DIRHmKKnQMiOBWWbOIj1Vaa6x7aLfD5z8ibNk1Pvp2vVLlqa
Bk1OX47w45oRMK1DhVxQz3RbXJzZ+VaAIKTZQ+OGCdxXJio/1gtyU7dpCdGElmMmxVm69ZbtYKcr
hy6CumwXenQEBDYWePNm4WXUe4SJ0aaZURlalxZRmfqSgU50GRqveSWube48ZjE4IIXyYusgeqRZ
NmMLUyRM4MJlmOV+vgsL/Zfqny3AnFmyDvOliJqDm6BWfBtNIX1acjQ7xrE+OZN7UEVSee6o3MAt
6d/UaXaFnXOxKsZCGcRv2hCXKzRDV2afert8gCtljuiA9/rGCdnwuznoz21HBqqPr3GE3ZUqAzkS
JA/GRQ3iGmBkAKE8GTM1opIzbMZqJCexsnUao9/nRgArgyj5CUDMoqlqlEqsdK+h7oqSKZgItxkO
Q48IJ1LVwbnQ/F3lmGc7k99mWt+UDhkgruQkMGWgEx+WhBFFs8WpFkKpsB6rNqhPNNk2iejHlWuA
9BCpkx8D1763hHOFyf5R9e27ntJDtmZigFLH2l1yCwIET+tobaBxtLQZ6yI+xaHZAKqTOI5mxL9R
BnlZ+gqnpdpMfUP2gFLozqMnVdCca6L2JRuDfepw5RqPnrbXfaLJ//QFnhraH2X1qQ0PiTiWdn+T
5QoXq1p+eeLezqYBb5Vh3iqkZxZ7mw7rvnVcSQA1bQNoJCqvqmPnqib7SPNmO03Jp2oKun710prD
Y2Ygx6vyDTkxeikEJ3jPug+Mm29lg82zZhO4Kr/GHpRIJYLvzTB/H0YWIIxaOPsgZhE2qmgj83T/
n3HBlvLB/rOXPfa+ruGSmFjsPMrpkt//CdDcmEw0MLDdIazAUEz90hSl8+v7aYmOqvM4Aw49FC1l
RFtTYqGBEjxg4+u5SAhAf0EDdejLoPviT4VVqhNGg2jERVNIRi8iLAoDD8V/njnhqIZ7fuWaQCmL
3L0Zd+7tZJHhIOKX5j35m6QdGagGXg0tiQT02xxx3f7ziTt/h5N/nbblOQbnHqgL86cTB8YFNzOt
uwNp2iFn4Rhn4zbwAI9qbM2o9t9m1aeYUOdBgBAlB9+AyAn5ZpWKlAlBJgcqgHBFgL+bFMwnBgmw
pbP0SRDyo0a1lIg5ePdrtBmkv0Msk3axaoRTYFtnAApkzrZmxsWjbEImAhBk5UivwqZYjdNM4YHQ
3cz/wNorgEOpbHbCeroQZb0NDSu2WuEK1yQliuURilhyQMik+lUnM7Youf1fLpr1Vw9NNVo4UdNC
+yGgufuXi4YcZOZJzWrhIlkA4KrwaaZHiTMXa5nq5Y7NIw6loBwU6meBR9B1OQqbcpzaWkhYzmgx
YxfkaM+y1O6i2twt4Jh5IPSaZxYPz50EaVx+k3X4+kiXQRPr8QNl0rcvNJttPUuTPu5MiqTADSgi
HeaseejkyKYaH/E9imKK0moG/ucx4/19zODtDGpXnT4Eg79SEKK+ziCxRe1B11tzh/+RFuLv6cVs
E4h109+SSAsrML1uptQE/eRmAelpFrcyKRQIXKHJ0TW6d6r5bNXelsXvgBn1OinkEVOVnFyOgGGs
pwfUxfZCbSqRXVwnnytTBsGTkt/HIYxyCxgI1h/8KoqBHlGAwIkKXNE3AjJHWpHD6IVIizuVJ05o
nYGkSkcQHvl48PTykM7TgkNCz6M+oZ18dP0abKHa2+zYCPZOYh+FAmL5EX43Rk4byKJ8lJCC74MG
9Gd2RV7sJomm5wxowuyhPLLsrrSr0MR1sho8OXfcTIMNOG4KYPaxBom1+c93xNS9vy9gHopykGl0
P7BcT/8LLcTpsQPMp6E5pKJghSRY3Xd+Om5MG8xOOdy5s2utug6fp7LuTy6c5k0j40/25KoH2Gx2
0fOkBh/qTkCF6/ImDopb34lcTJX4Iy0pXxF1prhA/+prUWqNo408dSvrdAt/64c+zD+9JLqCPdv9
L3vntdw4sqXrJ8IEvLklCXpRlFfpBqEqSfDe4+nPl6neW316JvbEuT8XrQZJFUUDZK71r9+Mbfyo
e9mXm7Jw5MoDOAsbaqMzQ4FVlgrVdVs6N4nZvy05EsO5Dvg+7F+14HGaWPr7ykAcVzRnfu4oT0EX
EShb9eOt50x+t3QnpSYJIB2whmkKi3SdER9k6K5pauT7hjFJxFOfh3w6Bt7QcE+hHYJR38R5fduC
1e2NKUspvAjhpIghegkHEq7LEbgxU3OfpQ3xRvkmOPhObQN2suAJZpiksxkdDHTL+BCE2CajRhJF
mt1kXxmxip3L2mSZbA2SSSUf1ynkjEa5U4fwS1imKImxInbsQxaUYV5dbYUJZkP2If6DnL2CuNU4
1uMSNGfRF4dV/OokzcErgydWyjfRmtJFG+tZYENR1r2OnvUaqNUmtXoovUOAdMRrdsCQ53qh4vIw
YaQ1HjBhKn8JYhAV/9pUIso0K/0yh+muzvOTrkY2TSIc+hi/+nHxPuYifA6bbC+Zql30Xob9b0UX
zxXRQ3gkARRIIrAZnWg3FX9IOVOWiImd2pe+ktKJxjWZJLbzmCoweAWrS1ScLck5ggySrSGVn90s
OrihhYXPN7+tF31HMXDRqTn5sQzj9zEcUhcQwYmAOgSBzowYO6Uq6GHBy9XbfCFhXod7b1aPvQaf
v27JUhetMJWs30KM3La9cecG5WsgViFn4Y+rXf0c1/qrvMCjpoo2VjHdRckAA6AKEcDU+rVKRDZ1
Q4/fAjyETPRit3lxw/FqGaSo6fQ9K2tMdhY9uas0lHI5S77m0RZpjno/1eV9FZfXWegmcHFYdbTH
XsvmrwbZuMHEjCglEYGqaevGIGxZtt2dAnAyaEABC+W9JuiPpcI/TKZDFI/nPnwH6VcUedqS16Zp
DbsHM6PMcE+VDcM/6Yz41PAhm0sFSUJ4kpLpWLsI2bDVNLHAVchNLbVTDz3NInV1HNP4mujjYZ7d
cV/qBBS7DrGG4zIE2BU6QBZ9el8WA/uJ6lk7bPGuFr3lQUnxqa0ClQGgO55J5/xtpTNOCDhwGelw
ViK0YAsils55cqOa5aghTtjpQJxi+J4q9miNU3XAWwWAbBeb2yJq8fTQjcGnQ3fJmNowWs92dodX
6WT3JM95k0BJOzpVk8FdV0HsgaRZ7B08AyQxiHgtc45XCd8EwTpRcIRVdjTSqt7iGnxcCAHbNHjR
Ed233Oig5rtoIKLZKIpD3s36cfGWm6gwUx8JDI6oGqlSZkXQwJLuFnNRIXS9VnONPY5Vh9vRar8m
nXstBYyh1DXjCCXNODpO+9cRY0MtxS9B0dW7RbP1LfS1faVi5hLZxqPtlcvR655xlLfBl6CijHNt
5VTwHHYMg/ou3uGMMsFXrJWT7jQnKA/Tvg4W5RQ7iXNsli95oxX3yCMUdQxBGxOabTETn+RiN58Y
7s0CeX1vmo53CvoFo7/CeIlrLz1P4US83ZJvsKcl8o2Ryilsy5ue/mdfjssldJxknyUZTpNZD908
q/MTST/KukQevgZGtE7RoF8h0Vk7+SrlqzCclrdhtF9lAIclKAtcoryYkYo74zlMG4q5lWHtcnfA
z2SOCNnC+qKr03MWJN7aivlzahmfClXt9qSuclExPPQNDR5vC0Pw5ObPdQ+9TrfCQ+o09qkSRUig
lfDppnbaITa7M8Ou2+PMt3M0IJWUupNBy/TsJep2IfVi0vUPY0xSP8GR42TWXXOaIu1PDTl9m09l
f4oqfERgyGAPRjREOg3awcEOiCS4wD6Nuumsk5CxIWvxA054z2k8xIjsVOgsAaKj3F73BT2kYSSn
cb6zuvlStFwuZJ5ddYXWAsQE/qDSJvvpISwWLPfj48IL6JewABgKtB0kp2HXatkx7Odup+Y2XXIt
zA8sxWlBMozVsDBEWSezdi1gOB0h2CeHpAzgHqNcACPUUmxO2FcQmRxdVmo2nsTZyOcIofKS42Tg
UOt0MV1edIlhiFOsAIHSjMW4zTCMa7WjZACnLUqUsuxgZpGK2hCNjrw12ksJV9l1IMDp8BXa8HXg
mZ3lqlUIbQb06g9cJp/MfHmS1UU+zOWGOdkOsw1vHXbt6xDCdnQZ98Hkzt7cmWVqwa9fFXoGqwRo
T0z8fwmjFtTobJriXYSgasYncGzS37jQnSQ9u9Dxx3MopBnXNVyMiNZGW7nAj9rKVykJ0wIiWoL8
OkUbSI1HLdIumllDMqFeX3qP8Vf7KOukZmb7GMNc2BBF1LNes1ZI4xBkZw3AG+eN5U5sn5JDjvgF
Vn/D2s+7SEAp7pcA9Dcn1WkU1GAV2jllevO41Pmb4MMK9rltwEBH2MQokURIJAExIsigXLByBjUf
w3nDrk8pbfNM1Qg1p8zObQB20yFCNFLmcFWNhW52TMAVV33P3+mgPqc1pDOlr2mtuEeKZJawUldv
kts/RHTuGALhNAVPPR13Wj8+Ll08HIo8TRH0RzfEY5Rbtd1KzZYkCGPEmq8blV50gGfvOxiaCSLl
l0Eo2QrxHHoyg/62nhbsG22C4DqUr4lIYl3wgJyU+tKo3mNoLcwq9SvdLdoQe3y0YO7mWfy11BnX
KiOoXnlMJxAH20Y70MxvgwtDpSNRRZ/ra+2Y+2K2EZpYe9lAO4Jt3LfOLWyJ2zFvDdw7YXF1TnPI
JJom9ICecmiC5qpm4Dd5SNBxh2NOj9EGqX9LZjxkAtAkekZYFoLHqLV3GqOeosU4Wzq8KTr9oUX5
wv/jEaxydooAr5dpnajYwdYBKJo+HY3ASBnIoKIKg88hGqmLxRmxRAZYJGXkKtGrC0U0ya5CqUae
Dr4aQ/bieN0uiZtXpGmHkPkKuuJ0JHFsREnEi25xqoCuYk5UTwX+pWsbwYCBVSzOpflbqyjbNlNe
5B8IMUCXPG6jmLpVYrWPQrRjsj6w2tYvovaU+EFALG9XWySEUJ+3dfOQMrpGJEPtiwexnyS09ZFS
nuNGqdbu6Nxns3Gple4mdmBBBw1MZ3KsHtUwhlTL/NaWQUVqhXAmuVi6TcgRL03trcfRyqJ1OL2o
GpiO7vBx4NfkrEILP9hm5hc10GdMv50PwC34/KMQgeWl+IbsT/J7Sn8gRvvcCSlqLKRIgWrw0kzm
dLJFVHgKz4luCGj+UMIb/ORWoNVPqhF8VSKVBIrvrkS+s8HZiJp8XK5jwdcczMQyuxG+ouZQ3uK3
huE/n3lJllishL+1gjVWVKls2L5N2v0y1m/7cvZ+qXmOOTViAXHddlp0Z7v5HnPYT7KgDpoAQHKQ
X3S9KrEHBCCDnBriNWJg9liRUbdJvKXjJXowhwq6j3wpg+PS4EZi6NDFbFOl0diPCpeOF5jWhhiY
TTQYiBv72txZEWxdY0q+JCLiwnQIFVKEHIDAjcnQXd6tRHg+D9qDm7rv7uRdwKB8US9FQ++rgxsI
rhWfgFD7leEbmVgoJPsUw2wyZEXD/r2WhXzRY5m8eVP67obRZxHZNWh0hZK6LzaBExAzrm3niE4e
kjjLYYtuApPoiewqxFq7quxpcITmrlWgNA61sxWiFdGPi5bEmmmvqcn4Iyn+zvBn5nKmVRD6+sR4
JxIQwaBQeMj+qIrYtcOoQjzTZRiEe49SOCUVGJo4qchneyp0qEnIqSUAJ3FrXVTNTosopRtR32Co
AK8Uj/+Rwi8XOLM5Funa4EJNASL3Pe7n+ZRG3wMAqc9R0TkSewrk72C/KrsOU3fXcbslTLmxLepe
KnuMIE20z3e2d+mXbpeX2EBrcE8OuNRAxrJdpjhxdoznqGBreepNmy/DOiVmeNBMnUyj1sm2iW3T
j0H8R6SrXIbFvu+qQnhng0Uq3QDqbfyZxSqb0oOOXROsyFsU5oLsmKldcREVe3PaVgQmrNTYdnzT
2Ogd36JUxKrxzE5UeD5y2inT2rVW0OjnI92efAlmwoo7BvUvM1LRp3NxK5N5204FuysrErmNJjmh
qPYdAFq1pThIR9Ovg/mqzRoEDFQX/YLVu1GppKGTgBYi1jhKgeiIZZTV0xp1G6SeSnErB5yyydUx
Y64M59wrKXN20PcmL38ZnbINy+XSjlyoUnUbOMwrLeLrtsbv3psePYUQrc5EoCazmBOVtA/MXYle
NbZd7pyrAgLt7ADkVzORrmXw2ywjsAdVR+kb7KVNx9wr841uPmehpa7zESd/ifhYhHtxyrjFGWz6
6HhoDyaW0Ia0tTJV4H86qXSlXmfZNYlhCblUTaWQGErNslSeREt9YEV79Mz6lxy5zTN7ndvNv0gk
PSfqcoc5PPFLLhVH66WCpVBsai/5JWErlKLsq1H/m3jm2wne9lg6j9jjPpsZJvqp/TgGw01TWjtX
9K89UAWsMTRbwtchCJXSz4XKS4yb7RqxLC9e9pOKil/DqIQJJospkE9cQjgnjaJlv5M7X1I117Zn
esw0cysUiPLqSo15a9btyS10qEvpkxnyVsqkPng9HLoAn11R3tUdy7O85HIxkZFDDTEo6offjq2V
IOBqvcvm58ykd+84uYzkGlvqR9FzXSpKtB1sVk4MtN5CgRy7DlxX1YP2IbZkNw1/K4SmyBHm90ha
Ix0dSpQtNFH9opwxfn6Qk175HUK1YFafADo3DPPxPjv0DrOJ1nlk0MTOImqkUmVl6jGVZr6tHKYp
T1ZiGI+t2edgDq9dMN4BhzFwSENCS3C85/KoADDk2aA0ceXL60JiCAoDFkY+PCH4JMbLzr2omSFt
phs5uZADrM56D9zuQWqJPKTNK3K/ySPDTBvL7xkgcXnGNhdKQ4ClKPUw2COv1QQ0xJsaC91Z8ChS
IKg6w9FCJW7iG8TsqAokqDot51CckFVP7yxq6d7AT4Ee9KA0xdVzhbaXhVfLWHxbaqY4VGA8wPam
EMKjWOx4LpRPpNzZVdRjOBdvcqxrhF4QbwiBfYlKS6P0lJ9yEpkvI3WnOwH4SKmi9uQsNvbAqcpc
slXYxVKisGl9gx5rw/BLzPriCH7KUl+qIdnJ55I+g0vFJDVp6kcaf9JikURPioO7IKF8Ulici3Wc
VR/Ybpe1pJQJDGiCdSLx5inUIJwykxBTF/hn9lql2mOCS/IP2sN67JatGGFCNWPm5fK15M0VefNr
S3OL4eYT0gcGF2AZMOr1mzSLXuU1VGvauHWmBsGKU/phOfvEaQg38OxNSOLsCSurzA2vUkjrCgG+
UPM6ykcGSIGKyduhLaHMEFemO+D0jY0M2YXf7gY9A21tnnxiNd+mRBcfxrMccSw5pgSV/TBHT/2n
NWNAP5nsPYFzQZfzVtBSrzygC/wZGC8V2ZfhFG9xPl5jb0ZuGRJpQ3NjOtvagHss9ZNkMwDuVuyc
eVucCfuF9u+kxbaaduQb56VJ3yBO1jmmtu8EOiXKFmZk8WZuu61UFYp6LhZWCEaO/FVoFCVtxDLy
bWYmQMY1Q23oU6g1lb3hlGsbVZBfxAGwccJZKy4sxj5HazLv9JB5marM49ZE7Ew+994Iyy9JGIBi
z8y0wEXeCLvNW0OePYxywpyXngIltN/QwuzFR8ZK96qSZyTamVhoa802v0YO1bEYfotVL6l6H7Y/
kbxEb67GKfsQGOTYU0NKBTf7x3OIlw5ODpzXLtnRlorWR9TpFdBvj050CazDKKLi5FuIBmJfPHzl
65K8BCt6kBOMQpybkxs8Sl+LFJk1eyTs3y7cE3H0llZqv04t/c2baZcyrqu4BE93w+V+Uhic1Tof
tzQMog2pdPSqYavYkIHRtJiozWkhSFfS6vuZeB86Xpq/nq/Fq9DH9hYDNITEnBayWEEJdS0ILCzc
6Et8ouKvRUZDRyYUHa3OSERg0rmpk5q+VPgWpucCBHmxhAG/gPlVGlPsyJv8o8/iG1E5LSklGrXt
NktiVMUF5w5jlWdVA4YJ0Ijm2jiu9OWl7hHgOgAdtigkLN3U8O9YTnLNaIUuPUkgNKXoJ1foWE7E
426BxX1eLo0ew/RvWTyVzdTjTd+6YLkaDkuNDUxaTsu8ptpIkVTQ7ZJPLJwvgIkY7wiFQ950nyoD
DwUbk7U+sJDkX1BHAXcD59BrHngKHZgpBLdWNxBgD5OcdMsFNsbwx06SnTjd5ZqYJjF/rk+2ch5i
q6j+M4eREiWYLDPVyIXKb/1xSyQQfX5OzChau24RHJlpkgGp2BuBgUvLAje2tvRRF2lVoAlRfDSD
8pYWYqmcGlJeP5HhIOAA5l3lWW74zRKeRe1lOsxDyeC6TGMq/NobWHzOEz755I+7TxJMkDiG0s4h
TCD9QZpjNNkM2zbFylnogYaUZdT1InpowyFpkywToijnhc3G1t1w2z4uJlt3mqLMyt0eucbXbGKA
lCpIT2vLeoiYgJPasuynjnOgKNjYVW/QtoSQ9sLmJXfKG6U38SCx53d3JD1IVCB1Cr2EEPGlB6tx
aVKtKj5HKHVdd2ArWNB1eZhorgUxoKMjAoav1tnARVQGwJAR65AR1GzXJGJiGhxp/Rqn/I2YvqsO
6ONAuYuF93PHkiyQlbwEj9GqfU1n5HiQ/iAPf8kGulvaB8Pon4dxIkWH7ycljXUnndACxiUKU9ux
xzt7JMcUXHXVjjQYjp1+Egl3mDOVEtBeVqYjqL4CqIdd9muO83c9YolgOkfo56Ky1kHZ0h3IGQoi
nbj2zQoi15jZpzhQZyh15l0uGB/ZOFzqRl+Y18QX04WDRVoHwJggT1UhxTvRKrjUV/7A1hLOtkkq
GuhbDUq6UT1CjgXlorNdOk8rPNsUKWuy2uEpLZ8OhS3cHFQvhVOQpianrkv+mteoMawGF6DG4fkm
ssy4QiF2pbYvyUORDZduDmlP24Cr38yy18kyvg2OtOE96dp1T1L62mneDOLn+CopjsVOLmZi0nkn
thmA1BZPqpjKl2KqvgRQ+KprqpIXaa4Sp/UN3twPYt+s4aAD3PcnHKqQkYsWPmE65Ghc5m2Y/Sn7
F7mEyvWsSN5im6bAqOBSmi+ZF++CGHzAHghinZrmxmH2uqXNf1Miy9fy6i6qPwe3f69q5upuwneW
6ZRsMay69eQgwDTSc2sKchILjbQKoRivVrj5gb++ie6uCL29G5O9BVHHKGxAnpCoqLM+RMIeoAWv
gb+8NSvvpCjBLtfS39KUI1dY4XIBTaMhWDWC9BEG7qPXUYEFBhWYy3Iu0C8HUwDJ6RiXiISG+BXG
IeDetJIwZ8Woh9BFd+cNTryXxlCS6TXWOHeyD0jigBj+kWmmMY5OP6E8URkFfbAy6/RTGgtZNjuK
VxobduCXPjE/kzZ7EgZGYttUywSRRtl8uGV7A4nyQ47rYPvt5rZ6WVzqIFx3KrxdhG8DKKfgDA0d
bMuWyW4kLj7Czx+RaB7kAFhzmNgB0KxMz7viBXgbQPfzEWWw1IZw3rvgQbRP00R5T/A3/FQhNxsc
4WBFdZgLil9v5jd26unrpVA+JTis20JOPA3AU/2aCQlEVovvXWthwhcNMc80B5BHQngyzOcQFfXb
AfIbcWucTwxGBwJt7XXeaqUYxN/3EexZ8elzcsPrYQCZd9UZmPAsuEqoF/ay9pO9W6lc4jzwF5eZ
ZmbHFpoRB/1XA/ERYraBQRMU3Xg3memO+IsXTWdJhm36OxKU2khrSHLQGZFShxiNe0+2bniMh+ql
09x6w3hn7dndBa4ZRHhhJSa6NJys0y16P5NEv18C8x3yTPcBsZatgNfL9hF/5vybyNoJpzE5Ru17
/cMitW7TWx+ZRbSdIuwkRGcj0NGYHbBo8WMwJgdZIi1bxsOOkM8KKghh5oeEtLy5V2+icoEqYNCf
mVZ9xK2TZbRw3sUFkeRQ03R0NaKKlgS4tKXScpb4V32bNDQUuXijkagAuv5W2dtNXvjBRKyYq7V3
0r8rXdiuY3cLb96lA9Tx7mPcSpJiDdhtRFzLgbLFvTb/NoGsRJibbj8KdHwpnY9Cad6Fo5XoGRl8
PKFp2ddZfRWeImVsnRdAD0BkasbJZHrqPWBb+oqKEB0mKznLHevKlaCtR+l9mImX7ynnSVVUv07R
ELfCjQ4nkXwXGNB025OnVu8SZdEmVo6oJc5AbZ5KcH6EpzE0wNjYiI9wXlIiiJPh3hVkHnyeyaN3
IMHQahlZ8ZypcqouKZSi8ZRX7iLc9UQPJrEnMIqjQfWSmfkfQ+Cn4lN2q+Umr9yjUzGuW+w/+Vgj
k4Giq+Zfs3CLc8wPPZ7uxNdjWHa6jRhvAj4wDLA5D/k2FEAmZjY1aXA936lZ3yPhY0NnjCce1inR
JlQaq1pUVuJjlhWxgNNlfz05XPTSrUj89ow7HGxxSmbZAXbYK6A8Tk9E1dAwsYOjOUo7nPf6KYEk
USWYsilCtwmybSi+ldMP0zW8oUv+ZRHcA2RlU3DjU8MnsYhS2xXwPV6XtzaRpJLlufQwrpvavZc7
yQDLB7sjlVKe+X5SUYlwiv6yMSzMl/xoBiGebSxR/Q0Zdr/EWiP3fitYLgbEIx+eqDlvhRVbDx1n
pYfxV4APxspS45NW4W0YF9VrVz7MhvUoHaRE0Wsby1tWeCcUeMJ+EBv2JQxfuovaRr8qxfio7sxt
apbWpqn4QkVVITcbxUUNOs9bKJFuIEpVgV7olxazhJU5DIekGA/IpG6h6D+3ozetUNc/FuN9lDNJ
RhLxWOu6wSAxYelK32R9S/SWsiaYPG6tp7IhU0KiDpoGGGBZKBv10PhmQf5/R+P/xdEYN2H9Pzoa
v8zE/Rbh3w2N//o3fxkayzBoy9Bc01J5LsfAMvhfOdGa9l+q5WA4a3jIZ50fQ2MTF2QN8wQYhDZ7
vKdDOv3L0NhU/8vzPIo31cVfT/gg/78YGgvu19/IrSpmwagosFRmLsnfMYQl7t84nhoOg2nj1ePF
qF+jDs0zgbCsvHgAmVcQ3//MRfsnlfa//bV/kCPpuNVqGvlrwc38NQ0r+xk0SSy1dxZiU9wUXsr0
FN4Yu/Ixpqd5rfz4M9zFB3Ob9yivcCSLzuOzdia16qCuJsgpyOsVvyv98vSfXyrGv/9gcqougCjf
m24YCEH48tT/+6OZcQrIyCXRaHghCspcARkp4I0wxFamwpR9CIEbK9KiUJE9Ou0yHYQXFQjivxMG
5FESErkXTo25iXRL29QmaIHex+lJ/hi0JdkGpvrGbHY6KuHIyFBbEEYnVbmW9xXBiM2GPVebGk3K
JsWDg46qHraLm1cMlfClkT9c6UBTLCi2TA25sHSI/3bwl57w8rY08Jc3oTNfC5fVQ6Yv2BaBTcT/
xYKPVh9/fvQiH2F2EnsLRewifdzlj7yBhVBZ4f7nrkaLKyabDmGyfEje5ifoopeOQH1fpX5HgDQa
N/IfLGfU9wUp2X+LEbBlmIC8QyZDwOSJ1xHWHdhnNMHOILimFObu5oBeg73gryNPHMmbbXMucac8
SIP33IhaWghkukf5A1FbTfwGE7KRsGg2fWIFZJgAbk0ohX5ul2bm+dkUvFBW7LtaxQ1N0CXAFLrj
Yqk3KjXsVt7VLSIk0oUQ7JMp9EuGUIQds/8hqX2wgr9yKeT9Pze1OnmFHMbWV6Nml2/XEq5GhE1P
C23fvzIx3CY8w5aJd/L9yncpjwIZniAP2Xkrdr3k4ecd6qlS//W2nW5sGH4Z/UcVKa0f1G0DNltx
kv68WXmk0eftuRy+YxIQzP+VnxDXpQg1XA7uBKmJODkhpicPIA7CgwjEHPTWRF3dKlgwQkb/zkAh
Xwcn0r58/r5puLj9IOESMSiWiMWQR9/hJ3QGe9ilpCBzv7yLb9xddx7n/HfugozGqIMMAYoWdbBj
2sHByBMouPNqa2VaHWhiVMfEsPb4BI2jw2FYzLUfLzjOTWy0x1hrpuMIKyctkeo54m/J03YQr/n7
aOnvcivotjKJ5ft8rRIHHyv5otoS47A2aG7kqymFtdT36xJHlvCr+klrCURNE5eLtR9mTprAZanI
4cEc5U35YxIP/Nz8x6/gJJKuEBcqG7SGzVGdUcGHeQpUaxWNs4MZttM8Tl356CKO/nGTZFh8Zrw2
3pjkQOCLQHSYYQS6htiUJ7Q1wqiqrH/9eXp5JJKf9j1JbfJWE7VcddOMH7jJ5zWCOR5n8UMeyfvm
amL5Lmht1+kQBSt556LBVrUwj/O/H/7bb3bqpzIo+YFwzeKYCuMpeTSZjJle5eEcyrwx8bi8XbsW
ucj1iDmtiMyS98kf8l/XP3f+PJt8WHFzsMbCTTBR5JNP//3x2+YIHK/o9H9EANbsswtWxriChZYw
LcPEyduPCxmY8q05MNq/369805APYXeH6un7UZPUCcyIZ7HqfT8eEXcRN8YLsojCtxPjHMyOb4kn
+f5d+VvydqkRJvNzUx7J+76f7m//piB5bTeP2UlrdGdnqMoW62yu7//paX7uQzHvLqgauw8H/tDG
8Lp1JE5Td7RGH4eKd3krEXep4nzNIrJN5X0jNghHefTz45/35cKRzbYM0fuop1xRQj4B8e8K3L1n
8eb/x38r/9nPI6X8dz+35dE//5R4hT/3hT2jaI+PYQbiaFT9q2Q180kcaI4G0UHOVGV7pVBfzQBD
40SEosgfo4itqSG5OhkOh9VuELA3mSWwyUr4CQuOHzAEhNuS2fQsFPxwLfWe9qLZQv+sjj8/gPj+
flM+UBCI04pAHCYjfJ4ivaTAUx0OINtcMXa5irRP78Fr+mYjvdZ+DNd+bv7tPrHrNdiesV6JSB+i
qVW/MPmQsVqHkj7XwpNi2SdjnW91zzy4WY9Mr+ne+DgGhETqmW4r2zHwFxLvo6Xmw1FRhweT6M00
/bZ7k/Fq30l0tVniUpjixA81hDxPi4+naVKfyEOCN+O48/UOn6pA7JdD3kJ0kYfoIBqwWH40pNEh
ww6XjYs4ZRrngPiCP/KzsQylKPcEPSy4vF5o/8mpEZ+SLfa71Glv4b4ku7CFo5uP1lefGPWpB3BH
WIRIKIJI64R7L23nvQeuQULv0QyfooSLtxUZTpMoT/Bhgjw8VMF9XA71Vt4nTgdDN7N9MyW84FZZ
vMOIsYnGFtLWqLex67uzNe+5o9ad5zDFjgY1ipYeh5ZAHSuMDnCh9KOmGNr3j8Xsbz3aa5g9M3lX
pXupMHuN9OURVuewTWai+cbqPtYocEriGWD+YhsfFM5dYjYVcvAJ0FZk3skfP5F8P/fBx8AWPoN+
8s9gRnk7tskMdsW8I446PKod5eJEDvk47dJsmsg8j8HorR0dyxVg7sPgjuFtNzF2IiCUelmnbrV7
59YWPk3YDpPKqOXaF27S+bcxoi7cEQk1Y5cWXoryJrMdbbfY7q4ozY9qgkyaQatOXWU4yiMQLrzE
o6jBNYWLEBEwtUW68M387bYHInfEqEfcnXpR+/0YMvPTYDXZ7ucu+Rvfz5H3AyVZa6PGbmESr1ux
CdXiR4Z56QLvhEMGDUwUYszGHLPHY1IdRd6W/NUq5X3IX5JHk9i55NHPA/L3vv/JMsUfWaK3vrzP
wcRk5zYm7A9sCBni4kUIIZePTxxysmvMLIp8Q83WHeV9DuQzRoTNeZg16yDvkg8KnfBRHpUKc2v8
p1lqe2i30I58TCUwC+ut6xTY5pYzhS1djw5ZE4z4ojAxJ/9d3Nc1n6EbNr5eUZnLu6xcUzaq4THw
Er/x88DPzfG2osI1cSPyB5FQjDs+RqQYsq6cneYOl2yH/VNnnDTPxwFnfCk+XS2/GWGZsjvu2o39
mF1oO+4VuIPYZ26G/H7OV9EEwulzoAen2j6SLjI39+SaN/FFdEkw2cLjPDz3+vsw4AEpDK/9VPej
9NlMbrVkl7frXIGTe+sku45AxxkC9skdGAUHXN/nIsHf59xPmJEiiYR2eOqUA8lltnUXMpjxNmF8
SHNIdNizTduA97W1j8XZxQKeHXvd/QG2rP38CwJs0+GJsnaUt6ZcMRIdHzrnYME5U+dbBmJ5+qI3
Kzxww030hOta/VtT8JBaD/pjH/kgqwCHPZjYykA9rGwhhprGzlHxaj2gownJqMCNw7x1gWCfmuSK
O1x2Q9Tp6mwdq3cMBi7TCvECxND1cjSOCDTe5jN5t1/z1nhvy9XglxvlarESAby9eTv8wA76h3ZX
+OMhfSWS8rneuJtpj2otujX2xLetilV8Je4Sf4UrTWezUg+wVm+0ffU7prHsLujyO2hgTIjibaAc
MLG1z8aAH+JWo8LuNhiXBJvf7QpP2IO1XR7JnmF4eofE8HP+iJ6Rcp7rM0Ipgjb8/FVI12mzn7pi
Y130x/bV3Hx2++V06N/QYi6reLfs4jUvmDrkWF6PBqq5HTOx2fTV0C9LtqyNSJvYFTjW1a9dso+j
+zH09Rqn9K1d74OtBx88y7FFwpME1s7Dkm3Mbq1+mOUd89P5V1huAWRtY0Mi3YRJS7PGdmSirU0Y
26wgBFHXo4PATw03g4ocebV5a05n587jbRUHe1082NPRHXzPjw8auQXBi7GAd+4WCPvMHDg5nnqc
dM/R3rtjzHYTbqe3DkfPD/0MISpvN6m3D+NNNW3mhwz5todBwb7z/DE4wG0o7XuyVIp3XBLVZfur
A5DU74p0X5WXcav+qRS/Wnw/YicV/+FbN/92PvCPH0bmFifYro6KNPGQjGvjVvNW6XM9r0/WI4IT
5aRtq035Yn1E7IMt6TGcSefgPlQ3zq+hIBVmnb153QaXTx5Es2Puh7f50avOyLnx0vOju+xN+0Qf
DjKh/oZUmh2Hd5WzEvI9ofO7YVdAGycN6CDIytAOp/UMOxslE2YIL8WOcTgkBOfZ/j3c5Vf3tT5M
N3iUYzBZFWcufwUlLWZxD4O9AoXsP8J18+lx+TC5J4W+3EABzbD6wUfKAPXFkYSmf63dGEfjriBL
Z/I91AXJKv5Ub8Z35U92NX0c/I8IA1/Dj/SxZsCJQX6/tlfdOrikL/VLeVLvMBMJt5EPI6Na2Zdy
nwHAvmYH8/I831sP8EuuySc2t05I9s0KUs1XXGzs47QtkXuuWGiap2433Ol73DkPzFCbZz3aDO90
x+kButXK9OGOlGtni/3tqt/0OAKiTVnhXg1FmwQH8lC0TUfoK0s2DcTd8JYf8LFCWpbYDGlW6jnc
sKa+mNoRgtMD3se8dabRK9iMOt0v45CVvsWV4877hfnL8+TjCLhn6rSzsOxbx+4thBiVEPQ1i+Ym
PBZw/DaQP5ldn7ncki0g3T5EU/fCeUhm+kpbAX2RcwpZmpnDbrkksA7gIu6muz/BPjzTee5hMnGh
ZunavXZ79TCy8jRbQcdhBSQjAsOETf3AZ3roTkIiudHLNbPiOdxj+RUOm0zdJFzWV++1VjHOYJaw
ro1tYK8MznyYdBdnj6bZ5TzcBcBeu9BP1/Uu+TXelM0TvVeiIAJClru1XpgblJx7eDGd8Q091Odg
mx/tZ5PXvMMLYT+l61snXzunutoiwmRPwfB046xD4EisQhP/c75Nz967eU2fwht88H4X2tq6TFlO
dM6/90W3qAF85BZpsGzkQ9btAY+Oquk0u8gILlAu8KcWnUpQYldtit6oH0cDLN3u/Vh3X7GDpbYm
2AGXFaOqekj12BYP4p/Io1A0JPJotIyu2H8femqs/h/2zmM5ciXN0q8y1ntcA+CQi9mEQCiSQZ1i
A0vBhHBoOJQ//XyIrL5ZU21lbb3vRaHIIHmTjAgAvzjnO/u8GC/S6aGgr99T3Lqbf//T2DSoYsAf
bHzl5rt68LYknSOq9H8BtfJpqNJwOA9/H/LOHM6GAJ19++j2hZ69hFGbHnMk9mvh1DnnROsoldI+
9UyuAlAtW03i0Pn3h7PJ7LF3G/K5PKd39n1KwTlBTdkmwUh8ROOjusEjDslJMIPIb5/HPl/yMX4u
Ui6s80LKaZDe/TkMSIa8faTStSn48zksILqP1LwgSUANXXQsWdbgS3M93EKCbx/9ecwit+hQdsNj
bI67zOLN7y28wLQndLptZTVkS1nGAaZw4pnmOfALahAP726edv1hWJOibwcl3Qdk31aE4ZCwzL8P
t3zMP5/aBMpG6Wheb7PPee1Hbh91Deh+8j5oUm4POl6fkabTpftb3qSHGt90tHO8jYPVOhK8feSt
0+BM2uZxRbnDk3gp8BpEQchoqplHuV0abhNID9tLZ1pW5Aiux8M7LvbpNGVTZLhzePgzQDKDatgu
0ltPxmwoNxlK2jPMbrzCquOqHra06zaV54CrbHYH8ftTc8qwtlIqheh0/aQ3z2k5s0NNtfXadCC2
2QHMZ/YAM1jKWRxEFhBAv77ineN+KpcGQG8x13p7izElRGbc+HHQ7AKIVvwEr9yfw5/HxtFcTnZ8
d0sytW4x4s5QL7sFVJbZ9w8+XY/wY+84roO424hujXVkGY9vPltzk51+nSL9Hh7/GSbb9vjVdX0u
rKhlUMzM4lwt6kLvm3Jlbb+z0Qs5RwaVwikTn8Y+sOjcOJiodgHfDvu+86z9bax6ey1vhz+fBqrO
zg6JareA2tvLe4sbNhbfojFa4xubNT8V3yvjnXYdOv8+rDNkt+l4MEmsHYnFlCQtOGNDW0zobhPW
W77q788JQir3t+XE/y7j/ptlnOU5AVuYfx8vevmo1PBDLv+8jfvHD/1jGxdYf4U+Fms3JBDUW8Mr
/7GLC8K/AFcgO3dZkDsOi59/ThfF7BAyCTSF59nWuin6z3RRj0hSqArszxxWSJbr/U+WcWJFyfzT
No7YSdPy7MANWQh6lm3/y8pJ4B7qCDeAwg629neuOPhI/HCzcaqb+D4OE5YmujsXvvNaNgVZ9EGV
Hs35KTOw+hnTfKoUk6ywy/Fm+6sOP6xBpysKdo8dMT0MtFcAzibiIrxcMn+RhiLueC4LLI9qV0CC
p8vK4hMj1w+gDJk16G//9JI8/v5z/k81lI8EL6j+//6H7Zj/9e/kmXJZB9oekk/T/hcixdy7yG3s
wDvFnbaohlU0w0w83k6d2zqGaGIo3WASSLxj5JSsI6akDqAKtD0SRl0cK8t8r2KxLmOaQ9O5JXkw
eXbJOxIcvXjfhYJbZ2i9ecrH1TLUL5Vhfkcx4zzeDkWJWHf1p9HcxpHjJTh+p1NmoFv2cU6qKoda
5Y1lHSHpmABzo/3TxoCoCMj/gvob8Z89XcJe0jRkzjcpuKV2cgn3/L6vIJWts7ce0Hq1Z+STyqzM
8+3Qq8k8L7L2T9p4+vNw6Hf5RpdJtc+V2PWhrY8Ckd35dkgztfqXQ/Cm6/Xyz+ZCxPHTnNUWshJF
h2F5ZR4hOvlSHxvf/hhxh6/CPLi6694qWdrPMBDDfb7eO9KB56zCc7C73VCBbyaHCqtSVksqQEIN
XK7VLRYDt9A/LCSgrFmfCjnL80qBj7KyePaKMT6TeBcz3BbkuDKrZNjIp1qZSD3/PtweMxp/1zuL
f2woL4iJ6R/n9Rt63n49M5KjPafGLi+WGisr0gppL93et/hmUhgXfNwdaZZD6JzbYnTJguCjReOL
7j+x64IVag0zQwLWN0lVbBn1HNHJBgwRp3QE9LGM557TYTcZbJ2DDMWVIzS6ftV+s+Vg7c0/QdbC
ejIVD2nTjsoiGcg49Kny0xHi1XpoPPbi6Kizy2i42WVAWBbhrni/PXQ7JMnMF0ttRKErnrSJJ5qR
z2Ccb4cm+GXVJaV1FfY4Q7420PpO9XTnYXnYtObs7zL0QVRijPScidmdBIBhd/qSiXBg0C0uXd3d
FVQsKOzsr4H3xRx6CXCObKxbwvltPUcaDDZnQWiXQShJM3n5SSEOx8Fh1zRxq0M5J38D8zlVUoJ2
C8c+xDq3D99DLy+juMrNMzkwG1Vq79TnKr1USEIj4lTAb3YEbrrFsJ0fh9LKzl0GjX9gSdmGTFPm
NjjaoTttODdIMAB0ZhRrFYI6AjyOZ7DAntVyIGDyrjANYMlGK7YGVqpTFX8dnMGiJQ8WUO2sWm67
59sqejYT5OAtwE9S456Mhtq9CQumr4ZHI1V/4uf9Ey8XkAaPqU3nDvDfVpYPYU4HhtPOOQ85RcuR
0Z25RpTYLQvK3KEZmrexRyJJS7KM3aj3LlPfmJAa55lpgw6gwxBIXg3+eBkmito0a18SeMkA66A1
OU1kTNVbW2qC3BqT2loRS+v5DnbVgMXPFKJjb76IKRWRvZa+7Uq8JzZhmxqCopuniHdxeLCFxRXP
aqv3SnllNMtCn8bkR70QUdKuhyJ85sKxnKSLMDpEk7a9XSi5YaJGL0FitG570HP51PuDvysJ+to4
5NQS5vnaFT20cJBZW1Wv4+WAgEw1z2gxrdGIRFNcDRw055od9ilktN5Qac2yunhsscNETltCEQdJ
sp20x4+8NmGfMzkkaeKOAXyKSDH8nBLdUVkUtmZSvIt6qk/pBORoiZliBT4UzZW1EWQrFiX3vqle
4LNe6Rxpa9hIfeXrxLwhaAVuzeKsl8A4qKF9qIeWaWEQfyz+C1DKr7Hi4gvk7fY2X4qKJTS1v4dM
HxSEt2+xFpyT0BmRkvjE9q4FMCXgZ8PT/JarA8B3FO8HCuqxL+LdkFLl9/TOSHijpLff48zojlwn
nn3x3lvdSpMz+iisqfR4QzyPEt+p7bsXkhJaTG7lvqnMdK9sxtSGSTRLNxzzVJKSGZsMv9rBfbBS
k5Aiy4KAbNa7pdjNvDiTK91jRt+wHdwBV4BgUhVqe9st9rH1O0XqMm+vSjwXszPvKs+8L1PxxTmE
eQ4kOGs+vCVdteK4Kft8BZZgu7Mq995zm+1y4+KoAd5PMLbMY8dILMp/sISR7kVWqB1BOOtaEKNo
zbBB2FYT4dXCSSTt9sCm+fucA541ZPykEwSTZkISa+iO18ZPLsKUp9aWIa7U4ndhTRxvdezt6tgt
0aSa5YgllJlJGF8LAvYICWw/2RaEJjdkoiaw2HcZ5Us6dt/9Dr2RSARiePQYiINzRc7SqE/S8I55
0hxTMWGtMsEYVelgkc6i7+eO9YZsJZsVhKICGYDAGrTX8OIKVxeHmPgFRANoWAo0TdtwcKJRl/wa
+ID9DCw2WmLjiZaOr+eMkEqbybmGzoNE0/sRxwn/T2LBtredHalXy8ZSGGNBsC5HHw3+INlrFq6N
tZph5ODjJZlQ/2cmldn0TLQonMhaQD4M4sfJs9sXrynuHSDeqiiA0wdOt+8E21suZZFQpMvYXvlG
p4fv7hMoOfpONKtEV7refuy6R10TBlTLc6pRJlYyudeM1yffKjnPhyfTZHFCyEV9GeiTlPueFYLg
UIfBopvxtrQcyYZAWWTShvpQJ92mz4ZpXyte/ibLxT5ThKmhvN84JqLDFnPUXUvF9qmor276HCtS
46ck+AKfi2wZID/krCF5BpEe+p+LsMEjjwx3P/TCOdjQ17Y+GlvAzMk+HibsZsSpPqIWsB/LdDo4
dfwZc15waJrptZ3yfCcIXi58KpMl6+9kYEY5oPANaoxhh7kNqIblLrver7xT3mDi6X8ZUjlAiZj3
qvigAtciTJYMgapEJJk59Td6QJgeCgtQ5uXhcSbGbePKuD0kJLixc6AEHuIG4Emi7vyw5Rby6til
ffSIHLDm9j6weWKyHHg9m7Ngso4WXEVkvsn0dTHvHdg070FdooIZnD1e0V3n9bxPIf6P+B4vxJ6j
wSh+9kGDTFNXnx0Xsk1Dpqbn1PeqsJB2G3211zAyzgH22T14Au+bj6SVQavGFWY7Z8BfKyqFrS/9
813jAymg/MOGh06odFexUNOV936+bdXwue7K70EYMD6jds/7n7zoL7UYn6SbpuCLy0cgXjjLygoA
VM5uNHTKbWO9Abyizkug9hTWbl4qmC3h8l2PQBEsmcLdFVHbEluXOE++tq+68q1jSbQHNhmU+TBC
r0mMaFiL/Yi6l4YhiEF9QR1G4vPBJt5qE+9Jz4EHzNi+N4LpPvBkF9WqQ9OThtEazz6zE7JT+Xkp
cFn4+TeyG6ZtCmh4NBT5t2W1kx4ZdknZP1o1QXf2lLi7IhimFbEyHFhuVJB6N3Vm48HrCNzwi4HR
ZVd/UgtgsoGlTuURvgrnbKxYXQFJeLPt+R2/weeqiV9qmzyOUI3fFXObyNdldwzn96byD/7sBEcB
gDZLjW2Vsz+SjEOAhqiBMzgTqN4ZWe1EP7NHYXxHuDEIAgr9jNNJRe5i53u0CuaOWcPD2CTHhFc5
qoKiiqTud0kbEm3kYKRw+4sgxxt75AOK0X2c2C5+pUTvWfzfOVWS4mO1q4vl6G0aBh/18G3q7Tfu
NwcRlt7Oc4dfjU0An555v2ZIpXqtuxM15y9/KCbCwKuLmBgNE9hxH9bJxZBPmjL7uaccq0XnQRPQ
z2SHP+OKg8NsYqtM3R+6+oLUHmV+TBk02kCKKEzRxTyv9ACjMN9Kwnowt8KHtglWMpv8U2u6bELw
cHlJoE9VPq5wDfB5CuHEgK8VJtFmwYF/QuZ44b6Pyls+sCFtE5nfAar7PlnyGaKKeSgLQSfnZvfk
QxMpK71HWzlEa0zYO6xWQHlf54eaBIqWvKOc4CrthfAEfQIGdSuJjGsGZtguzq/YYs/nY0BQKeFJ
YGo2S9GClgpEuxMmzvMsIVgV/gfKb4bms0khmQT5GybqJ+FO06mzHidJPd7xN7sY5Q6gnR7CDleb
x+7GaOyfugW1nKxdlTsO5xkXfYzH+OD3MMMTWu5Z6B1YdhZTaU+cI+6+nPd+HW/A6bX7LuWPnksn
wnmT7xSu831YhF8d0dj3Pe5mzewZ3IneFcW1mtt3u8TwNLpY8LrE5UqO/Ic75sdgHBcBdQUiRHgY
2DNUjbK2IdGydHbGcxqbXcSMkQE7Qa8Rk75m23XOq2zXp5Rr4Wpi7WO2diFIJb/q2ULJctgalXet
DUEqJCHRUHS6h2Ag1Hgeugzcu/0tqchjQyp4rTRXr0Bal9Zw3wpP3JtkMcfJ9OQzON4C6hF7p7AL
LJo/cst3d4SMwxhcqaRpSaxCvWyTm2aIetfstpmrV/VZdUwEa4bGzImM96ANITwxEmd84OKoEyrH
xArgQquHohKUgkuzNeZfBMV+mTKJT9a23kMwo+RSMzqffuBvbk4G2hHhZFgM4T+ScbXdqzyrL/G0
FiUW1Bg5FT9W8HdYhj/qGOTZQItYF3XCVP7EegCHLzZSnqbwCsftArEFqsuvqejBthrUHKZt7bIe
+r+i4i697tAV9Q83RmklveURXC6ZciZmtN7oN6kr2sjS3gFvg4twdL4FaUHKQ53UDRkuhzhId1me
nQTJbaBd2d7HIZJahlYz6g9KeL9kPwY8NANEh+NIpSy2ZtxvXtg9GV7yVjHZ3eYIeUiLeSYC50N4
w4dNL+KsgbhmRBD015F8cNaHPif9RFhx8JJ1ZAYY8sHOR34HAA4seUKmmh6eb4GwghyUCh/IFqTE
56LXR9Jvr0bhV1una1/4D1M2EQ+77wP21/20byS2W6ST8w4h+wJFXKaRUrN3qdWXrJgg6iXkRC4G
Kd4ewh4szoaJg1H6cMUQzVEUJWBTPPaTE2kkVVGT8qG5+7NUg96REnrKLg61xAaAJXfZYsl5l4BI
N6mw3bBh5+axgKpnIGxaN0CJqpzlPUoEC/r8AKAGbpd+WP9XnvAQEqA7w7ginUdGyv3CBJG365xt
1dI0m4GCZBn0CczuZyxY3F+N+kJgEwgt7rENA3Qm2JKKgdOBsmDYqCIbdgQMcvqvTyTB3p+Cu7HR
PBk+eA28QFsShXCzyYb0mBVbwuhxY4Tk4GnWnCTfZWB2mnM4AbhqiHAtUvnSZGBcig+DWUA7u0Di
MbbtUsd9xHjAOm5cU45cDYy+NE/U9u957R8CN34DCrvs55BoPYrIrehisIV1/GQQhS7mWMKSYe3O
GX5tdfATwrK51c8hyZZQ/ki/RMrWTqx1zRyHXSV7XCeETeEKZYvIStEeMQEyeOTm+COzMgJfbeFj
j23BXEmbXp77RDLP8xE4WbqJJ5OTrQ7AbhBoMy3OStpr6cixBWzmloghPYgscnLMfWRFJYe4h00j
2D2HXvMdm0SM0jd7jtczMkGmtQ+b/JLGgzgsccr4xOaGlL83CQAXxNmHOWzvmsn4MU2sumL1NUv1
jgz3Y61gpbhoVpd7riHjYLy4CGjh45SvS3JtPGc/l1D4cYDxbdPRHuKHbo4Z2E1RTHLpVxal5NNo
Cf6F0iI12mcCKUE6uGi341aLbYzFp5VBuOsNwEfhBVx5tAieQKr8t9mqzj2YTBAQq8Gb8yr3eO26
hA2b4iKqY650GZ1A0cpsG6zYnCn+RV01PlTh8syqIQFWE8tziRmgNbrz0PXHPqzZ/lPNF/WIbMTS
b6KdX+I+u6rAMQFKph8NC3mv7tHmL+6zW7TsXp0n1BPCHd5rF6wPa8QBDOBMTeHPxcXx5YsSnC0j
VX9a2s9lt5MxBuuqRJoTJ/4lJAOpg39Z5dwYivhLTHdjDBmjqvniQoHMUvUBlIWuxcRcL5DOEAEa
GupqrueaqD/arvpU+/QSeqbjGpHv1FhYc4vEG7ryRzXgrR1D9dpV9ltsvRgerganNn71arkPkiDj
vTg4W9498w4UBXfebv4hdXP0NSqAEZ2v1RnfZsPE3dwbM2eG+E7BBpSnwXHYJ5+J8yYAhXiTbsZ3
qcbssR92Xu79skf54NeSWZmVfEtF+BjTcWZ1c/Uq55dhlC/1+jcbk3rzaiTGMBeCAOYsOAAbtRqh
AH6OHMwuEJ1WwT0aAWtOp2h01E/LmU8Fz+JDY94TaGCfRN6cJGUqSaxBHHVVaEXADBMc915UNCwH
547BGfN9OpACaCnxWeOuXzJGiHmg0VJeRMvu1bWWvZ2h3EglkqnECF8yegXRmtyl83cjtvSxoOTY
ZNqi6SBd1iuX4UR4BulffRMlpjSvCRmg4wp3jcmfdxXZskGGXsMGqF1QMgNe4SwtO74+qD4qtPWl
XkxJ0oxsD7KpzrVfAsUhAnY3m/0l9jRU29WTjKrvR6mwzY+DJO0As08z0Zt7ZdAxIkA+0Zv0dA+Q
tt/h/DcZyVFYOCIzc94Dl4qG2Atvi7L3oZWIWYShvxfNbOwX3kabbASUadFKRMFIcl/WOlGo5ac+
B9Fo9M/4BvA8l2nxMpsgMGdvX2CvvU2fjm1df61V+UZyTR3By/jpUOtujafCS4FAwCdfULYjrRrn
uyDtfqo0CbdO5lgH1N3pphXSv48p8qm19Le5DOdTnBfOAyBYStRgwWDq6AuoKPJC7Jz4KrlRHbZX
e+EewhW0VME1TcGcSVaYG1+Y0MwbL9sXIpnIfrKWY3csylk9ZFoxS7PEJh18D2CUeTQn594eZHOw
AL2kNXhWVTnbYmFQqSgt+bsFQ1t81UMz59TTjJtD7QAAql9tcwBA6hReZBl4rMoxf1yMED5gMr9O
bDZ3tYW9men4Pmb/secaRwRKxc81E1kSVVxtSYFpdnMezmvg3UtI6hGQc4FgNT/D6l0uVMlcvpbB
OfR+9z0r558kVNVnv3LPmIAei4qsQcAOqDxi0z340Jr2ce5/71wSSPwgfq8C8YDs/vvM7OfS1nrZ
shfr0RQbYKlQ68T2OHC5R7oXdH1+31IjeShVoYr1RDktZMLbM+lizIvu+qD8yBe32MfwaTZ2QEfg
xAQskXL31BuWg8Gc+Rzj60jmVnHgTzmquWiep46Te/bEKRsxq5lG+k5eB5DUZv6m8ra966qAujdp
mp0zu+XOJ+1SGKZ5TQkwJWWVYaWDTsDaCIWg1LRT8uQ7qjiBF4N1srhmrV8dMKiSI2r583HwW8r9
lFBfNOLbPHfIfqyvYM5rSJLN8JRV5t7s7BO3iXbnmicQxO6p6kjtMCYimeKfU5s3B5iaLDNCg52d
cQceLrv4ASABNz70khLfN1p9P/TuGwTl+ho2DxWcYYfGOcLmbJqsE8pEjvupZtUUpH1znlEKeeW1
DQqERJB3KTi9O0azgERw9nDKtj/9YXlOlvy5WdJ7pb3PYBA30hk+g0RzD+3EK+rTg4ZqVgcv+2hV
6Tw19vBGuxzjivk1wjws5tzZAANpKYDBN5hyOkOgIiEkK/XG0AMau+SR0dFEwP20cQ0VvFSjEUck
TL/GIahxAoSnp37KPjJZHRU90i5cuMVPsn6fspSBF6ekFRJgIgW5r2wLd9k0u3t4qp8zr361VKWu
8Yxjt1Dc/sSSfCa9nQ5FOk96WiqWLCnkTtcmezHLPjVsCaJk+ZRoeVEJQ1Td+F8GC7lSnkLvFYBv
iyXeT4Mr7qkghoDaMCFkaptV7VMuzIkeiFgohAZHO3AIbp7ufMUcsyCKfdsEk7NJ4/7sS5nuO3tB
oWil96jpj66bBPug6VvyabXcF+gydlaJmlG6UYM0f9cV08NkA+oM2gf3bDjgN/O4ReGq6Dmxpd41
xHf7znNPcuKqlqdUpJuEHr0DAOuQRkt6WJn2H47B75nmTVSPebzDnHrfWUxDx0D/KNGtyiFIjyKu
L0Qcf3YmQcYPkSdDSey1IckAEX16dAbvkXzZmuWSo8kGyT0WeZaxzSVVeVpJSCJbjaJ746MKKs34
V1xb5Z78o6OFK5t5nXyIdfmD5ioFgJpEvhd+mxsbbiFMJkaJAxrjLD/53Qf0lJz8AbRqJDgpzkHH
f3Djx64Uzp3ZVs8STNtGLoLTMx+vQTh8TYA1jf2CmM0IPrXl+K1Op/ROsu0mGJBtp12TA8SzNZZQ
25eqYbijwPwwW7pK2uZ928eHIPVAfSP1GIVaTo2L2HUcqf4mZ3713a+k0QKLcIqI9dtwtlxgWtxK
bFm1kR8uRBuarndMStbSou8jY06mEz79agcZ72UwsveGQM/QITOLwWKxGzGB5iXjGZJbmdtrzCCk
BmM0j1nXe6Ti7b7UjKo/paPDT/eAck3SwRENJQ+l2UwXpZxdTn7AJp0AujRTu4+JJIDPRCRFVpPA
3KJqtLPpeZKJd5Kvqliz/kAQkktVXmLeJJEy04ELlWE/LXkI9zR8k4VDqF7WIR40U+iZS32wbZPN
jZn9oGzQOxVkNeQD8SQh1ewyxs2oS6lAiJ6nhfPLZ2lMFPdu2ELLAQLJWgwBUC1/Jg6ir0oZz6pA
rq0o4x59iX40GC2GjblLY/qkS8e76qwhflb7z27J3QB6+INDQ7hy4Lej4/tnx7d/VBOF+jwTgBnb
dvJJqms3/CIX0HzSdhU+9IaGToiAXyN6WKRJbr098HZ7qv35RYwL8rmYsdyUiP46mNb3ciFzIpPG
lWj6gczP4c6wuD0jMUzv20YePdIlTWdq3zuk1VZS2Iepsq5VIQ+d7d8VUHeyIfyQ6bfJl6fS5Gxq
nFbsk8bc+7VzTCZqwMGanMNiV92GKy3Ff14i1gdjkzoy3Kk1V8dx+uISmFY0fMp186vqkKOPqtgW
nfgSunX1UwBZdsv9sHT1fZ76EAzFcPC11RLTyeWl6YqLLq1dY8xppF2fpiim9IYqzDMFhYfLRYmC
Zmto09uNNWSFLjM2xTQ918CCWRySPukSuAsZhouRSL77Sy63arTsXZPre2n0jOGXUEYYQe5cL0mj
fCZ3bJADgZArs4B7NXQh41Q0w3ixpD4MsDKQ/H/uqr4/mdRGCO6z/eyl5p0sUZyWJXM9wLHJrnEC
dZlGAzQspqDIX4yvjIydMxEGT94kl9046e9UGwbmpW8ExeU4+9atUOWdE5NQAfruibRO5yDhQO6c
xSqfxFrfeAo9R99l+2bK/QfCJLck0NBgj6K4QknzmTGoQ+vsbekd2a39yKHd7P3OyiE7kE6X0X5Y
sU624BTPfk9oocMmmH++j5qqeM56/ahHOV5hi+a0xryceau/s668990i/9C+eaLH42aW7JeUv4IC
p39elvTObPpdgwbue94jAhgCefLMOnlwnYF7nybTNxHWPpciIjMAMBs9Fbs2dfU8eOTa4pSGsdRl
/Js214reDEBJKXdT2kP9aKeMTvzMgG8CZ+M4xs2RrTtLY+i4zHnikjlPvzOs6kuYV1e3Lutdj2Ei
V/ldMVvyxTfPOpuLu9vBMPLyjrxuOgtyV9KG90KPhoMitmcrKdH1h0wIqizHO1PTzGelTRB8H9QX
7ZPYUPhj5Dfe16z22d2mWjyGZstVk70iqgE2EX1rXvAxfU5UdQnh3u/IZLtWbl5+Kgtea8XyvfIy
MkyUi45k3XRa7Kvs0bPfUGiK5dqxIkStSsG1hIHkytzDVgrr6jJ43gb20KsY8Gn2TWjsmNSVQ3g2
eoZegWsfWtcj5XEEbp9Nxhb1iQ/bXs6PEgKWmNUCFGm+AuCqD7I3Ih2Kad+uOfbO8jED7j/WzDGn
YRj3ImR74K3pIUg0awwLOibFhgKlY0LkWNMFXYo+hFV5SOwxf8DZ+izNkqm1Hg3K5JDBHekN28VT
qHvmEYzSujmss03fyGU/ePYp7OP24XYwIXRmGCBHHJonp3EWhv6peWiAha92ZjwiYd59SqmovGWs
DmvY6LZNBWHCQfww4Ad9nIvBvkuxU0vByFWMODKqWE1kf+iTdkV4J0pagarqHhNooVx3z+QgJJ9n
xQYE+TjZr3ZkoSdYwP2pvHhPYMfd2WmW4PSz8cyaxbfAdbDqFI1ktwPQPl5Ce2dP+aeaxeZSSFg8
o40hhQtT3RCl/Q5Wz9o0RjlGzJ2nY9Zzc7dFzEmmx/RQEBtREhD1mMxU3sk0AhEPR/0sChVsLS3u
kkH6L2GpfwSbcLCd90ZQ1jYGZnt8DQv5IXe5Cs4DCJpAyBDrZAlIJvMfbzYsm3T2UJTgy9rCOLpz
80vI7KffmkHUml6/b/zO2bvZ4jNBAaSY6ro5aN5Nte1+L8oQoU2JUa1CfgayD5gfUpQq8U+B9L5g
r2S6pML7odTJS87iMa/AmOYOV8biDcrO9ID4y87rPXkWVzYhdHRVcKL35y7DhZ817EoIrLbcSBgW
1tAvfXve9mV+bIDSHXq6BZLjWahlHT8yJEFkz16kdPI4sCBjfLf0xqFvkQdWKGe5iz10k7fQbfaX
RNtRzLBwM5iEA3QpM5RGwbFg3F2IwD6glS0ie5j5TUnKBlR8Yg3IsprywGCzG3X1M1HFJCdmGc6U
arB2xlJ98YJXCBcwg0Z5VxcgR+KK6QZzdVJjXPKYv4K6ottehc5qeablj08qZxtjhQgcupj86rjr
njHQ0Sv1J6Ytyc7KJ54z2z1PdcgonnUEPTKUMInbS6cFHo3iqe4rOqU5PafI+Q6hs3rip35kC0rT
66H3C+aNJqRiW+TmsrMK9cXD5ng0XeqHITOuLZkEm9jluqtLxmZm4O1BUaSvozf5WxBNT87cZ3ts
9qgwa2w8g9tTuunwQq4ZeGlG3nOTZ4dMOT/Dhd6+CKvjONXWoXK6M2K15ZxX1ru08iKigV/O4Xq4
feSYw3JWAKxQOZp45eaYhak1Y1Baheq3w03XjDQBT2dhziyhUzRGncixG8JKx9W5upa7rKZgTemn
UIdVqiV70CNSef3S7eu3Q79yHpQRvPGrs/K9acFDkuJBb/aP6UpyuD1E8lTUjiHh86u0LVs9uYWP
6afQLKm4ZjCIlyqi6tzrOgTci+lTr4cbESXNXZM+DJ/OvAzjmQn38PvwXij+6GBVn1VG/up3g4I6
7enfDxEGP/0O7PtfLfV/o6W2ESwjy/33Wur7rKo+AOej7kVVndHJ/ETL+/un/lNMHf5FQhDcInLB
BDprE57PP+TUof+XLYLQ9AJ2W66F1PpvObUT/iUCR7BVcG0R2jSWf8upHYGcGghRaAlzVUH77v9E
Ts0/8//rqc3Q4iJgIzyx+f3Ywf2rnhpWdqmcyiQqyKhT8KGNP3biQv61I7DqByq+eI0SH/Gc6nzX
YCrBytTFQ+q/tjk711++JSb3JzD92nhzYq8N3qemU/2vZHGK+pv2xWj8HPN1jp9ruBpaaCKHZ1Cf
kglg4FmIFGb20zsGe0X/0rn+YuMA7/v3zK5GwoX6JkVk2AL1OqZJZ9VRGKCp/eGmAwNgKLmJfWnS
sbhKIxDNLiYAwo/G2lDYU81hTu+GMGwZknELYYcSECx4BTVBhrVXrKWLPYzxQsg5eLOdyWL1qxkE
hrGBzCaRjRW0jYAHXSzCbZU4mXkoDGV92MsMZrHvjWUmr5QIug3hXMojw9gZMOVkQ88UiLHRmF6H
yqHa2k+qCPuefy3/f+ydWXPbWtae/0uugy6MewNVSS4IcJSoyZZ97BuUZMsANuZ5+PV5APs7Osfp
fJ2u5DJdddgkRYsUSWzstdb7Pi9ZZueY5A4sRCpzEuNFxk2K14seuWKDnRECULMpVeST52NzDGP7
yR4FZDhrYaBZlpKoWsAOlcaJI0xfzRYSKwhRtnzXLhpysC40PszmBDJrNY4uMXZVulJe+AU3Upsc
9LBdSIMAP00AXoLti22npQJAfs4aoCxn76FfYjk+WyNiww880Ku+i3iKnyM8Td90klxbumV1m1Iz
NyxwoAEcfhU+r6+ggfuQTdwY3uUe3TJmUdbHwnBiPzGcItrXalXR9uj8XJ+nNS+pbdqPhcgYfhp6
Xdaob0qM/W0dYjuVVTgeiqHqpkc2IwRaxcRhqMA0Z924NAT/5NDzrDTtwVuadkVaWyeqhwXlPEoT
QYFID7+tRDCTD1LvwlZx2o/7eGkRzmoDYPes1twfjhwtnNUeQNRqN+GXKVZVAX59HE0SPe2QRAkZ
kJGwsMqZqEB8u6oWHD+FGAhB6b12lLRTpe0elTvC2oGQojn7UG9pL0RVj2BRJW1uHoRJeXFXVYPx
QdmVqY5j6oz1NevaKLrS4pjkJwJNyftBlOO6l5AVxbLZioieZlZCj3OhR9qnbHXEiHAXfSUGNHNI
LoAitT8q1OcfBmlZT0bTRnsNtIffpvb4oMs5uuUIAB7YOc69UelkuE8MX79ntpl+1JoWHz2jlaNj
jslrPYjoOGmmc5PrbnUqWzvce25eHM1q6vYY+CsAn6Kk164XzT7mTHRjN0Z9TSLMj2x1rXstXWgv
Jtr0MWsE5T1irpucxCMAxTpcmHAkdMGQ4hLWNt5Q1L8fRB2FQdM5MzgvQ52QrJlnPYycTzq5lgQ0
eolz1y7Wm52P80vfZs2drQ32Y9mP4eM4IApFVVs8VsUQ8X60McCzoX1017DFITOqc68n1gc2OZjU
0n7Nu8kmHpjV4thOo/FHDu3zZJGWfRYzh0rWx3S3vKQ8pTQWyPkAUX1qkyg9oQ+Z9w3SgduIgDAq
4tJQTxkrJJWTKr4WAHr2de9FD5SW8thjL9lLR3aHpEjc/TJPyGYbs6XzV+FutVhdEtk1V4uv4nHQ
2mUlujsPA9mCL2YC3b7uy+oTCXHdAxLsnpmXNh8ySYtuUVF2pv6maI+Ja3CchA2z01GqOrGd37Ed
KwIGDfqPXFfFh6bP2ztjcsmqEAZnJ3apuXm220X7rFdLe6WxugZlzLMA7hKn1UNsZbjDhzA/gKgh
5sjKZRBZ3rDPhwpbBBo8es6DhSxWJ+neVBzmvdFNT4uo+4MILcMXYzgzKJxRuqLZol2Sjd4xzV1r
77YONtac7TltHrmOr5fiW2+Yim8InZRG7+MPQ9kI9vpOe1fWccmEpWhPZlI55zBPp7NZARqwU6Ux
5resS50Y04nelxO4uTldNWVmnK3m4uh25GGFuSeDInTkt2aELU7YQHKrW2o+5A3Oc2mipRrdUgRW
Qo/NlQINT9OZwThX8XPYZvM17l0GhqauDojIVqiDpvZemcMqcHNyhXKOMWELEwWSTQxBbMtrls/u
J7ft1XFylXPTofS/dumgH81lnB5JdW/ueA8AzliFUsd0LNlk63oSqMoQJ4wG5t4LqRnmBj1WaS7V
AaNeAlbeRp0dGQXKYlyDhgi7Ozkj+XCyub/EKS2jOHPGQ8e6CdRUWgRKDwbaryG89kY0MFeHgMIJ
wT1OHNEHO1pCpGC0TWHqpddubszvWTQ2d45qdTYAGBMKhJxHV48Tv0qVHWj50vpkVE5EVhKKpJZe
oX2w6r0lez7xeR7OsTY6pyLvi4NlWcatptOyIV/Y+yyZlj6TZmrea6HsA06Y8jh67OBzGq+XUKMB
yeHNItoxFcg6zhaVE8+H2rbcH7GtRzdGosP5XbTmySXlbqc7WE8UcoXAGIw6iPLFCtKF9MJ8plOR
55660AduAjWQeItuudoDhxruDFaO4xKSVwg8NGSaPkRHBdKaqAVJYaODQna0mHCr0kqmE+M6CDKI
QC9DW7VXfBRJkBtWH8QJic2TF1qBVS58HfqhSXdLNi43USmy9YRLUS7XyZ8YCIoxxHLu1RjuxULx
LbtMBZK+wn4yODJyu5gP4JOw1hce3+EE7EOnFAMV2rJ+pRByxiP6W5WM5Q3THmq4iISQaW0eUSzj
pZ+g56bEqSOFcYAOqEHnHNro2S3Dxf6JnpPmOzmSscUoxbmbk2610fKx10voRw3LTGt52kl6gIUc
L5z2SSH645Ki+9vZc9q+lGsVrvTBBm0zocLIpp5CTqur+HHAtHHOXBekWei2zeeqL5eDNS7VnZ0B
EwLzapuSMcQ4ks6dtm14xQTWQfdJoqw/xIZwndNkTONy6/ImEW9bL6L7ONlLFYN56ZsuAAg0Xjmp
Z6VvGTGbOGHPGeOQGibkQdkeVhe4asPsoNZpIjqH+m0vXfs1WgbbXIqfKdH/r6ug41t595K/tf9t
/cXfympukiju/sffb7Y/b0dvZfDSvfztxn4rJB77t2Z+emv7jH/KL/r1yP/TH/4qR/5FfYPH2sTC
+b+vb25eival/Wtx8+uf/CpuPPsfjutJiU3RgYxqGrg+/4PbqptwW22T6sZ2kQc61ntxo/8Dmyhc
VkHJ4fETXsO7V9TzVqqoDguSj902/p3iBvcp4Ni/ukV1ngBRgEvl5dBrEeK36qYOOzdTEYo6IwxR
kWT6LS0PnXkiBNEFQT4tb3EsZlQCc18PN3+xWm/8Q75OELIYAsFYSrLzOxNxu/YORtxulmbuD11D
kv2KTsSolSBjPm/uMQM98GW7tvFFm75H7Mss78+733+23ZdhC6JR/eePQR6kx8pKbxppZsidXYik
tBP2zqZxTb5gwgQn4u2GsNZoPYLPSvWUOgGsuP+TeLoZ/wu2izjXS2LrRF2dGg+Oo5/rHwtEHyfD
1oIx1uKbjGb9Xgix0uvrozQGoFlN3p7cnq7WQplw2S5aUv6YwGSfjRzBGjmo8H903m/SN4LtfVyD
7phFa0e6qYCyVmTWxo387eZUWV/RXet72LD3MqNh6cRMqbKlv2aQrS5Gi4FSGC0nLNiv20Xm2JC6
3dzFv9WReCuZk3qO52+W8u3ip698u+rofXXK+JvLPGqDcKAH/v4ytteyrK9vu7Zd8Dq6Q6uPj++w
gfpPluV2X1eSijiCzSgUyeuAB7CTYG5Qzoz2OavPLjbLLN7bGium5bpYBDf4wXahW+D4yRIgGwTA
SJdX0Z7cKLriQ/xhw3CWk5MwbkOiAI5TJKuRHpXN5tEMUf2Ym9t54bw1LUmC4BULoOu1t7oCopXk
FmJvqzxN9xEZgBevhhFlGWrYFz1nWKsEPKO3mJ5SfbkkAKCMPJGkJXv6ZS1JdmXtFUhLE8ZFhkMr
oDZevdK93ZpZ4Uo42C5MQHIn3UXcvd6VrNRPt4+vasPwRYq05u0iTP7jWjk7w9nInsLF/ixnkJ2C
oypZYsynNeeBM0oculsHTiXJqZB8Mz3VsxEidhITFZQEDYTGWCHgTEui+TbzZuxyEu1M74dXU8gy
As+ImMbrCgNjfTR+mHl1nEFhtdu3qf0CBoswC+s0KBvvrd4/2pgMDoaU+t4YzG9bC9FE/EWbk2QV
pbrxUgtjvNBwnnEtEqCcV6oCtrXmp60NPjG7HEv1APdkexucFJeYXlVPv/3tG/IhCmV8JLxPwzkO
0QnDc3GBIPyLSbwdm04+ejj+VkgHE+Wd3hcOohc/twbvbCfa92ao2QPmt6JdECt0ruePrYecM0bg
2NZAy9h0450h+8fPtLH146HudqKPHRqz1Uf8njNfMeou2QzPmSbmQ9p78SEuUKWlyakpp8Nkhvmp
7bBejwToXdjMoF8R5436sPU/f3KHzag0fRfb0volRy81rcrYgt4E88AGY5Nl7BKAI0E9IAuVZOw1
K4KQzYDmZwUrRbferPLJgJAWvbBt7zAcVd3FbDyaulP0Gs18QUkeXdgMCsZuEDjSgdRx6nocFsMa
kw2bD9XiLwJzYpm/rm334UsakJSrb9vR79b0nOp65cIuZZTvBwEJKK7o1JO3gZmqJR6ytkifAAE+
7N2mBmq1vaQUX2wNM29bg7a7pGd1MK2NBs/jC17q8SeoI6UdBc2IcWm++EXVlvjgHKh3BR/n9l34
edWuyeLoxYDuFI/GmpjiFYm1T9fheuqtcEXz3JsLcx88VQAI8LAiiPCmi4qGu7hihTDXDncKTiOx
3AfPqMz99laC5xhm27wZE6TfsxM9C5Pxv7bHpI6kHMlUoG9omXX93da3AuTMZAv1c112Yw2AFHEe
SE0g2+pGpR3RMD5qdJLIYmfsVlVX7PMtjjh0pHmYEDgpUetYaBECfUnQ1Uxo4hzVkPkqxqMIkx6O
JnTQ7Zql4FJLrTsxMYRXvqJ10RHjb9QV34r1Zmj232u97PdxXDG8WJ+qS2KWPWm9zSnT2xIjPanC
enqD5GYFDW0E178AXrfbG4b25zWzVftQsGw2KxRxWvGIP4mxtsW2N7PLs0Vde7PoWX4zG32Oa1lU
BIeU9H46DAmigJlWzCweU42NIaQbRBwJC0oXxuqydjqs3LvoqEiwtuiCgjR/KlDF1p0FSMt1H4ux
OTUL6oYNrGuptjxLYEWeuZ4LtvtmUZmBl+k1SaKs860r56OhO2dZ6NPFYWhgoBeo42PoVcgj8G0n
IrsOkz6dxnFagJMShjcrAmFCG4hWO5PvbTnRHqPJ2TVJLw9t4nd41I3CA3XjUU7WJOYxPTSmKjyI
qNRIn1k/qZyq++cntd2M2QgdLTldbA/15TIe26h/mkg/UcK+I+Y6OpGmC/qv66yM6UuQ1RwH2wV6
P4VTuvjUg/0ksRXTPBDKXxfFes2tcoZXkBMgtTI12X5aeLDPUDPk2Vszjfe5rMZb00hYv9DYpSZN
vLYxnlSJ2WeSAwlSQJ97xKlVNnxOopLEETZvFjnm/qjRCCUEl4QZY+9ih84rzzgao6WjBJaXJKwI
WBk/ZQ4T0lBQv6bj5znN2r3Th7ekNZOnGjd711vnuRrrS2xpJwSXn/NBfExDVLSwwReETfOrQ0nZ
oo5GDmRg4E6uXeigjAQ32rs0AhAkNz6RiJ/w/d924wIOyrIO1Wz9aE0MtfPinEkD2U8DopvOSJZP
jQdkN7KxIS8qZIGuPwlcQH6SfZLdlN/l+JisWdsVSQbZTDGCzhd516b6rQ7J9UD58VWWHRZPlEcW
+6c9RkUPmF5+ot06IIBCtcOO8ZTVa+Sg7MAcTllQtuV6HnipiGBF7Fk75440P7+r9ytnrDMfakLn
82K+8Mwyzqv7MBlxi3br2cfj1LIMhGahE/Jd2xMHtqs9EatDG2Apo79o5x8Tc3VdJaj6p2UyiO2g
gTDoPwRB9ngvtW+rneMwZCvrEHVzuDBOBeuiGJN/Nwb+P0HTbhhkN3U9lXoEqLMrBlziq7zLmxax
z5cEiGJ3xOTAQWdEN1OFupj5XxbRL0900iFb6495Ho3HIc7pKpj4VxClCnx5N/P0tXbK+MZ0Ggbw
CQYEENA7R8p7s7WKsz1STBIe9oISG7Yo4jQpFU7cnOLfehD0NZ7ShPagaSGq7nN5ttyZEtbRO0Q5
DIhxPK6y4gnYCBZXpILkOlW7uYuezRqTFF8CCBwFooDOVechzQ6FPZh+WQjrgKOd2bhkCBoXXxhk
HJCGccojkaVATrNr0MMEOdqAgC7oV7fv0HLH+qfRwbxLYtPoVPnJLt0vKTb3nXTsuwLJ5Q6NCYoZ
iB6pgv9cjtdeMF3vh4CMNsYilttht/K+ZHhRNY9XOnzso8dUJDe0GEuflQ5VWdwAeyNbk3mXn1Wt
flooZVGTlw+dZaR+mXrzzh55+MRgPnCS9qvkv1FhXYBT4lQxQ2Eln2EaV0G1qFvyV9mSMt5BZwW1
a1zBk+bwOEcxPZKZiUeDsmxyvO9t1LAQ2vhZ7FKmR7pa+lHTJxIDxxNU2PtBlfBZe7yvWW67Pr58
5jc1gXU9FtTeS8HCOCQo4ZIn1nAO4ggBBJQ/NUa7MR8+lLnzXdPwVRr84XrrHqxM7SOv/BxNxStx
wrzs0e39Gn3MrueDQSoav6J/03G991/INslejU68DDXKYMrlg2v0fzSeQQ0lHdRVeKrmyJEB1meG
TzmmODbaDBhysGiCmmley7VhUupAqGBDieVUIeDP9QHvF9uD3m8W278sR+PXY3778fbAf/++PGmu
nlYlE6LazmJ39I7xMyZaRv52e7vY4H3vN8fV6Pvzx4I948H05HUDDG6s4u1aJ/TqHMG/bVJx1XJq
hu3u7SLfmMfrxW/3bTeFaNm9vf+m93/y/ujtmlrhytu1+UM68N68P1Invfw8o8P87YHbzZ9PsF3d
LoY0XLeL9qp8317adm/JzhmCY3deFOrRpao/q/Ucl6zb+B4TUZA2ZCUhPKVy3+7cLt4f835fOa/V
/fvt3x4jhzDZFVr3JRMKGsz6+98v3h+bbgXD++3tMfH6kt7vK3r0hv7PR/7TV9Z7WFjJsQSi/v7r
MlfvDumoHiu7weRQjvLBcMmkI6Gvph0KXen9QjBM/Xmznmfy4cMO+9i8wv6HLRzg/ec/b//zn9l/
/pbt8WlDcHo3ldSydhCyJ+fVCSRxg14a/lYKZ4VKx/vt6mJLioqp1vzf4HXbze1iS1J5v6nXK1pI
Nqf3u7ZrhRalvmAq5L/DDd///T+7jyMmIcbiTxTi+2N0z3ukwb4c9BWNHucDF03xpuEo2veV5v7/
7Kmfiop/1cIkFOo/xd1dX5Li7W8dzJ//4lcHU4h/YO10YG9BDHFRVbwnT0mCp9y1F8k00hTe1qZc
oYvxf/8vtvwHFjhpuhIou2uZOs3NXx1M5BnEVdERlTpljM1C9291MNe0p7/R7iRVpc4vIgAL3J1Y
+5vfXp4YPECNM/5rJ5WudRNJsv28Y7RMoKBB8Y9SYWd+Ywj+tf+Ijy2gyeOcOZv9pdf7TyB0Bn3Y
356cFqzjuITO8teA7/v7k5eFU9ZkQkFZYzCqQ+nubnBQwHsT3RH/1sTQTLwZ4//t066Klb/8zb0d
OkOT8LTNHz2gmBxN8HHfZ8S/MsQHbIzj5l885W8JXyQb/v0P/S1zK8UTHro0HE6d5ffLoyHpC+yj
cDcnQac+/efvqi2t/+XpXIOoMymZHEqbxLnf3tc20yqK+ro5Rd0YXmIBU8O27qfOw1RP2NQ1abG2
WKusXFAZoF9I1dXLRyoQCY+OXfpV5gUOBC1EpggUxy9memBjzTxvaXInMFyLGI1WB9wt9c+QaY1d
qQz9MLNhBef1faAanPjgkfbJ4lREqRU0Vt4dcVhiq66R3KrxPtRqM8jVeLUFZrRkaVWApB1adO0e
Bv4XtJisulI/26X5RFFu+4s+oY+fI5SWDgNOkd/BGorpjjUB6r3PKSDAnZZMz5ZbrWGL8sMks/DD
lZxcXKdVQmG7gBqUehREOCCMuDXg6L60Mw7zxXrhzEbAdDE/U3D7Y9HD1smcS4sIwzes9ipH5CaO
c4GDRIJF9w1f/p0ZQmzxCusN/8M1qWqieIdnprtB27ZXzaH8MxlmMQtggAd7wW9FGKQG1KIREwDn
ASATzrDPxGuftBVDToud4GAT0dmPz1OrKr+qmq96VPPBrEzoRGNkju4+LyWYgcmdmBASrvzNKMw3
bDecHC0+CTNNAmHyq8worRip5r5RLI+lUR6rMUNggKphz9t20ur5j0K7iDLN9x3GsaCv6NZmBmWg
sUr9k71tl18l6GiVpHtcZm/pMj3HoOCdCKd5Mz3PeLsw8IMyLwTQD7m8WVb+HFXfEQKho6hhFbsr
EFmRS9VrsHQVDqOx+hpOtNkkm7jCtQ+WGJ4pKd70kciTrsuC9ffk1vSsz879XD6I2ssDwk3hooMG
qhywE4R1uSJ+widaEfaAearQeEhZ7m2zRQuPPVLmBAz3FJ27XFBYZxYM/rzlXXNpioxCp1Dmbzzj
SiHotrTfNMlM3OgSOGFYaVPtAa6ksZMq+dGm/AV5G2La0LpbmkXs2Cwsc7Ry/1AWjA9Vtt+9kkYz
srAJOhWO8JRHa+hJ9AxzZ8bgITSXNV5W7QyjrPza5YXU9joiLpbc15GVKF2Z18yTp1qQlYvWK8Ur
jYrDaJ7sZVWhGcZtqTzs1BqJTpYO4zHT4nOXEUiDXPAwokPy6UHSOoaigh8Yegzb6zitG74y/IOh
xnXOB+25LDo1VafnPvC7Ih8m0Nc+5M0YzeZYkRLNs3eBEY/XqMJrJJOfX99itXaFdfkNIxliXTd7
jGbkZEOE1K6zEck3xPtCKqn8UDOI3V1S2DzOku+Iej2v3xsoRx/ZAd7N6Kd95OBfjVpEQAsGKuyK
BHjpgShEAIPSCfb0JCu/cPq3TMM0xa76NPT5gcP3BnqsQnADpaMi621Im4ekmIxj27dXt+qetaIh
nBWIBHMjPjedyT/rLsn3UfXVNDkMs6TOjwrlTNKETLfWI66UtC/kUaf77Q06rYWZY7a2TXUaHAD4
JnEOUQSwsls1xysHstH0t9zoPiCTv4Ou4C82R6qxXliI3vy2Z423GbR7YnweJO9x6zRUqkXDYL5/
bGaCLpQ3H90igsqjxbM/fAoHkCC9g9ArZ2DjRzWx6Kyfq4Fpob2en9evk1tqQzDDUMJikVBXJ4Rm
f2pqE4CNi6/ZycWjQzWvBAdkjA9wLudPXYWuPtT55GMU4EvBkr8tRxQec0tNPefdtXd65gIZ/rI8
5I8CyKMLnkRF9lvXslANM59I5rL4T2NQmOETMmt+zIdqL+YbnkfWYs87LZZ4ii0S7Hlh3cSdhVc+
Jnby2AwjaqXiWTNhUDXszzF7rFpNvhQLuCZZkkU+PtfD/Nx45D1o4T1i/srXkwnwvJqesdEdIpl8
6Jd6z6KaEr9kv5klr7Mf1zWmyb82ifNcF/shqjBWNtZbqeZn0+HbyFp21ifrcbSzR0PPCSuvf3iL
DAbHhFKzHsfYzXfLxNvVaqSHD2tkvQsr1qlzBP/0TG0tv4TomHqdt4KauUKWctvGvK3AaonA01iD
pEt8IM50WGeqwvYgaqoq8CnoH65NpnHW9EC/mY35lkgMn2BlPmbdPQ7qeuk+zelpGlg/NY8/DQAS
ynJtPjN6+bq+JXPNKca0IapFHE15ms2EvC3bH2hoGWbPPr5sX3in6r7WrbpAk62OjDZantOfDc6j
SYnDu+2+cEZGwmJialV84B7TlD0awkdpt1dO7V9jK/qjSeldJhJEhVzSW3SCu162ewMW8dEjbCzo
TGvfN9nrYoiKYSirmrPBio0U2VWzQERfcHElY7KHDuKX45g+umMzn8qqpedehcofZfuo5oIcAq+h
i9qI1Vl321RAD4y4mX1jzB+bgoPCnMYHu4zvqHyvNbrF3RqhmK1nvrjLrpbqHm2Nlj4ttg+co2/4
CGlTD+WlSSEluONzNcn8gPp52aWqpP87eT+6qIBuzxkgxpUZGHgkWpc/AT5VCXgLFc+y2tI5YqFk
4v4Q3fwMII5sDlIFWGU1wHm5iYgmZv48hwegD834kRDtvS7T+86EVZmJmvCtyf2jqXEu9cgTdkRy
mbVE3WYQySQRc/hd1GZ73eFXcVL9ToLYvsKSohTBgEk33ab8V3akW8xhh3lkMD8zNA9cJz9mA9ua
UPU3o+r6GyVqvqXOYShy85aIYuJQe5remDzwczpfhOSrXJcjTzWZX0cmjW2Z+kVctX7ZLP15EDWF
d+TdL830GC+xxhprv0whwII0w8gyjC0JJxnNdIBdSxAzDcdXABZVeenHYSnBdtFoIycre9XK1Vco
UN5KppV4VjSdRXs1ptqQdZCz7aYlsi/4pPrdMHZnVRcWLKdR+JF87EX4iuomJXZB+6p1ZLvH2sy7
MQ+nhIFWBH10ykd3x8L3pA3uufE6l5AXWB9t5dDFmA5SsYHjT2F42uCg1PvFPWl2c2su9b2Fsvmm
XdJPkcbiM0ymtqcHvsdsPTmDfnKZlR0EuQYV4XEE2lg62zImuTVja8KlHIaD7vhtkWA1lNXs3MEx
sHO5/twNH92utyFHaQFnh5Ivke5iqHIvs8U5vbFHbb+031ntRtIXptvIIh6nm4CUumP/UcHChrQV
vpQ1J6CfL2IdlqM0Otnzvaktt96UfDVyL8HcO6IItjK8JoAq/Lgs8SwnHr1cXNlK0z9rUYgtrqsY
Aky0TGFtAR+roEfDoUE92RxLilCyze2Ps5U8WbFcWQlDdGkg1aCKNQz01GGBZIDtTzVYzRELKgor
i32gdWk49yJBKM9MXIFLy/NUytfQtUEBAtQ4Vk1gLNP3QXJQhbHBHE9lIFhhYHYdGGi3Q0AQY4k6
dWb5hAmXXVLdfms5NPdl9T3J+ULEQ/wNnTBKj0XOOIR0UIyYlz12vIGau3A/gVF1pu+LPhj7qcgG
Nlol6/aqWV6X3FpDm5ZZvPjtG8VCkUg34XgJGSoKFXgkVNFYY9jBVmy+NcYKOFNfFIwVIKbyTlhr
JQErE3yJr6IwuZ208CFzvkcZH3aLan7PROnqwDvf2z3ftHZa9lOJBJykdeSJSfKadgNiiTyhAlGY
Ajyh7T1nGRA7gDG1XbrFYdFZu6UWzQEgLmd6o0VlYOrPCayCPjJRDFJ9QRSuJZJN5yWHFcJm67y4
zfBAEBvLgJP7ThQeQ07hB9Xij7PG7gfgGDZuU/pKVTT4hllYuwrVc5DmzVGzeo/6IeKMPi8+X2MQ
dwzPKH2cQ6GbnxzTxEiMAihoYPiA6riT2Kp9Avt4r7A7+hV4vErvaJMTZJGWfXxED0cCdM+2xWzr
8jAo1qPO9L04ZVUEYhKUjnVrJ+lrXIwF57ZzL1Es9RkhkZNt30Ht+95TsGI0z7xj45jd3qXcamz5
PY/MHwX65EvjsLUluRF4i8nnSjwKsVyiPgsHfmirr8lhaf85E8OTrGS7M4DdcAqKz5ELFi8zw+6x
iXEgS2Pc47q+06L+hwM1iuFAS2E7q2dLz1A5mOAF2aPeOQXOuUy0BP9Y5cEwh/qmZWvRGYReMYKa
JqYZ7CmZHlWt4au2p9jAUxuLnhEJmlEBOPUYyfBgNdPgZ637R5caZM/b2gcQV09mxQwr1fL2CBZW
7Fa7tB0z+4jAotbo4nfVXEGiVidvALloOeGH8JoVjvPUpiVw6jCNMQtfYJH4ts6cOSQwi8EVY5gS
jp+zdMWZW69y6eLAAFQ0eoPNXAE+STwrVpvhaNmfPXfsXqbM+4C/oDuzsyrRWIpwx7smAgV6njGl
c8tGOAdfx3Htjd79ypbeJbQM4n6caVg2hQ+4wwVCYH50TPtec6dXu0E4A2mJzze6U6MHObxht50x
oM+r6dV1kEt1MceZ0erlfgyJM59QigW8u3zdOyy3UOQCaUfeuRsBwwDmbQEVTVRxbXeLdonDTTXj
SfQkNOUYSc15gTAcUtonXkr6WNTQvXW04zCu37QMvpbhQOaszT3PfRhjKsYG5ghFcQKekxpDx2h9
6acBhBh7/Rg60IGPKoYvSAfiVJDS7gtJ76Gl31Cke20oWWsUwO5CX044lm/KsYIii0DUE+QoE0sl
E3yzsY0UWI8P8K/0QBTWF3Jy9o0xpIR0Zq9Si5lQ7dPkW4MiCqsOH7pTv5QAGFlJSKkybOb94W1v
5hgfpqM21CsGOn/Ul/otneezzSnY9xpsyzGOSNZ/vr/0C0+iLb7ojLKY6Rnnuawey0R7qUBaEBxI
8ZWj00W14TPR5JzGNgeBIfRynAvBPVJdEvCa5rs+psQPVBm9gsIojjLBh5iu+KEe+lhZPvUOlWzY
lSvgJX1VVkQ2VmHDIrcBNvM0HwqbzmHKADoM94Pr2oFAnXMbSvemgZI6EFM9AdlZUEpgXMzvTJcW
WAJQOWb+ARUdc7RWI1pJMCdU/RvO4achjz/IAgCRikAKZYBL3bhgUJSxqEoN+DVsmTy2m3PilJ8x
nKCNL+BThsBs6UfhbEKU4cnUb1J3uamgwGURr4B393ZqrMc2sa9oFjO/gfl5RBN/6DNrOiNcxwMt
3JPt2LfeQqZrGakr0H5083xs7Gqth0rLeJURw2obgFcza/bRpkIJZJoTUVA/Y6yt8GoxjZ3Uckjb
wSa+LX8Qrc3KTDeJHGbKu24ovKBnY78TI4tgiE1A1APzzamhO8Qi3uuC4fzItBR0G1FMYDlAudxY
rn5OHjQ0cac57iasXf0PETNiVUdZlDToKt4us43YI8neDTLU6jumjOj888HXayO8ZOGEfCAE0Qai
R2DzIpdOPldz4h3W+i516mY/Awqng+ELeKwwYg5CKfcYwiP37Zi/oK7uesnhGM9ZfJsptj+zrV1K
3XzKxvYPWXR6YM8LbJd8vktl47Gg9KBWEMDOMiXpybGDHicNurIWzV3CEoYez08xKgdWnO5EOg3X
CSg+VVuMgpCW4GnO5/EwG+V00qzG9yxulVllfe6VvO3rcTwg2i+Otr2UN2XKQBSl+s7SK+08OOqJ
3Kr8jPn70aot66ZgE0TGgJ+kurzoIbmGk2o55hiBxVATcGDT+bWiKPdrLXJOlo61d16s17htPo5t
dc9QVgZW2Hi+N883GSKzA0gfm8PZu4454N9+zM6Dad5nNXjaaYFtEdUQk3LOrjmwm2aIaTjVNyw4
FPbruVr0HvByyjQVUzV5Hidsp43Z6oYSCKzU42BcSN1bcNn18FHdmJWdMAROe00PDke47ORk+OBZ
ZZCPrYXQlgOpMrPbhrS8clrm+2kcP4cwqZAk6Fiq55i8BogmpbSacz1u66J6JiUDiYJBp1hgxG4b
whn/J2Hnsdy4tmzbf3l9RMCbLggC9EYkRUkdhFSS4L3H19+Bui+e2ffEOY2t0C6jIglgrVyZc445
+H276mWEIbVKq7XSnv5Cm5ZHf1Xr9XeZCe8pFCKnSUaAMwm7QqoRybh8gIveAScEZCQmsKUFIjKZ
VIc4G8vLjbheLSpDKfQ1t8ktwHKNYGsqn2mOgH+tgYVYcHTxqO7Sqd7rWnbFk5etG4sdcxjx75Hl
FdNp45PJ3UE3eHwSkm+nhEgKrNo4MgWSFJEiTuA7HHW5v1pglp6omjgAM9TMwEUOqQBAa2r+6L5K
u06TX62A/m2aE4IShYxZA45G7zqyQtIEOXGP3ljX2yKTSI9BfoCcFWnoBPYt13WiHELcU5pGWQ6Q
r103Evc8N/e4p+P7rXWoorqUVwb35ZgqAloCiF7jeMhzKcMjIicXtRS+QAhhATMcWSw/rVpEexXU
6YatSNoFH7rwi1PH8tAuk1bSTC3o0NDytDggBKVnqGDYHIHQBYErOUp1hquOe463QpXVDVeI2QdB
5QBhzZK2qqzkO1/okpNVxV7+KOZxjSjKX/WaiNrTqIBQjFRsiW/aY6eNOCPAkDYGbBErpD2ncf+Z
gn7SjIpcSTkX7gt5HMngoIHXDVF+wy1E6kdmTK3TCbKKZQEKBrq0eFyXnyy25r0xJ4QsILMSOYEM
OjpoO7JrNH3OjYVtKS6PugAlO5QsVpP0KxIsWCg5eNpmlmxIjxYaiaUJCHPaLobqPMjobjjstats
KB5DqwpgKBkH+BK7hNQttbWsu7WknweBBnQrogcGttZnd+Fb8/39PLdIYdPZWE2hdq2gJrSlAgpY
UF2tD12sTNtOrT4RMU2YaemRciRvNP8LSZvrx+aJ4sq1iBaYLUgKRiRZdqCbT2VU9niO7d5APpe3
eJZ02thV42bweeAgW7ZZ1J9JjbUutlhO6Y1CbAVG0n+j5GPuK5H+C5xQSwIKd0R46+JlJFBWXxTO
i+u31TJKRIM9r619t9SbQ1ASI2h20l0oRVb4hvyM5ZARElQhauE1yMOtVhcSnQHAdmKiPP0ENE1V
fZoywRBjJ1ypUD8XqfbUTc84MA/MCa4EcbjyIOzKCJHhLNefYzKVq6EsNjo6PLsei08ag89oVO6z
oN4H9EZRi9KHmaOdKBYhbYu2mTv+s9Hnmyrk72rNLyRCTXpTJzqThtxQsMq1LpQvKYDdVcNmmcwa
fMkRP/IkvbUVKLcysg6kCFDKK8UfaH8S75v1rFb4MiGHkz4AbfOxqPKaqSanRIIgbaNgJUdmvapg
LWg5GUZ/9x1sNbs6hfrG+Ur0VXaRKm44xwzA4sbw2MNjRAKLPHfCapWCMtXUl0JXrRuCWoQrHALx
wMJjqQj1hrfs1SU1t8aYRY9rnNqtHDn1duKRBOLj99D9ajhtZkZscBwPVxLSN4YxfsgA3jhonxv6
S+tYJV2r1OHaWDHKJdxuPpasSNaPSVPMx6kxnrMG4Q/1niNnlE5hWAxrNT+FLXHkalgrdh9zcheD
bpFF4QpI2GZCtIgIVVkSsODRqO4p6XAchkL0VSfTiF+QZT8SsMtnaPtAnvSreSLiqzWMEuh1cZN6
xbxqCR29CXQbvuSp3MpyWeHGbK3rALkw+xl66wto5EWQecxBir2PPatFW3PaMfEAA14PY8K1yDlg
lBw0KNig79KZThcQLHc9rkl6ysvBtlU2mo/ITuKxShWIm0Z2BX/IJYxZIMdwiW7QOe13lCWGZNx7
KXipK0RUMKhDZyp3fwuWqqJFJA19uteEa5PHtSNUxgVifXHAE1ledXHbK+JrNkiR29SivtPG6Bl3
VbATpLRx4dW5RHqGe0zAaOVr/aFVg7pJ1Qttgcirfd3fZ9QuKiMm8gPkTZ0lL73RVyfd7LZFuzgB
QeN4qoRpexaOSaHcw2n8boSK2RBN/z3FXk18UQg4PbOcHIoZEkViJsbFJtgUbLq4zFayvzgX+MxM
o7BoANb3WntkQhRsFVULNsKzguMltbQKahzdJf2raqlT/+6FgcAPiOUXFADsBqN+CjS2bLNLTjDx
uNg0VQlSOVYKMcKClkNqLY07nnBgYyPxFZpluRGyIzYpxogiF+/vQo9iAckszuhWK2PcAdHX31sX
gR1HfDHF459USwUa0vYbhF9CNyiEQBWJmXkRpbx1sqSHphq4VdZg+B78Dh5T/6GOxgn1Jg2F5Tnn
vPKr1Fx3Of6qIwgOaVX+dkG4Nn1+rNWEQL/KQgFXFHp/74Y+te7W8hqLpdyqkhn6Ha0LQJFURPQR
q7gonCIvmIlNNEIJmNbLxTWjqSD0Cn5kyW4GcZF0cGV2O8nUF6KAvJNj69MaGJNitYIBbpKtQzzs
Qs9D64ewm4Uozh2kgzkXx7926k2hsbgzClzjBcx9zrIE6nRELtUc1URzbc3synPTMfoG8OPyCcX9
sDDYYZXn+ezoyEDXsZKBqgbdrsucN+R5EDYt+WWIrOcNZy8qR1FYmyPhylIpra3QMna9sZNa/Xtu
QmunYHayUQUoToi+9/T3u65B2sqNKjHQHyPX8tGZdmZerFJKgUhkiwDuMGwgAsj2QHW8KhUzBxRU
PrQ2SbZSsjHGqyzwzMZtptkBcFIIZVOxm0xW60B6ypG/Z16Z7qQeQBH0St6zJUrnUlQCotV6wGzE
3GF/5dTD/riphfGimaJBwyKDjy2mP6nKLjPqdUdLwXR0X07fqljxatHylFR9h10/Xmdt4igZXUI6
M24wx9+5aDAmXSK2YRc5eG4+tF4wGPcr5qrMPqYhgEU4kIIUG8c8dOa5s8jjaOMTNkHMQXOfUShV
zxxF3trkMCXsxKhpHAD1bxDuA57JLt5r8P1WZWA5BCTmEZv2odDoLMiV0q67qow8o9D/AE62NTnl
mS3hLmpm4OZDnL4bRXUhsmzVzNpZwTnLhocFOISFuWYMRlxgNP12LTL6VgFFEA+XnnMEdq/mPcc6
Q+v/2y+jo9DmC+0JNb8capGdEU2IKmzmdBj4z6AVhI8F36ZAmIvne1H1nT0azY/FXB4OMa1O+r1l
S4QeA/rCVuOeApnRqqPGERAqeJnyEnMokrPCi+K4D9vrLEVw28HhMSPsmy1sxVNWVjLEXBAuWtLA
b2OAJfn9J9lr+X0EvU5pmXr0tR74HYvtEMk48wPa90qypFwz/4wUcQe/EIFr2Z+MZIo3mhJMuEFo
DqGL7w9Q0sI1AUl5qfoPmeNZ2cPNEvzwLqm177DxwfXIJ3Xr819R53Cex50PM4PeWoxXAsz3JKEi
KjPpM207Ongk7HgDd6OTcvMCjiccAcBd7WXCksqYJwclmX5J9iNrvJ/mnUxvyVOT/C0Hu+ZYMoAC
HonRDUe39/VhL1fWtgHP4OlaS3Uky94YC9x8M+71GGseE1sopLHQiahNgCKXwaKdIAAXFCbnxny4
leJUEB3DFkphQyAVsz5wbtWLoa7DDmZEV1iXQabRqcNwYuqib3JBIQ4BMAO0Dfxnc2aC1JLX+ezT
TOE8FFSa6UqpsaSDSRw7rLAhZ48vRFc1O0XKQ+Id8vn/fCuL3GBSo7Y48UtVdwmXOv33X2V+yG/9
/bNVW8/K29+fEIn32JftFLECJwvsY63ak9zOdaQfz4+NszZyldh/iAEUhTk/3gFS1Od0UAKGbIHi
cbLJVn4vWyhQZutq8QSslFKCKReW1kay3EQgDmSMg7MVgop/0eeCeJXG8k8TKms7l7/y1vhJEG4L
0jZq0wyvg38um2GfhNZ84T1EO7HsuK+1tWFGnV2KvXUWZcw+lgnOMZCjax4xPV7YGwhgfiCfzHTI
VALi4OHCbSjqm8SGPpvCzR8IFUqtgzCo21xrCzcuy/ckTFo6CcN7DAswG/3+KOph7w2mmqEOiDCT
WsoxqNXWnRbuhxLNjxG6ustcH1R6FyX7LBs9C1Knk5UZh5dM649VgRE/KsdNCWxvI1MyZXHuRpay
ryM/obJOXshxq10hKR6jjDBjMT7O6L5Ym7HjQVd8whUmraO8TYnAmFZuL3qdtPagD2hOmnpPTwqe
6tz3hJ/12k6QSaMKpUTdKuj+Vpo4LicsyLkY7BKj+KW1SJGupU8QFA6+TZeklpLLi32uo1OKZ06K
92K2POkq8jxLGaOXXClO/WAY5FsnxloKGmvHFH9biQuAWS7ctsY2kMNfJ5OOkbuoI+kDsRBaSMEI
3TZdck0aMkaooALimhRRJlltxndIG83yGsZqdB+07oFKh0DpGcBOJJdbGoDRORStzZCuWk6ku0KY
fqbcTJ4IKkCcSrs+DCDALeY7XA79qsohKU0avTzom/0akGPnJjk3O2otu0qzak/yDKOvMgHd4usY
OQSe/6Qsv+dQMdwyNF/KcqAzUTLFJTD8osaLDKkPtXgPftxNAfLvJlkntqkZfuV4ILUJ6hvg+ZUx
F7+xor1qw/SnC8nZMCIVTqe2Z/bm0BiiGSktkUh+/USWF66DLr9zE2sn0Kj4DOq03rThrN70CzDa
7tpFIsfugIalCI1XEcEQNIVPGpWEhyvPdAbYWbZOmW7tavSoPCo9hHxLHTzNSGmacSDf1G1m7mPa
RduwgcnZ9761raBG7waNt8Htn20DS4fRJRYNZxBLPuidP3tjIivH2C9Nl1Ry7VT4TNjj8NhUqn9C
DyVDy47FiyH5WHwrBSYE0x4ULmQAYC8PXiT6kI4maf0LHdjOGQRNeIEB5fQC5bwZZOOtVRmt10Ib
3StVUIkVq8R7Z1UkFKlG9kCyU68qo6AADnWGnAzKt5LPgUrlCYNo4dfAxjkIZnFSvxI/xB2Oa/o1
8KlNR+yury1MqVU56umrZJrE0Q3MhUUixFe0L+PXZvmhBN6Gr/RCEc1JSfBKBg46cYrUx5gjIkhj
y3ywMNGQb0rjgbyqWEm9Wl/8BNzzVMh0uJFHmTWKxL//G4ezDAy7ENdj9Nalug78mdm6bwmMFivh
AoJPw3gHcsnHnnVq22g4DXmpHLqQOeby6201tOvSgrcpp4Z2bKR2X8cGkG7dfG0T89EO6CLz+Yt0
V1KikmW8IEgJGMXgPZ5bbZWGNePjoDEcfVQBqeTx6BZDVK+bjtA+s+dCCMT0OWjd/jCvnFwQIRpt
auJXqoLZaC1K01GmLqExkuAmbbNPYZoPoigVl1iPBw8cxzAohUdOinGZecVCrB8WrIkVV+lLprEc
MwEGSe9brGd9ji6K1+8TJbxPBtlnI2IiqJYoJdSc4AdEju2qCGsa4BA1o1BHF2D0R03tmZ4MvrlD
tKPAq+le2iDet3Uxe1UzMK3RkksdRZuuHuLduGi+8IKTddEzTx6V9OAX5rBqZ6hQhg59Gw4xmRQi
m0BLbmkxbxiyNetsqr9NP6bhRgLTsmoHsEltzFg1QXoZ5yPylSJ/OdcyJVkNyEFZ3FlE8r45VDVb
gx5WTP10D7K64CIEI6BAJnfEDBXIRlGiY5BvKNjTXuSuMueDouk6fGj0r+SjuaYydXtJhT+f0wI+
G0V8YPK1b+p6XiITCrc0iSphQRg33H4aL+ws9GOFiHV2B7ADxxEUF3+3QQpizFRpaYjFW9c5049Q
sSfqEGIsOTnEDBbV+NHAxrsE04jriqYYy/bsKUsqL0chaHWvM4GEmM3L9GBUaFtyhYjNBlL7Sqlh
ZFvkRiOJW+WFgoUiTFlKgpoYjcpwppGeAG9y3qZhO1/AXst06o6mKCWnxsTLN3TqIY166jzDMHdq
r0d2F+H5TMXJ6wPMl7omn5kKIlRVlKcQlz9TWj9ChMzcWdNZLxmWj5qkHIWZFTdsCF1rWLU2aYAt
bizo1XZ1fABER1MgBgeL4fmM0GI0WI7BJWY79n5/PekhSVVT/yxG5iOTaBEQ0AH9Vkd12Ks+Rw/Z
OLdqB3Q5ZGDTlXK2E0JiQPuwO4A5LbbmROZebBbVgcrsBPOodzvuN0brCYT5sLhzrJNQG+n7erTG
XTuq8FPrvvFKtVszjiU4D03ETjPI8BwmlHhF8C6ICyuKlrEHMOQyjRlbQy2pG/bQN1nmGBQq5tL8
2dRGfbJkXLZqk8ZuTkSE5ycAkyxiZYpWD3adCeW5Kutro3AC7ikIyMghfUPIQ8WZx5FZrC8eqGwm
bsb+YIASG8a03o+Nfv57cOSTtOtMF7ywmjdGmgW0C1AQ9BrZp4FOyFktr6qOZI+O9+OmsnHUDOS4
ad7r60TkHF2JMspwITjNmVwempnjhaBM2TrTVdo6PnZ8VPhQujJ0430cvyqBn0Kby7e6KOt7S28P
U6y1GzWOL1ox0SXBeLlSKrXbGhGhXBxZUwkqUiftMYsK63LZ/P/+2t8v/fK7/mwhS9PqiWZ11mhA
kwxlU+vNBsecuEfGZgorvY5d1a+yrTJO4j5afuPvd3LOmB9u0tIRb33HPJq1q177FpId2QkOSgV9
F4HmYHh97d8G5O73wKm2kSNd8jfzo/9jHSTGheFTIpGJxi+AEEd95bigXgmFkNT1cDWno/8Jrawl
PqPy8K+z3ixtlWnVqC5INekduBaxIhtxk3r5Wv/DL5yLm85fRUZPrqxU2NmrfI2a0/xuALnGi8i+
d8kJ+aV9/TAOkTsfBdEVNq81dMeYJrc9nzOy9O6MCMUvYyufYmWl3JIv3XBJHJqxKHqjUyVO/l3e
yb6yqqNRnuEZ6NfgVQXgUH315ZEFgdRmhX2EUSYZmc0a9zphJrD7UyI3jiijoSfStuY2s0wvKjkx
pG588FMPKYz8Un0Vot1tsvRoGndB+MNbR5znKrDCV0h76DEN39UWYQkBc+EnbrnxpCLTqlflrvTI
qs5uVN1qDrN9LSJXZO244iHptvkrOUsfSAloJWF7WBdep62VV/UrlfeyaBPeN4c/7VF5WLuYW3XT
ZWiPNwHDRLvfVwf0bRiC44/+M+tt5Ro65oU3N63UP6M3PMtx17+F9+5VcklfR2oLEI6VzZ5u7GpI
iDxOnNIauUh/IuGDnMcUFYadP4idRk0i3GPBJhZ97NdgHyCszedmcOIDQMgQbAeOBPyl2goXKpTe
G85TRuMuwx6YcEy39kZIzok97fJD9iqdtXs+rFT92slAjW3/qMK/sXtCMJlD3MSrcZdB2HPjCFuR
+7py3rod3oCZ3nC8Eg7Z3jzSOOYgeY+36bjcAQAI9WkTPBnYwfb+qY/Vu3AddykKfS/bkom6fyCc
XIdHIPTVE/88ghq6yX8aSt7P2qH3d5K+R9r9tuZU2BzONXvcB3aIJwtwpmwLYmkjj2AFlBgtm+rJ
2uLXZWpmbCdy6ZVt/DDFVcdJdtwZNJl5VJ3uXrn5iXM4WoJpJYi78DVddNUOV4SczIBM5INsx7vg
Nj4ELz5pXrQ1HnV+0aKtHpCO5jylq3zxt9SmSWXnz7a1k596n61YBhuaJfRW3QDoGErQ98Yp3uq9
Txvw2bkA6V4IbyE6qyVgLwxd1CThafxMd/XRuJTe5xiumoPiQavMbPLVnfGZfGAIuRlXNC7Fm2oX
9KKDtUoEQ7AOid39jX9T6B4D7FEbEeJJVC7tRtrT9Bk+WMqUL+Z8i6AeBbhH9ztFlncijV5EqbnJ
b9aXlqyqj+IhrBiZlJ56b/fmgNxhI301H2KyZtBqrYVjtRWJDkXduyKl8g1Q0E2CV/lHtwun9rpz
dlscPUhxZ1vcJLd02Ah3ekVxyyWlHSTeVVf+07zFnz5jqrXhadfZsOsnESjmjXPi/EuaW5tusoN4
U67WNYzB3dv+dqaBfOIT4rAe7whob74EACMe5Ua+Zkyk78JdcdbfBtf4gISwJ/t4U/42buiv4i94
KFOHXXlvMD3hh5PHAULS9uHrf/j7znhJrym9LheWd/qgb/9GjGdyXvzfFE04bTYZCxDmGdRAv4F4
VNHrYkNn6vONjnOaMMCcBqQ1JAqwAt3xLFTsNdw0MnIwu7SQ5jkatWcG3mLLJ2+Xr+GnAN9CXDV/
OLGO63YirdRmGAswf91spEuI+tiLE0ffd4eI7LQ3biYCU5atadE+2Oa5vBJ2tySesGVFe2HwDFip
DWFyK33d7PwH4cPqtBLrFwSR43wRbgA1ppf4gZ5boBWMy9wjK1E6ThuMd+qGmWm7YtX9E5zMI/Hj
vSOu24NwGy/WYT4LDFGpGI4WIcFH/2cgdPSAp58OMBPROzuiRO32pt2Ni/Ee3NgS3oEJfAuHZsPz
F3Oop2FAIh1AjE39Wu8QA0UoRVfi2VpjZliF7/pvsEcmHjB8teV38jZUUP3cqsxIN9LJCuzIY5Br
7ZoAncIKAbCoOJa1Nm81aJ5fEVbsLv4QuaQv0lY6V91nfMiePrc2NTh6ZQKCV5zakMkQCTzwcs6k
1aKB2FSsh+LgqdsGBuM2A2T4a7WvwmybjjawZapHcoQY9AqWQzQ1T5aKutbp3rNtUwJ55ehsG9zn
WwHMl43KenIUxDIMQDbzNSRvAbbfOnBaUq/JPbKNqzLZstu+WkeJkIY9JkjNsCtvPOiexWMinYW3
ZN1uKN3lS/QTQKNyzG+x3+qsqRcYB2gXOsfIPHTCFEHqH4KwYKMw7rCj6gHJdBpWcr4a98h8QYWd
yPR4o0aXDhX4C4MME0f4pM+PHNf/1k7JYMuXZImhndGz2O2XJaLTQ2CM651lwRGu+i3orzqQuX3q
NF6zCjAAedWRhOKv/CnfpzfAEOYXrZ9wZ+7zU6aum/fwtZzWzR8eORhF7V75El74dF0SRkOHD8wY
wKMhU11FxAXdk3CDxTgGCSxtoZ5qLW1NrhLPtK08xWinm+txS2gMgbUbyZsRaby1G8zZFmQKkou+
fSz1owOtWtz7omMc+99W3Pj0vmR6QV7+2iAYXPUP4X3mk4ZswGHsbJJaybxpnU8v6T7N9/7G4uxv
V4dwo36p1rU7I0wsxmk1uc0ff6sIKytyu5dY25AK2jwINca/2ILgwbPFh7fHoDgRyMj4eTOcte6g
hx5uDPlg/Bbc25GtwXU7MpPXrh3bvXCDDI6QWHutr8BEiq8czeVawOlxEdwASQ3KWgNlMpChNQ9m
7pWeuclaQDxn7rDmkpVbCTSuuGJghfyh26etY2JFynfyC3/egLCC26BfTy9jvzcSd9FWkiiMZ5Ik
sNBVctfUdpzZI/1KpRAXD109AlNpSGogo70jbNMuf+qX1rq18canDP2IoT1cWaCQP8nRg6Zg/tKc
o3OOp3I3VOvg1j2XVEgGLxprFMYhx4AdB9v2j2isQjb9V+08KvhUXE7FKAPIxCrId9zRnKOcQ4UU
nYJP80M+skikP/G1/zDo3W3IUfkoDtU23HX79l19KckKYSKMpvSmAMEgmA4PVDhvwswpYZVurI8W
1iuKomxfQPLOzznYXHTcK9M/B/Ot+C4/yhDnBgGbNjCuQPsJtDV2j/wXb1em/uAtm97wLmLDSnUb
lRzCwUXwXdqta5yhhog72qT33Iu6fXNj2uk/QazPx/m3OOi34i0m63Zj3gPKr13+igd1pbRATu30
WGpOycXCOqKTdo0d1Ta42a7klNcoUFbpgzquzT+D0C5ojZICt+qevE7MoZgH2L5IZsEUZpsvTNz8
8qn1V+GS3XDKjKpNOc70OkYq+oXYc/5hY6swRuxh+iyxs3vxiW7lRmD1uBMU4vds/2RuGgTT9BXn
lXbVjujo49fJJQcI5ijRyrseJNIuxvBDcMkq/yCwr/7pDg3MpTWGEZTPE4L815yleudvqFuc7Jrs
ldrR3GKXuuY2OpqHEi+YSRW8Mo7hmcoh+OCZSfd9sSuxwKheK9rljbAHYEuL3zZBwb6urbuPNYa7
TdtpJ4N42j19dfoU6sbHwVe6CU8EkSA3xr/Bh8SCRUUVOxhL8n1ieumrLzlz8f0ufJTjh1hc+9Qh
ua5dkUDlu1RQkYdEASE15dlY30e18syXDpxSQFnf5ozdVnxy1jcXg101oYznQLOVbeGY3ccHCbT9
ByBmaF+hTZf9e9Js7Y6hhemkBFDyUjPyc6unuOEy+i8+kqKB/W4fUvjJBKe4prwJHzygkI97V91l
18BDZGuyfu7SbXooPnvTDvbpPTiRME+ORvXsEOz80Ah4Ub+Yz3AQpWA119hkrAOK5cBOEIvvokv+
wsuWLuKHeFXuNDP4Z3FHcUZ4x+vTo0hGzr4vHC6usE8/6N1xUEh/Gn+PgGSZst8DIu5XmbBDUdWe
zCeG3a/4t97EjPS28Oj/+AcTs6bPmY8a2S6O1gteRvp65WHYZc1Kc5p1+J3FzLA4D21aG5XMW72L
1+xR3C/dG60C9uvujdZHW61qjC2O7ARn9UV4z1zxjzi5JKs2PKoX4ggwSU185O1nTH/pT/3LrjVU
TjuvisYZtgRCKWv/j79vnkG9jxHzbuWD4Bi7DJtbCKzP7syt6FbvFlinkSeUD/t3wS5rtrXDB2Kg
lXD80dU861pf2wdizqdJKAz+R4SfPKsoQt3pEH5SVce/rH5S6uiRk35NNPgC+6cnboVdQV2jz2aX
b5/dNVQO6bf2xt35En36XraxfGeMHGtvnCT8hd/MFpZU9/k1pIG5NkC3sRp/CAdxQ/SesoY2FDms
/vqe0YkTHrmtxmYdb5sdzEPpIt2WxWYRiXGGM7bSpVwOsSYTBo9+XnCaHtLbWyUxlndo+zC0xXPO
xlh9pGjZV6MLOImVhwLrKu/DH+yv5ksKjeU3vvd/2ASEm+Tm7/l9yki6XelX3xu3xo01iofC+Gbq
dlAO0w5klAGJCU73ar7xw8b3NnAISV+YfQpV2ircUhH7PyjHOa6jvY1/SG/OqIxUlJM2mXlk6Lyw
ygf2iN3iGOOBuRen4hM5unVY+psCU5+1/xLcQp4n23+mP9zD/Rsl9LRDjyleozPLkcySg+XMZtzV
PJun9t48WR7DF3GPkeBSucOTs6t6zA/kKu+3yZW0vTcwh26FoLQg93hZLLV3autH/zFsmMY8ywcC
NcEBRl7sekppd3rjwA64pjmU6CQrp3FFRn4M+16tHXfTV32F0EL+W4IoLHeGu/k2jXvL6U/+n2F8
EgMnZJ4meoXK2dJG1b8xTgmtfx4bHD4c4gbImbb4vjxA46ka9uUvAafyZlZd4lPHzhWrTeDxBwtP
20+n8swqiObQ2k282NqrX7Td6PEJiAdl3TAQfOAxDu2EflD+Omp4gbYRGyXDrdNSPuMl/Mopy8L1
uBa/K5PcsjUL+FNgIV+ECzbx2cfys3nDTiFz8JSuwgNiW6CRLc10X/UMRNCDlfo7gdHM7u93yQhi
X0tKcJ2zCOGq5pFGvI+h6SNIyJBnrjnMNBpIiN/jlV1wh9HfX08QYWVJW3GrWMm+kXpzHdfs43ie
fCeKMUwpc/ompAQAG63G+9YbQd6JWs63gZmQO0TvrIpxl0TUXqiUUYgO3SUR48pLc15PWPZYnSce
hmH5EiO7WXVMNvB4zwoyuOagSiPl0lj87y+jWR87tdS9RA/T3TgAiWxVCsq0hg1k/Vg/RWP1B0vo
zM5GzkUTFn3COisFTip/v+jzIzWEwGO4QBMTgXG5bmvAvGloPhFZ1puwpDBH94gFkcazivcUJQct
2mn+FrX4LiSXgI7FUBLU5ScS1ueaZGz5W07Exs5jDnO6efV5v0BuGf9VWecUFWcuX+D8beHuroLp
Ryn9o098JSUsYQFE8sa63PCoiPiPuRCdKm/QK2ckmM9sj+PVaLrEm7Fa0JlhcOaXr2rznFTUq8v3
kTlWqEWab0JK7lZa3uqxeWmFOWGNVFcQ9z5hTNJCnZ5TKSheq4obOuuuNBmXhDC4UpBPCgdPkhde
ckm9GT6HI0PW7ESfOLHUyobw+KvPcGc9tOZr2c2amwSogfxxfgyzfOZyUMAUqk+fqPw2SUZe8GRO
LY5/TFkTdpYf4ugLN75SH5p8bICNcjA21DTd1galKxnLgziFp1rAdIIZY/L8qvN6MYhWkbpMMRuD
6Axr3Pc5RabV0wysMtpBwqx6liX/mWgar0FPkl6JOIOMDx//6HPutF91QPgo+Dx1SZe6Wkq50MGc
xMB+iquQ0zBxYv/r/1LK/xW5ZsF6/3/YHBPxkkGqjYo7k3/0H0AXfUxlEpDNejOocAYKC0xBz34h
+9G2yVo7ywj6VONdCTkWRMX0+Pf//P/kuyz/+t+AJp0JkfoPvosxamOrgQvbkNT864PzE5uA1kFM
F0NYBEp+rdPtEvFK//t/VwI79D/etiQrhkVyESIJeXlh/w85R2z0cpRHidy0gEiIGqdYrXuRMVwm
HS/8LKKmz+ojNryjbqHnZJzMybZQtkRP7v7DS1ne4z+vgCSToQEXnpAq6x9XQEo0cUIeWm9AfZJF
CZa8E4WfsDBRRZ7Dc1Ayn1yAMNy+I9Oz/qEtgDmLSrgPpv9wOxj/4rXIElpUxVQ12frna9EiX5KF
ImJWXhG7lMds8AtWIJ3KzxAvmi+Y6n+4Esq/ugFlLB4GFhORDJB/XImEid1clkK90XPafcaQPQxF
QydJpdXNLeJNPn6SnD7K0gcYk3sNTtRqpLRHDoDLJN0p/50mTiQUVlo7kan1VY2/5CcutlscV3X9
aqIBAd8IGDPj8pYdI/AKcgQHIsRh68hsr//+ov6rayqTZYZF1lyoV/9F2pktt61tWfZXMs47bgLY
aDYy8twH9p0aSpRl+wUhWzL6vsfX14DurSqbYoiVURHnOGzLEglwYzdrzTnm2bgePJL81MiDBJ+w
EFrgYWZW0V15eN4H6fnIAb9LpIAKf8u29T8HcY/TeagdEqza0jzBpjm2ib3vbIrfNU9MTgnW7tLj
mLfgGBx+08ltH5o3+D967Ovx0fIZUXGV33cH15AHPvt1Lo03p56YJfn3uChvxgGARm4Va7Vy7wmd
+ZWVSbn6/GbpH+hZzEFCt0xddaTmaMZZ9IBjGr3m6YLjgMPW1LMzaAUWGidaLUPCZzqWQbJJbLHt
oT2pU1lZrtKSFFCN3Gk/gjBi9W+eo7/JqHyqJuaC8KAVjJ137yayvPKMXJw7hEHjjsXL1q33r/82
d4jKsTI74O0ysuaNBtUGw9V8nLBTWtI+RbTUJ0//997ch4LapYcAjprMbIIFXnsvl54ewcStGijq
EYaeDQEPYYmmkLS7iUy6J3ZB3u9EGxl8akKFXqw9k+eJHHvAMbQxCEp7/fyzu/j4CsfUDRXOm8VA
/HMMOvhN/jUGewRFi1LTKTK3ASLR4Yk0pilSlUSI6cnDlxUBBJk+nFZ/DEnKmk04mR6bHDb2/s2d
gCgjYv95HWpvtR1RcPVu8jiH3RNzynZq7P3DqfXdH3Ai9tgoKZiG8MShLNUThurzC9Mu31lp2azG
uiE/zEtoUBlAKllU2d5sKLFb4JENVGurHtRMHaIlHjVnG1M4DyG/fP7ql9ZFRthEPFMB7omzNcHo
icczEtaEYeL0KJQmupFuatuBIvfsp9BMKZB09ZVrvjRrGSrEJPIUAd2Ql/jHohj1TdoOcVduSPyJ
Eb6X3y2Zff/8yq69xtmVBWat4xNlwCLyuxmtcm3I5Mrke3FM8jBowuG5oMl9PiYd4uVKveahKLSV
6GgBDMwiTs8AI9L82L9jgoxgaRbNDX6ZI6YmmvHoh+OYiIxiH5TtTaviD5Uk03ZDTJfKpmLgD/73
IPdWdYUCuBWMZIJ0nvyctXmYgFGe/ZAH7o8JOCZdVBqf37gpT/NsnyBU1ZRCMvc4SPbP1hTDzBuh
AAvaeIjTZzXL+IzcwqWOCIqALR4zu4qfcHfTcgB345E8NBM5W9/cSRefvxWyaj6+E1s6bFZNXbPP
J53CslU55KLYFOkvxaPZ7pNY4Ni1Rh93OPYlQZgCYIUv9p+/7sfdCapJibDOtiR5oO936LeJ1/E0
gkCiuNiMo7+wdZ7Jips9z/IWPxqTbule2w9NI/7PFVZwfZJ0UUszhXG+O3YqQrSHQeIOMyT8CJTZ
mlC/5mX45fMru/g6hq7CrZ+24cZ05b9dmcUZTjilnW0ktZvRJQq5w8xQuFf2mvLjtpfr+e11zjZb
iogtF+FItgFJUSuOsUDzzSnfmik9sgAtM+grPsRBts2qsGfezr8Z4dYuwhOXT62hbdqV4kyaK5Es
BXosTfjqKmQnNBv9hHecDpKvQT7oULAVBoCbxqNmZDg99vtcTdfwQ5Ul8G8UvdB9GkciqnC9Ry/B
B6a7HPNDsTWLyiOBY5UlfkIIER06rbUJF/UMBPBZvfSz8Sc+c2XbcaDEM9khj6SXnzc/W6kiL4h8
jwMxfjGAIi+dveB4SqvNI5XRieU3QktI+hFNjrmpA/C+RYaknfAx7qTnf+ug5yJcha5j9sbRy/1f
BLvLReTSwbZNSQ1z1OxVaZpf1ZUejvccmou1S4U1c2iAtwTYzsMI8YDs/S/BOJ684O7zkaJdWJjY
UNomk4GKMsw83y3F8agQ/t5kmzABCKD73WMbp0fR6Y+ydH5QjSC1Z4iO2HmenSS8rxzfANLUYfU/
ZIG5G1LjEfP6V1ODX+/nT6MSf9csQbCzqMtZRhLDOPgUdgpiF1XvS9lCiB99t5ljSlz3rvpakjJk
2dERWxtdKsP/QgAJRTOAoML5EXfdo1k7t2PdPOoRJdeWDL0wpSGSOLdlQdLPRMw2+IYwDki8JyWu
w8sZHhPdOOAlOep1+4hlzitfwyHdCqG9Dp62dhX7Fh4M0fGl/tKk2jrvaT0G3HaX3EuDoDlKTcui
HBFX4FmYT+9TNzri8uzm0be01/fva61DlVVH1LeLqoVQoSPnI2121wt3Y9IWbEr1pSJvyO2Z0zTj
q9DTLT6LXRykN6Ov33umcedFsCH88kkZsxvcLjB3fP/J76JvpZ+Ph9qHyeN6ykOdVjdGY786pkU1
X5bPGXbE+6h18G6l91jjsgfOoIwpF8PVlRFyYaHQHWipFJ9MVJn22WTiJlBL9XJAHQ2GLCO7bldD
Lp1bDnXIpDRXQeK8BgjYkWSUyFlUPvao6mmCuqLbXHkv03J+NoEK3SbUzHBgeTjnRxSqLG3b5Um2
AQeCPJ28CCWYjGrJUqKXayyt3SG8V4lV6F56u/6pZeojefYmhlBpLLOWhDshFW/b1f2VRUz7eOoQ
nNBUy9I1CRXzfG4vCc9R/MZKNx6WAepduUQqS+MFcbm3d/vym0tswoITQLypbDhbpDZum0Z1ryxq
U4bb+S2Cb8t6JqXJ/+dnxXqIJDGgDXhZ+QQRIFnj/yOU5p0bgqlj1of9sE9jxIki25YTTaOePOcG
aHWQ2iGORuunmexj7ASU5ft7eH/jTeYqyJ8wluhGNNcdlLMuMYGjpdyLNuZaglqHOAdbywC87TbW
DMtG/D8/nBCWaQmQDCa1DV0/24dVUZ3HEZ4qCK3Nba07tN7LFxhUszYuT0WXnuJmQPojRmAx2cvn
I+/jDtqYVlPNBglNopl5ts+M2hx3kxZiR5G0m/ArLfphOFGtWwVWcej05GFUEA99/qIXxhS7dnDX
ts3GSKjW2RXnVZY1XtvEmyxC8omWMCcZcrQaoB/hnemik07xyPUvSWgfUVG/fv7y71vAP582QxVc
tq4ZmkWO3zQz/LaN8II4T424iDejWZOnpraMDktHeqfOKa3ehbFFvgd8PZMUFohzoC06qhNFa8x6
VT6XjTg105dlEN0NFV7+vJdUTIiOGR5EcwPGb0dwAE9Iee3T+jhN8MY5dLBpN03e/tkbL0zq1laT
8MYx3fsCN/AoX0NM+CAor5wOLg0MQdHP4jaxEzLPXspHKuzK2ok2UQTXgDzTlJDVxGxubHTeWMY4
UdbO8+cfzMcNM5cHMV0AOZ8mm/Ntl5ED1lRkhBKIH+/kL9mgnUAyLNRce3q/5ZGbLAkBvTIeP24r
DZUjuVCnzTovfPYQmBVFjNq1o43SNLshbjeGEd0Flnr4/PK0S/fUVCl3CQlZUD8v47Lt6oOAn73x
UvNotZzhMx40Cm4sldm3QhEH4stXoWquSD4Ci8UsWwqcVs2wDRAFAqky4cCN9rPiXhtZF7ZL3ANN
Zf8uidjkRPjnM9Erek+AMLbfEh/QGPiPwuyZA9xDHdT7pv2muUTWEB/x0GjXhpo5rbTnz+M09dkm
kDBWmrPXZgGpHShH0cYxgUsYGP2ogMBaUG1ywfus29Yw3WYYNME1QCJJhccqLVEVJ96djwl+1rXu
OAc+ePMOvJUaRkDJQy00vMd9EkGsYSXwghmPPQUzTS8XOOMQheRkC7tV+hAbmMj7iSDzDh2rcwMD
PW4SfGLx5Gg7vbMMlEIuzQ540fs/B4jnwE4C+oSJnFIrOLiu+15X5q5sQTKMmTqZ4r2VL0Uxh30M
kiP4QV0P5VsP3E/J2g0gLmeua8ULgOdVPh0Drgy46SH9cGOlM5VmNOkY5wNuDGG4+gYT3dAp390Q
vZxvLq2BiC7UaAVAFNdsdlkKiQTT1CvunKXIq/vP38TFh4vIAdoXjg4W/2wiSYyCzYOXxRs8nUiq
uGw10k7Srq8c2i7UGxnBjsW5l0ndotb35wjG7SbSvEjjTSdoOqFNlA3IDubpqmh3bKFOMA/Qg/PZ
1MI8+o1+KN320Mnx2hv5uFOZKvQabSJJ8ZO7/+cbGUMVGzFo1o1Wwb1o+GXRl8SevUTJ8NWcrJxV
Ff8oC/N2MsIn8sf//IZzFwwWdEOq6nlFjsfAaiOf2WyI3Nfpfpfoy5LSvTJZ6x8PyRTBmBnpM1C+
18+f2r6KUm3MmDGsiBaDA+d/Fucx6iz7GJGBN7OYs0JRb4LWcmZdzSgHSD5r0ZjoJRTxCMMDJ4fN
6LDlndp3geE8JzBzdJewgR55YKUhcLo+DV+abUhnMDjhEzD8oSwjrVKC8GsjlJ3NTunqnZLnL9zK
earrh0G9OutfvE+6gHUH9kJ+6NzE3CTbovq1Gfo7RSMmrovyl4ayKUhIibImDn408Q8D8EungKvq
2JFaxS5IEcB8PjDs6Qk4nw74oGjyGpognORsnXMaHcCTV0QbTMa4dAD9S8APECgLqJUB2i9MUlld
3fvsJtgSHB1ZrVX5zZbGKUFbk731HtaVIGk3FdulkAUS1LRPlAO/tI6Gsr03b0j9vhlq/SR7ihk5
g0EV+YtRR18IuyRBL3txevWQA6qfVSgnjfJbKc1l4Smoa9kvUaqmBOmcRq14ENCacieYwMNvQUaz
3ZeJWGa6dcBj/NAKEDC5Xe79RoC3UFd0+BeubQM8tZ7TgGMuw15FcdqrYC31g89wmEVmAGvn+/vv
bSshnZy7nBdUVPzsR6heW1WNi5+9TYWV+Q9v3/nWvnSrqaSQsLIV5S4FtiSjdtfR5FxMD0Q5JdsV
/rAxtabkAPPD4k6HjnYKy/Ql9MqfjV9tR9U4KQG7zLpjwi7K4hEWx/1olB3bUmdOstHP8IfmgBxp
fEQJ1nCPw2tD6OxrNHGm7NhCGa1Yry2DS+ZmNW8FusdpLhY2X1Ih4IOXIu88bnESZN5DXdHPspUr
y8ClDYamGhwjMXg70zHuz1kxtps+JAiMI26tzbQ+ffB6d6eGS80rnrJyeFFztDpufHSy4coZR7+w
BGlMhtOmmWatON/v6xpPtYF9e0OY7Su4tq/A/r/Ymr8knPgxzL83mtiIzfBmTcYyE+GO/1XN7EPm
ihfZ1o9E0VIYy+n65VOlal31CCh0sqip92CpcupHv4y3nz+rl2ZXalqaxX6f/diHY3cLbbUnbDTb
dCGKNjvdFg31naR7LKN0O+bRTu3slfBxaKHSHFLeHDqSWac2j3GNOsL2sc74d7E9/gx742si1dcR
Flwon7RkeIkq9cqZ6uLHq2m0JenFcKY7X30NxQmDUpJVi53utrC6EtHQF6/O96oaHD02W2ncL4fQ
Ww/SvJordGFjzWtPlWddMx3m6j/HFlNeV1dGwdgiPGWuM5q13jjw1KzNbGEq4SPO+p0/qq95rL5S
p15BbFunnXtr6s0j1vxZVEtkzMCnhZrefP5JXjrs8uY4zgj2YJzczmZdAp4NgPN8kmOdfQU3tiKv
82toMl16vj3jfHpQU2pLnmneWp6zM3rvy5V3cOFcxSejOkJaHLDk+TYwt42gTlKqS8XQPk6fT2c5
G68CYl5/NZz2UVWjL1liHfpI3gb4ydB5ZKH4Glbja217RyU1vqZA9hWCrvEUX3k6LyzHmkBV4wiD
NelDd76Fb5mO1KFRQjecq7M30yxOccUACrziKJv0WjP40mARxGzppqbrHPfOBgsjw830akzJp8fW
56GGh2cyg7y6yC3/MfQH/rK/8jhPn/HZyku/XjWFoANt6M40Q/1WccjHri9Vl+IVjuVnwsKRWVsk
SNx4WXqt8G1f+rR/f62z8eYoYRQaxlQoc+BjVYGLwVSD1MUJRwteij4DwCaRNRpi7avF7ZhnNiYc
uZeDw0NrLbCsnyaib2LYK49+XpkPWzUzngHVJ3TySScBtxSPpFs2ARgedVsp+QlLrA9CX9QUa6FI
7O193pSnd/IxEs2E9iNsvvzNSLXNINgXmi3YlXDcVr62LVJ7mWbt3RC8erq9dKoUJZ29k3iwKbno
fbaps2GtFs4+L9tbJwH6ogzrcqxula44RQB8yO/l2MwJrL1J2mErGlxqRfOL0PVTW/EuvfS2TyGY
JO74aMZ0SnSHSKMMk/Y8sEHYxP04y3/IrR9xPMsMopITV/1KlM23qLI2JcgyZRDDHJC20y9alZAc
AZFmVeBHeydcOlzKykAliRvP2FloguzQK1ZJj1JaTV5ypFlUFitysOr96A0xLNSUdcQqSPLJGIHg
BdaGGHWgSF6w4wnGCUqrZR16HcLNuoNNByiKeGYCIprooUnYJAqHcEjw+TE/YqLuI0uElWDe+j3J
8JCFkIxTwZ4RwvDVLdBZh45Yp8QCSSU/gtHDo8OoH2V6BHW+EDn7MVvtt1XKUmhCjYvwC7dkBznR
m4M9iODVk3Tl3pTlWxtkR69Mj0pVo6Vw0TwZWNqzn5XUnvUY32IaZV/CnpRrlDUWuFsaB882cCQ3
x+QNpNjxN77Jz4rcG5VQqwZwgPDNVa1spyHRW8XRGey9tAZMpFMgLPMAkPQ1+ta1iOAeuv6hC5qv
me31RM4O68+ny4vPj2bbGpODQLZydmC1iqqoB4sJSa/cRWkxI/vd/ZCTeIFKyBisZTM6ey7xyjx4
aZNC/YPTK2IKtEpnL2v6AwwVb8BFRvtHU53bNEqo56dXZqKLy5HJDnPq2NJGdM5ex0AcBLzeSTfd
4GyarsETBQk+wa1LNSVDTgd00z86pX4TEItTaNd3CpdmfBZV2+IeU4U9Pzg6eVIkeWfSUcDDERco
Thv0751iHfhrkukxo1ly5nrjA5P/0g9QvIJEPKglgGRJ8bEhkKeuy/tIJ1JLWns30elgmcCSXYJo
OsiZs0QjEzys3I0Xp6+ZVz80vreDK753hhaYAmlTrVniUEip5nsEhXgYiJOuWQyZdRINGLiI6bIZ
ph5hrMz1ElqpP0xOJ3V4Eem4SUcCd3x7rjn2LdHJCPlf9SpCmNNiwCfXa2aL4KHIj6XM0LAbmAbU
enyZPs0MMhj+rz5ayND6wlGKIFKgDQP4rPBYwluC3MtO5LurdAgXpo6dz7wh4OgtNC+gUNOGN5JN
KlkFITgFqlBVYtcLPWw9qgxgHDUQwrEbrIn8IIUAgXod528YqQCTqrC5+xYsP8KIzjOINKiNU953
xWpA82/nBKQXTJ1QNuFQ0Hu0W2tXqZgo49KbNT0e2zb8MkY59I1kEonj+QxcXmDCCn7+DF5aLy3B
Ed1B78ZQnZ7R39bLQK3MJI3aFPohPSb9KbHi/dCp60gjrub/66XOj2htDm84A/m48W1Iiil84ZQa
O5jEeVcrVy7r4i7Z4lyFLgU5Gse5P69LLfQ8K4yS64o2lU+anpcu/SmWln17qA3fNI94MZzs4Iav
XOalXQ9VGkpSbLU4h53teqwSWUEaM730tH0hoCcJlpe6vrV9Z6/lfL78+fMbe/kVTSr5U7Dph2oD
cGrULXAMN2VYYgArT1BlXjR3eM7i8q1mDYHqtPz8Jd+njvN91qSPpdaJWtk+F/+MVQ7VnwSFTdjH
/twg5LBF44jZ0iFoVC1nY209VrCZyILr4kcpT0UExbEc2COU3dTqy/CY10eFharC7IrPNKnZkQbj
2hmQNphKBnWC5BE7MfcRojcKXS6muHFr5bY1H8tx7bmkk9uS563DlUbWALXtfQtHd8Gzsg8C+FI0
b6u55j6WMca4GiZc4ohNluhPvVPcp0o6zFwqsQiaF37tQxN2lGihk59AbbbDdTy5z4sKaBICQELC
sjmnz3QOx/9bKKFOmMDxPr+rF0ctY1bQCqI1jQb1z1Hb9S5Zab6TbLoif4uHLw60kcgdt+DrbnVj
WTeLEL/jeK2QeWkAwQOikElB1/hwMqhaZfBz3SJ93s/fwpGPzxmrlyGuX5JJg9GX+RHuz+nzi720
+tN5QvGuTr+8765/m3lUp4wQJEM+jFhCMnA1cwed1rT0l5m5C6V2F2fFadqffP66l2a83173/Pwc
jkbcZqaaYGzu1zJmjIWyuu107bnM2tvPX8u5UKEmhdhCJMaxlFnhrFRed5JAD0KZNiINH/q+7RYB
snWPaqxexjUxLvkvkzA3uk/jelB9vOwSZgZ1Q40P2nUre2ZWG+G9xhn0I8vq70JPHGFV9okL4FTE
iPwU7dWz8GJVBrA81/wWopFc6jqyvJ7YvQrGoB8CzjHHp7oBaTJGj8yNsHshT638dMueFls0bpMK
tzbJbc/v5hJLhiqxT9junNsow41UEH8908Bfzzh5UTDO2Osr6YmYjQpLCHVnV1t7rUnGXV2Rpkcw
JFKqZWp239rR6AiB49ij1eYaudetS1I44Frgl2SasATXMCaiuafDEI5EfzRifzftm4tSPEt2xH3F
2CBSYen5/bPhjcRg1acwa26Je8iXdqTs+8hcduBnA8X/pYzlsDT9ekfGbH1rlj5pUZhfSei9ssRc
emicKYCaxgNP67moM47zCt1lTl0953SViecWHEWtGs9mbu5p+D7XRJRdmen1S4PXQZOBG8KmVXw+
njhfeuQWMkFYsX2rA7xHduvqC62aF5BwgykdSptacFXgbCw3JNIwcW/7IAw3Xpg8lg1tzVyn7ZuQ
2qGHv1I3/4rennCrdpzQEtEeFi+8hAagOtisZdxiAdZMaBCfPxcXnAIGHgt0HjrTDbXKs+fCU4YY
TWUM88hNVuincLirVLz7Urs1Eq6K/K18FmDqUwb465HiE7bnOAizh4wKuYcRUXHqddswC9fpI6l6
6LewOq1JLcCJC7+dSI/4SytWriWAx+cQL2uFAIpYnaKhVXJfg9bffH5R7/WlszWR3b6pTZspSfln
GjG/zWiONcik1kW86fVwWVBUB6UmT3VGlEWp9yvNcfNFloAOT3Tt5MNX4AyfYu/1yAap02gdRBwD
oFZKX16Zhy4JMRBt0zqadgn2h8Ks15tj7rZMtrn0D00QvyhxcfQzjNGmgRG5JuOkhONdmf0J+OOd
39c3Jq2vWety8qwr+0u3Svz0rY74oKDUI3NL3gbSCuyOH9Gkck9oDWofQ/l15Z6qF2ZQtBFIBRC4
0dg572qqoetZlI0S9NklQUoRfr9mYNpw1R3Jz2hEuLv9mAXbzt85HeiBLIzGG0eF3dD5r+pQ6Hc0
0OhuxxCDhDvlczYFqjdtePFGHpch/kE+ZLrs0voOOircE5IVnZwaR2rxtJhBqyxCuKrkdvKwDVDH
TRk8MFkBqEwzexNHjkHabspZSopdppOQI3zqwlPnC26KvwOgBqQvpkDRthPX1H3Dp/jwXBXCR2vo
KEu1yFGeKuJBmsFzigxpJhpDm3U5eyWpyEPk/LQ7pmArbF49U124JruZtN0gZFsU1neIpW+e6+16
D/aTF5oLT2THaT1p7SdiML9Pm8I6Fs9VWZ60pnnV6fXRN39uA12j+88PFmp98tnzd127dfKaBrm/
h1rfLryg+3XjquLWYTXwjDBaUy3Ekl4WRKY49pE4ZI6PEAGZYluYX3m9GeOJOzqo39Ns+HllLFwa
CgjShIpohUPteVdtoJkQV7VINn2YxWAhxQy870PiVf2a8xz3J3COraEQ4jnNX/hsokS7oiy5sGnB
ICjRmZvTin5e4CXuuiiSaYPmZHx8XZx/sWwQw61TcG+Qk26coViO+EhnAazla0/xhdmfUgk9Hcq4
7BDPq+8pPfamS4J0EzWESOZpuDEyGGY2oPuFKLBXZZiRDtJ8NHkGVonrAw+tNm6ekfvs13Ktp+Gt
2xT6VgxTBGDrACEkl0s1t23TuzfQMhcEJp0CSXAoe4s1uxr2hGX5r1XsP3/2/+W9Zff/mhKrf/43
f/6Z5QSven599sd/nrKE//57+p7/82/+/I5/3pDcllXZr/rTf7V+y25fkrfq/B/98ZN59X+/u8VL
/fLHH5Ypuprh2LyVw8Nb1cT1+7vgOqZ/+f/6xf94e/8ppyF/+/uvl1c+AmjE2J5/1n/9+0vb17//
QikgKdH85++v8O8vT5fw919seqhl/etn/fYNby9V/fdfiqP+g2FvMw0aYrLCdG//+mvrH5aB64vW
FUUQTvGMmjQra//vvwzxDxOhkZx0UKgj3odrlTXvX1L/QUnCMRFjSuT903f977f1xwf4fz/Q/0ib
5D4L0rriSmxnOlD/tvjR80D6zRIjOEXorDDiz8WPuGsS2OxAwjiNnns6j3WJBKZCHcp0SyCOG34h
CCc4SKU6VASQ7f3cBCQ46HSiRUBa3QBlM89uyF1sD7n87sOC3opFWEXBUwDIpMnjXwPHx80wOK+9
/Z14Gm1vkDLTIJvd2FGgn0A2k2kqxT5Xy0PAJHTbdE9uqUZbShzlCp7sSUechn8rPyhVvxvyLt0F
XjAhjtm7wTl2dlEnH41cjvOytgVxn2vdK+XBK22svy0HVTDWK9HQ9yLAr155pVgqbI/nuWYH2zSy
kSzF1rPPfHmX6UDOYhEv89Abb1mXIeGAQHdzQxyL1HqzrdiZwz99w4IUL8fSPAQO3GVDVk8Fqb4r
O67YbLtUC4xMKHvDGCgi1t86QoduA3oobaeTX9SRXJpq/VMEijkXxo1uNMkP4Vh7ePIgh0bsL26q
brWm3koRF3M7IcGDtky4dgcJQaNVVx5mhllpwi8qwNHFijsBzkiqXKaBEZJqBdijpWknBjPYl7lN
DHOnw3jLh3FfRmJjxNsBNEZfaNW6NzeOT661CPylE+WExfrDD0uJkXuAtSWThMRW0RMu0NJj7aFC
92X63Sirp0EPWNddY10Rb0L2gfmK37eZVySIEr5C7bDTBwLIWyhgQxdZ2yy6p3uuozYS3VKjfplo
Bekjy9AadDas5E3EgQ0CkIMQWDGcVnKJ65CKq2H8EiLdC7er96lSHsJecQ4utHTrS4QqfT06/U3M
qjgfY/+H0RXtotRVQLqRvqs9yOFmlqxSM+g3Qfam8PbmjQdqJeoTZa2GzbfU7jjijZBYaSbA6HfN
ra5r+65Q021lwxYPBSAPxGJon81q0v6a87a1X9PMZB43dMqXnvuqWUG3Eeh25pFH4m5Esvui1oJ6
niv20UxJ/Gi7qQDhmdoKLDacZb8nQae+wRyQ7V0XXmpGGnSiZFvT9pz9qFvLYZjJLHOfs+Eu9yrv
aIUbgfofPEO2I0NHWRcQfcxcfjUVMe4H0OKtortb8LLHsmzFTUvSyCHUfhllH9/4SkPya0qds0Qh
uahSjhW2Qayc1oEWA1wwpTvS18qbbU7C5gL89nNj5RSKIguxt00LVM1+Kj2dF3AE37xh6m/IeFzo
pfB3FVo9JIy3qg7TUAHLR44IkNhu+CZkAvOo1ro5iPO7jsYZjzZAQCxmoa9uab7T4zAe09hIbxLK
7GRnWx3tOWtl5QabuSGdoEu1vdI8F8x51MzroTI3VLRXvR3/SK3WWMfErs6DLvbWThh9rWOMQnZ7
yw66mQ/fg5hUxwr7iAO3vuyYuLSBzeFYqDNdBnuzcpUZIhds8+l3bUq57kIPQWUiFomuc4bB7RHr
4y8DbpuMkr0XtMvG6Ql5M9U3aXlbK1NMoolylwCegn1O8pP3LRc4ArY4y4apHlWS7QvUys4yJBQg
gjpStLKm8td1QBC9oF5UKcuKXFdQGHgoVP8pYdJGelIT6BtD9IjrCRlb5cP8ocwoyo1sihem1Ue3
yoNXwP2iZbbVEZgZVQd22bR+tr4/zmNKEkuXds3KbMgHH6JG31Z1Ns7rGPWLFd5TQSB5JSb2wegA
UdZkaCYkeneWIjehcWdxbMeLBDWzzTx4pMSjLcEKr5yCsPM6+ZpjpQOWZmJpCoN0plI/N4rxUOlI
5eOMNoAyvJqeFS3IowcD4HmrxMDdNVi4QnvGj9FzlUVNx6FCuJu8gaaO11Fajlug/KCtiHkNsuFA
VES3aIL0Z9YTnYQW+TbCNTmrtVpZqC3mHbdBlsJbzlrAsUaZObD/EUKTepWvGuVtpJC+Cnq/gJan
lgvRvUU26iDK+IDqiKH4wpq7qvvgfizJGFdrDTvuMBxCklJAtiQ/DEt5UjBtTFZxzTMJkPQmCqXS
Phd9s4RRTWhBSKhoqdGrdQAYxZX3CKX+oWhTczX2gIGFYUbLtinEqvdbwF29/Ti4arVC0g2cBo31
XUSD9stA/NSuCYnfq3S7xzdq5bMq16CDVEZyq9o1ARp6biJ/rtjd2ykUZSxB8OPxpTXFQXMrhg/H
8tkY2sN9pCUZgx3mfRDiK2KXQeOIQr40AhD0UzhGn5tioTsx0TmFgvXSKfS1rwOZHvNNFjRbZfCS
BY77cVFULZgsnwhWAkvqXQvb0GrN8VZYebForURf5PBqArdjTZB9vnKU+EkOMp5j2nlSVWTc0qtg
S7ZwWwiRaxcNGvCZpSukOmCHW5ajhrO2zeJbIxuYfAlM76zyJmjyQ2J5Btw22uueXh2sisfE7LPw
rovrteUJmvQANXSlWtA0iPao2zwoh5vWRcVloada0s/DmZboxcTOWRt5T55GDpJeahg6ws5iRR6p
Z2X+MVCBZVUkwUdKUeztmjNDAYWzD5pwKUvbWdPVXysxgE4HasysCPN6a8K3iwlvn/eOwUAgYHrm
6/IGCri+KR+VIFc2vhCwigMP5QCZIqzwBTW1vMVKT/u+bMhIIPA1xm1wAMsB/zgEsGDktPernLBF
pT8kJmQmQku2TZShUe5Kqg9GmtxVAdsAJzKJc1t7Xqw8ysD3tkRK2sSqoaq2mjE+NNWwHgrPW9Dc
V4F3FzYTkJbs3hNUZEwV4LF+z04iuM0bbY189Jjzg+cN5oKmdAXPHjlmaeTFrinlq16Tt9jqWy/y
i937377/zqiGYmfrzZxGebqMq/axJ7l+JxsoGkVmd4wyxdpRsdYJHAzJm2CY7axcfA8jBGNh2oI3
oKhVMolt1FrdmGoz7N5/GeNmigxyUAh31dIz25/KONFL2BtkOzWZPu0Y+YIR5BnxpWOzcUlFtnot
J/HUi+d24PRsRaN0HxKLua4rCVC1MGrcipHNOhCZoAYUQNsqFa6lVtc/avbgMy/KiBye3mSfdsQR
Y4KYZ25g7FCJ+sjhI7h71RNA+JXrVerOU8onN6rBhTRAmTiE5Tvitg9hNnjTkSzfebk86OQNrEIo
OLshaIrd++9on/77d+9/fP8lMdhyke64abTuf7F3HsuRI0ubfZfZ4xoCGovZpBbMpCiyRG9gZAlo
FUAExNP/B+i+XT29GLPZzyYMSFaRmQkgwsP98/PJyzp0fx9Nlm2cwShLHaXXJBjrSx2+2JGZXdso
ys+a+aRSgcDbEV/wKvPi/ZI53/TErwfhNE/r2x1oWD4meXzy5ggYIqmRPwd76OHZ/T73UGHt48j7
Mk5zRXo2qC66oWx8ipbHfqTJfSPZy7C2Sn1GmImS22j5h1ry2nrYYY+0zU0qhuv9ZoovQgtQzKLk
V2lhwCReDgss7TEga3FHWS5rHtgV36KCM/rnuL4gnPpp9si2Vdb4LW69mjiTYT36Pdhh2lxI3tUX
xyx3ngVcap6hi1q+bi62dpqLuwzrqZzyn2YD3fn3S3kD0tIJFXFWVTV/fi3u+rWs31VnuQ8u9m4H
67WSWGgkrnQuuGt4wO4wv1OIUa/r0C1HXfCrpY6+SQZwirnpNJs8Zo9SV6juRw2VmmAHZo+v8Wn8
70CRZbiYhV8f8nB+K40Gp9EkMS7FsNxzKc9nC3t4NhRg9GUItC/3ptf9LMx5MLczDvDHpPNpmKMf
GQTXX0Pw+6hyVIFLF9Wp0ei/9YnfXtbBx5FQ7AOvxRRFM/cpWMNNjWVR1vJJvVTdI0nvwOjMCkJ0
J19CfwBEvPxQLw+73QIC7xH94LEy47uhClxHzbokIF9mD2+ZIuTy19YjMQWYcq7nuo8heg3xYb0o
67VYL5TO7fLgVf6nzs5A9dNl015aL1wUit5xvUv/df92A8D4hr5zDMP+e2P7IbssHZ4t1Vbzdr2R
R2YNxOU4gp0kAUGwfiGs4//8vsIFRrJYiycA0xET/f0p1yNnsYj7/RrTNrxamQBm1rtGS8AFpv2j
Lih1JiNcUL8Xz4IdMerMcuci8d80doh+Yna+dXG8DSxMIvo+O0wTUPMKA58M2ya8DoG+hEH/0+Sq
BF1HQnQAWZnnTLBBHG6oWaes46G9k1Of334PYygFQoX02rnTJnQKtffmMN/I+kTX0Li1UvdFJ7TN
q/DWGu3diqMnibHL1khY6B11iTORbgzLOzud81L39Se0WKyY4AUddFh+TvAuyvwwh0Bg9S2rqu/C
F5/NWMCUM+AI4vb2pTQ/ZwkwxiJovsa6+gqrjL52oGv81+wuE3pRamdcROhu3WaYbZQPaTwAgTQR
gHsaV/OOnSfdqUztXXdQPmInc3Zz2MPqRLMroY+vX7PGaq6xBKZiD7Byi+StFZO/WwJV0wE8auYp
NEqT9TU2+7MKfIottrUVE7jwMnjN7NLckoi4Bh8GeYL9VJanSQXDy2IOOkyBvnSOcyvk99F6DmbQ
vgUOxwnuk22ZPyTu+MGGpNymhnE3VJwDuoKZS2/ULgqClkwE8FEv8mNyDpiLBvJTFruPVfE0BfmP
aMIso5kodckifu8UwYoxmePWVDnZwDHYjr4+uVnzEmBHvmz10FRvUUdhplj3T7lPuS4ZQeI62JJH
Q4lbSquI+vTNHD8j9AfUH3u3iSCjX7yfCCFhRUpq5gA4/aZ5CwAICxviuJkRVwV5SikeovNIX33+
3rn6tfPw7OBLmJOWDpQBIBbdRVTl8wtGKi9t0UPpn+x9I+fvucWeWmc4N2RD9+wgesk8j+68IsTj
rEg/q9Hejdp6m6KoBiIFQbV0f0oJiVfZLWA8hL5TpwBGg9OuD7MzXntsr3ngf3UptqUhdcBd00Hl
Gt2HNiv2HR4ktUqcrWhTpIMu6L7G7F7KxgCHfIKoAA24Tz9mK38BBmVvkZPeCsiByAOqBz8aKezS
zl5O1xyjllxDGNDO+L1S4p6U8m2W/qdchJBZVYS4CclJPbtn085reiGCp4ICV2UW92GRGhCTHqWH
2K4uAVEjL1qwdzFQgyNWkfsI2t9hRBG1myhhkSlRm7JmbfPTeWdwGeLhiQoHgSMOHyehZ/I1GtuR
FHWv7WDxQGu+v7XL8Ckdu6/zFF18FzhJ1HVfsU+NNkOXnwHhdNsyCBTyihix0Zhr2Ndteqxm45us
8nCH5zdLwVmx6fHrzj9EgcfmttXvpqWY/Ay1py0AptnMdIDEHxlT0T+pLgASDeY1RwyVLPZNRpFe
vUq8dgH+cUE7FJiXlrvMgpJrSy358z6qK9JystQD9nHdtAv6+DS5wGM7px+3cjCRV2qxVVn1q2jd
dKu95ivGbHiJ0oVeC3hNUwiKi4J+Q4i1mXEs2hRFWGxVE/o0ore7wYGXk6cvU45lsCrxXYw1oseR
HBEJflrnwEz4mJZmQwu31oofErNCSD6Y2RPK0GkbShv0m/+CsWKxrbWldz5VKacA1UC56BeRRby3
lW6R4z/5VryU7D9PHXaJvTc/CCd9qEPkvTBGfyGibfGCISEh7ffRleZxlua3Ks0gP8/OVSHF30Lh
Q02WYNVs/3AK6UNJB+YeYP6e5812dDDjs4ObC950pMlzgx7HAnPRbsKM340gyUA+Wr2l6fTUVWRj
obvgm9074kIA+5lVA1J6RCJwqh66eGCr5g8PtTJfwmz+oHGiulEPKbf0qnj3vnAfzdBNmZwxpUhx
rJU9tahcYyQA44wsg72JogBJMG0IbEPwZ8Bcb5f5COxKF+MKt/nakbF+YFoDDcbVdGP5i7QHavCx
2dlO3mAaHn1qmYMuVdj+SgrsxWwQpQAQfyZkUQDK/goyvD6N6iEwC/pNneI5TXS+y/XSS16aD71U
j3Rj/mCJwRwp04eSONBL+69KBz9Z0jWkj8U+3HUuojTPWfYjd70JppUaHryBtTEjJlOOvbW6ALvu
/pB1iAULljQepM7bG/nSEUWfLr6uiGW0EV8gnddB+CS0SmmEYJYhqkWmbQ4W0yBV9HY2PnwloaJP
AQAohG+WTF9k7pZ3rxr0xivRWCoFDZC/hOfoU8HGetsHTbMznMHeaWcvFRiFcSsc5w850ijuajUc
69I9mfNPGfDIlzh+hjVQXRupxTbgrVGXg51J/nw7dOqCNf232myrLcYAYQvTQg/Voz1303PkRoAJ
S7zX7TE293NKo71jPzpqBgHe+nxga5Gbi+KgLe+lyxqfAluenVr3RElsAHcUfCShezPYhe08p8Rz
yHmt8hkbd7zFSZYyocVKP0Xa3iqJZ0CKmZIFDniKtXNDCPojnXG8y4bpwbHRcxkT9PDkkpeFRP9R
XFNmia3hITgVBVrRuY6/QKov+865kvDexoiGHVe8xNz6BYitwj+4/vA9t/PXWt26KnBxwepQt6oE
Rrmy2DOFqPPKmQwc1dkq6I9pZKRPkz6OYjYvpMmAQpghLGsaqXep9J7T1HpKyknRk/wlJ7+96Za9
xTqg3oTeWEUnUTWvCO9fhx3QQ/hXvUXGi+RQo+J6Ty44PWYSdzTsR5si/oXbaXONBsc8+pGF0lPh
4NkOI2iG4sYyt80TFd5TgC2o4eme0h9pf42sFkA/IdHGb+DGR7b9JiEr+A1AahB171iU1RtqEYDa
Cv1tFuMHcROdX8UfAE3xsCpg62KvYWviFpk+2wXvp/OHH2PinMlUPhgllJPSx8A7ct5dvHRBtTQe
G2W649heYRH7Uzn+S91WGlkA9hJ29tFYzsdMxmPX9DgMjg5bTcVdFwTGzUo16ouarr8RB7Yt14Rp
OK9KzJWJ3g0wH4K26c3SITlMItiQMn2hwpptZVvuXXoQe4h2kVcPeDRm7WGel1TSUH6Wwqr3yu+A
l/c2PiElnH1XXaexwhHHcx5pOWtxasTroS4xNerSunnsi/xg5vhCsxvoN74uiFBkjicB4qXcLMF/
+0l3SN33Sms8/czvbYM1Wch1LJvEOigPK4DGDN+HptpnGE3jZEnWCVCbOcCrXhLmSkwY+t2HmaRF
KBGqFD62msaktomwu0s/0UOwaeKmv6znZhv3pJrYdX0uOq8n/7HkEco0U5f1/PeQNgnTBQDqrVH5
GFGJ5pgIVMs1if/dtPwGw+QPpOueLeB+S9IMa1n+UDVWz9RExgMBD39heen3oIdh3tKAkm0hF0H1
HV2qxdqRim7BWzaX3wJSGXizh+oSAKPgDyvoOH1Vi22FMnqbpVgH+XUekxGI4+ECD2a4AHwf2GOm
D7OIq+P6uul9yywHtELpDReaSQcyOQSC8+RCs4treRnbTlFwozKynvoe9s1GjfCZZBkNukuSgwaa
sjk1hDNxm2Znyl0dtOJ52AHBYhO+DGRu/jkUvZnuZmsWG0Sm7N+XnTxEoRfRF0RqafHqDpY8uGM0
XNahbSo8X3TOx/KMU7RsnGlrGUhtMaxHv1+rzeEJf1DKZj6mQtiJ60scTfoSeiIEZLKc/36xkvhW
uYU4mdnApZ37vcy95mS4bI7msUlY3VHZ7KSbKQQNfX8plkxRWwXo9dssI9WWudZeUd3CALQ5eYbf
XZp27i7rkbOcrkfLv2itoD+BPXJ2Xe/ITZ88BbafXdxe4dtpqyy4mJbgI3rS2RKwWZfSs6xLsxzp
rI3PWGduNe0llygfYB676FMOvswf19cyOGSX9YjWLqxBwA1Q+lE/ofcCV3fhjwdGIi4ggcU5bz/W
k/Vlp6/6c84V683KvKyD/PvoX6cEvN0+b+gMWN+fUY82tywKNz6wqWr7z2F9eer76DzWzwoHeOQx
XpIfmyK7CyfhtFje7PqOc4KELXISsaVLirc3zeLiLcN6ug5ei89Ei2tUw0pcFlwmv/rz7//jTSxf
kgear8RWi/ex/mTiRkgjQmaIW+4+Cl6dVj6Gemq2Kmli9lybujW/lDGbldlv8WBJ8LDL6AxzJ1Dc
5gL6og/Elo2Dk2MoiOlJaRuabHYX9Q/CcjHYDbL3fCw+iIG2hY2kcLJKfNrq9KfrVm91z12STxVt
1aLF388EBzDh8jXnfF1Y614J89lLGBQPddqVe0Gi4mAj9u/Z0fRj5R5zza+TiON+mbuR/eZxjoBy
WDK+kvSVvHKWqXirhf6JZowsuA66TZwBV5/wpqZSyp2r/UvcY3rga/OTYSDFaT2Z/ikZ/EuW8X9o
Dv4WhPx/0cj//l+WQ5D8fxONPMqfNC/+Uzby13/5SzZCH+x/UFiGJk2fHt0Qi2bpL+kIHcT/Qcbn
0gaF8NsU/5SOeP9ZpCTu0sRtAfdblM3/lY6I/0DaRLe5dLki3jTD/yfpyJ+Yjn9KR9CN8BZcC9AS
HW/mv0WteafmHPkuri7RH4HZdpdqnd2Kedx2w0QkEx+iWn1ObPiTMyksWAb5WzDSxGgmS/Odg2v0
kvf9PQS1ri6gGx9GRIy7YrSfUjevL+sg7fzat3VxzHzKLdiXkdsb+4aa8Iif2TJrrEPtY5wzlxm+
VbXch1q2Z0+Iet8n9BgBrvKO3jgHm5Kk9qHLcdxtOugDytYYHTrfM2QUTy1qo0Nvh5+rgEQ4C2ZL
AufJC3cyHqYnlsD0OQ/Kc9Q7dzEGpPS78gYKVp4rbX+kXnJpotm4xs5A35IxVId2zY7PbMWInciM
r0eqS6uLZ42fmbpoZ6m9R1tXzdEtsDrTGFEYCX0Puusw7Yu+m4ntXcYimHAWool9XZCdYERsqFNv
S/vloRKDe22WIdTMvDbeByWuM20UmyReWaFjPo3BirJUSOxlWEPg9XQ9ItH9Oi7Fi2i5BlXMWtr7
4L0pGl3zmZBxVhO7Ay121VI4Wj9DCGbmNM0O7s9BjPRm+XAmf21jyKbY66FP93BtXgc7e6DMT4MS
uwM6yFggLZnTv6qwjaEE+Jg6mDQZziEXcrxQDmCNii2ar7qkWHgouiOpQg1qwDKWiFxe0t47x1HQ
HSsXfPdG9FhRucrDm3AAdxHNuK76OX1KJV4VIJD8I3l1cQZ2+Y+v/l9X4vfVqdPc2RuS/b2DJR5d
rCextAkLCpp72Vfqsg6wOyjo1+5PkqkYg6mhu8RehqNk68qLtzwM69HvAWJ1R6hTR0dncg/2UvFZ
h/UD/et0jZwk8zn6YxHCRWq8GSNpikp/Hs6j9bT4JG9TYX1bA6SZXo8/Q6Xfp2J5bfalcwrKYrte
6XqpiKxHv4f1ZlhP52lsaTjo9GZ9IteH0Z8rksYgmv56TNe7YyEu2GUK8HW5idev7vfw+zU7ofc5
z7A4oW4ULw9yQQYL9uZSQhLLsP6kmAdUIs2A9nKpQeV/DyMyhcv6nJcpOeBNlycY1PlJureW4o1c
6wFiqej845zdApKJZ9LFKKHoKKLG6ahxxjztPWaVvfQav5vUCHDjzalZ2IGYL+4yrKfrYIWEPE6M
8XBJW4ZAwiyiY6MrsGQNVuuU2yi4WgGbrXHK+0uAGznJjWqqjtWIGf0QfaGpca9qC5O/VBmXwLZf
p2AuD0Nv4X63vimagmhdvJjLw7a+IJaZcB3sv4/W07CrxTEku0S7anWZlv9gRZ11RG1xY4HYFW1F
2NbH9dUr8T42TCPGU7qmKgWS8WIaxnQJ2wHTY2f8mpYyvNBtkVyc+Y1vluQ4SRgKTzaDTtgwTDzw
ZLchanR9fJW+8xqQHz+sb7FdrnZSLh5onsUubJnQ1h/oNCvbrxAU2/M0tJ64iyF7naZ+5ok2u10+
P3dhSx5icJq90t2dHNgHOkAHLyUSqKYm6U+xeVnptsB7f6ShKM5z2whcZGjcjOQniPeo4nL12XTa
UxhA4raq8L1shLubh/I5PKhQFpeUDBIy2wLrb/5Fm/aUsnHLUkNGl/eEtd2S+Ye6820c5p0Y82+x
g0rEHjN715XYVI3NvCus5VYYx0cbjMhWKPNbRAcbqckShyql7qlVx4c6w+PHqtgGpwRnx5hPx06q
IdMz0ZpYWfoxT6qHosECkocofaBMTxjJ3RQvOXpczmjkwVXbQBLjpKjwrJtox0+kCcV2cMmYmSVG
g6ihrf2kWN/cYCRhM1xJs6hLE9QZ4V3SXcN8+kxDa7WdMoP6VVL9yCFIkG5U36F8OJcZcePeDjDX
GruOgqF+jgjt91aoEWaie26y6dHIgv4c06uBNIZiU1PgyekZyaNtZ/bVp8cUcWSAz6VNEh+DvKos
vb0boZl2ocizOewvVKuuBuUnNrWt3rpj1x4x7Sm3NoHw3k0V7mnDYx1n9A46bb8lT4h4MKUteZzx
hnVR5Cp0mduCxjHm8Jp+Bse2DzappW1Q5j8n0jrHOJxeVUEHsPSG1wKWG+61xqGvbX8/1r19AMu+
mTxT70JBQtvKokUywS+duuKpn4GaceHHq1Xlxp30If85/pFMhXcPCgNDgKhRxyoq38amH/e5n4kD
/Oo/6gxC+zAbYGWxS0+8Pn4C4H61+8A8zKhpDEMad+VRjo2HgF6qEm8E7ebjpyGT3YE94rSLIVn7
gRK3oHEhConFb4w46aPwaN2YBe8rtbHngbxsUQS2v2BUm6hrHSJ5mivrXGMgBxvmRx4neDpBZtgk
vnFTeqlcYYeuWc9P/cgDpKvkG8KxZkceASOlphVnoxom5tlwb+WeAUB4+uEv/GttCYOSz7Zz5h+i
sp/8MnquGv+WF3ynnln/0YfdN5JZeMSEt6EuL47Pc5tbsJnor77DjQswRfJPBJdim+Q8nUlC5caN
sFwshfs2+5FBq3S0sVyMDL2qecun7KzwQlJyFAfPMcjDmRnE64xMfjJQwlm4z174vbAylhOqh7vA
dA2wz3tV1tkRcQbPpChnNmpmQX/YUhyb1FM4Q9bWS45N6OF7DKyUhvQoo40BukJ/htT8ZehM9EiG
g7iOhYbWn403vvUpYsXRcH7l0nefK/kqp+ShgXWx9+M+P7PBB6jmVNYF3AZvN4tOnW1jH+Tm5b4J
ThII5JOV4ycei6c0jVG6Qti4ZXayTaf43JXez2yyv85NbG29FuMzEKF7x6Q2EsOUShPnrgSxJZ0l
ITxUZaDjN7FsjEivBRRXTLv91dQsEVKbyaHGmmKTCQqNNkjwGe3SXkr/Y3Sjx8wIUT6a7S2N5gy6
ceJRQBIPvRrvNsWKraryZ8vPX6RZ5NtO96+O2tkdtKM+BQdGR6D0KWLEbj2eh1wL3Bm7mVsFPzW0
S3gkkv7ZREEr9m2D87Yeuy9DPqtd85jWlFA8j4rK5Ezi5HUFtRdl3ALXJu34hz3RwisX/ZIL+tsw
eerRnIAVyfOnARn8xnTifgv4HOXph1Z5cfBn432ucL5W1dckTonEZwcPw8TmX4VfkqDFFSwFFD47
0a5JBnVSjXk1xsV1FlzmHo3Wj2oO+zNfBInm7LEBvx3iAvQ0Q3CBTJD46KgKD6k47X6H3Eip3eQt
Rkx45u7sIg4vekw3lt0gTWTFvk5igIYcqTtraUwC+EkGLZ7EUWrsrMrii8XiYfCEpESd1ieYHWxz
TL3PaVFflQkYJyI0W9UL6/l6tIqj1tOhw8t+MgjJlu3LOhCbNn8eracsidVh6LDIQ6S20WWV7Rnc
jTmgLMmWIGodhiU2+tdprUb3HGPoahHv2awmu3aePtm2xJcza0iMDF169ZUf7JoWaByAzeqCuU/B
Lgk/785T8pg48dtYFW92DYXQCLtpT2MewQ0N8AdVJN/jJSGaLsNv7Uk2jkTAAWHQqeIqwa7oLr7j
ZjsL+Qtd8yTFKhvkb7EMwtU0zJFmXNUg1aTf80VyZVvlOR20Pq4vSwFd1Lf0qTSBKNTtdPHieYKr
z5Ca7pK+pliyajWCwPoxFXOHuHYRtIi0oSnGvPwWTa1H/RKVW3HpL9u6m7dsf9ahWeLhssFgMPQW
vdciJ1qlQz3OT/D7l3MsBadDXvqPq4SrzNnRoEcib2kvect/SL0yYk0g9UtkP+R9iiv2csjchdza
JDCk6IOf33yfOvyfU0d8cu36c1TkGj6kScveaMY3Kpy32SmdVwehc2YHT0ZZc3PXwnikEvdDJXZ+
bIfav1Isr4Hg4oka9dl4D5YBjd7PufCKQ+H6E+DG0twLyf5opiCBFheh1TGJzD/SivBJeN/TeELy
Oy02oTB+tugMkBOkdYtSv/QehZ5OUUW8AOzhXdUOZXeNvDVJ43sVNmxNS9va5EZBxzCVtwOi/veR
LReVgvrlgaWh+WS0FCwN+UX0WfzqBQal6SZ1d+zGDYo+lfumIy9nC0ynqqN/TUVU31AmWJuuaOJ9
vuwXTQx19o6LVTidZRJIYSwfB88l/jRrdZSZe+XOoxqZMGV6qah4KmuIBojz451jJOPNCqfnsehu
JJLvXIjwVBdu9uSIn3Yn87vTnrNqBo6bNECdqkxuBpZ4Kn5eeSg7tFcdXWGgR9LpMZuT4SCo9Olc
qF1Xj+NzqWiotsb2puEX3qjT4zk6UEhpWou2QB8XS3Mur0ZcyvNIkSGqHHkPp7S7q3rsDk0KpyWh
w/fWeUlwMAf5051IGoRxdMSKs51Rs3T2fBon56lLg/pqF5QrMoOdTNnx1l0Qv07IFByH3MvE9yie
zPnKrHBGG2u+Tj72vW5hWUjTux+tNcN/snL4b0N0wKgQJH6bpLspXXw4xPQ0hP5X2uaeEjWK84Ti
yBhc9xk6Lq6/+fguw/gPsAv2Uw/x5V5hmlj5lXFDZBwdQ+X8SPu5wEfUdJCXm+rZRsOSTu64K4la
joQPdy2q4lq5mngOjKjZ13vyqNVmsKmGiJyZKuOJ2tJW3j5SFfR8sK9p/+BOCsNCy7giiJlOzlh+
722blggQSWxJs+xuBWj+KyRmz3kbVyfNIo1obc+umYrOiCMnEcVe0xqFNkGIsyy+TgGoL1FzXQt3
RKGlENKrgVbspMuoGC+y6SDrfG6uRh/xDgg3Zcu7SRcXO6aZI35UVIHziE8qw3qfs2G1SDqcVJt9
qT02sjPAdm/TGHn07NAv2pKlOfFrKwieCjuvouLOlP6xqqHBct32Ih/zRyvFljiNMC+ORhsBkkMj
ffecm+PwIGlNeViP2KJYtFRn5s7zaKkFlAaJhTCVfQ990QusiF3fzUDvupuKF02tCyNkJKG4apg7
owZMwGIkLvWEpTO67luIFeRGQAZE+LCPskHT0Rr2sEQBOpWt94k2i+RF0Abxpc3xIO7r70VQQJhZ
9jhGnD2q8BH9vnkzhX5LMMp4Matvquf5quvk0OrSvGuvjvbMrgCv5Icw5w5fH9kfKsC8CVXk+Tx0
ALgsrYjJBlE8dpgoPgZNkt+L7mMwEe6OvS3PCYy912aOLySyg3Mr+RVFVv8YxAN97lheVnCGStQM
hyKW9R0np2OmJyzFZdtf675/9wthP4Qqg1ShJFY1wuWqFhFAJ7dTJ7c2fqjGnw4USAtMpmkoAihx
cp3sk+pDeReJW59p7H1dJ1rKGS8xPf5nI3aHu8iwog6m/LjqnPtKblE6TmhOC24EhZCuD8STkw7x
TbnWAW5c+ZTY5p3V6FsXCYCnAR6nGPnc0po7sAejRosGNrO4C2ImThYCCa2BKRRaet8P35hoirOY
rDNb4O+NK4vbFMNb6z1/PERF7x/PqPHafeY3wa4erIsVJOpQYCFHtIIc3GKO5I75mjtsdqXub2ln
icc0D8Uxy/VS/6e2UZeGOBheXu7CZID4Z8nHcR7Uy5JNpVlJZf73HgveHjUFz1R3Sj2KC8Aolnu4
PsYVzVemyeOg6WKjqDSKD0KM4ZRXgE0pyiOmBF4xe7RHVUhLD1VOjdlIxyMM0VNY+D8zwvY3h+he
tewiEyTsNyzWk6ZsT1M1vWd+Qfnc41Hy9DRunQ4xS99Y0Vt+K0P3TA2wuGsE8s+E14jrJRrAdMCD
1zAp3mAf+AtZSbypPOAVUI5T6kvoq2KDzhSa69q9EtUrkLHNNE8G/fxDzo7Woi+k9NDJpmmHBpwA
dvaI5r0lBmgxWj0M0rqvoZjZI0Or3B4HmLr73BeBt6NNS1xC136jmfLi9KraubWi/tLEGFYgF9yx
lD3oOI0f3GG80jFGMoZgve/JW7sR3u7e7N5mSI0kfQw6yubyGKvi+yincIfO9AWtwufCs/qrbTjX
MFPUqAscVks0JL5fNOfAzaJXZapxlwzvzjAn16EAZtxMQi+6yPJRzw39LKFzC8uJoN4KiDkTuTNF
Pl98MG5mLW+iuze6xtzci/TBDfT0KbZ9DJqz4UQqCgJh6Ot93QGkT9IiuRcusbfvzPkhZPu6mABL
kdBP2pS/pJnFuMiHw7srm5c0x2zHbXNN13VEO9gYvc5TbpPWNLJN7mTJLfQxcASJD/tgjvambyTn
mfBnm6Yhu1brEzupX3o2xwe/QxrKjhFT9tr6FfYWaRPLPg9ztTcnI6UTq3RYM6B42T2JDmW56Bad
dLwqZcDzBO8EnLR6k6Y5Pio7evSc9z7L1BdHZaxsc0FNNui+Y4qWiA2z5N3oEzJRQPeuVTcdgFrq
51biKQ5CPWCGcaKjm0tj5zSSJGcnXioWurgtw4dYJ1+mIiRGRP+2GQwGP6rbawlmuKMLPl3WGfPG
5oj1cCzqfWIlNIirwngAIqA3WLjKUymGUyMcMl3LDWtLa5c7lHK9Zrw5YWfQPtV8NdsAo6YhS67Q
yZaCX71VS4sOJDsBTiZ6LwHzv008iKlGX5q44fhitIh5GiP+lEXg7zokNGVF/UNksFjnLsDoO2g3
tLuq3VAODpIatj6lGbvbnoVmn0RypGSBnXo+aPs0hJW+JhKkOcu8sYt627qly1/pyNxuQKOzkNYE
84E9bfIy02TXXfFq05VO50Y3bAOKNWwfkJOl2UvtVeG+4o/iW9BZpyQlQs3b+h7E97GQLh2tkiai
FmvlPi+eqZsOh3DgAvhh7yJWMNgCqQVVxBZ7GyC9OKcWDY1xUtxITBwHJzROurW6qw1PAvoOqm+d
jBmlIF+ce6/+brkERUIjOIoMN7p7ISmJohXxiagIa8CYb2Tu0n0KrHXjWLo5u3XAfq2WckcOEpHh
YNi7BHbVcf2iRZJvbSGmu9FGG4/OjauP6gyxtq9ZieYqXVSAwQnQyEOU+vJZmNZ2wEfhlCKymrw/
DLq0EHPUr2aRzSc3thE8xuFGT1aPLSvwnmIWzLI4OmCGvGjw1Ix9C2nUBxSjXx0alY9uOdsPUVmG
x3YqP/oylxtzCv1TqM2CfGRF5cSuHlKP4CIivbpzRpld66E+CLoRSH1TsTznfmOeXZOiE61YrMnx
Neij4uaVzh4mV33vzf5g88mw2UrZGLrxS0Ru8wZplFn5a1qlw0OQ9xCSIrvF4rv3LgV8CjJ7xoub
Zf51HQKJGCk0UDCbtlM+uk0DH2mg2SqICSFxxJbHdPB9REtedeNjByo1Hp3M++a6KjxHy1nvZ9/o
K5RXNvV0Wo3MBYPtfSl9o7q3yqzvtNy8NPEor1naa1xPrR5AEbohaxpeqmWgTXBfVOol1OxUqzGT
j63zufFDdaW1uN2xebAeDL8vtnNbQ0tG9YRHiMjOdZgPu6oQT1ZijJ/MGVxsPs0ZCsrZPsLXpdWc
C7dNusY/G+g8tqmJzN6lYKlxqz3iKNzR8Fo6cAej7H/YO4/tyJEty34RckGLqcPhkk6nCoaYYIU0
aA2D+PrehsyXke91d9WqeU2QAJkMOt0h7N57zj7o6laoKFy/dT1/s2Wbnkw+1McKprNWLuktEKMf
2olh8K+O36fZsZ8xEewDHsmvMsZJWeiPiLaMR2pelGEeRZ2Ls1auLM6Ls107/T0w/OLQNZ6+q/rx
ToOwvU4CB+sg7Bz1L8tGh8ZtsQTjze/2RLLwMKA0Jdkg3xO/0p2bkptwWWjDTXmuMjpOT/7ASWTJ
LmeZ+TB2VXvzaB2mCHlgj1hvk2MCrm39o5aJ9Cz8uNyZ7cDwpA3ye77I++oJibYvO/Z5gGE0gBpT
lhV9GuRqqHmSXaacRsZiw4vKg93CzRORICOewcxw+taVhaK1ltw/Aq5r6f5Ks+6nnpFGHFToHxfv
MvWyfKwHWPdThqYJKzCa6G597Kw6CdfAmsKE5jSc4EI7LvM8HCEYYImhbDpMpaUabm1zSDXQGy3A
gMQU43vpdA+j5lpny2PevAIvOC4llgq9mMC0FMOL7o9QNuuB1zqzTG/88a2JA/+BBu6bMHiWFDGG
5TQ1gsgdvbOHKK5vm7O7ONaZmpuTQ6UoLs5I6hC9XWOFUDuaJbFerf88zLSnJidPMAGSD4RbmlXP
SEcJu/9PS8z1tUIeKnQHHnlWRZbOQ6Yf+4+VW3/Wl3oI42X6Oo6sbP05i7a/Y/Rb56jCdaak4gRO
BUEixvgh8eWIZh+V5wKJJ353Z1scpNau3AJdGsQBk1uPwdOlHmBp5lcw0PMnAufS/dTZ5UEjYOXP
Wb7qaG3Dv99zv21v+5qIx7dEGWzo5tLsLVUvqVHTWKWeGmNGozVmgNWXScjwqdprwVhwJ8h2tiZJ
MgWQVoaFpzQI23HW9/hhS3GmeahfFuiWO4uEo70xJSzfbXu+ZENQRKmdyp2vi2cxQvscFJBtm9sP
atLNGmo6GYjE9BHL6QDGuLT8kbasdgq6e9YhVRCMji+TEvrpinkaiwZ0BGb7CyS5ct9asUEW6L9k
agkaqBjHPeZSaVz6xZaRPXNyE8MGHCAHm8OS5pmLpdtJt3131gl1o50miCmxsl6zwhAhQ//Nq0sb
wyXk57pwhXg4cM4F+j2a0MAQMzPrLp4yggUrT15zxdtFH/SDkUHHgDbW7wKi3ZCw4RzDSWpjjcGf
u/0l2yZQP1qoJt/vr2mWmR1yfEv/MYeOLVZJOdXIptTb/vJtr1aavd+H257Swu47giJ2lIesgpWQ
b9vz/97bDjddX22ab+vQPiYQ0cKymcnNEbKIFieJL5PaBOj4oHhozl4qYeS2gdhXn9cOErdSRa7g
VZBFqd1NKrlttsPVZDGaZXWAsWZ+kH6+XHux6qwDeDPUayPDkbNvv8kw8k2kkHN3pqvO0JhpBQte
cBHUfX5y7Bv9k7FYWrRJRze5Z771Szf5J7SE9zHIEoDqKDzLv7Wem+oTd5Rz6Ifsvn2TQeJ8Trx3
5IEkEind57YZGgnPSOUpSXX9bEoZ4fqXskZbhm8w2K1u+03iJqLoEVizhgWhzN8badUPo2l0R5nk
qEawwVJXqY4ww0EjgtpN5Be2NEN1MtPZfrL93Dhsqqf/FYj9N1QhE5A1nND/P1WI8hvlVpf+m0Ts
zx/6SyLmB39g2UDSpSRf5j/QQs4ftAOg9PmKN/QvqJD+B61V8jLImCIxw1K//C9lmOX+oetk2Hn8
D7qvMnj+J8owMif/I0cH0BfmFsKmyKG0iHXR/4Oo1xlu1o6tSC7mMIa+LZ4bXKXH7Ua+iWSXvHAo
kOLjdrRt3MSIqL6yE5mzzVkaP34rVPx6YX69HesdbUJI0Y+UrmCjkxVuZeGeMuLFBz3GGSKq7gE1
+j6xyp8uAQ4irbobchwm9QHBEmWACwlOKj+ePcSz2IuZisgdjXtctvD/XdESNpHsqm6ix0nPKGL6
j2RjXF9pKTEzX1cqxon7Ru6yttR0Z9eSWIGsEzhCAtUA48y+C5AtYT5m8ZJj1PcuLXE8H3UGM7CR
wjEoHuqcH67ib31DnICo44cVhYKVjgeXFc7OXdtyjwyJNr2/VHvfMJmCKPm16cQzJh08crNGCTUI
sLjJWXYgdifCfJQN4WBqaYB9JQ+ZmtEng+azk2I+GmZ8n0Xy1UjxsI0d2rK50X9a5lvAuokGYGVG
vbbkEd3ojumtpUG+h7kHZ0RERVYCy5QfGr3E2hs7CJ9M2mX1tbGaHAR/9svNvJe8pdk85IJy0s6j
wcIJk4gnn2yEwcjmve7if6diC+22vzKml0cfQjjulzv2wCiltqcFViImYF5Ic2WZ4tsUY2xjLRVH
Wes9eZpH92oYSmAH/b2jRbVPDZVln/OKvZX3I4/zt7VCjZ0akwQQlXEXfMmMcf3am4e5nUCLpJBx
Yh2rBSuTaemKfV/oTlTUxSuS6X3jtwRcVr29b4cx2QUi0Xd5gJaHuTbtiQ53UTlgd09B0J4TrUAG
/rz4VXIi1gtWKWKZgACISwyn35b+reyACvLWXL22Nq7CsX5CcgS7GA/o5w0+Xs3RnnBaQCwApbsY
x1nnr+sK8hW9rndJz/MkDAKZnWIbJoXA4Biuolpgvy5plHfG8wo1I6wzM3ljvBKhQOpDsyUxvi30
YQfZS7sjNdm7AHup0uTneXQYekIWCwsWx5Xhgk9c9iaL3z3ssgoybFEfJQbuS9VXP9LieUmKgFeg
L/d1shFLawxt6oBXbzp4DaYyrC1d7OU8nMlADmnOdy+gDC0+NPKiBq4zHzXUucSQ8tLAThh9+0cR
G+UXUpv61rmONgqDxR8prPMH21C2Yv9NrNVng77GPk5Tm0I/Xg+MlESzpIfa7k+BVenIKsflTLQc
g9vlmCVpeXB4fh1LpsI+fQng4Kz9dZ6MRBXHypR0MFBWyDRedkSbPtY4dIe2IzFqoVky1aFEuLeK
J2t2D6YDdAj/VFhK0iWHyuYKNxP9OJTZqfHMOWzrhSQtvaXdgkJogsbbFCXmJCwlphWcnSLJb6ZB
P3RuyC+nU2VNj+XyYeg1am7G6SGMGlbp4tXif79lfvaoqwgx6Z/7aUR/p5GrVNpP5OhiFS0DeW1M
55seaOCp6uboMjkPH9KG8MaUfSaRenAW6Yd0gjqGBjU5iLJ/jhlS4VcMhUimiEUfYItKVmFBDAgR
STBfSgfP1LriD+g/MQ76mNn4rHu7XqK1b0kHjv1Dzb/ROPW3LkNkoTNVXAs/MhnBRqIiFgvs3Vdh
MIUla71kxWPHk4j6ocT3Jy9j0PxA3R4zoFm5N8kE/GhOYxv7mxsCIEv2pq7Rcl1sHFjKCNVD2KSG
Cm0bdMXQwIAsvOk2kPFMtUmIdkHu1IpENo2bY+02TZSP/TcbUNahDoKfaWt/YgDTnc0Kg1dqNneW
XDQj57WlFtObozWx6rNtqBjc2ph6uecko++3LMtXdAxW6DXrKZZef9JLykQ9TW6WsK4Icy2eRDNx
56MZttU0MAwrL2YnTz0pyU+dGXUYATJPr48N+i9EZuJgNmJ5bKl713dvtqmjemXcJ4V2WmRIi5k6
FbVMMrVPLWaqE0TMH61Mv2doja+xROlTa5U8JMtHD1EtgjIfI4k/szPETE3Xr13acb10TDx7ww2O
jUZPsDFz7JxpQZtdn34t6BMZK9m3ifnlIaWQLrK5RS+0EgY901fm0fKs2zg1a+eHN727afEJD1r+
OmFa2wUOT01AUIyU9OnnAMHoucrkSwzrde8HM64ZK7j2q6mFtsEsuSMfMsf9T1IZQQ7zgLUGe95+
jI2L4YpwaKhEilgEe89gXBrgotoNUn4vnY+iFOJVT6pT3ffcVcrHBYDmUV8XA4qO/m71z6PVFZGL
hJOW49hEs0DmFXwzGF4Y4MVD4U/yuKTWKzOX/NFMsNGnRPcNDVZezwDtMAuKvBQVi6jbL9qyYJIs
TBdcPDNQXTbAluLaihJkQW6yfkptQlHdFOT25HTwd8YvCJVJ09OhY8BiVKkDLrgpD1drkR0gaR88
kHhc/C6AMgO/uZFA0F5SwPOBkX4i0Tq7Oq72w/GHPModvY+6zFr3tu8hkwvaliAputyTiNPbRKnp
AHEFQ2w91cZUnkXFx+q1SnBC+bzQ39i7DRKtvJcXx0bzQ9BEBYnfcY8li41C9dBB0MRHnrV3/NYX
v+mGXaHXCcahgs4S8KxZBM0DeYB0cIGTgxGvlKbYPXi1/j7q8pOV6jxCehrmKBvIXyKCvs6t7wk0
C7dzHrW+sXe+mR+rxihC0+V+3lS0JUbtxfXl08RpFDr9Ve96LuO0174H5Mvak/YW6NldWFLcUJE/
6sO+GNbhEuBpZuTpc9dZ1k95w8VL25TQLZEtu6bqP/HUcQ4VlOz97PMw8xwdq72+arjU8x2DYrqV
uk8eCy3OHhdp7PXVRetmhDIMXKqhmA46cF+kVs25m/svMajhsFu89NI5xs90YJ0Rk3CVaW12dKAz
tBbuuKX3aWeKcsXDCNS8VbEdKjXvidklaAan+DAbZXNYPXSznqnHj91UrdEQ+CL0vDV/yDOCCErW
CmHySTOsT7zKJYSCzr3a0MR774A4ByBlg385jtTYbldXIa22JMpLJ7tweeE0UrZEp17PelHFocPT
GnFqyR3Mtx7sMgYtnKc8BRvBQCXNWZFOZv5cN+bFQcNDdnCAVsU4lLj4WIfidiAgZuwN59RLyzhR
XTxmQWpe9Tku9pNj/+j8oEbGpbCGrFhG543z04xq7PJKUZnvbUSAmiz9kPAX48zDmzPDGvYtY7CI
MDcslS08Qj25BhZok3JELohI7qfIrT4qDfeLPdgwgoAPz1U+nVtSHkSFUjKb7OXQ5EgsaN8hyBNO
hJq7J25yjZYaV7tQt06awah8+rvV2F8Yw8U7jAJXKOrZvsydL5WPh3zxevk26Im+R75Fh00dQlxD
TpNxNQ4tumEnCJ7Q0prnxXHOAxfHfszGKsyK+hWzQnUoYTE8MG3m/l0EftjYTP49F4mnPdUvreXQ
RUSolkvZvsMsvswu7DWHBCQWx31Gel91ywYW7I6DqWVp9237rOkTfYDKSw5Ojr4kpUwhyiqjfeo9
GdQYYBW6NLL4yMuMO3fZpIyLvPpdtqV7W+P0bpXrR6SLPQ9hxnogyoS5b1V2IAjPKWJmqYVehgqX
qLFdUNNUXc3825wB5CvgaiF0nEoSgcyrbQzuAwuRe5DIPjICHGNusIRKdepj0UQJZa73vn0QREpF
eW8dbVR19ETkgZqj/7gWM6vqEuNGkLIo0OtXXH1xZCQWaBGIkYNRuw8oA+eoz7uj7fGPo0kgYeVl
NsfPsOzPcD0+L+gBmDUi6UP7jE6YoLxs4jY6G0Eogsw6yCbZr1izeaW3TlvzR93gD0EwD2IAISjQ
m2gVX5JmWfBeYLqkgqFw+NT5Nh1hk8eqOcgjt8bvaVfaz6hFr10Z4CZY67M1zGXYNZV7sZ3mRMJR
78XHRMjvjuf7N8x4YxgnKJkXO34lWfVHETCTnp2U7rT2ImHKvCeOWyJY+9Frs34Y225+WNfsWmjm
1VxQJWL7y8fPgVPSpU7u+hqkN69F10qoAGIqwh66Tvphu36SfGpfF4TU7ZxXv0Skg2nhM0dNqRvj
EZjivRk8rmkkjygiTPNA5Bo+WKTtE4MHzzl7+lTvis4U585N4cGPIuIDx4wo/O+mS4tu0rAfxkqb
2Mr+g2j67ITsWDDWjJKqC0ju5jxagxcvGR8qwaAxw651aj3/XNvQBW2/f0GxWUNdDeyvZeZENSSL
NNOqH3TRQ1caXNpNy1iaMBU+HK5kauBITDmi6vlBiPTeDWbxNrgpN2iHv78xtO5izRJhJkTSQrOc
qFN9WNbhxLFwde9XnanXWhj1MfdCR1/6e+NOryNQCFXui6OONyDOZ+vUlzxWaUvfke5/tpryaQZd
8iBtaR5Sk3l7CXO1IKebhVVfhTH0PoLEVvrbhPYmcBJMSQsfZMt76XX2waW4xwnrHjqHsITKk+dZ
NtAhbWc+jqWYItc1Pw5WmjPSnKYzHNwJSwzxbX7BdVr+yvL2kHT4Lwwp7ybFNqtMdBpjZvZnGcu3
IDfcK7bwFXgKz/jZInOXdcFDZU4sxohMDy0rZmlZixszvZ+Nq7lRnSCXL7xXMIOQnyyyaHPf0PdL
QwcgILb71mYg56buvfNEGgXcBw6z7VoHQ5cIzLtdN+h6KBWyeYDdPBceIzjy79I+/dgpV+eq2Rk3
U/M1UY7PHuvnojygK2bQRLlCUw+gmOC18bHJnz3W0V55SD3lchVXXXlLh4YSBlXkrsd1Wij7aROM
znHEkWov9hWreHuYlFmVHgQsxc3AqqysOp5WT5lbdWVzRczItEpZXxvEfi5eWBNP7KrMsaWyyTJ9
J1uq+MbK96upjLQDjloxcW5XymSrK7ut3WG8pSNvKCOuqyy5FYu31sORoSu7bqWMuw0OXpf+gDL0
xsra6+Dx1fy3VFl+M2X+JYT7qVJG6lZ5hLlP4RHejldlFN72tg14FqIpcdPDndwt2nPb1dk+UJ7p
bdMqe3KtNtshN2+YUybgi6osMGmrDTAUbNmgtR+xzGVH80+rc/Dkxnl83n5br17Ctmks3GMEhv9+
EbAQhRLzEcykEGsbZ23b+38d9njt60rrGRjxAvXS0S+997XWcQltB9uXZ3PG6yCZgnVGtWcJQumt
rNXbK972LJneC5b5hxHzPXIO9V0txeSXpeKM4sS8lMpzub0/VlYBYlIGdeQS/sUdRlzrgYWBfUye
BmVoR6bCEErThxPjv6hVPtFabba9QNnltr2Oj2n7PwYWAGZkdnG6dyc866xmhws9k+Fi9WLcSb2e
SDuRKgxMmWIs9XPz3FOA8jHZcaCfOlyVG2JvnRI69mozMxxkUKBc/tux5InCWYJpilr3SVNjho3A
t+1tBL7fX6tYrSNvzkJXgQcGNcPZNoUmu0Pup28zCpZD4cEyUaLhDT0okwlLzSjTvTljxfu9MZRy
eJMPIyWZ9gyYeiRUbno2MBIFgwZKZ4NDgjSGp8kanROaydEmLa7KCtusX41/HmpIh/eBwjLgcoN3
oFANOVfi2XA/jwruoCucA1rPh1kBHuj3w3tQX/c3/kOuUBC1gkLUGx8CUjs0BDUTaRU+giH+EOUQ
JYzsNqnBQ76xJho1ftAUgGJSKIpeDS9+bwo1xsBIMR9qKBbb1/n92SUIwgyHCszav/XjjQJh0K2z
CN8DjiFqjxkEwpdMgTNKBdf4vQGsNEJi21gb6jtPlpqrGQrGsQnSW/Uqxo3VsR13CuBRKZRHDNOj
djjvMjsodxpSBIEYZvCgsVg6ZVJVITP3mYkekuE9mMgRSUG67RPD/gKpllFQPtEXWd3vZkt31suQ
FeXaLZb92e88BqwxeFNkn5getBx3QE2yqHTiz75HCmjCaEWXzmHMjNfWCj4uZTVFZOdoaZYcYd49
ofhCxma0wy0ZbD0sXfdHpr3aAWK0GaBViMzsfXHEg5Uh9xlZrYOwnoJDuZBmMBfKzhaVki5dZhaP
hUaWFPI2/TRVYJUqioZTZiNuZSCkmSVOEat4F/5c7SCpBHlRHoYxQM5cMhiyu+K1bnwL19LwiyXd
iG2HVamWv+OHRW2Xcb/Uj7IACIt4u8LeQrucyQBMH0RhBCiM96zmnyX5pKZLWd+sWWMC1U7gULsK
Fs4E6nAADQIzCE4fg6iAesLFXJqZ2mdb57yoF9fjqgJvjOd5L6fW2rmBS+TNew/aZu90rrYLCgou
GK47rFfaoZ68cx9kzsXPOlws+MNuXtXhOZVEsMmb7OoFeBLlmc1ftiv6dnzqxwTTDno8sjvrkcUy
UbEfa6t608Z6PfoAqUFcyKOhQWO35S7GPhbVn2VQDsTBe4fiUlYdDKMCJ54LmJmF4NkzjM+jpTgK
ZD1EdTUDxp3emet2b3Sydq45HaF4jmFQTKrsLJ5n4XgQODJgRzzf2gBCjWeMn6Tjs9xraUAN7lcG
NsU3Vyo0/QzY30u+DSsyi2bVEDhMfBiaGJVMu/rGG06qLHBi6EkI35qdZyHElOYPWRJmDQxbgy0k
wDuusbfs55G+Z2A4xyGgAUJbAjPnnB47L2alb6MeYbzBSqYOItrv92qCTDq7e0fG+tGqvfwY2NA1
O9ElmBnETyt3gdazIGe2oLpr8nlttfVkmDlCmJHKToc4ZZD6gpq1xYIUfKBCmHfLTImJBNNN+y/0
Cr5Mc2bvBUDncKLDyCiERwlWhKcFhh9djl4/WT7TkCX5ILsKh4DX0aiivxr2VXItjafuZTX5w3N/
urEE/7xa/nBwmc9TkEoaoS2Csnq6WRZqUMeUMGtuXFqcXQ7y8qUcVbT4Z7skrAiFT126WEGt+V03
Shu22kDS6FjsNUfHke5xmvVZQuciY+EDEy9Jqs8Ak1E44ZuqRWIfsgGtlrI29X52RuuCoG/Bm2S0
aghVKoUjrzR2fIRUHnkzhpPcuLh2apRReOOADGopcFd4Z8sqmgNUaXB85Zi92E8N3ta95cGYpLWV
0IsBqtL6X4Vf6w/Kl0157twbAjR3iD5lONLqW1xNXNvsy2L7GqBcB/DmsusEuZppUhjP6MM/uVn+
hcY2RhJRI9Vrzo1viCv3ViKnUbvhl0y6AXTaTGmXuA3qFlQkkKLE0RlwEZEm9ZYwWKE0+aFp/DdO
UBXIWXNAv7Z70lHdAz7L744N3w7QyC9cSCGoJeO9Tqf1kJhBDtOvfHOnCRp9LukUxPlIpgLw/zKe
9XCR9J8DbsOsp+NdQKObtMqyuc/aroDh2CTuB+w25pN+AuHb15x5cdM657ruBWp592vV1x+qudjn
3jDs8xYzs/DbU+tAn0CvJPcpkZ+ALNChFyKLKuFHluBxmk7cwcdEHvxheTAt55EblrnLUoobE8Mq
VMLIpbh8TIp3puYOUXjtu7lCgNcseWgDMdCfTdf3SaLhHWKTzhoEyc50H+vFokVrHhqrW06IBR7s
NHgnc6MDGmebR4MwQfoh5GWg54JLaVB0ldDRSMxLlm9C69djFs+gwqX7xsLzI2gIjTbWfPRIy0AE
00VyIAK2KMUtTbue+LWPYwxlzBkKg2tmek8QvtMIu+iTRTHSIP72Fu91so1oXfSjbS7WLmMeQ8Hn
gKsS9de6gHHP5GCHaHE3efJriracutZ46ee1ojuCT76Nu7CsxfQg9fHel8VPmoE2eLVEWf+lTV+M
uWVJmz9Oz5n62vaNbZMqLU2paACZKN7pa2aHZGWVsm1a4MMsgC6lXya0xZZKIDi3H5HU7iD1vpRl
Px2Rn3btdClkNx5dJEeXbRPrLFe2vSVGnQrKC14zovt9A3+xJXOwMRmtjJq8LrENn5vBBBSA80jI
XJTSk1SsznjP+LNVCTIAXTHTe3aPBD5Gal7w4AmChsA1HuNBZsDahhA+oyRBFAnpnhV+Ol+QHALE
pHFLEALrVx6SYCEUMgCZyc7M+vq8fb1dC+z8U0dR7z+3tO+jdWQ8meYvUzy4Bx3858VyAxbWRKYN
TnppTJTBaLypShllAX9iIeT2reCh6kxRpdXVztT1Jlr0orxaq19cV2Msr7ZA/0LlGYolhbo8geva
tQI/OlRXrj2zzyJbAO4i5rG9bHvbZsoUP2jbraBVXOqDTACUVCmNoTm3DObDxs9mhMiw+Fzb5LU1
VFbkwtAtA/WC2mjQ3Pbi1AiKtkNKPeRJ2nDqFpDc22fkxelfn5YnAQraWffQzl67R7Gv4d3JCIP2
PKWIS3Nwmw1jNfWr7Lmidy6q3crbQRT8s16m2tGySUTNYjCDCz7F3xurYqnYA1Usdtvu9p0F0HVM
dNgpz5PymgxgTGSVPlZJ8xnoHrwFfQYzn6fdDUu1d/jH1wa3v0ljzbhQqfzcdRCH2ZQMVDm7f8Mt
mEeDHK7ep8y1cDHM1qWUgish35EK8BfdbEN2/EnrWG3EakkM5tEq6c0oe2KgKGjb3rZxspmknAni
Sa/snKbUjrCXa9RsCMQsRaTW4KLEvbikQUcvz5q90Gxa/y+pkz3EYmd6HeeYWupvGyAVwcEUBHWr
sm5I/Z/4o5I9j/Wzx2h+JNql7FnCVSnnzqY68kTvUbag79yQHQzsUhTBSoA0Nh6h3y5MfVOR039v
iJMtToaghK2SgtwXfhhcpfbLlpw4moJ6bxvEUH/tWW3ghJbHOeoMOORAyj3mm41Uia/csY0KRWPb
L8nq6TgTdPOk9FlS1YiYgbjaHMhhi6CPu30k4jd/pO88l3Bx+uyblgzsHxSgeuaJ2lXOtbWM68AI
iAZlOWvHVVEuRIYLneudCOyByRvJw/I4LvZpEwOWTfwSBwGuXfXR49ERXFuOuuX1fWwfYmt6HvyV
cY43slaPaxq/9sCLlbiAyUrY5IGN5ngRvpVPG4tnQ7LoqaMsft4KBxzwxwZeISsO1686tAHPHy2M
zxupT/KlfWzp+m5abW6UlqoFg6Ql4sPG1Sv7lclQwuDJlzSFrfGbay4v2Zr18BkpRTcWX7E5W7fj
WUh6nl3KeyEJ9PCKNj0rhN8mwZmrOcHhrM7eWp2fXW91J6YH++2lJ+2nxS268/ZKa3D1gBbRpHs9
HyFhTBljlO18LvYMZwOg2OkVq7GFY/+0/ZMkhXEqbbvbBo/Kn7+bUVV72TZmP2PB/X0spdWHREw/
a2P+JRHW0Z0S/9jLhdNsA8NwhgDMT1bogFiZjtsZ19lui1nVRv6g3gHbG7Ftb+9DpgFatg1cHPOM
WJdvJg8VYpyLV4zuZUA4Wk/EZ/15Map3QS5Qt1048nu0IKwtS/9bjBRyo1H1LdkPrmqlqGYJvO8f
ci5l5Cn3d8z4ELF2TNT13wyb7XrZDrfNqr4xjcm4lwE99+2Vz8SkwscwH4LeeYTegrqETzf7E4oF
HLexoCRSBEp4wLIscdhaXPIlPHk66J94ggEVcMvi2OTds4ZXuG1erdG3TkE+PhqVQfkgSOymptnP
9Fp2WOBuMtWfWEHQjOTOZRZDATquMJm2CiATLu3r1sDjPGkXs+ZdNRv5vaGvuYOU/OI35qdscD+7
yNTbxghg7Ob2EQMx8FPHecC9sB6bDKebrg8XBxlr7zWfnRGCU+voLxrU3l3pocpZEjQGfflFBOYa
wsAoo6IBUgsCm04J5g7Lxxid2h/G5Qpu7FYXlJOmQ6aXOT5mU/Gl7gv4SPZtnICme3n9nXZ8/4JX
1JTFzMw6WV6KWD8NrMd8wpSwr1Zn4nAgdPt6vO8KF5vj+ORnsbXzng0A4riHANvPbnqfYU6wnBiq
yF/syDIpjFmkslAZpnPT1d+5ItddrLEoIzICzIDez9QQJsT1HvkD04LqurSOiyOhOi9VO36r9SfH
i+3v+GkWRhNqxFOzRpWlIExLfxe2dg9oXESZkedndxp+GQHr+jaRzwA5gXvUGllX6k5B03k8ZaAo
5wp+0OT6x+0uEnTw0cNtF262eW6XMzIE7mvLYNyNYsUQlVQB4Gtsjv+r9aQEHZb/VutpBMQ7/lda
z+8457/+Ow7Q2H7oX1pP8w/cIPjcKXwcX+k3/8YBEjBp674B9TpwXN2xXdJP/yX69P8wfIIdwRdY
AL8dlX38l+jTNv5gHKdb2LpBaWxS0f9JkqT6Jf8MkjR9C16obXmu7eu2TVn370GS7azN+K9646rF
xiv2xfoWr9K51JZDmyb4NrPAUQzQZA9cXo9q1mH3rl0YHK/G43Y0GjW65SJ4XorOfma9/6mt1+m6
HTkz1YtmJOXBaMR3u9R/Vmb/XGNteGC2ZYWrQQQiKOcUN7YbjQtrOaZTzg4xE6CLcqTB6JTGyWqr
VsW5f25YPFw9V+JF68WdhGLrQ5wxqmXI118Q0M5EfpZ33uunftDml8pz04PrxkymA53+STeW8RXk
wslJzP5um4P7SH+kJNzs2XBoOSxLxaDD6ZFg0Gn+6g7tqZzldLASyUhnNqrXNodCvsS+GQFess9D
ElPbepb9vOImCInJeJKxqb0yhvtqOb3+PKNgv4KM4kW3310qrVevtBV5u4DRXtLBbs3li2DRj8eZ
EhXqCS290u0OtjlfB8xHFKxYdpdMl68Y/06i9YMHf2TRg14NlqGka6PscztEfN6jv8gB83jv0JnM
kgfflvfGpsyqBhrLgyYfQY0cGltU+PlH7wH6XfDqr4QqmiYCQpl7sNq2KM3YxeWRkI4hkcJyO5IP
7uC+unoSUyGVZFK4RnWv6iIkzMJ9mIcFNVDqY1JDLJtYTjiiSjjU/O+PGWQjTXRPqfmrWvH3hUFm
O3tT49nPX3dGC+I+uSsfS+KIZ26TFGmefFlp6L8403Bc8MgCfAD0A6bb3294g6AwjhKLGZ1X7UuB
KysahqC9ErBJed2+0witr0QysHTQm5epDaaQge2AvSj3KXxAZpizZ54lmWYs5BB5AVgI7UU3nnrq
7HCSREB4FerhxbqPRjNd/nGD+Iur+m/ZrSqZ9R/4TdOHp2BTAHm6D8bf/M8Lzu/RIcfd2l0n1wOG
FNcM0GL5wMgbfeuY3np9TM6Olb4OBK+fq7T/bMcwDhI7m3aGKOPov349JhKA/+sV2bphwHZxbN8N
uBP8+y1ASwuroY0qrihnp3OBqfPgOA1wr2Z6GekunnWJG7Rv+zz0R/dLaejaM02paweCqA2s7mOd
tW4Yo9gaitJ/YgSxhrTMxJfJhu9fxbvSxtvo8bnRIgQqEnxvAhStthYsVzlmZQgqzd7ZRo7sJfOR
Dfc0oQaphZJc2x4Zws0tXFibyOIGJYUVbkNYdhAApzZ7UmsbBxy9B2VycMb17i0ZNlyi15fFYz1L
4lyFsLCw3WsiCZDUAVKHWSfmRxtrCIGv3zSJ8FyPNe8IQu3WIdN6E+PwsBgJEmB43aGvS8YpuWGd
bcO95Zohbq6BVNtsYpVwkQxIhqtXc9H+D2VnsiM3knbZd+l1EzCSRhpt0Ruf5/CYNMSGkBQS53nm
0/dh1KIrpR9KNAoIqLKy5B7upPEb7j33ja52IvUF31otPlE2y0tBL+tahiSfEAWDTxyjExN/qjUD
zri0XphwFOhRZTySGhsMT2NpxYdwCSQJYoYSMhyPpqGyQz/8yny73Vdx92rWLjd3ZDbryjYo4HV4
m9iFQC8RxRkl1sWNY721s69Z1jIVGXJCB1PdbtrM/KaRZbBLm9190nWflTvWG/KHkiO5G5sSn92R
gicAcN8GKIHDjZFBmJoAosglWtiD4nmoCbN4zFW3JSryyFsqDuEEZAC7DZz2BtIjUP3LOEPB8xUM
qbKrKGbQgFtm/640ql2SNjC7ke1gmoHcWhkDAoF6NnTi4tyT7s24hbjixKMzcZKj6XCBdG39VbFX
3xsEfWB7QiAlQ1S3bTsba0rTYVMy1V3Hyz1SO8ZhxnCwafzpcx9GgNameNf2i0ebmBJG+ayTSDmw
fIRjDG91qbdgEdjEhZJt+Dy98DvhXfSfpUu6SYyX7Ipm85YuCWcpoJXbR1RERzOj6I4Pbdiy+dcy
2oE8jFDsoweasFZzd6zF5CNqrAVjxpYAhkK35xDMQoGZg7xA9Rgyxd3Fg41VIYXsVS0+wsBBkWFq
FHPea+VwDaQam6Bn+98cODRA9QKUMWa4N4eIBDz0L52x6IdURe5gvOoynTw58KndttiQPaL3GpEE
OyXScLrOI3BBVtuibF6a1hyfPBWvlMETgBDTCSoFg1SGM0dDohQmX/LZHk35MHe7Etf3sbGtH0ZF
6Mu4WFyTyH+xpfpUODBWDDvfA4aMtlVcFJcJ/oRJcEZTjcRqQNmbkvyGVBAzuSX01s+jTxYYuyVF
htsBDcYmjlktqBCJYDP1NmvjcleQRbBFmolkuY+IfrSoBTwARq3nJzsCplkH8ZSqxtp5Duq0PlRG
Y6yL9JGahBG4KeRG0+iQwztqpEjFa9BP32XZ1QdpB/e41uJDZUa7PD2NOJr3lUzftCGZvy8nTzXX
b6HwsPOGBqmHTv2pz/Vrgz6GiT8whzHHnTksn0OBi10wyN0kFPsxq/e947+o7kut0Xo75r0VbH4M
c4Tb1jFdRoXnbbTbbmPXOpDNRDBN6DA7Sg1nP5TyRxml8mb/yGaroGbINh3eEOmYv4Yo41pskBY2
4TvqEHerl5sx9/176NZEYcRsRXvcpahw1h9nXJlIbgZJkdEo+1KOfXue2uiQjhXhiKbDqHCo34ph
iA9GtnbLhmWSaN/KDFs0Ei0A6iDxV3FvQY6JjbWesK9irjPWbKlPk+XOMHtoV32wZ0725Pi22nWi
Ucz0nBsiM7X7uCMXk204hcVNqfpUNhRUNVugAzPfW4Eu/rGvGWvKub6UKGZWqPPIkfADFy1U+zOz
vOaWdR0Ll44ZgFUSYWd6dy0CffdIgFgD48C1PyAE6O2OyGvkjXJi9ZfZJ7dy31jR4hn07eTJBdEk
y6k5p4StFEUUHltNHq/KSPuuwL8z+dIvfmq7h7zMiDOZ1aXCGVRFAInjJZQxyK0r03gE73NoQEA0
wnPCmgi0jzgjkHR2AD9/DaygV2FL4Lf0InHuc/uny2l8SEYPlzwM/7WrA5JSGK5sqEoAhfkO6YmB
x7ysC94TneSPYNtMkCaYeX1JpoTdPbK8Izqbw+RWpxiuo242mMW0JiFJ+phK0HEtbiazaeEsBG25
MwZ2FfktEcQ2NHDG7Cw9NanlbxmaFOcWk+zOBTNtzN20Q4gERgmb9l0F+jpFgoIMXfSlR+A8JauW
h9FDHkLcCxuL6F9BOFXV4ayYCcZCJTMVAFbL2yDC6uoRe4+iAPNxKxkCtNyELDSghwZyOmOHv7ic
aTuvBxdMuuWwFv00MNdvm00G7YZ1N9vSysYsbRjcjNJgFaSAoMEGZJ2c+2N/MeLh0Sgitfn4b6zy
GSQvjAIeNSRe84h9JhgZ38Es2BL1xGgxGaL3BsZX+8lG9JzlUJGOSEr9RxTmjmAz6nn+56zsbLZV
FVv1UTwIgWB5ji29nR3vW6oWIPYUdKxeaEvwavJ7B/J1qt/wfLfbYjlgo+Wo7YK4JKnPIf2cW4kA
+AnU8ow20mPNLmHiDg0p7sGSiuNWHY/4mjysMHxqW+9nguD7nFgGEV04iDtWtZeUkpa6pX434xLI
qDJvpW2+8HbiQ55EPwkNau+96xxtklxX3YjWMQiqVxAD7j6SoBDk6Lf7oWrmTb987dFgRbd5GD8l
Q1duOIpENGyDzNG3tjKOjI0fpJ38ioTNqDSc9oJrVeIXfgQkduubhIfBbP4I3PTsJF61t0Nra3CT
cROiCoe+Oi0f7sQGKAUv9sSjS7qTeWN4cRccuwdJoOSGoSz0ojBVR0dnX5lN1me8b49k1OVPxHby
BBw78GZIkak7S7owiCORQDtlxhwWdtoRG2PACveCemfpwH5tEDzrmlGRLtp7NkIi7t042oWE5Zw/
fnS5eC/imH/dCGnA6mBiUYD6sc/OcceQeuJvWFtzf+wwFa2ND+BGyG9yGKuRPXtDWlrrOsXlPw1k
Han5KU93UeSA8+p4LpdQfaDOAdiMqAY3guk9dDFbbv0wGw8hguBV7FkBacYtCNwQzwG7840qsfZZ
5Rivs8ltDzNLN993CWDp+4F/FUMAwa3yGCmCe0cLvQcxyl8/rkqMF9O9H0KwYs6DLqvyHlZBtm5G
krItZ/we0iGt47bGXFMLawfHxV+Vcip3pao+W3R36yFiYkd1DbgSOR8bE3A5vDPeXlsiMqWm36DP
yBYOF9jkdAp3sz2gAeTobz0cBkFXVqvcSsBjDC5taLkJx8HnuWUXZ2gN80blJbvnsFiu9Pmgjey7
LzTgaK5RTKy32jtOIqm2dkJp3vTuk42eZusZ6Tkw9I+xs8RJ1tFPGRXfaXHlGSqxQpRA39B73jYu
ARWOdYwCPhmw2QFVfBs+oBbEngfYZHnIcSvzz9193RJY5vod1kM0mavK6ZC8Wke7780LgVTfTeaE
RkDosz1ZhL2UM5LLfIACFZHIqSKfXOxQeggvqa0cgFObAnTDity5dFuFhDpJBJZy0Nm+aXr/4rx5
nGy3ITefbAYRhokYGApEsBOFd0ydovjkFNG49nOsdaTt2Q/j+Ga16dZ+LFrXOyBlmPfFaN00gZpO
ZhxQj9cYC7NqF6HKX/OssE8/lDmKW9qD2QEi425yICq21c3HSFBc+27wdUGqPLNSf269ad91VXqB
EK0uNh/Wlgbf2lgxGoQghreoSAndN1L+4luJTlWZmJussMNNgJ1jNodd0ZF5b+FzPjph9ohH65Mf
Fe7a6sk5i93lLtDY1Ji2TxudVd99NOgXpyMMupHqbCbxdGsPfZ5713TA5lIg2jiI2mgupmNdC6Lo
z7yxb0z11aPjWxkmPlxSGYEVV0HNvcNumrK5vbf4bVHC1iG6fW5vO4vkJ6rc5xShgrLgM+btjRpg
Cd1EihY1D5Nph7vQSaa7YJBjIik9saDH15jHOD/ykv4/vTr4O8+Dg34BV/HZqaRzNROHmIKlmsst
X5F2HFxTX4md49I5GDXDg5bafZsJO9qrqSHIPjHWA+jr88ePOdrWUiYPfmgK3ELWvO1aMDcYdA5u
TlMbW8N7YnEnDT0vYVFbjU5oPA05Xtyhbvp9s4zdonIZfM14ij6GN7pmAUjBczQg/53rAo2P7yXw
OkY3PEdjHIHT5U+ViaG6j9KTli3C3gL6Pbis6kKF5h1AFT1EkYifmE/mD06X0aFxEKwDsq3ZJiIh
VWP3zfbjBEVrl6DOBiFGbJGGoJPsVGCVD1Uy+BffaiHeYKmjFjXC9EypzyIZDyMwNqgx2Gz8U53i
CxistvEo0eMfsxsTF2vk2RMDUBwsE0HgVmsEbGHWUQXRVeb+V79rs0sbLndWTk6HXFSonUMb0asK
dV1tGS9Dkn+m0u32Eb5EnCrY4Lgk1yn2CSjHID7hg9bbgA3zusd/fUaxBS9jTJ6MApF+amPXRXGA
a1abZy+0sodhGXoZo33rR7Iz8WkFAFmC6CUgnAcDEu/FiEQI8aScL1MRvF8GGalnUSn1HFY1R4KZ
Y0OcnHpdo47d8xiPH4sJ37ZFFokAHiKtmrMRKAZj3eqtmIFAR47TMzPri70RZda98/xnsh/FznZ0
fEjDBXk+FsYxSbzjxy8d28muCDSI+Nq62l5tXj+ulRYWJt3wI9zL8l6WKS76ZQhZWm5ynhllbNAM
vvusrVbUyemh8jE3kH8n8uFO97UKlpAiPN01Ihlvol5W8YZhIGVwI65h9Tqrer78J4jYcJ98RZVW
OYi2C0PszErLS3Vt258gVYtLhGkBixWusN5YuCZ1Fu9rSq+NE0XqXDjISiaNElEH1x7/IFPC5KKs
eFwnXuID5Cd5MvBaiwqeX8mM2NhpPGvrxmtesIqPh5pIk0MDyMcFELcOU3+4ZjOZrpItDY62GbkC
KsmrLWLo6Q15vUSTZRLoDk7r3n9ia+ZdEinrQ8qBztNWjPtwNn8CEirPzZCSgBrRJsFrMfZ+Z2/y
WGdnAq/BACNWWw0wGeHt8UMWVrufh+HZ6S117gcwo302doePAsTDJjEHdbZpmtE82eaCK4Vjxf4q
QOCG7AxFMeeFxSQmNjfzPPwsdf6EPOI85Ia95kT9FthNQfUAONfiCYUMEIEgye4NQw+2hrZ3ZL+c
HUSMGKCfe+hitlMd/PjWNUnzSafVa12Ka2cO+jXPrpaLldIxAb5nuWleHSPaCfhxBx4ZFmZqTtAq
abz7jA+Setd77JSeNyyqk4smzBKyj32u6vKhBpx5ZiP1xS5N7m89YDeCsAl1QR7xMOLIKV4wI2N0
oZEEjUnf2GVfWo+BTtPQ3II+PnhEkK2DhF+/WZJDCrf4FjXzzyL06p1uPoPDhW/iLlq56ErUTbWb
PMqdDO/MOo5dMrEKw11PxEceZuAoQaNBDvBqmFKOOGftS2H0j20eRlcngD+Or5/KU39zlhYPhna6
lNIjfjU+44yNQrytXX/j85Q/5cRqD8wUYnp1WVnMm3wu2ixARSQZZ3esagDi+A2kUovbSxKmISOH
PDPHqmAqVRbw5pQOMAV0SaX8GhMxE5skJruFLV4Ch4SABhskE5pCbD++f0q3aeMbM5JgWX42+pYs
C+A9iOv6eGe6NXWz/WnKKMKmDAYmU9CLVh7dfWBd5pT1AoIySSpgY1+n3NuZ3SD3hs4lTQWDTAJN
F0dxU14MVMgJz8qHkGDVxEKf6zKzoRIcyaDlRjfqcu/X8BMyd/o1WG51bTiZmm4RNDLp3PeBEWxC
MTinjDxFss7jA7MkULsDB2EN+5KSwANBkddoKoEl1h46sd5nUFlGNjJA2pmxBHcQE1OyDjpVYfS1
SBQI97QJQDNrCFdOEteHaOLNEfPYCU1Et4+c1gyYYlLpRKetbYrgCIXwi5cIMF7Sfcoh3DHPCz45
oePw1epuZRtM99qCjGLZ+O+ohonCZFgE56I+jNGS7OuAivdzxlxAgqHJJ5DO9owsaDKYDP9SuVld
jDQwnjuWO24x6f8MUzq/+sLa46kck3479/AcshlaWFZb68nNcf19QsEoj+AliHytKa2kW7zbdUSY
htXv0Nu0m9ww1AmXYbYxw/KgZ0E3oHJxCAMf92Nh3qeKrFqXrMw11Qxa3AZ1pcvYxpXMd5i/I7+q
ltzhcsi3hvuWDI19agrOncFS+SPi6l1QOicqL7kjOAHNcZ8N4FMYBcWmhAtRRf6q+Ba2/fAGQvGl
4OSA0y8eY/9qT33+KOZgg2wALVVSadpMs/zqWQNbfY2aBuBdtOmxz2PGf2lZ+x8D2UbnsWtQ0w2z
e+I6/TIyzoqYgn5M7m2uayVxRdtt9NRgi9noObsXLW2uLqwQNbCvP/Xau9XJTO/glxyg9WCcAa0i
uV9a087mDFcx1ZYXo4yz0qE+DOy/guBzHDXuQQnEJ54cmXgTBYBPSEeHXtqgooBPeBxfzLjc8DnH
MLeyKzugjcES6tpd+AyLC2XyAO/ZWaBaavnhROqaiqDdfxQtoQXIt2jYnKcqOFtcOi0+ddhhfove
1GwIu6fhPcdlRAK0hYifLW9ydPivhrayi15+5K7xycWDtNiEcJMD7bsVSGQIyaoObWs+JmYSbhr7
l2e09gHT2psd1B7TDEn3VKl5O7TWhMY9UGfGpHcCavPTmJTVpQEfI6YyOM2x+0Y6ULUvijJmejD6
j80Qfeb5/72oWv2ccHKxL6nURlJRHpJZoqsJx/QFIM3aaElfnuN8GR9pa1+yN12VNm+0Vr39OZzb
H0lD801VBKo2BhEt62zcjwn2RY3hIPM6QtdaE82c7WZbWeOUJU8xe5lFhrqNODVgD6TojB37X58V
a1IWzisl0AEsQ7kd+t7fzqnwr3FHHJBlRWiBCPnptDe/NDiDM1Let7FWPdA75d3bOHury2EXesJ6
qeQ7xm6XsHUl7nNcXfRASFBlgQ1JCnuhHTAFs+f2FTOav7NrYoB6PClQaopX4XE5421mo9kh3gjG
+Qv83AYN1xe7SFweqXgJlZ85W3MYLVpxChSNeooAugT8OFYW5prgmDYukc5PM1taWD/yHrh81Gkq
xs9D5f/yk5l2kKnbxevHneAo/ZKX1lMQM7sB5UpizcCDha/I2Edl1Nx7jAmMDy7cHeY1jghV8X2S
28KcqnaO4Kmk8CrAYntPeP4BHvQi2M2JV+7iEcdTHONOb9ElKbKeNmZKREjZABDtF6/MxympCcna
u3mE6s6vyq9ll3pn7RPa+vG/8sxkL4okJ5b5xTWKZFOwfFyXM12EJKnGs6eHLqNJi7tiXznT3e/C
/hgYoXXtU1iNsH3u3IfRnlt9ibEVa+k53asffquMqSWawJdHf4mYpyeqoWLr8gpcnzm1ppbv8hA9
vN/En53ifQqDmF1bwRDclyAaoyo8B11Y8ezPxjMmaGAasBBp3xjCsgKc66nbutksrwCgd+ngwxro
YoO7UQmFSz27YENKWNmggY7mmIKkqpsHFH32RZi/LMxjH2vtJKbCRy4FETyqn73hs3Ctu9shtms4
RsCLeD/6tGX6DQ12FdZ2+4y9Wp8Z5tyNaX4furx9CmxAxB5yKEnaTjuTjt6b8a+Rg2pTV/a33BIv
8CbQPgqd7DYgFUFLaFgrUzBB1RjtB9lEuzYFTIPW6yF2umfwCUsUdL7tO59scy5zF/qEH0AzCg0z
YSVMK0GM1K4wmmtLb8tn2exM4yAEtpuRqA8y+swz/U3Ex2ZQiMhk5+VZs1fDofb7R5XEQLPzmHfS
Z+8mxjJ2D+tlleKaM+kIwMw3Zibe8K/5a5bv3nqMJ276qGd9YKSYK8oOj8auAMHzZpSRxS1D6UIg
VFxCZHcH0FtZ4l9Dkp2vH38KAuOSNIOGvDd2grgWuz+g7/gyBN7rEDAlcCDnrt0qDFjt8+PjTx8/
jLkRp97CsjfWwS3Is/AwtuF7hQUEGVlahbfSH45N0U8IVJZ/hrowvA1E5exbyXOCbStWP9c1t0MB
4xaVWxHdPn6QhRmAXRQ8JJZ/5sMr2UGwGQBej6B8Ang+lP7zMQiyezLm8e3//fOPP5migJze1zjO
1E5EBuOUrvQIZnSLi9QeHVpR/eRBzhFbgQKmhiTQyMiNTdxjQOfvB3zSd+nBZiBMdhVmg6JLBOY6
+WZNmrsHLPJaoLXtDdwuEoTFxpqrGvM/xa+IgKDgFzK3wvKH54TR5KUHt2UK/eS6MEwmSaKNxYng
t8z7mMXfMz5Z4qsHCuf0FuVMyGzffRvovFZlEb0WovyVD9EnewgPdP4IvBlNVnqiea4Y5bSTva9t
zABGDceAIGo8vnjEivakioz19PCe519dt/9msvwj3sM8DNUeHiF0BvU5xaUU1YR714F70RPDYno7
qjaCalZhHjw17FETR2Hf0USPw/5E10AXBzSiwwaAUVf3q9AJ10UivuUAfFfhW2d+V+yL6KTkqRhG
mFkVbh2zD7KtjpObbREFI3sX+G2XGkj0nQydiWWuxv4gZTE+yBoAhnS/zmZ6mpRHrJuZIanw1CO5
K6x4y/rmzP2OtrXrfZxkzNakn7GO1sYRcFtIscokOnS6R5+R+Npr8emEaXczDmM6hp9tp1ToVqgP
YopGA+fs4tu4KJSAi4bha07osIDyxbELrwFXEaNjZ+U1/J0iXbrC5pAYE/7n4nvaO+SdEjGz6ee8
3Ri+u46RGGuImLirRgy991F/T0YckYD6l0Ia4ok2XSLodMLYZsfWino4U+nG6hpa3+W3qO33efBf
qfNmpLXOsy4VWKronSRSVy33RS1CcriJaZSl+jHDZVoV5FTuQ294AhAMeMt/ZHdcQWzAOSiSsdq5
tX+2bMVdENCcYX5aI78hdqhyXjzWRFq1jHhCc1ir0Pmpk/ekU2xNG2DXUQOyjNlxBFLfPWSBDdvM
z/dumYMKIIZmK6Dh828/Dz2OTKOrzlY8wdnLm5q+Sz6HFvFEptuIbRn3jECFZJxWf7YKoLcOgSo8
O346Shwo23dWIvBGkRDGCc8wPtwh1OUbyM18m83Vk1U7FcwVZ+f5LJJsQz1qNbBRCFTJ/LddBX1Q
bukz3zGs37ua6aP0842d4/kXDlrwKvqppMkXGXUblpXeTpFN0ukmwDokAKGoem85+UPDgMd2R5ct
fUYoQSLeWEp+5XONygfsllzgLhdV0XqLhZAFfWds2VrzjCkYo5SA+tNgoKo3+H58JBFwc3NWA0lz
DNvmQM+Zs2VzWMKUDO2T3iKFbjgURpGibI/vzZJa1yQOcdyV1hsmaDxwLLTQK8J0nl2Lsrnpd3ks
220fFewNZbMBIV1s5sXZjxWsHoKaBT2W/BKoMB5cuCM1jIWKpJrEYthE3De5Iws+GRAM8qZtDOzR
NMDbeLFc+046QzHQWxWx1pk6Q3IQ5uzKcuZb2rRvrENJsQKDjLMFrMSgxfc2RZlrVpT2CSgpyH/5
2ijfp5iYwaxkaD+72lxn/muhrUOaMUupTTLLWbg/dxDQV/UuK+QP9PxsV6ZvKJu+JZxoCJex2oQI
atKmdncDkUoVdK4dEwzgHvanboCWr16yzmwhueMuIb5RqQ8uu090BYM4OWXrHGSks9SbcnDaY+Si
Dp4p4oU3JPu+fKuRvKyHNvT4eJrnaYjgMOQoKYssODkRX6orXDj1yZHG7nMcJ9/NEDyIw2GcAxnC
JRfuhadfphENv//V4iTatKyjdt4onwTj+hD6Yic9Ot8o+VLMVbgNSutHWQSfOu66WFswehIsGtie
3jKd/VR9U+6RZ/tw6oKy/pq5XQC0pWfVMF+K2mZ0GloMI+px02WtAwC6v5tNFtLGA7gSfBeZH8N+
kuzNyxjobO6+ow54C4p+OLqtR4qD/glkjMi51CBRwxOrv8vTFqXrb3I5pWz+Y2qlta2935ikVQGd
OU5L/9Th7Y4m73Pplu0azWi6DgdcA5Yd5owlFs5E52+TdBzYE14TGv1Np5jMywTQV8odtg+ojv7l
zan/4c054FItF5Ev3kbYrOWPb09RHjT/53+Z/1v6c6hCdgmnuPHsY72Mv1wdtTtFUhMjeub5qb5q
u4uWiRb2UI/06jnCLc5iluD2FkelT4uSmWQAokTF3fEvbxB18R+fnqt4exqloYX5+J9vsA8Lt2sI
pzpJ2jzyKGqqiTzcJVh49hVvHIL9QC6Xz8YRwDn6Jhffh13c/v42/tAYS6WUECbfo2l7Wv72HZqy
a4wA6eEJNQ1LijnBjuRuisx5K1yKTohZPBIhmfsF9sy/v/TyV/9TbekJwLjk+tqCvO4lcv2/v6Eq
0KpEHezixGMlTYoMz7nIA9umYf4vv3GAgxWFTOFt/v7C1vLd//bKJnhfkytXuJKg9X++sknga5Gn
mcMKKqoekH2dWuI0tN+YhzaIlrQ2jq1mfMln71ehZqJg5X36qPayjtwxI/qVjWmymXTP/C0fSYid
u3Ma1/CHnOJb5lLEo3X4N3mqDWn497dtC094iiAILpnf5alTxshHUxmf7K5mvmLMp2EZ0xRL2BZB
tf0dexabgvqAQE/OxHL4hJRdEOACbKj6aYcqMR6s4hIk7NwNGD9110yHxKofy7YkTQ9/Y1ej31O2
sWdvjIh8fs8wxu+HJmbhwGpilSG4uJRWiFYOeyej6Bj1RGzBisquFN7my9+/qT+vTs9xacg8oRRk
GvHbF1XkshJ80u6pY268ariBV4Jci6rvvjQ2lWBUMwDG9A2QJxG7v7/2n6cbr61MB6Qbu08kwf+8
SFLfGlC/N+7JFO42n0mYQ6TZbUvl42BhbPr3V/vzuPIcRRKE47haL5Tnf76aS5RLhVrSPUWW8RMv
4isabxL4mO4nZvZrLP2ff389azlefrsH4FzbwvaQFmNZ+O2jTSrozGVUOKfE99U2MuI1JfHebGRO
NM4y7FhWBFHB2D8wnsqyzpF5YVb0C48h4LIerWolj3ZA5tAiPctK4IS5TVdFYptROETPc2Bh4XQe
ggabmcEk919+gz8PUA+cgFJ8YNLmT799ZHnUk6iQupIgXUOtmVnk+7ip72bnBacR7zYh48YXm0WY
q3m7CKq6lc5GZmyLHHGAtwUVcQG+YbSXRL3NhXv1jPKTBSYL6PGr71Tz/u9v+X+4nGGIs9rlY+d5
//tnrq0hEnPpWCdGDQz4HbYdxP/kBxSAR9MvzE2+GB0YhQeZOP/9pRcW+e/fN1eycm0G0Eq6vz8P
FcNbXjuzTgRcZ6BX52lleih3yBA5mzbbfDzZ09VsAYHIGMZ4smhq61GQ0aO6/l+udvM3nLnlSQ+D
jPQWpLnrOvbybv/r6dwLIjPJsTBPqVtxXi3qoXnR/Ny5/sL9XL7SlXPDUR8aCiTt3z8L9eetrXHp
OAjqFAubP48Vdl0eTHJxKoX4ykywRDliT18cb5/Z6dMcsYK2nYwRKCnFq+YjYIscPaJv3TcVWQc/
NczvtakO8KSchx5mBH1+ZNblpp5RMwRuTPg3i8uHUZp3okJBWfjyFOjOPCc9qCTHwQtv9RCQHTzA
LVBdGv/WvJFZtrWZs6wwjDi7rKp5+k0A4aIi1ZtYZk+9De2p0vmZpcRyNDj/AV9o9yBLVLPmFIRr
N7SQfjWU6bo2eZaZ+VssgieLGKVdrFkUDqZ/IHHN40LZRCqAMxdb7n4YK7IqSuNi2v30Ng72wYhR
JRlZ8lQbFG4UtZemBy+BHpNlZ0NHFXdiXkmv9y65Sp/bILl3TWjSncGK/PsX9j88sLXACGXBq7Vo
ID4Os/+6XHKCbaBF+c4pGKR3nglPRGnwPQ4b77FvxdkLkGEkMINgAtHINCQW53H+AmfLOYq5ZrnM
oiqo0BVbXbrXRJKsPbSMi2G8PnaV8+rMubHCoWD9yxt3/rzjSdDglKU81p4N8uCf13mQ9shWqAFP
HzJRB43JbEy/wEU537OsfvOM6ZSSLXtN5tnH+pSyk867e6shy9E9mC9IaDLqL86sCCJJSoivdm3U
g8SCsey0jziMmSvGnwK2VdueLd9e+uTTtiW7hoa1lqm/2PGAvN40MkniKZt8F5n6yRzL+0dl1dL3
X4D/5WSMlXq0tqkVMUNmt3yWmf1IsDfczfpH7SN63oxpxKaQI/NQMcGrCcjcGW+eXWJKySLSDpdt
2Ux1b/MJP4AaAW+IG+xQtOi8HGv4+verwvzTrqMFz2hOEdPmJrZ+e4QJ8gFmYCDOKfUIOhzDW6Na
AgcV+qdQk98RtNnEII6VYFLI4pRWChByiCgiAfa6r5N/Od3NPx6prs2nL00sRJxt8vf3U0WkbRr1
NJ/4eoejapBUKLUdC1HfIqLy3PYRpBX8W5KfLTA+QDlQqueKxVsUFg2BfGb4L5Xun6c+bwlXE0xb
aBZUUr99ROSboslmeHiywshGZrpQo3wWhuwbEmhczCqQ1ylXTFfm/dPRTdt1JnrrbJvKXv/L1/VH
vb+8F7TGpsBLzQP7tzM/w51TNr6YTg64shU1Qn5s2oqksUGvho4vzbdAsQbsPTeta5gb1fHejKF8
CBIykacqu7PX9/n/dPDo6XZpJqP4PI/z27+80T+fTi4FxdKUYG6iQfi9NUvtMIIxogbwx8TK450U
xywQF9Sxmj4tIbXexruSo/l/8H19MPS+Kri1dZSFFyN6sucoWw/KeQ2Duj7WfdTBdvGySzoN13A3
IvR9KqsxW3Pc3Vrdls+cENmZjSWGo6HcWh3HcJE05WaSSb2dC/3Vz9ufYkb+CeqGtGHRZuisylyT
f4cg3Iklw8VFWB1WgNCIpkFZ6DZ7G6W+bACdOkuCQT1lattaMJNKzEJnBxKahTJtJztP7bsG93lv
qvzAsMBGHgT1eC5ywpnimagCSPJMJYcTs1EfeaPhrQuQZefRZi388aNsp3bXT4XcfzQgBQs91K92
e5lxS+IOyd0H8rryDeGGnbJezYlyPk6C18wqv6YNLW4QpVtDtuYRB+evWqAH6e2ZYGOyRoLQgWvV
dfrh4xCNGRqehdc/Awn4KiCM1cLYDiitLiChnxqLuKdgREuhZHANys8s/GM8B1qfXOhAH5105Ne/
8G/jNdM9nwZPgnU+B4QYpxHPuMw/NGBL/6Xm+PPid0w6ffzGGsL0H81ulOOQQc3VnOAe0K3V648a
uhy2Hh7gHcHe7EWm//+73zG57aWSLCmU/Xu92QYCju8Y1icvSdqdUchr2vX6/zJ2Xr2Ro9sV/SuG
33nNHAzDDwyVcyn2CyG11Mw589d7sfpej2cMBwzAqSqpK4n8wjl7r70HQJtu414Hhmsqa/KxqNKg
ysow8/zWK2idbh7+94tK/ssGh6BblloyMyFmME38b9dUjvVDqmpNpTUtPIHIzQ9cREzBGgVbZL/E
QHMW6KF/FNRuche/xmxwJmqFYb3EgOlC8CF1Do4sivJPFiIUjiHmlwgdRyFj7WTRyp/DKySQyi1Q
ZjtzUQOLbjySxeX/a6Q3pf/2cRjjFV1X+CygqljB/nliV1M6lSqi7V04VpFrLmDQeQGDZk1MXftx
H8uitHvcSvLUaYjb2A4LbDRucULbj5umj+TJTs0sXZFo9TKORMQ+DhGreCTuwKLTWnMfD2lCQfGQ
0gWpp+28IwyHhkLbbhSEcDRBKsUlXppMGnI8avhHuymGjxNpC4k2XCg5f78JJdkTAgrPOMeVXRya
k6fpza/MmoRdVMwj8ztxfXXW+JqTLWFpCqRXb0iVbKNqCVyskr42CMRdilzbJ7AXbrEJs2q5OWEW
oiGxy5fD45bVRGwoxVzkiDsZSpsiXsnzxSxTx/eWvCHU2FWwYS+abkZdXcumiMxmDO9Vx6TFKIZi
rnrK2iXVVmAWCOV5bYTPYRZoa6PCzkYvAb24oEe2XIdPD2fmb/sVekEsd0FH3jB+oG6iLQNLqroI
0YfUEimjZNVpVkHyt3U0rhRsWrbYFMEm8xNSstGSyDQ3boC7pKccXEiDlsUDpEarAB6TQzRivbfw
BK1TRmlnykzzYGSKS+3ZX5WqRIoBZ+80lBcVCJddBom5StU23LQYxR7vkh74Maf3vu3gwjiikWv3
NpEjl2zKFEKVQWceiZCrk/t4EJSiO8SIn9hclEjuZaJR6pZaU5v3F9+vxKc4EC1on6DoVMu/4/l3
koprSBQqhXmpKQU3JNERtZ96DPIgPZPtYRJGgAJLH3R9+7DrMG0JdjDQuhKgkYC+yrG3T9jlcWvB
gqVIuZCGNjhbyVyFv0o+AttpSwuAzjc/8c5uwFBKT4OaKDbp8QIeUEryU6FlB1Qui9pJO2gJyrMA
H8W6ReQKDC+WCJxi/2RVDb1HX39CMCZ7MeqadZHhh0wIiWzNSKD/E7xQIzpjtaIMJYH6ITl4K2fq
JmCzj0Z9lr3Wr3dTNMDDtpO8kt7yTHtR8+zNbIhwD7sQXymu+K3c1SuhN7SNEkhY+YJiq4tY/AHf
ZXBY5FeEs6yd81T1hlqNNk3oDbxo3NXjhbdptzr2+N8VSjFBdmjWNwilMPewbT6MqWB5V9JYWU8y
+i6aMNQyNZZ+h3zszoUEtzIXSIg0B+RVfRq9ooSt1r3JafRwF8Oiay9qT4dJiPToZx1+iMGsr61G
StcERS5ur1R28jgssLWyXcdlwPk6y1fAvfnTgEacMK40RJzE3bTqjhh5JEZbUUc3QnXB6AZELaEy
XqKaVb8C13+VRWa8aSrxYGlCTvwAvuc4xbw4YvjzVGEiktH3lRt6AV5+ru+TDGtc1EQPKNOSQQ8M
K2bmdcyElmexVSe9vENmCBxSSDuaJyqA7pkOa54u+iOst27LlS9iOUVAkG7UoADGS3IHUy+JL1Yr
IoGswwPFknCrxoxCjcgFkYMJXNVK0rgtMAS3p4F1BLJGMcdg/TSYTPgGHWoL+Kgn4CzYD+sp+S4T
pKJo+8qDGEWLMgXDSYqw8mDlV3Yq7YFSb+pRgLScChTtyixUw0mFItiafcMqkwSzJ9a1DvHD6pUV
E5YVqznmbSedLEUgpbG6YdwhmLXuGGOaZk7dvrUoqKjjsOfzhzs9l0mhNcdLrOXTBQVVyBkwwxMy
qpWmhuZFCBrpXHIxVWxnHcBa8S7CB78UcCEMV8IhNvETBzTJOvGtKMmdRD/wlMiWz0w5TW5bBmcE
xOY9SX4yMdBhbRRz12bsethJVoGMbRMxr7puMVnAU0cIdbFGqXmiLC+txIrAnoRwxN2YBvts3E1J
ZGAtaT/SKScKOFMCJyiTzq2RJe2Lwrw14gjWy/oIu2Br4ZPZJRYiuAnx+yqirW3rJGfaWt1nz1ny
3DWKM+K22keoyTc9/CW6jPFe0Jjiakvz8YCU6BoNlWVlyZByExISoKDdG1JhnYtWNFZjLdZrP4mv
ak6pry258Am8VF1BxJPWoTDfRlkuboMpe2bKZ6BCo8q3LVLos5oOQxL6Noc1sYUFaezdlGYwoe+g
cwOo10s3NS5REalmsy+RTkd2Z62FquRqFrUTeQq/kkB3JyWkHyvTpfG1UfMiVFN5QL8b4WyxnzKW
y5XvEqX6w68m2YaGIK9aU2PdnCZnVPf8GeJSdBtID3SAB5xfwjpIMQrgFptPtCQptEFadSXcxKsQ
27KHKyZb+3OFV8KSkn0tHuVOVIhyMNGqwac5D7WCkx9ZK9okcnVMavbrsa3dwpBNcqi1ziu0Ilwh
3RLXfK+bvk2nVVEl41ZTKjzny1PTFI4caaG1IN0xuTjG+8Ao5BkMoSZj0L2SA1JnIOMinriomqLd
K4bKjHCYyzwV+Xro2wGeoI7hhNy4Veh3hDP4JDTxTcKGNTS8lFOzWEaiQxsNqPLmMf4QrRc9OalR
Z7zr8DYarUrxaxWqHY9Df0el5jy0v0US0WYJtY/M0FEVxmm4tYTWq3xBPWa5Onl1X1/YUn7JUbUx
e2veAvhXWUqxMRq/kHPgPiS8yzAkcFiFpG3UzjiBZTvJ1LjPcjO9T2rpu2mQHuRGtDZynYnOrCC1
DbAnOl0wSGuWaF4XzfqmwTyx8FYjanHsOkL4/fpEmaFtiMjNRH2bJZXkFpV6f7RlulaBJSXUOu87
/6GIKDjaXj+0ebVXF7H1GKDbSZNDEavEbCUd7WQf+hcjADkD1jBuFF6FcJyBkJNiHQWhdNB6fQ97
8qtqY2sJtnUVCjzrdq4v1agkfAwfArM/E+8u+W447/PJKk/oy5AUqwTn0XkG8iLWFsEkthgBaaAU
BEFgim+FZYZHDfuENEnmoaqh+c0KuYv+8PFwlkNsss0qC716bg6V2Zq2ZkGQsSAOP5ohbUm+YQch
u6oWzBnSVm+MqBEVFKLBHnNyGOIARZpcEjOTriXVkbj7SR5RhRhBrX1rG6EpgdNYJgj0MNyrOdZ7
vcT6PiwWRhyi+IRrhUZd+Im0eNyUBDuhaM2JcqpLRACdv2OTh04ea7QjVWZNzHtXriNZ+4h8RTlq
c7MYleKtLKZv/jioK/qhkh1mmBcMvD6RmLd7MIZ3Ky2dBL7qzs+A1uoFO9CkHO650oj7TgUYZqmT
005qTrG42UjYfmWW5jdqe0/ZJIv7dEavMvjJNo1SjfZ23xOpo4Qn5CSrYcbeDKDEOEgdkYXz0Ec7
6o+ShykjXSjyGRtm7aIL0QvDeL0bKB6dZyZjBXnrVjEJ5Wna5NTNmnWmdKJHCCgjOoIILGn7VU3/
g+pfedWvD8BJkBjj5bEORTRNcKUSHljvKwzjSLqFqq09gSvfFeoZSroRoCkkMG4/q66qtt0WkUfj
BorZXwVr2Ir4mo9tJzQo4SFsE5NFbFVonGNRrddClmKamRHewSxAqNJEn0afzNtx6HCswqyrpYQJ
LRPuYqCW6xhqNcM9xLRZGzCDEyFpjVV5y2dACZKgLzNnsPFLXmvsk9deae5VNr7o0uDfqBahhyoT
+dxjsqY8BGBmihvEfImZbZqEXQveJqx5/byPGnE+yx3ggRok+Y9JSc84kTpdMH4tETU12qoP9sOC
W8vtAbKvQ3wLVdA2kbZ1krO+UTk30sVUhQOsKTEd9XozHBT8oRu9Mj+hA8g4x/ZVS5ds9qdslxRV
6amaRYiIBN3ptwi4AU6AeJR2KuYiWyexdAfH57nSZC8E23dFjV1so9AkYDHsrqaSGR8DF5g1Ywvq
UkK4AsSRtxKGds1oso0CE/vxCL+6xZr50MqXYxbuYvVNrwTWg3mDJLls4Eq3SNZ2TQlrMsymS1DN
xUpVZ/9ND1HbjPDxiri/BISLUkJqlJNBDA/+jQUAGMoXX1HPljbiARkUaON4qa0otZ5MBY8j8r5j
V6n7ksTPq9aUzbXvUUT25aw6y/7hcd4OaMKdoYbh0pDAsu4MZbyNQ01eVqdYL8w+lqdN6OEx+qwm
kku8Hn2sWxtd7VrDtJ0F9nnssF9Ua1D3QiZisBTlfM1f5nUEK0qPjtHWj0WntFCH5nUWXBekTFkj
jp+SUQXQpIz3rAVaMCT9Rid6ibWCbt5T8x0IPQAUyboP4Fd+c0W4rGunmSOm9aVd0MnYnjjbMC8W
Pm1EAP1ho5ZenCfEuS4FehK3t5kITt2swfmrPakDeI09AoiLfVopAC7SZF6DqIdukBYqwHY4GkIp
I0Aq81+UMiyProrsNHUGe14ep60o4YrwR01ZxYj0jkqhrBDzJPuMZtO2NVrinGC5jjRZTK2+8HSI
f+MJCXOSlOvWQqpB3qmwrqepXRe+eM/pAewnCtKP8tbchD/znh6uhfMVfCUhV1isGZpl/YkW/NOQ
TyfColgysoKb8ibG8QjeXGjCelPUeD0lctQJTG0XllETay9RhAenatLG8xdXE1Z90oZISlrngYXP
SjL3DCT9Gn+1uZIpfrlR13yQX6yAJOtnugkod+w+WMawfBKeReTLC8a/1Scw2qZ8olk2vqcaFpRp
laUpaRFEM+g+uQakgufst/LmNLRtspNaf5e1abE3q+QzaCthnQZEHBFrz5ZXoR/2QCS16Gc9ZFtk
kCaWE1GCOsHEWeVaU1+VmIWkH9efU2hNLLXRZZlRbzd+hvdTpu+iEw3hAkhp933QKrss0iiYFRqZ
4YUZHbRsX/pzcByrcFhhArDInI0EJOBgTnSarFrId5ijonKoW2A3G4dtZ9T6JvLHU4DgckPuwy+j
nrRjJpqHycQXseRybKopHghsbRRXFJQfKopjT2dHwaaph6rM97cx6pfBZGiQFab1bhhuDxAUayMy
aogqB5v8GzOB1Fw6QUu1+yqEvKx1TxWqRadp68wrTZ2oggq+NPEv6ZESsj8U42HQxp3JHmJXggDr
UNZ5KH4TqFp6vTdi+SwNZnNjf87puRhks+jUm9nOTCz1jC93X3RgQAFlBRfq924fW5VnBIHotgay
ykkIq0NdlZ2T1tVZKrvptVuhKbdLMajPDUJ0Fdca5OrmZHTaPuhD/vLgIVa+VvwYan7xYT3Uhjkn
fyE/J1iFXClAfUkIIf0es32pOuWpx4aMzWgCdkLQPKjRrQqDyGHk/8yEEA9aKlfHgdfcWoP2IhTW
D9YqdqWa6RpbLctcihrrtM4x0KTxsSL/7rHLrPPpd6E0LXVlC9l11Ui0XmeNuUtcqpZWn54qOWTB
26V3X/mWgHFhD68mllXaRqwK+dX0P6AofgYjnhnVGHwvlFP8kRLb/lFWTA+bJYG9DQxsnG2bAHcM
wXeNp/awY0IrPOIc/FI7FnIGhQFblyrN9lscQQimcavJT4lCSUySOv1rdvT8hzArwbEIc3Y7pvRk
EYDTBPq70mvEbUUpSXRGuo+r7BbUbLxURYX74o/XYVIFFFgC6dMJGcdNVJrbqJX3TRdMXjMo2kcv
RZonTNqW6F7lzF70wClf6M24RZ0gu0KEx/ixgisYXSVw16sI1TEfyULQBoTRIETXxy+4nkXjVyhR
j8KVidGbXLjNMHGtNihWQ4P9azEw7FiN8tZwrtthMLVbZe5HnFVC7lni5DFMRCsQsXuZGGqaGeSB
0tZk3ERABvxpdGNfVDA4UJUYiX5xDY3Kuz9xbvYdOuO8wM5C4qOYxXdLX+yVDcJB1L5rs1IFF/1b
6SiC37JyJiPO8OMjrrHBDgi9BL2DRWiex29DB843i7FFRXAkFrEEquaPzVcZR/UGlgjW837+FNZw
eXD8WKdB7oadPsigsZWwh+BMGwmqAOykEdl+ILfAimWKtQ/RJI1i2MMUL+1EA+iiBeNaNWqqsGzr
zLxs1gSJcI2mbKeYgvQePW+Osdxu+4SY4YLYgDb56EiTO7KUr+xaV5i7WDdtw6K9Dq2lbBVYwXYy
iY+iKZW85TGxng5SRvilohGjGwz9+6DW7WpoCa1LEp3ap2HUHinRbPTGxaLSDghtQhJGHjN+10KS
KIp+VbPbqhR8YZyT2FCB2o1pNrzpjbyNVFzPhnjCRCtqY7nNQZMzRIAXw6oB3HS8IPE0bKOmUwql
d+xkZeszyHbEh+1nUbzOZiKdhhpASFcLOLaHgWuHjai5bHbS1v+syfRESttxNldANkyNeGTRGuId
EP7AmU19nS7NRBFvHtuoATl9Ua3pnyhbwocDe4aYsfFnjFWSX/3gZ5hf5M5ro0g6NEN1kodR3woT
BnBq6RdrV5yJzNB0qkUl1SlcLds4ERu3kUrTJQbyXpI8dkvrWN1makspUcgu9UkfNPWqJcGhNouf
okk2dNmr1dpEnEChwuxWVHylp4qpapvT9Sjq4pJqsNyGCDefz4SAwXyLpHm6RSl4i2QyF/1GdIxv
aWVqe71LJZfh42LoE7iAoQoc4OHkLIWTfmAl2k9nasguCcEY2qCdXtGs0qSr9MnW9KHhakyms4LL
DeMwWQf4IJWrYDLYqnJjbnwgM07Z4Whkr6zRiljO3AoqDFbfbg38FECXlgc0wskVLJhy8WEPoZeN
MhEAEtEouiBTrrYi/X2YvswQd5ZQ+mwx5TE9iXX24Vv5j06jaDKlT00my89yP+M2Rf8I1qPcy1r/
xZ4/dDFNQWtH/XtmtnJVXc4PDaCSlYJr26asDVMhUG+1pnkzA+e9YDCaQnOnsWhahaP6WVZT9ILe
4M2USg/Mb/2tUe8MkmczN5VD14nhER78RkJTdpA72gcm5ZaNls/fQ1SEWBtSOldKr774/js7oqeM
itGtCBLFjcLk3HapSCcjmlZzGGIwJZJiw4L+MOSU04XYn+51SaKf1U4aHu+KFF5/0EDeUZMK9aC5
4vF6kVkCHZXyIMiRuJaIqO92U5h0dIOql0TrGrdK6oqkFSZDfyjHc1UV4nWQ8jf8dOWFLNhfeQeN
TB7idJ0MgvFKfs5CqJsFklTwfiQQ71cyW69N0xH6WShCcwrGSwcFqVgbqU9gTowomBKbA4GEsUpf
QAVaWyWHGvX0zo9mCoCTvJuxyODnQSa7RclJocsiBTmU8/sQj69+IYwrcguagy8Ne2UpjehT37Pa
ZjOXFfV0Qkc3nWSGMlcYR6q63fScEGJ36See2FZ5a1U1sNpNSZgaCXm6k/KQbPSe1MbHXdjq3Z0s
d1VPxXNahOvCKKTngPx2Qxaz95ruyjoFU7GqC6l9Nqpsy8Lf7XXc7rbn41XmfIRQAypS+JDK6X0A
evISWtjAien1evJp0zY5ZDMyMivTtkYLfYpdvKm3+yLsgA/z2jhASLehJR3jdwBf1+ne+sZ/39+X
3u5t/O/8x3ztobVcwwvZayf5Yj6lr/oX1WCZAN3BHhQM/pBcaBu5LSuIyI2Ig3Y1z2IUhg4wbcAb
L6nh52i4o2OHNx/XLqrZtep63sk7vZ9wltkfJCI5vj16oyevtF21jS7RpX8x35RfYG9Y9ZY6YEHK
OQ4eUe7Gt4qgY43WB1nKK/NzpF21EbdE116Gi/zUvNeI1vGZ4IkyYD85FK79xsUJJrSrjgwZYiTD
PUoQHCTiKZwIB9PK8CnsylUDEA23FI3KrjTLDSDEfu3HnYoVvybRTpmErTnkJ2x3xYnAoPehyEYu
VBKT8lT5TFgIwJunQIpZ19gEeXFIk374KEpgAN0oFMcJyd2lg+s+B/mqGfr0lRsxyqQiYI0Zpa9U
kh2tRoKQaGGFt1xVX5Vep2IWs9yM872C4SPnTdxfa0+38dhMqwupgjgyd5cEcJV/vxhXfJVVORDk
1UxEsSyHSi05gPv8fdcIY+qIJa6fWCayxYDatvMrIlsedx+3koZTo8uyg0Q7bUfn6yCEh4zK7eoR
hmD9Oajkj7v1PxIi4iW5oiAgmySpoOIo0S9bjal5e/yENFvNibSaCrGUkXgRKweDBuHq8cMHrr5a
qPbLOxgGkin/eJwgcopweHDyQcp2j0MQ+xkXN4c/HnvcAmuzDPvM2cS/M0Pymk3OfO3PPkkvf8Q6
qPR0iSokZQDU3Y5AlWI9tWnd7MVS7tYFeLdHNMjjOZsmyn+/zl8eiysATlKd1g590uc5r8JVbcgY
mZqQjGEmNIhQS/7RIzCmwdaZ5vG8RscoM/TIIQ4hGtWPhIo/Do/HAqNOKekV+0ecxuNAP5baKdGF
HEd9BHcjIJFQREb9XiO5k3VQsXsE2Ay0939rB//l5/ivwXdx+a3Fbh6A+J9FOdVUcNu/3P33J+z6
RfZvy7/5z9/587/49yMdwKIpfrX/62+tv4vTR/bd/PWX/vTMvPrf35370X786Y73YPJfu+96un3z
rbX/ANsvv/n//eE/ff9/yP6SaixKv/+Z7L/9+giLf/77k22/cPP8/hd/x/pLkvQ3xKL8JyG81LH/
/CfWHxHM32QFzYZKe4TW1h9Qf+tvbCuQalI6Jo9bltBx/gH1R7JjkXajaJqFO1H553989j/9Df/4
m/5XxLgh/VXLKi5PgQEcPZ4iqdSY/yLJS1hBso7x9ZM0xf0mQRA4EGSw7ehfoxOIUgAg6RLI8ziU
Uduv6JbfKFo2SC6iRmalxM3HgaIdFiUMTk5XafVSSQZ7JITNblwOj7vFSFaHnach5nw52ii1UO0e
B3Kn6l2E6+D33d+PAQVj4K4BpwbQFB6BMOxg/5QSo9ZsyHzDr5zfY1ZsgLh/3PQrGdlbT1qRWrzO
FVu2UKC6UMEA3pMDs9GL8OKr1si8VZ0I8kIwxzbQRjFoOOw7eJpHbBMk1oHOWXYMGzx9yA5sUtbj
ldLiV6d8J9qlBaFwSj6tXG/IhEdQHeoqa6AlkFboJYmxs7mQc9Lt6kd2rWDQSgioL08B3m7B4D0F
sfmMImRrAPKIKpHSujwzGzQa0+oyPoyzlSFZXW4iYOXmY6xQJFDCkQCn2IpIWFoG58ctusrGlgp7
lQYzKa8csEziFhxIMumbYgPIePMYPKkc0n0LdlXgR2wgehJXYOpJ+tZsP+Iogay9JHo2xlYuBwc7
fYnnfYCwYoxbNVDvWRZVbtJmpH8xwD2SkqjNqhQWcOZAmMxJwP3H4RHO9MddioD5zs2H+DqaUrdK
ApmBazlQ1yx/33ok6DweI25e36QqK5hl0ni888fBWO4+HoNLbctjpupQiNPu94Dbxsjeg2QNIiC9
w+ZBpsLmLSAok0DOq0KX3cXQWj3L2t1InPGrplOHNNDCXbsCuEaYSy+skI/TFFvBY3cWT4ljTh9I
nCqBNiQite7GLYtsd8ymUJ/tWXYbfTWJ5xaj+tCsfJ2wm30iHZfA6rfkFx0WGwT+MYw8wtcVKGbJ
tg9deI4UevH33tXyq2Drn7AGIYKCDvdSOWcP0e7gdWF5gnjhoODoyOhxpM3Ub+dP8ZkFVsfYjw/2
JqKmYGWKd16kJbrXxW2ClId+M5WP2mVVbKiHANVjR7qUp3/TdEcWQJ5PRY2Jar/NZJXf87sSr/QX
HaMyBTO4/bOtEfapsphxI3WXDuuYhJ25ZY+2AZ4ESoDuANbAyiA19FRan+VX5vV8fef+KbrqL4Jl
W4HXHto7y2m+CaLSG3vu1iq7Wlp/8pGNoQ+RbV9cy8RpbjxevmNf9z5gzdvlXjhltGtZr7932PoL
3DHU6GHAugiqcA2L2OQdJE3qDnHE2K+n6MImNyd745uO+lD/BAoPMIDXRENVVM7MXtZJ2tsS2zCh
wMfGZWeWI36Uyz7HrlKvOY3hulape5EasKOg3t2UcZ9f5GflNaNqpDGGECxGHp3bXKknBchK7v5u
3va1J+Ye7CsEAzrX5q00N2R1onuKUuo47iB66V0/5MjTXvNP4zl/oRpwjgfIGJ7R7a36HUOZsZno
LCz7C3o46wJrBkFsjEj9T/woFvu+dXRM4eDDh3IzMFKWaz4pB4EmisOH4bRVP9Tv8QlHabDXd+W2
3ZrUZsEQyW5PTOFX0awIYI0JlPpJ0YUKVIS26CgrjBQb9SXZD8SpoOu4JsW9P1Qv40X+QSerfqsX
wzUJU3Z/MMsTf9Tul07i0uwYrNYpBGItT1dLdBMMVWPflrapO8GPeu9FWwxrxRPlP2TISINMF4uT
lHlkQFxVRJK/rB1+VwAEK7PxDIeS0i/rZ/ik7Jtv9UvZ0S/9sq6MOxOb8nvgYQ1fFFfzs49CD0/1
4FKHKy+NgtbAkV7pnleOtdPQCMIqt2z1TKVk25+n3CuZDnSb4Eeq/h8ZRGoCBDgfshWQJsghDaZk
u3S/+iOcv/5IiqT+SvhM5MB77o/4sT0ZgB9EWvJtbP8NelbspVRrHR0c/7516yfKGHT5LMYMR7M2
JjEmq+lFnFmvgILBIfjO2OFP9GFYvX2pGbqPmxZ63KgPIo3gD5gaMOy4pJhyeTpSPoB51O8AKZRN
/EVRUqdkaSeb4oYyn++8+Zif6Id9Ft8WQ6gtwIfFrT7y+hs8lvHb9KwdAuizXAbrwMNqs6LJNvWO
9hy9s7UCFLNmtBx+wGiZt+UlbjdSbxM+wd8SsBjVDlHclk/+TvLXebtJL8LPCnkL2XeCx5+eay9/
osLBC8oYQVDjHboXny5r7YoTCcauJaxMPgeVLWivxMKBUO0cOdnkTHSMO5itnmJOytoNBC/4MNky
0CCovbCwSa8QoaH7nn7l8r5mx/gzjB3rZ3Cjs6KdDTLDZuXbpIaGiz0k2Hh8K/rnuDom0hpkJ6U8
BLoFDDEn7pxJOBjCj2bKWRas8DXUP6V7++YfLWlBZCQQYiGBvQyk+wDfJeO5XNpLdqKuimzdSi9T
SQn42oxnQ/xFZjlBwZTWGTyizPPVPUwQsMwQ8MQem4ktX8c3yARm6PCxjft89/sfcvPdMMhy9VJv
p7ykcAkRK03POc7Bj2UXnkOFdiGOHlUTBgsSxzmSAECyM+K5xuIv46b+j7B/VXsX+bg/2sWvdMt/
vT2uSCrjgzH+E9690nfhz2ByJPtJ8NRrkL4l6lE+semPWmc+DlvHf6t3S7uCqW8PTREGCmEEY/CT
egdVFIKCQIlE9D74ajNgeiu58KTwUtR7IfKk9tgPyF3tOneayY2yrVQcE0D+Z96s1G3hwoB4sZ+r
fEvUeswwRqcLqhBSonKfvJNxuotv+h7M90k5z2f/2dxxRmc2iVJvBjIahphEmm06qG+8BbobNPCE
yA2lVa6cSsjgZGDjFutJ75TvMhRYbSdRrr+l3vBUrMCerOCqpFspR/XlER0RtaeEvpF6JB132ude
snppoQmmrvYlhT/VEHLDZhRsRbGLApoZhQaWX/hRAjLPo71+swYQJHvUItVnS/WFtHOhZBG5GTUn
KYhdIxXPMymLVOshfqKZ3WlHqacI6JroAH2H35dLgLPXnGSkDnsIDEYbWYFXPi9PNdjZOaT2y+rW
trbl95Km8CxcKLFKiHqZenUyUG1ItvF3lFzl2OFmCJ52WrcLvmW/CA0rT+tcKisYd4BlV5UXK3sr
eYHnhMCMkFjChaOf6mt5tN4z086vPDqhXNuH+1E4maw0HPO1IvPDK28QLmd7Ooxr81N9LVzxkN4m
Ag+X4bT9JRhujaZ9q69qhLJuv5Zda614+Y/2KqyJBPeCiwCPftucqZ29V5urHtj5d/1jPLWzZ9KF
dfg/8LAN9JYC5asbg2l1kzeRluNTXTii5JiAvWyQHBPVFMGO7j3Z374rs1y12Ctsc0pcyYtyISaa
wE8iY3JSpQF4rMVP61187ZrXfvDqZyQ//TVb4YaHqbFnrcS7gFFna9O602lz2OkuhQ3mIN3bp9fp
dXitn/n+ebGo25dXGmb1iYmjHz2n2DZPwxOubs7Y0p3LVTvCATjlO+NFep6/6QAq0SbLj/NzvWMb
MGAT4hqUveBndyk/VBoMTK2E7nIOuSK6PMRaySa8ddvgLjwZX5w4+JufxfbVihyNEu9aIo0SZ0kD
+ePVnO8tixLeyYfEfuYl5clKoi42dX+D/KEVa6Igqr2BsgNpdbLye/tQU5GzxZ4RHqLlj/hKjbsC
WtJ56aYTgUh5YnIjDaTr17BImmw1kGOgr5SPlMKZYksfXlOdiy/maTrgCAiVF4QFVCm/AEqt21PX
bnssOrCBsOue22d4H+5svZmrSFwl+Qr+GIrYpjnSHfLnVQa6D4zdrb7BJZYQLdwQA1rATN6RRHQE
se6rC+R4SLbVPfnJh6cXPpx5ATBwQepYoMYvMlT90SPTjCyw3jiB2IP7SUuxOeNJ5VfBbJXSJr/R
skgNSp2eKbqc8GShN45/ArL9yjvqJkIaMNQEZ4h3PdDRFim0a/3SWJ4TZ4mbUb0mw7qO7kb5OWab
7qvKibN7Wwo6tG+207xiNSGdB6wf6wwz8mGg7+nmrcKaMzRp3tQKEiW2ZRTtFyq1MlB6KzsCFyVz
9zgYS9aiIJDMY9bwfNJ+11O23c0d8byPW4/HHgfSPvsd3lNWGCb1zLQtmn3ZQdpogYLWjUxlGRon
q/0lpjmMlnzh5dYgEdP6uJUJAu8rXn6Sqk28TtJ+P1piJHqPH6PlaHNUh//Dv1bLsnPprrCO1DZG
jHIyEd6qOug9OV96lQ2hxAKi/V23vKBssu2khXpKUPSvM2na5VDxyHCYCFTK652VI8ZAs8BNpWSf
P9Ffc+DoMdySMFW8UsL4juQ9pHLxyBaNPjhsbNh39Vqr1xn8b1CvwGQb8oVQ1tosm9mlDN/mNt/X
qBG3vbFb5EWfOlylAzueuLWFE4wnzI3iO7hG35GNQyGvMJ6acMN3ybFHATgSFLKy9DVPquqn7khs
ryP/B1Hntdu41izhJyLAHG6ZlLMl2bohHJnFHJ/+fJr9AwfY2Jjx2LJEcq3VXVVdddEvyg6ftwLF
kelrAMgirude/vu8T0eQXWpRtNT8DurPuxnZwRbKcNd9yB80SPOGT79PXCTUpFUtdRuDS7hWX/3o
dtXjZaLOWBUefbP7UqqaHvVY+bT7e4VF50e4Fo/SQ7+0XwJxZb+4YHCh1Q+YjQFPKpd7P5EQoHkI
WuTf/ic50qSW2Vn7QsN/wr4H1imNzoTX0719Pf3nisJDgg7ZtluEZjOr8E+QnfY9XU6/kS89Euq+
D+OkuiR0k9oz7ZMfimI6vYFop4/mt3hAxBGYguMMVr8Swhq3+qW4jPgxMgGk/tVMybf60gcuA7VR
6RbsrlvlS+b8OzUL7khLPbzLmR+jio18bneJVdtxSuznUju163A3YIq7nzDQIETKwFyKM80Wf8h7
6RIblYN6aJPlSLwjk8RsedjDehPZy7RJij2fK7d5Z6QF/9XCbWW8VEuynBx8Hgc/3PJUlvg+MIr9
6qn6O85csPf9XfC+R4dkwEW8JXLJiR2ksKsZu/Fd4AOuN368VpY1znN09Yv2S+YW/PCqFbmTk/Nc
thD9jvXFILlA1p6X8/NLvnAWzjCKKWlaNsBXKpzpn5UNOIq0kdhYLskhVCH+HW12iwGvK+5rg7D8
LA4Oz4pBdPNPuczudUCHT02F7ZjN/EbGQX5Fegw7ug43qheengEyXmr46hxRGiIqwJIB3zXUoIOj
LFAfsNliqLiCsRyX3TU5aIVr3Ks1PvbjIjsUj+iSVjZGcdOP4SingHjixAmvLZM/AyaftuX1X2OD
qNOO7hOBO0c99uSfl6SMjgrJIU+wimbRRocVXOQVWuE7d6NaWH55CACEPrBUSq+l5OU7upfuVQQu
44da+sgg7PQ1OOQjQpHOFOenMvcwPeO2lwW2ANjGO8EyJQpOs5/pEgsA/tA2/jjZunrugJ84OHMH
wEyQTl3nBJci8pJPY0c7kJt/o4oEYqfVK4He/Zvij/ZUX5SrF1gmMUBPioyn0aFU/xADMILYoSH7
M/NFv6WPRHkxPOZt0H+SMhwROc850fAmFnrlFJSlHKWN330yG780csaF4KPWYCP4tAfh5Zm9aXdf
vKEsOcTATCNFzJK0TTSxQ+gQioHsDwW7cn9+4J4dzosudRHcz5U3fjFSLG0mxp3BWxhMfbyeoof5
C4qAN9WFBwOfXZYhABA3vDuBCgjvNN/aFw9J9D6TDUbu2IMUFe2rmU6YgUfoLwAk3rtftrjoo6xc
HdPWjFpt0x+bvSBTU7n9vZSXuPsLCKNswImVfoIvAuVKjlhASxAJBMoQ9UKS6j0lHsqwccATf7Pa
ax54RXZctGGXcBU4vkMUaI7514B/Zb4R2/nDXDNGouYLAdgnjNfDzqKZNtzmK0BFwaO+w+8kv81u
t0gORsv0kj3f84d1nrR9nnpD50oSo2ynLH0L2JnuYeFEqdPXi3DYNeMLZmEL1ZP9yMBvCzgUbgPB
ly8ibHRinws2PRoHQAdwggoMdTvf+yPJ3cvgwjgKt5OUshOwFnIQj7tb/6SoQJATXwyNg3M3K0vF
9PNpgXD15Seh24rbXGWP7gUkDSWzPV3zE65v1a4cbqBenESBdowsSgWPI6f+MjxjD4IWb5Q7a7cV
7WlXHvTjdCwwPo0Q3DoQ/xQLCPDWiq+4PE2vlzvFJfPZbjWsputrp8D25sKdZ8kJ926Xmac4gfJm
vbMYvzg1mmmRJGw3BN937Lyb4pruhqPxUDETdLLQFX9Hddmx5NKN8NUhfFB8MVpO0TrH7BMkNPZH
A+mSPVpH2FGWIXsXOGIh/P673twY1RMxD3dE88OFuY7aBR67GnoGO1iUh6b0sQckoIbNB59EgyKk
WOYFmk1PovnEELCa1uK0AMIyfzlqTSI8JmSa73qy4YRiF+XBiocdzgfkhLZvw1n+bbnNF5abrjv5
4AGJg90lgivLiOtcJvD5harqSnCGnK8sFPjLyY72xQpjTJivhkTP2H5+4k9UwgS8kyuZv0+PYcdK
Y8PGEyTpeFVcAndZchW1DdpwBGYrxS3RjuCe9CxWdKhcK0G5Ui0MhjcvWbUC+kvSxc79a6NX6G95
71xv9dIMS9YFZq5ZCzqpPDTyCJ9uhm5xXlUY1ZiLChe+/NDxNP7EHu0xc78410Nbe7r0pqMMq5eT
xrnn1Z0jDi47yOX1mdlZyLTj3u2QsY52xF+W2ldGnaK+bnjQ7zCKD41jio18y6NAV8mxjaTlaZM9
FL9srnG992LdeT0oODxY+AefyJpoGo61YcexgVYzpk8OkOD51p7t1x48/daza1FDyZvM8ll3w6/U
XCzTb3q6y7145VAEFOzokn6KUxOuikXix9qRm6Lc1Wt4Cq/qD8Y0xr7f9LCd99FuHKq2cGkdpBf2
60rfyTHcMHTTFwylLFijKgdsaRcLcBHEa+KVxCDU0Fggtffh95XvhlE45JBDFKZ1JnikPkhf02tQ
2J6/Ri4F5dypfdPQNN8mYktdrOqDE7O5xPqiYKBbLFYMM/rDubnq6/wzPYue/iCoT498mvv6H6Df
DSvprvnDn4UZCxGjPkJ+n4R2Yfwui2WzCJfmJ9svCe75lUMSEYp44cIG3WvtNr/U4sQ2tnRxJczA
TiAnz07XDB+uzV35Lkl2+KcbdNv+bF5bJCGJgvxrAWKTcg+dYJ0ChPEl9QWsikCWHZhOvqfnf0BV
s1bkX5kJtxJrCXe44kNxy1kBFHgDBx+plkuJeejNU7b1v4gdGFsIXgYXQQ8cGBzTetpYK23lP3Zd
clAhh4VDuOEpay/PH9Uj74t0hpEnwS6306k1vOAXz1B2cL3EyYUYhPUM+TH8Ku60To7VmaQRr/7m
TQaV37RbwNKyPHCTq3WwUindFlq6k2nbH+at2uNoiCVQ5pOsRGiBQqRIAKjT/XEs46WXvclXSi9t
k9KUrLOtdNDm4zQ5/KvoKC7FOckndFVLWfIzCLLCHbVXmRFIG5RJUUnf47eoYEgP5RZ8WV8sTobK
+/srN/VHJjfNsO1mN9wY/D6wepvreJ8SlwXlcvl+HtkbLnmX5sqmmICfgN+8xZQJnrxSP+Yv685g
Dsqe0MkfnEuaesC8N5qYDXIo/4OtwjydG+kb85vqBMXykzjTZBWdc8qHN+1UAuhcUpm3bGNJrm/l
N8acs3u/7H4ZzaIpO6S78SS+awhIV0zbEQqwUTFlCeBO7ILYWcxycL2m2F+VnrULjxVFzXL01EPx
pALXvOQm+4rH2tnGnrK0/OfR2ozL8Ty8SwtzW7Ml0Sztp/ZVObQHIHGIisjnbjBxSTwpg6UU7Uhv
vjTKkwt7ZPPaN+zsC0vmqV9SvocC7ROYs1mhyXVoSBiaNkqvrhY84erTQV6+sJj1sYc3Zs9opsXW
A9RnEtecfVJp5M4pxs3k14KXWovcXGEva166zn5uTMXWSXsR7FRBTO1iIyUfZsdEmbmelGvJxpqC
RYE2rDtKZBxbJY8CETnht7Su1+1jeOsbUjFd+X10dOJjXhVzh3qI5vBA10dhesb4VXponr4qrnR8
GwiBFY2FcUWeae2yfRmtMkYMkBaxRjDT+hBBWtn0w2VBk4uL8mewHN7HP8bjcFsVdtX7Sz703d4C
Ga31MjtVLUMbdkoKzs3ciF8AV1rvqXdhXUuL6DzehtrTWh/oovhJqJB4V6D5Og0Z8b/KWp/9BHF8
DAEAuMkN91A5dS9rVsJgkFVhnOvIW6RL2Owb4wNra3EL7jNdpnmreMbCvFTv6AbROFcU48bkYbxS
AZOc1fTR84mwdHhHdYXdnYXNMo8O2PwWJP17yegpiNCZ21YFNlp9gDcbUZgpuRMQOdvIEpNe4Yf5
uT/lBukRhF4eLjQoNmkZH5V5J2Vuw2NBYItTmdemW5SNP/Pk0wbjeZgs0WAazJOkrrBQl0PqiE87
YxoOanVhfpdovcJ3xh9EFYdfT8VejWypmiRcezxLpIYydUtVS9BpS4s3HbJ9q79AqeJofpPywTfT
FyAENTIv3bFrZ3Q79Hs/k49jkQ+3eKz24YakPexq/HKds3golTlIwp3mkRD82d20r3ab9Haeu+En
iUvkALP9pn/FZOd/7YdJrhRezDHtQ7MmU3oHxxr+KW/Jwnpr1kzw0/BPDxX/fu6eM8cvbjRySB3S
TJ+V1q/ScyBgrkYK74vjfKWckUQx73nFqFuP7wHuNDKzXiwmFPKUJAshYDZhXSCTVbcqcM/sIH/O
ekeafYjN+HVmXaUvkRRRE3XnAtJSCRcMqg+5K5iLuXlX01U1Q7o50EQ1ikPGXBbyq46AE0X2jGaa
e31WKcoJfYWje1f6NaxpHvrF6DYCfuJ2M7rmJ8VxsEdVWxMJtSJ5jmxSrMgdqG8WwPfzIwdbE5h6
XT+tk4Zfe3bTlvWFiNbJpICxk29cdV9Hlpsu809GwMLazkSXDMk6O0BwMFaUKLCfSxqXygtYi/vE
R10q7sIHgsKC6t6T8ZhbcveogNMTI7YziZPwFfh7nmSPi8NcTpT7HGdet4vIQtg1/crwXjIy0q5A
YhZs2Xs+LpVx8k61nJd4G8ARFUtqNOvTuOaK87ylPyEGEnCH25fGkaGrN942su70AcyUn3Ce20Of
tm+Ihk3DtaxF/0YPD6FofdQDTwYvfq+w4gaEKvgEHsaY3+YHh5ysua8DqV9aFBuPOXgd35xwzHGz
ufaXYa/+5idy78eV8V3oNrbikT/J2MVjhsoDR9CIyzPx5IRlJZHyAasz4djnMTv9nHwe2tdezc2n
7H1zq9qHTYYvMxyDHPtvDlDFSX6ma2EyP0nhzyVFNyreBm88CGxHMszUTG1DDIWlYJBgG4pb0Iex
0niuBTu6xn5zSU1blBjE3ZjPZfRgtqA6lteiWBrCEnIBxkFC7Vn4aGel5DgNNyvxAmLDGScIKTZ4
K373lYLzLHTgHfc1a6DTSjS7afdcMRe5BDriWaCyw2PiCi47xbj72unFOGrspQd5zfGo3hS/9pu7
UjBvz1CW019lgsUScNttDGiMtQNuMS212CW8zRdcuzrlQYZJyxuEhoDKWprg5LlntE6C0FAoXkyV
oa9C4klrb0CQEj30ve4165QrlTj1e4zYgNnH13uNP0eyy5yA/5TlpCJkPUKYQxgNna8zBuZSxPVM
hHvqFvJ0voFceNBY73hJ61fpKKzyQ/WWnTnUrRrOgBHQhfIDYZTQjxJJuYJwIP19mV5E9ZCsh4Pe
oqZ2yHS9i/eJ3pfCe1V9YBq6lt3ZA9VRPgG72wf4f7nG0rSTHHlTP55e4Amr9hpf+DiqG0geLIey
irAccIHc+NzRLjyMu+dCJnMWUOnF0BFhx0NDbZe91W8szfGNh4wNT8bw4UKEFhv3YSQHE/cER5GZ
mfkQgTBuTLS2hAOj0X0S4gYn6xitC91d/j4VHA49pO05XBlHNNeecoeJ12kZ0V/hTZ/6U+ARjFwN
rkEkSLpOzJVR7hjciAyEtovIwJ58MY9wGT4qsjzwmd2ARSALF/4BjySTYSwmadJ7huHga9hV2Es7
DpYaIx6mlgEB/vFxieaKDKQY8NG28lH/xpf8a3w6z18I4RMv//IX4iasGyzbB7Y6J743m/q3FnlE
ONJtY5tcS9U2z0xT8OmU/h+zBLRV2VCA2Jn1oH5v3B0+I4lIM2XYXd50rrHTD8iEHOwez3CHY+0Z
P1riuQE4RI2pHoASY6wbfdN/Tt+kpio0on/wHKt2X492W9l4PgzDLez2EkkxFGmp9zyF70ydYxt/
MnbGQoQbEaltGYDWFsy7Kp1LuZHD2bV0s/b0Fd9pKoKc2X8XJUQDeeJ1a411iqTny9yUoROdyiux
qrGPetjDBUYhfLHYWoU/D8sqsiWPZVC5FQmub0QW/UrnCb7528wcfPd8fvRXAL0tgCVc+c7v630+
O5jVrrmLS+UKpcgg0kX40M8jvqVL7G9IQ3bk74YS5adzOSkA4q5CuGodawG3eDWmBVtGc6nxqbLV
e3hhU9DFNUI0jeQ6xk4P4d7ckUlQuiWxRonN+ifa9igthu/02EK+CceOfBdUd1flQ4XkiS+Z6pZX
82tqbQ3wZ9O9QZ4QEcD1rBdmbE9vvEZ7qk/il7pJDxaflblaCM5/epTxNj/qBYYiUK0NQAO46AWS
WbM1HOJRl7zLbn6JHjx24UUEbHbMA5RPObn59vOTtjoFYViOi5Qa7Ncg5+daAQo5Eb+I9xhfVDa8
S3KdL2gDnlS17OAF7vOMgzOQZVdfhEjY1vYv44ISsbbA14SNE+0C3Oglx0wleYO4RTflZb/TRfej
U7N5VcgjBy9CABsJyRXActPu84O+F1xuafIoWVib2K/P5QnB/xEPhCODWV8KhCEj9U6yYTzkaFpe
+x7fWbrROnafp2w/uLCLpAmIsYfuBViesvPkSqvnAjW17AtIOowlOjxgFoD5M/Fpcvn6EN29ffR7
nU8LffvzgmxDbjUs5exGmKowvA2nTrCv/byqy+ysh95W+yPGifWFT2wBVrfiPv+AxUShJzSLTrOR
dyB04/FFeAPqAIlorOeTIq/0AyVmWr1Za3GTs31y9JBf+wUNlV2L2DU+9S++1km28ssWwYMifSTI
aajs7/VOdiUqtpiKyK3k40CkFEzNZD9RWJEBAyw62Wq4UOhsKwfYecBjiI74rT6h+xSg3Oioc9Dy
T6r3Unl7DbzOniTjakiIoC1+V1teCbGsSYwshmW34aKjfGEhPF9MMLPHmwC192f3lr/hEgnw8jK2
tgWQbeb0L+1OWKdvTFJ5mv6P5adrPMvbCOu5FZV6ydbHW+TEpEGMluYdCrtKnedO+gDX/R2pqrbh
7UlyKoOgrjk+gmllHarPaMXSmsFT39GEvOJNnR5V/FbguEc+55XWIUARix7uVr83tOCDyyAi+/b4
XsHugk6tiYtAWbTVT6AC2DAHD066tzRdmyeEZSdkrqf2o7qLbk0dnfnlJzv2K1bH6RUeH+XACcJJ
g2E64Hv18sECaaHQlKpdyJz4iSrbOErkQRJqQnlcn6a35qIdh029yNLXHJ5BZXurF2wwh071hY31
loUrfS8iIOFkBv6YvwUMFl1EMRtCY9n5BB/NIzALVe8UOYq5mBaWy07wXhMAdoPrrm/JzbrSlLYm
iL9tXUPaIMovj7jD9XsW7J6Ra1DXghjz1dewtA2lOv3FuPW8J280DC03MlxkNE1exaBcQs1BW8PA
Nu5+MpWyl/+0n3Sqcb9I9tYjuDD/yZYo1ivSHiMRdzmbejIYNs9ynzAa961/pwTVcKm4iFvDwJ1r
CY0ev9NTde/qBB3i6RBX4sGg2M2d9Dj8iO2yuCTL515hYXaO8SkcOely5ZAT742GBYc2gomcZFiK
07YdluTJxtkJH+Ug8iuoVgrT3wr+704Ngfk3ZUYBjOVWYCvX8HtkQhPLFnQStDmsINMjqhUvUGx6
xnTR1XcGU+nVOZoq4DQJteySp4w8eQKXpADwCq4pZNzXJsR70y6c7MFrTZRVfJ2tpfd0fW185Ljy
LIavGOPVBhRA32g6M5uvhlp5QiW8NuRZeFU0hDflHNZM34Z2eJmW7e+4kDf4RDLHCbegvTX3FIlq
uMQbwySGHfRDdQvm+rNdjDIjtNn5BGh9RHwGTZsjfU/raEuuWTy/Sli6G3BLongrL+KsIrj+lACa
D7exPRgrsoBQ9SgKMtQt5zS0NMGa6yxkAvEczq4yritEEPpa7nwqEt5wnr1LAZJRJugECtF+RUSO
xKECGUFtjTUquKvspYdyWOXCph9PbXGO04Oc7/IS+0SE7HhDubNwEwYCTo/PaW3CdsFBYpehr8d+
p2Rfk75WTcRit8kErnkuKUuoy6iFKBIIdawBQyjZKbtlz4x99kpux5yg1dsSMRggqpsceVoGvasz
ZwR4+K6erSPypI7AlNZpIayLpSDYFEbP0peIH1ZXzbjVRjQcNzbmWF/1V/2rP/4j9hntq1/5rP/j
+f/9VVLY1fVcEv7TAvz7vsgMX+hIjR6O7x31kJG9HE+fhSZHq39fmwJd9Y3WOPZBbq3Ml/liBzCW
NKyEEh8uR5+DlpjfoQNK4U9GybThMEnaqqq3pqDSK/770r9/lOcngs0WaPvf16QZAwYbh5Puvx+z
atU3qwrDIhVdPXGORGyN8Y80vLT2/75Wv/6hSsX//W8iVu6/v/7/P/z7vv9+xFS7J7t53BN1rUJv
/fumPDMVdrzXC/371jYsaExe0ZG9ltWHsF+NJd04Fj7d1AVLhTcr6bG5qIm38oOwXUxogOQEX6Nx
0Cf8vLyYqcNpV4fTaWQcn3Bs7hrJN9qBOMdDlkWflpKfFVX4lMW+9dVMVR0LegOvoRWpCl7Neu2C
w0hMyCIqJKxzsB8SLOb2mVXyM/R0adiPi7ltQj9PCpo8EATrCdWYIYudFHzuDEGipTEN2uQOnWim
JHshTt/zvhhWfUx9ysQJR5/OuUlmIsRVg1tXrsNsx4zFiYW8UQlJYi0vJ1P1uCur5Mk10sQe3wJT
4xkEGh2OeStLG9xrYTcM7ccU4eJNxS+Nl5tK45r19GAqBMsEEn8XXc9kZ4AkTQgpjLIYyjJG36mh
tmjIwPSmDlljM3AQpg1g8yAS7VRE730irwvUqSPTJQH0QGeV5VLUWoC5pPO5IE9HK0KGHbUK4aXF
/KsWI/Ka1QQxXd/vQl3+bUTkzHqEwr+RfFK9MYGNsASRZ+MnybXPpwWekcXYyhVa6moGyoTRRPtS
A99g5umoBtRez2ypKwkeG54glqatC2SKzvWBrGeWM052zx9zfCbe0MC9xeeS/qFBLYaVM3KnKXRH
lehOrXr9eMS8fRzd4rp/noMiRfAUySccniIHr7SJoDk80p45+cZik+XrRvsaJ6aFBeZ02AOnghFB
LrnXjEjcpTibvTjv3gMxKldl/icmKB+wjqNpGrMBdwJCMuECcCX0YwnMoW7jZJ/gjdq1r70me37G
FdMWOOyUFSKFwkS0MBP3baTGIzKMdiEH+hdmOTvsGwGlTAnlMR5cU4y8NuUThSrYphzp4z7XKlQt
xcuT3qToZamtDAU/uR4Hv3aaUXNHFngwnCKZjbeKJ5HoSTw5cZZkIgpxZMpmlpjZXz1E9aY08ZCe
wUTMmDjS5Mn6CIZIRKehQvJk1K7Ggy2w/FPz8CfRa6C1jLMtlYCoiJLwWjA0uRL67WxOa2NWWCUJ
1YCaNB+CyVmANxJZrhBEtaoL+GfrbAZy9qnhGuVh5fluxCSGtwFaZ6O8iCktQS8Qadf1sKoiuGGY
cLQlinXp1BDYr0xxPmMrS8pcO0h0//JwDHiQ3KAHjJBD063KEHVuhvr7+TcIabeVUnZuVVZci0Fk
HCKIXscPWVt3lDRJgFED7lgp9pItBQspaaL4RD2fiQtMzzUO1KLPCn/S9I3OBegr0MO84zHrZ1Dw
cIjwOpWR+M91gkk8hUreUPU9y/Q0hIS3j2tJRfclIjJgiyV/TDNJnYSGiNPhJ896KNI4fI8KKOXC
yCS7kNPFpGDyG9f4E+GPxZCsObFMUKqGPUHV3/WsYuTfpfd6nm9qehzxkhpaOMSRkAVP6niCI+xj
MwEQq4D4jPHQyrGNOBlq3h4KTJridPwWDfFjHLnXhUaSsDClHrLsr6agt18HkcytnZSDqQI5Curt
qUuc1f8kQBOEC9aNzpA/0eBq9XnMBfUjBW6UFbhKAyw4jHrcdIX1QBEhjzoHTmO267SPH1lnJh5D
dBulIdArH2ZY6x6CdAwZSwhQicRTdbIk3Oy6JNsUyitytaJyaCUFQ9EKz+inMB3kdvJk3QjdFOc0
klGUS9ZlT8TvYIbGWBiUDPHsd3PN+I0RHZ5SKO9FuXuv5e5a1KyTjjnodhRp43F8ptFqon1e0oBq
kPazRuClmAK2080ZQ8kovsb+JgvBWQhCeAo88dZoEatW20Qa9UViQZJbW0ak/cJ8F1NgyiBPIPCZ
UJCSqV024+AJenbF0hNFt949WhOjfNGgHB70r0zPf6dWtxYa3oqOLoLB515ENBl2u0hLZJlMOcbf
pENXIDW3JOKHTZV+qRuAtORQX8xhh2wCF1wrsm5qQahgjbkx4DrKowzfSlM151e290vp5zQh8z0w
zsMz0VeZ6fcECcHkNU+H0+gmdmeCJG9NcX69xXVgRDxUkS4slAkvs0R5eclktxirOj96auRex3A0
2O0M0DhoPCQLZMRsWYpZgeG81VFMPyE+el3okECLToOzvDMT6e73vXZIA6pRcmAKj0y9VUfuu6c3
2SnP82n5hObBwGiBd/rsitGMsGEeMuiKKUBon4ExGhMhLCmO7dAa7L89ajnSeOsDCXOEsidN704v
mLqhEFdj7qkltjljCWhXBDya9RpwuSSfwhEmsC85ECEhWu2eiYAGubmdW2H21Ar1RDE0LcqleVmW
fbIuRkajtTDziiclpEX+FnNPoPylFnQ2htuhH9CFpUIcw6DRwiA8GZAshCaooTLVqW/UuNqWApGo
IiThSGOf4C/E1BW9X88Ja2PzxgyHNTGBmMFhkj0Nf8isRN/b2PaXi/CJhM/Qtf00ghkXa2vq4WI7
+P3YUB2ZrR8zdgZlUgHPpdDQ8E6EaJfGzI8DBPJ1JN8lE3QZH5vcawHUipcxD4OTVytriE8zc0jO
QQP+UPOL/ExuAgbg0siGHHbNAA5PMyI+X/GlDL08m4S5JQ6TvDbuZGXKt1zdT0qtcZCXS6EDwJzE
lImttvjhitOym9ZdN7XhferM7yDLLyNGbvu865vNEK6UET5A1uNho8khSnMcvJ0+B4WqLRM/4PxT
C4LI6UVY/CI5jsTQrpW5u048gTyslDVUd+XQLJhsBXqFacRTyHiZf4KdU7PVBfxTrqvveQ6RJSBi
S4yAxjcGw1LELEONJv0oqXYraqxCx1L0xmHaxoRvuz39i6th0eqWkrp4pkgXouY8GwZJlhWusIga
ZKnCi4jsnjxk5kcJ9YeC+QzdV+tlWJhHufDcl9rIozczMAZ5QNyTbwmScOh4/26rhTUOH/U+EKKP
aTSjpU6IBenaSa6e1FZchhNoUi5b86Iyeq+v0f+IDcy2KmaLccQPDmePtdoMxyojG4wAp0UUg15J
JAdytSrGkGKMH5JXCyQQDhpRCzQ9x3Rs7cNBmlZGB/pSJ4WbCr3liyUkfRYl7lPd6UJOODSeUrmm
M8hINLg2tN+m2PJt4REZ9LShvuOCldcgn80VgfNjq15mWWfuVrJLzAE3M8XJYr5huqD6TIDPS0ta
lzFkjhrw1Eqzth0iDTKlEl6JViXzQfUq1kDpx0au6HOOZZgzcDsxStpo2GC0E9raHFev2UB3NexG
i1NigPtpSFR1rAk15NDdFEVJVlmWHxEijHLNwCWC+ooIeDcmU9wThdp7Mu1r90ZlrCYD79dRDc9l
krqhjP1ajVSRJCaCR6v2YVjlsM0tazNZtCuWVi768fHUdnJJLgWjwp5gmFBAEx4EsXGPJO3SZsSI
dLxXLlOCmhDvegrI9G0Kza9Y6zE4nxTLb0hHl9o+3OYqW9lzSj+0VPhNWy6oBk5qaf0q0sqPukJi
LOTNey7H8BpisY+DSkMEPK4HVq6b67U9tS1XIdYEmpKMkSblIuaiW8b9ISzB9qRFFZoiDtq9Y7VU
TsSMYSMX/RgDaVpC+BWkIDtBOmkexZj/bEtcXgxpn0eCagstKgVflUokxyWgGr5Mr83fqk4EtoME
x0WzKF/K3qTqVpZRCU6ooP9iYFObsV7UQmrPhgmRSptu6pgzrGjG5AQnjeRZWrWpxNwrGvOjkDmH
h0xYpBLYUfFMUQo1gG/TJBxrRgveREizIW4+8jFpnEgZ0E0OqbHQEOanG72XaaHlfoN3Fhciwsze
eOb8aUI7J4ZK7Rox+jSN9Fa8oUa3jnF177/FmXRLoX3ySU9txQz0wEhZJE2hp2sMh2IDi0xxChM/
CGj1ZiW9BBHxHFkHV8vdKJyObOEe80VPymGM6KLB801CV2k7VoqgHyWjAu9q/JR4Hexal2MOPWRC
UpCSCHwa5zNJ0DY+A8OKlWydm3JbZ340dS/EDa0giweNU5m7VjSsSJRYEAYIrTxF7QlM4SpkZBSr
ubBUAm4grrFgIGP3SLtn6pDP5FHNC3gJElE1wdaKWo4KEriRqHJF00863dBa0k6DCCGWTLck7Jb/
PDUMDN/8PBS4YCx2jDGT4a5J2JZFgYSs1nrNyzY3hrvHjVyitzqoz6e10YqZlBq1QxGrRQvSmzEf
JRhYrSlmAgXb5r4ySZYHew2FcDcHr2JZ4uGkLkWQ0+x4znPXDC34XesLTzDsXdpkIwn9MQnlHR98
Jjaahk0YGmbY+2pviMkjVdJ00WhcoS5n8yueqASN9Iw7VeX1Sou0ZOL6iq/7HqAnVSQyuAMru4t6
AMwotBtS5phTzHsYyIk4I2yHF1mrwfWJ8C4juUIdt1JtITY0kpVxkgQ3aEphX0df3ait64nUG8ts
eDpMFVqnDpnyQdJq0laEE4ah/cy07aAYqwg35wwZA3Yj35GIpqIGHKhamh4LXn1UW1c0mO1/Dlzd
EnDGDzsEO20M4S0UNBd6xdTWNI34CYM4WGmtoNNFj6hXOvFFheGXlja8oAxmvGVEcbEcdJ4+KghW
Z6I4uhp9XafOT7ptzGAV1ORiUJqLDo1LjfBRK1Sdoar6b2Lr1axo2uYd7i3JhFF216A+GrCEd1V8
r/ZNGmEXP+9mUU43TxPd3ziXG6trG7esA7SDQexpSXBKa8TXwkxq1Yve0VQ2JjVvbnpm/B9557Hc
PLZl6VfpqHGhAt4MakICBD1lKDtByMJ7j6fvD1Deq+z/VnVFjzsykwnQiaKAg3P2XutbtOBEW+/h
//jiHiDIY6cqiLm62ljxofQVf89gq8I8BahLyz2D46mQvzYCKSVjYuS4ToWNouFrGB8V8uhtXyQh
JSpQVtVcDnyO+n7KxQ25GJ7NKvgJaUYhVvLHVM5h6JIzj/oGf1AMptATz2Sr4Q1WwtscYUchozAs
gMbV8DFLSfDuRQJuVhN9YX6xREqeEl3ZdBNUPrwVghIemBbeUjGZEFvATRblbwbKz2AqoTZlrO4y
crI5A1KwkWAbq0ahvSaTEpiZuaOHFgta8quzUeMk1DlQDZqFPWv4i8xggzlrjpcP0YQgfG9rkdWO
3r/goCIJWamq46jxywYoqku4txuB/JDVJDTB7ai/m/4dFgci6uKVb7WWY/Tyq9jQTOnn7tH4bPSs
XBK9foUoV6/hP3nqM3nCCBqUZC826DySNnhrRIpCEcyAKI/sUO6ZVkU0KeuyfOaUo8DkSfhFRPWl
Utp+JZFlB2khI/u7Fd8Vvb+fKnoajX6OqxwpANhIznoEZH38GRghsHqk+nJOqyyf17EaSziJOVzR
+0ci7jYmwO7VQKSNN4XmvVbREOlpXhFZtfKVUDpDDrNzDRtV3SHVjIshu58U8d0spOCdtc2nBmwt
lfRrZmlUNZX6k+sbid7UXrTGZ5Z1ycu22lLO1AZ/2Phl+KKKKrqsXdtzQQ1VzLwwNd2WoeGYonAZ
M3z7jWyHSlq6ms8kxoDVUCn9hksXrQmCHYw+IR9L6t49OSrWMkrx3GN2MnrglOHrbgM1kTaDyfCW
jdJb4lkPGYkgayVZBiuaT7Bngdq+mFLdu5Oe1sdyUE36XUSv6aGYI8gp37peBczEWZ5X2uSMujqR
UwbsKWLekk9Vtukk78RAFx1MmMgrn0wyxFDStbBK1obpICD1xBSntc9cvMLbeGjAgJnWvWn45ChM
Hqr/sgatl9lACVV7yEtsqblyrzaMf5mkwjHzCxd0luCiUZUL7E+emaRc56jxDIx92SBWUEc6fZNW
6r7KM31roDxQEqN1PYFJqImTU/EyRqFUxI/ALEkMc3zyLPW6gBHFbNQdkVPhmlAksssja6swt9j7
ufpBHI51CaPiZhIxdfayMmyslNXeZOJ4STMm8kQC6ZG2IYBn040NPUsra87Ke4/wJGXgX7MiLNH2
xjZ5CXQdvCclI/dlUhDpd/QzguitKnLjxqQczaphXOmd8Qj3m0m4GeJ5IeBAK4TvTG3dXjeBjk7C
xWirT5/Cm5NXaCX6QgExjRJjKijWl9Dfnblqn4tpvvENBRJ34BtbKH1ncxiUlWfQI9W8kYlcyeTA
EFAUe0TzrkaZEUOifuVPlYyUdQCK37Yvvi88RrmhwWpllRwU2bM8TinA+/jgebW4Hnvsh0o7iywb
ItdGfPwC8WxOLlFsVuqbSjBBMfgpdQ4/0Db1ayu0B0CgdJOmHlOHXs1Q5bbmYiXUdifh5RGBVtta
mNHbnyhHDFzh1pFkJdtIFg2nlPlWCQ3/0FvtTqlT7cUS0FiZUfEa6cOb2AhnuSJkoQhvev6yjwWZ
oYOoEEif1ShWas7BNFE3UfYMAtbYehUcGQE1Q3aMe4z8EdL3tGfwb7BlcSEZQF92XJ/18iPxMyak
ZOtS/Z/ZZP/1ZgAPHSQ1hipNS/eDpeXRZXm6X5KTQKN6XkR0JL2x8M/2P0+an/m7m5Y6TIRl/2dz
efl/+fjvy6eu4nP97hsmHcbelYT+mx8Z4JEAExfON8vWciPkXbavZvzb7+6ytdy3PPr75D/u+2N3
eZ4HbaboPqTKc8YYqzBZy+Di4oLfZpx/xZ/N5d5lf1II2aIZD+1DtvJ71if5frnh6MJx+7svLBi5
ZV+dfbb4aMJnIwWkHE/kuwhiLUNiIzkticlFC02h2akeqWrFCJZ0UKDlmHRP067U9oEYaPsp8Ewb
Xi2SlXm3Kae/Hojnpxi6SudBULa/L1ietuwKFIVcvZ/jz3llqKnqfpBNnGytGKv4l+H2LM9bHllu
8pQoASRpwl0ECnkT6wTTsrb6x6sbWdN2ufwxqoRIzHmEuFt1tAIhFLEDEwcoWzOtyChp5nsJ1+Ky
oPurRs19E9Gg6SqoynquN/vlRh4aBBFBXk3oGycUIlBnjLz5HAS0FpmpUf2MpPAQcwFXKzpmQV3T
LhSgUAIb24YzVSqaQVHZcoDPu8t9adoj3QZYXm0rv7FzqcPesDzS+Zk0OV6RfSU9Vfnf15HpyAV1
bPU9KHUwo8s7LO9d+MJMHhG6A78OXMx//ryfn7K87c9zloeGhk6KBJoep+B81s0fKv7nJ1t2lwf+
9t7/7cO/71CYUe1abb37fe7ffmYemtswrg6JxAQYZhbDn5kCUtBmKLRPZoCKcFGW8NkZY3Mkd6kB
JwU9ozMzmmFCSOnyLValcmuUHl2BPNgZ8ZgRbhhVR6Ht6SrF9PEbf9sFnRM1yU7w0a2UOSgvECu2
ZwlvXSV+63Bm911JIx6YPFVQZi6sODVW2ZAKBF2nJkbPUvZYeVqZMkCAgUHUWbXr0fsQdEoBNdF2
m9i6MgEjlaNnSLNKAOySKBKzGnt24XclZiWa9V1WIfw0WYsQvRGtahgeWfrV+aHgVAUaKOYCdhuP
Ny0lOhu7POoiPb82Og2EMoAMIqGk6KiSEVcHotdr8CuGoN935SDdy0Z2YXpbr4dERIgQRtuES/C2
06Vq1WQweCTWZaIXIqcy8XPlLcEMORez0GvPg0RjqaWDKSm06dpZDZ741r7Lh9H2YkxbkYCWWJuK
iVMLKA7c4hPcjxGhpFkI1U1Ob9GLLoE3Jet0spDQSM2nRhifM0WlYcuWBKu1b5GfeojRa2/vmxhA
RMN6ipFVNvRBbN+H0eu3KHqymuK98Na2cbKpsvqdYKo4ITGXyTwd/Ti+gS2NJlor0FAH+HU91KAy
zbWDqr0CG3+T4xbzbE0xTR2lraajHQ9yhAH5hbAUBI5J+YTLAMa8Ceekanx/VZrUSaU41LgEzgHP
MeODoObDrjRYO/j0YOMmhMbfC2f6BFXXXEuRebHEyrTJYJiMdbimGXzuY+nYK+SVjGkbOY2Zz+zy
ckNW4UWQ1fesnOu2fByBQ5jiiAx6O2pBBmYYY2Iv+zaS8JB4/Zx4VQqnIKOGxuUMplAo8J0k8tmH
MqKIHVTnmnJAiQRmLHxwuLH0LDbKlx4L28zHXMFLT5QDOGGC6SYV9Htwu8MNtUfZZ7IWayjAdM2w
tgY8mpJiyF5QxRHXVBzvJJNVUGYJB8O7j9VOu20S+VuTcfGHyYPPBAVHPSxUWkVdLYJLaaanYCv4
EsuESY62ajzrevXmg2bgvPDrBccs56ztHBOf0iYOiHYsAak00VxhzkqEXB0igYVkKhLASYxRHhsf
flcFj9DMUS1bhR304absAbeR0iVtPEIvxTjcUcx8kEvV25V8Q4KlCJQ6c+1Byptjklpo4EwGUTXt
sdWp2rYjVmzbFN4Jfmm1V0krBI6S7ikJnERMWERIvJRJ9SoWfIK0QASberdFLt3UwcDSj++7Exwo
/tFKacdPKdaFUxXiE5BrSngEkKKmQYcVh8jAI817hpFKHzkTYeoQCbNO8QA3ZK7mExESpI810COE
D5ZrKCrEXWZh8PXbg4rCrsfYU1cglRjON0oPja8QUh9NbVq+pzplgzoRC1vRge+p6NskSnuIX+J6
Y0xqf582FSrDCKEM3y0C5iYQzszpAfhJiG7H7NAYoX9jEEzImtrjWwj9zaBIr2ZkkaSYZ+gv5fhh
JC/MrWOW4VJgaOcu8D4aSmitpIHEkJF3AYaHWdFGN2FTgA+cFNyzXsvZPXQdsphxZXVUpuDmG07X
exttIu+8MJr+2uY9bcv+Wta1iLY0+JKVVlmXFAs2jYbmd5BkiTk8b0qXGI1LOzsRe8taV3imkzpt
4J1EsiN0JF+0si3XXoNilNKHOtQlCUe01T3o9LRY80Pm9w3oPNSkCDmIgxdALEeYKqABpeRWrPRa
S3eyAlhIE4ILGNkejdZMQqB7t/Eis9nBpb+Qoha7NKse2inB1NTd9gQPrmWo8auxkLAXkrS07832
I4KUuoKI8jlEIAn7KsiYpYmPgljWfOvE0gkapMyyGQ+iZmJsa41NF7WU8HOFAo9izBjQDLNFOdwP
jYweXCVNiPrvJBfToUFcQw5BeppFZhy5Rt6Fx7iYUqcCKUyd9CKIiwA9VJ080kuWHUbltg36/36Y
YgJj+UNbhHyoJOmRLNJ5lBGGFyNGA5IMwyWmbr/vCxorKaFH8hApmIZzizSq+KVH8GoMBMToNNNF
PTq1k4A+esRqoctYmMRKIUkRKfzYjUfSZpN9uRn79DYpJMbUzHorsppifoPFV68eY1MM0cwU9zpN
LYKooIjqXJlTwfjU51MVjjyMsvRY9ZxA1OyY7U3DuyeW514cC6A5/PYRjncJzH9ppliQy+BKXosm
IdW1yh26nLREiAA9mbdL970O3I42Mzao+b7lgcmEjVca6jUn9uNgBdoz2YH+JqrEdt/OBJt+vpH6
GDOFnz0EQhDsg7Sy9qM6PAcCoIo6U8a9xGwPeQk3laD5jpYiJ4jQQR3iMpN2pTXZ8lw99GrZHeY1
gGiwLihZR5p1LrniDPlcbuR/bi27Px9xfkEdhjTmnOWOrpGZzg3zJzfJfhVIlN3LRi8S89Y76CKf
0qE5FEDqXaaPEwWnMW72pmyySSN9jgrJFFuyBAAkleVmMBHT6kXx0f5LFjrPZUq/3Kgmh4I83yy7
gWBSQWfBZqtN1e5j79VX22H6+VBKXfeT04z1bTAf4bHK9aCJYrD0nC0sLllELFTqXIZf8sun/r2v
My2umzoGo0ompmzBYgvkEVDgUlrUl7F29tuWBd0fJOyFWt2Gmr8W6Tiv1ZJm53YhUS/IVj/2WbNk
ojvUgKO7+SYyNKRMy34481inkmqMlShbXehidPUGcZkLmTWt7rrGlHa6AbHInG+mBCGv0JSEbIn9
TKoCFrtvC1xnVa6dAiNngNBleT/OQc/LViUK8h5meU4xg1Ksr8X8+ooyz8U0lhzsLZ9h2dJZ6tq6
ioQrCI+FVkr7pjbJs7acLtA9IuWhmcgxol+/CDDBJ5I67gLljrZIvs8ks3SDyATKVr9MPfM81nop
1G6gRLKZi7bnC1h2jFrZF7Kk7GsFYD2BYNirdNQHJLHiTQKdDOvSMjJoARBvEg+aQoGgtKBbN9Yq
eZ5kzxzoY96QExG6UmpwOFkseYnlEL77eV2x3LTzFtFxiOknhcLQPwi5RhaadpVQEKkqMztknYR9
SeCCBtWrAEM/RCEKZ26or+7yZpLcgf7ofppvlu9/2VUoKSYpxRy+bh+A3vw3YOb21401wFAx0Qqs
J0tAgQv/fy8HCqLS3s1bFC8lE15rBgn/HpTLLrlPGJbHybPb2rxXlP6lKPDUddOslYzg1BMROrwr
2OMZ941dPxSHf0/Vrg7URhjOMjDCydpR3AG+6XPlpWYNfDJ289iJHQN3mPg6fQYsICLKhA7yaniO
jnUt34VrfqA1JSJSRak9zwVhLkdMiNc4moxj8DC9gBf7HAjXWHkPwTVF6+EaI4TTdfoNRHE+KQeX
sicdxAJfEq2AcaWoRKYycadZTo110zwTh26FIEg2DOrTPTzpqgf0umlFF6pj0G3Fu+nSfOTsjsgG
VypiCBBH9ABfZE5fyUaY0zzzowgdxZsfVivxDjMaTcIUNzjCG/0YvkusYrCnWrxoQs6A31g44J0i
mJKZczW4OEJkdRNoH4hhwNsWgEav0sstACuH8ADacStsxggtrgKVUmGD7TyaQVOkc334N/IRdRrg
Agd/LEQCYi30z4LLWbLW7/VPMhzuhVdl791Tj2euV2PHUmDvrrzgyJyBYUV+iZ7Gi/c54A1/6mFg
N65/lMKdioG/XfcM2joLyY1a2gJdLOTkR+CzU8Gie5U/cxzggJ/oTtA1OhLb9I7jslhnniOpG8IK
yFouE/QWGHsBPLTCqgxpYa2RxwGK6m+YiTFuIIm3bo+oLdzh3S9X2t0XaRLNiFT+OOLzNksuhlu1
3FrGvZC4f8O1/wVF/zsEXTbhuTMvHMkYmnntCE9ETWQ6oRkm0lRJ03Qe/3i7C5HOgHP/96IcCB9R
JIyahGcISFac+Fs45Nv4vd37d1BOE3QLG9G7CQ17TF3KisbRPE0fHCHMa9HoJTPbZdRtaVN5TJt2
QjJzUiPfDcydl93A7OwLGKq2IriCJdNjZ97gykj+niGaoAx8nL6h+23STfoCheOEB3RbPHa30V16
LR4bKg5r2a6+oj3E2ufkTcXg4nbnhPTRFTpMkQMWY/1WcUc6Eq5xy2CG1mCLbAY7NfJpfPsKxqbR
JddJJTwCXnFroyydVNxRzaNxAsM8UM0+6p1jtZuvqvvUr+kRHG/wjTEBQ4PxjQNKI7nrwCrNBpj2
Er0jhhQ/qVsjfyWOdK1dS/7oWG1gFfMIZzW8BgFZP1KyHYZZ76jdcsg2tB/vEJuVT0gszHO+OWOU
wKtLbTjh+9sjiXoxQibZ2+Qdrf5GuFUeoWBuLMf/mt51jN2KG17JC6vO8rOpOOGx3YnbwFXP+ELV
17pYY59ysN43t2AAETynTzlkEVwvKJsc5M6YIzlPDdwA75GzDneZBq51xRk2XmYEwFUR11+AyULD
YXZgN+vQ3gKzBPZJBzvAQHhoZ+PFAZ8COHVHuqNZKQXMdI6UyKGLz/QGDltkfOfRZpZhC+UWIsOO
X9HfKDfSZ5ruyu3wxhKcj8oF3NX25ct4sF5YV7rM3DbMzbdE0lF0A7RwftFeURKiEHX2kWs6/8OR
P8P9/+XA12VRUnVDtyxZ/T8PfED2NYouuT/LZnfGsxTY8xjD4fVgWM+kU4CVDKF1vWKbQdmE0egB
RxKhew26amn9P3wYghD+5cNIqoriWVTJPvjzLNSiZtArq+vPoUytkP8acRdkzshXBKINhw3XDxuf
XQQdgz7YpWguPg1cbJYP+EfCy/Jx/kqU+GtY+CPg4o/d/y/zLlD3yIx//33exUPzFvw97uKvF/wj
7kIku4IRFW+GLmmyonJI9V9185//JkiS+h8iwRWWJvEH5o9s/AZeyP8hSrJO00i0dMkiiOLf/tdf
gReKMWdhiIqoSQYDtCRr/y+BF7L2r4O9aimKqKiirqjkbih/DPZ5mYdBPprjSZcEeLBLtAR5EFh6
fjd1Y/ZydGRS7382/3yCmrgK68t2Q/F0Ste5Md2EgYaH1MobNzNa+me99djlWr9pyVr1xxKFGpKe
wKAJXLWQWiqh3yMFm0370/eQCyFGnwm6/DiGbj3E0SavBH0tqKhI9AFikFLJsL8M/5xOuF/o1b0E
wvQcSJFBzE0fbgt1hmP1gyunLVcSckXWlirVblKiRkjbGNds2DOEL7+JmVpZflk2BSkHNrtsqukE
LtScCKHvPNqyrOFQsi8PLbEbP1/F395meehv39LyrOVOUYdTXzNJbaOgE51lyUCAkt49L5te2ycb
VQ2u2uTROv7nzZL3sGRA/Ff3qX1D8s3yCHEQ/9hUl5XJ8srloT8iJJb7fn9Mtrxw2f+Xzf/7T1/e
6PfH+GGh7cawGnYNocJ7cYahLlvdvLts/T5Qx5iIfneXLV+bM0aWzd+X/L7N8pJll1QySpWE6FHj
4a3/eLKk6RPtqfmRv73jz73LyzV/jkRZNqlNd0SB/HzYPz7T789b3uuPH7XsEmiGmFgGQv772mJQ
WRcu+/SxKLFSNEFFMrI2zZbbcFn5EGAOg3zeTOYVj56WOOgqcuTnu36emM0P/D7l5z2WZ/88aX74
d/dvD8dLc6dVWS/+bC7P+uPtlt3//uHlR/S/nxKJM4ZkK8zxZ5PpQu1ybvTMH3Z5Zrl0jaxeKDC9
wIn82V9ao8uTlqcvu+TfMPm7W+5d7vh9p0lvqFUs+8n89svW7yuzpUn1+xpTAKnRpkA+q0C4LIa6
RsqwltKTL/c/m4v1LpVkOJXznUOGK6fQLBSEAikVmgTSuGsN1e4FobNj9TbV6PdJWVrvPbOt91lY
H40RIqTRCON2gvNXTBm9NnOuCf1sSnMVRuPbxEE0F19+Npd7AyANauQH7rK33CwvXJ73u/u3t1zu
XB5envj7uuU+T0Z9lkcZhlV/IjShS/P3biyJjCASaJqrCGKWqHOBPlx5SfNqzoP4cqPUs6OLFTC3
+nwvOnkwsTkNS6oyMG6scNirhB5tswlUzVieJ7W85loy2vLSul7awrp2rNKaMsIcNGbOv/ey9Xuz
3JfpCgxceYIGNn8fU6VgZkvLiIG9Up7UqMQxb0j6NqhKxSXtb9h7PjeJLgE2mKRrmA49Cxy/Fvde
510tXbutaTWti6ppCB+ZM0b7EuH7vJtWBHs3/BZyB71kHGgyR3LfAHgwse/GFEoRIVLwKOZCklHh
bUQAhdy7BHXXPmpK96aY1IvS2i9xz7aI12qYy5bVcIUQycIdJBILkPHoRYtLuZxqWNRlvdcE46+t
2qzUrQHhC+EI33U481V1PAPjXDtK5oJRXZgI6ZbN3zvDTrwofTBhZOYMWm6Cubzzu7tsVaMgbRQE
9d3cW11u4qDCE0Gd0DIS7CmBLop7wb+UKCtcvdKZWRc9p8CYMh0lkJIZP0v2rGpvZCaSPweiMv/l
fg+/ZWu5jz4GRKkOx3tCd1vIaQyb81lQ4EYigNPCfvG7v2yVcjvwwywClEwlsQWjGxBfGfNfGJcW
IMaAhcOyH5g8NJTkz8XUttaZajRoxzxgGyOKklVr9rB6xEkd9j+bDUvbtpZ3wTSRdo10yK/gr/mF
SN6fzwk4I8TjmSi+3KA4VmfMuN4CHG9m9Hg9Q8jDGUeeL2TyYQJSbvgbeFwzqJ4TGbvgwIxmK423
dbQZ77GpKLhu74dXM3BnEhgoBuzLj8lW+Cac0lfsEpGSDO9wHX/i4oxvsLMXPuI33suuxO3YPjsf
SnHGYKbWWxYLYuB0iAMcg7QZzLQaDTaQERku++nsQ7kenVL9bL035K68dVStFYteq5MMdjOvPODF
icFbSqhpSEAYqKpDa24Tn+41jiNbz5+DcZdOX7JMeFJPLNI+7Omd7NDDiCgGiCBC2WxCKFEfdBXT
2U5RyEZ/Mr70YjdqD5qFC8qppG0VnXL9MYDEkhy9wDHhQY0HNT5mwakSd2DazArTMNbCtRq4BMpP
bWMXilvzddKHrBlwVD5WeJKIQrF2Av482IrfQ4GDllVJj+lqsBEh8I5ecQnSVZpRG1sLLTHqd1ni
9u1Tyuqu9W+K5lPv3GpvHgwYHcBCO1cLETysjcHOkl0gaGvT3NIMIWHLj+/ofLTq2hPPfrfXzS3m
Ws/cKm89eu0sdynJF/FOJv+z3tFEz4m4pGTckQTlJMo1VB4pcKc3LKXgX9XQxFiofqPFFJ+rR5Ng
eGgu3yzOJeZrF+mU1raQkB0MSxL58Cq3XBSx3WMESd7pLz7Qv4fmFEL8o22/jpH3KfR9d6O+G1jB
BjtaSVr11RikJRz8/ETIhIQ5CL7PdDTl92hiSs0wObMhj6J1izoy112zcoNpXwE3bQ9RuO8mzgv6
UzPUGH+Y/6jWJ1r404FKKN83DD1MvxG/m75Cj+ZjqgJRRTwAAOxgjz/dVxydP2DnItDVvjlnVY3u
pAMOr5Tx5uyl77wilmNX0GIV5y+M7wkNKZHle45O2diW5o5ET+h64D2wgPBmzWveHjRW/YTIZBt8
owJlKmudRSeC6pEZ9sAqIAKSoTMQnlHcaQL1L5LN95O4BTlS71LCf2Bu0oLMDxhr+4qpw9HoiSOq
gN3gXCNbYIrHlTO8ssyuVvB0iIeir0z5hNpo15FpuxmjzeDya/rUJDRyHZpdPx3IqJC+oldd4KNC
hK1dohJ6+a6HJaFvxKtMDIvwIman0LiEzxhy6K3o3V7C5aGu0xeLgjengg/BH9cIxdXwbqIQOMFm
4ayltCeGFP0Cm2oe9UBjXCeApkg1xw+KxloCNLBnmxreqKyhPDbCMarem9SNgYZH0rU1L5iIqmib
WqtpXFOYRFHwgEaFBLQzZGRoEVRCcqqRQIHot6mb/iWG9W6gxYGIiGnIZVmUPwu0phg4YR/rtlja
vEstuBHe9MTmOz9zMFPHOiuH1M1Ah82pr0jQzHYF2AHQPI2S9WCs+STULJEGdc0DCyeFiuyhfdaU
57LdzrXTbXsnf3qKE1dbPpoxrQoUM4l5rgqiiVceePv0KFNrU1YWAPXiCWcO1lTFOiQHsaXJucnl
+ww0vYhlniJcf+z6oy5u0MyH58myW8g/bwl/rhLz4Ci4SLDBcFXQuaN1+JA9pSeMFBeVcnkz3YE5
xeojw/lWEIzYLUAP4Jma5GDj7EpXSU7SgFj4VHkHKqZp8TDmm9J0DCApyS3tlAHx122YrrBBC4j3
wfkk2+bGekL9aH3kj8YhUbfDVnWqGT5cqDv/djrEKDclZ3gC1GyOrpjZPT4PMHycy4iYn8WZYOmE
GP4IR60TrnVrL1xbgU0vS2AWzNl3LIQr0rF2uqrTfhxvexal9ZslHhsU3t1MI8VUWRASCNUuojy8
piWg5vfXNriO097E/g/rIIwAxjiG7mbtvR/RPHnp5nw7YLJh8JTWpH80J5lED4pwIjtwrbo1pjBi
ZsE9JyXJUUd92HaMLOG+EO2wfOuLoyQc6tjlG6LWiVsYQXA4zBEIwPqwMaA1mNjGYfEJ9jdaXYLn
UD3w7vGBBU1ApwZyL2ieK+Adt78DPCCBaWscuhFkaGWss20FcD/O/HcJwrYbVC749quIUWFNk2WN
/XxDZbSyP2B8F0/IEfQbCFU79VaJNwhW7YwgY71y4MtuAdnSyDYcjjTDiWFxf+Lmih79K2VN8d44
95HDJwfdRTPsabBI6toCcADDfGMSKOCf/NNX9UShXcOMv5Ig3nhrBNwYlB7YERxCKiiw1/ZAoRGs
/QpE5VoCEqvdfay+Cqf9QENj79BFyDfKOdvKc3QDmNT4Qe3nMyZ7ip5E8mLoLj1pdxhIyD5I0UoX
jndFO8//g+TEU6n5gmnUGzt2iR7wsKw7nfwAgdyMXKDUEBE00C3IhoY1aWZMochzAK3SO9h0V/gg
ApRMrzXQ8dDBgiCKrl/fsVyC+uPhJqk2gJ/3qt2tZzykBmJj02Xnaa+g05fsd2sFog+NrgMeVnqi
kWH3rx4+mOPozL2xFUz8D/GRTjRIovoNk7qT7vNbbZveig8+SSHw2vFOpGRiROcOy+gD0Gs+lRve
mi9QqHlMegIPXObr6d3gUzsQ+1FSBvkuJwptDWGXW+5Df2WHtzUNQ3h1fO1PImcYZSJWTw/SVQa3
fy8/1ucMiml3ox0HUKI32LrgIHOwb2C6q3xpa/I1jvW5u6l2nvtKW3A6TsfyrIAvWftbZCtHK3BO
nN4pREWwl0e01NUVky4W2s3EBGHM7nkG7cQVK52jtglemp0GMe5tdMy9t3+t34Zjeh7sGajtMvs4
yvvsGABX2kB4JhFccBLbWtG8gSbordMVT7HzE02RjbyObpqdbq6La3wursJzeDfY7RvcslV0xdXy
XcKhLCBAFjbq2ubFf0LZg0DwCklHRylHBApHD12KuXXy3jwxknHo8A2TPkEbiwkioh5/HsP7m+kO
xkuwLnbxWdhqtnHUrnPCgLfOXOuGFt/GeCFUSwD+c9Kr9fQCing9EMnCCAXbASfRCzJawPRcXF6A
KK1dkJobTOEHDofH6Noc++/4bJJyUGJPwE6wNp7F7+f0HN7R2/oOXrJP/NR8E4wx2kE7tCcLbzdC
SBIz2xOawU37Kj6Et3q+RlnCYcVJFa6u4ldGEt5aBHn5QOTJsLpa7zji0Qg78aG8TaGMqw/Vy3hm
IGSAVN+ql+gDp9KZeMnhPj7EB/lBX3c35a36EDt0Lsh5k0/cricb4PbqfQ7NBLZN5qVNrVA70lgm
RjB4ng+6rfA0ACtf6O2McOUrRvr2FGJhnz8JiQbb7MIlcU/ECzryB4xgu+kQbeqH6eAzxjRPdGjz
E1en+Gs57psnxIvIBLm6cBbZwwHTlgpwEHwSsQYLhL6Akp2tOZ/Dr2aymyce42QKW1snjoQ1Cl+N
it2MMJE1klGIF8P79B7dQ7CP4hnsTo4AZjt1dLGwN0BJH4R34oEwsK+1zbCDJM7ZcqPv/e2wG/iD
jGeiW19Q8tBCwmS/yq49U/IPuAUIGR+FCxjzzdxsxSMibWnSiY+98hy74s7fhTsiHjHrlxtwm3vh
pJwagMzGHXgCpnY1XKRP1JCAUFKZS+ZwEz+ZBhZtKHzjnegal+nYjrfxqTowpdDgXdZws3PIsnCe
br7C256vegDXSDKF3TNV3keX8HZ6GpYBcBklgOEyqJTqqn7Iv2jbMqjARX8HY8C/EP5zxg8ug+/9
SWcgeGx2GVkBEku1t+ZS7q33FHcFjq87CyTkG1vVS/CsHbuLjn0e3NMR9kqNSmPdVkg/Vt298SQ+
VJcYX8nkwrtlfvAqvZdgzlezmR4H/BfSpOmJC2L3jlybjydk82DMwMYUoT8REWNDzgCguBr3o/Pe
bZnhoRa5U86mDZmLsQI+mQO3Zg/Qv3yd0lM/uvVDcmHISy79ie813hKn5wgHqHIS1NeAM5Qp0Fp6
FXe45fUjYF4I3Su14E54YzbhhAw3umtdaL+f8y2+Du3qP1WbAjI98taAYezR374HduFoLhw5bzvc
6sduBdZrHV343EPpSAyS4nrYsBp7om/vvxuf00uD/vhTetEuJtduqPPn7Kk46LvmEMyJDzK0HcNB
ncolTb5hOkgdhoP2YdgqDM/Vrl9XtnCQ7kl7cJmh8s7uDZFMd8wpiKiaf3t/3x1yd4L83jFObGGj
rpHPb6NNdI/z6FY7kGl0t0HDKD3JHAKolgi9eOg4M285Z71Haov8AdUvBT5j6IiP49v4VtyAb71L
z80RGcrZ+LAuwdW4ly6wHaadt9fJoTKJzIzs6OWdQKq74dBxOivb+R8dLQSBhgj0H+U3wjxhyYOc
SLYAIppuLTyLyRYCNdhp1rPh6tkMTlxpxMfaO+LnZl681/e4uV2L8u6O9QJpKhKax/molR9gLSUb
xmkIUMPV36s7VF1ZtMFCOxlf4ggI3b+NdUh8lwk+/7W5Wpbt72cDd8UZm99ZT3yId99lgj/HNrdL
tXWOctZlQ2FtxPpoKbsJcyEynwVry83PfTW0uyUieq4/mXMvYSk/SXOJatn6qUbNQdM5idOsQihC
4cr862apRP3uLlv+2NO27v83e2ey3DaStut7+feoABLz4l8ciYMoShQ12bI3CFm2MAOJebj68yBZ
XVSpq/p0n3VH2AiMSZDCkPm9Ewx4VYVS5+Pp2UJ7k6vBNR7TYR7xPl9Y1cRim3KAYgrxxUCeXfTx
vtG+9xRzjLnfAKmsq56s80kvw2uPu3o5/VgbrqBFl1e6Ht4JavLbegnqVhOGLo6u4VpcQcSpl1Ke
moMYD43QxP1+pNbfnILOYbkuBSBYOMYym7ZY8s8RPA8na8pdEeEuEXtUML1njMLy9RySrzIUxUM5
V8gtC5MBLyo8bBzN6lhb1AZjh4qDsawaBwLMo8hoVu2U/jBah+oLoGwS0aOWsPJxbIIIFVOIGNPs
dpJEh6vzpKoFIqAnkHTsNIbwEkhYHXN5EKbJA7fS7qjRwg4jhp3w8hw9lglmXn4dexfAP52Ie/IX
LEVFsKvZbnQoacQWQRuqpKtqvKquq+ZcBdYNVbXPgzDfJiblbzWZFvxOLCyv8zqpdfFVHYWbsJh6
SirGQLDAElSP2IbI+mVRTXRJ4aofGIGpOqiaSE3DuE/NOkFw33Z5v1F12VOtVsxwikQVMx3wkLmK
ZYbN+cJmVLzG6Y85e8nfU+vU5NOi2k8dliqKX15M31GdUehufqV680sfvUuwVR4AKbnfGlw73ILK
vdHCrfPrQ9ZKvtdIkfJ68vX6ujJMTJBLPEdIQuhCLIA6kyfR4kgnF1RqXFzt1Fzq+fu5iNJVMo/H
EjGrsQ4qqox51bk9iofurqtQ+/SaU11Dt8ULj6o6NVLniyu8bndaUht8HbJeHFKz/7BSHXdaVrP9
iGmUS4LOTM3V5oEvaorIbVhTP27shYZ4mler1aQAq7xGD0r04LKrWjxvrZBLjFWfbT+tP7ViIgTH
S/+Pg52huPc6t92UlQuRTY+xnJ90+zb2QUEvoKtjoU5lMxgtOCtL2mGw5B5qVi/Q8Y7fyoyMwtK3
dudtai5cyHPePPMd1AGmUzX6Wm1Sk0poS1h7A42slNiLq53UQVSvUWwaCkZcPm+EnUc2hmrqvPa0
rA5Qh6pGEzflNaxmz+2d9lQrz4efjzk1/3n30Q6xq637x0+HqA8coMxeDjU17XMz5/0+n9mH5b88
s/NHV3aabcWi2T1/2Q9n/+HbnWbVkcH5N/7wSadZtcPpC/od40wno2p7Pue//U3Ul3EXOvFp7w+f
fP6en76MavafzuD8EfP3ubWegem+KTKuIujOi/5QTT6t+7T4V7uAAVDX+tSMoUCr8+5q7ryParas
FiHneZ/z5r9a9/ljVBOfmj3t45rzQwvetukW0MZTWGyYTOW2apJrRTNWjFe19dOiqxBOns/FaUdP
oapq99Os2r+k1iQ8u9v+VRNqDzU5N3P6lPPZ/O1xn07sb5tR+50/SbV3XjcuKNh/uUdFG7fT0yR/
/e//vP7M42IVL3K/t/Yjlch1fe9fUY+IrC5+vbXxW/cXh/1OQHKN31zP1w0M40zHhIEv/iAgueZv
rkCpqpuuZxmu7/h/IiDZtmG6CynIdRVt6XcCkqX/5nvArp5p264hPN/4TwhIuHj8meZmea5p+kIX
KARcW9fFwsn7QDa1xeT4Thn3V3UGcRGewWUXVjdW7MaXEWj74p/10mrvGJ0QSYCQSuKZuS66kZzn
xEHy5vEwQ+dG78RjxFJad3rrPXk9YTJhIYN9X72PXXbTexaIlOYc4nKhiMYMqjS81pKelIDOopYe
Qqd2e8jVWYm/1+SRfekE9Mbn59gnh3Uy5gNOWvfSJ31Zmu4rnCRIgeI+w5kQ9GW4tei8XbhHfW0H
Q4sZPAO6yh2JHOckF7nNMGwC03hNjAKfeGj0+vgcePgOidi696eHPvOfauSE2lw8YZXzHtXOwbGT
H93g3zVOdMuL5mZsIV3o9YFUeMTcLS/mroO8Kfv6ZY7kUxSU1B+rb01W45NLVLQOqTUP3C+WGR07
N33va07eseULBmGgSC2IUsnP7Dri3pH2vraNG1HwO6Uh5xy69QvWfDKOwKDFFkMB/H+KQ+vXa/iT
W88Gl/aTl6wPtqExCAbRDXnT2C5UyRrK/i7W+dmCpqTCzSFJYEuq5AEQWU4ZN0vXpjPdihQYw3H4
q1rplWcRmxrhyKBXnEPWS2JykuxKtwrMuFD1RI63lrq3s0bne+C2b8HisBD3M/4kiXZZDjkYfo6B
f0B8jqOuFI1KjzN/N5x5lVi13KQRQ+l0DHeY5ZChDeFjdoHypCmuloYTK/Awy1Snrf205Ndw4neQ
mdlSyPa+IruagE7I9oJHQfAfbiG4NGCDgv0zsFUqC3tnD9VqAHRqLATHcTMcusKvAJiKNX3FZmUi
t6deFj6njY/JqtuhdC+Ld9BqoK0EoCYOD7HLpcP/bes1+Ae6IPlt6X6tW68HyQgxzdMQYtT+U+LW
PFUob2Mg1GTjpRthvNLoOCxFeTJvLIT1WKmR19wbb6J+Q6eqPSB9WxkZzuFhx7DFxPrfdyg8o+mb
9XRTu2585eMn5tUU+BvOdbDdXR/gWtRjU7vcLIHvAzIgjEYOAgVVf5dur4N2mfd5zz1T68gUxvBr
TDJ8GvP3xdI31+37PmZgL4yQvLACzfMUZEgsG4T3BV9TbhAKAY4HctyJ7G2kho7zEV7chXjwWxjE
IRHBOHHrvnsQJaHZHpFSXeb/QsYXxfmDFObaKKZtZqHKDhjXz2K58ap0l0UMwiH1HMYpfR99eNZC
8KvUovxqD1cRvc7AWvBU/atBP5VrlOqLoRUrq76xBi4Rty8ZZOX8rcKCqNJ5CF8MXMpIwQEBhQqC
wrCpX4bEQf+3y0NGs33GLaZx0y3phpXMbwKTyyE2n1wfLLGXaJXRSM3pj7QKN6mHmXXFbw1Z6x0l
3rtVG6tu2Fhz/BTPIyHyxtGLsEHxXG6auoe0gKDsIi3hTFsjUUV5sG9NN11nEdsdL/lhGi5g+ugD
/1fBS1FH01XHn9C13CdRm9DPLZxSKtxwpM9QNK5GzJgdnqdmAXAFG4dC35Ctfbd5cVM+13HJQuFZ
u42aCT9x3Hscip+DPBZYZ17mKI42VY4URqb5D40HGXll1S6XPFgKNyeRPiKAswHfCrGLEYAkUsfK
qM6MB9BsQqpDYMa8WexxJLTxoZ4wtBLLPduRhjHF7mFMeFiWdf0qSv8dMy9K7w25a1E1rhiKURCU
wba0NOyeNGQtoXlMF9Q8MsXarBQS96VpeBylbikwQzFv4mGp3XVoCKuGACW/tTY15sK8DFJc5JdS
fO7dhgGhHxhF+rH5qFmE+bVYnnmIAywjJScFAN4scwLatKLc9JF9GCA2XfSWTcU5xPamL4iRjSbv
We/sq9IjZAMb0OpWz2tiPzrwGj1HpO+7sAT0fLDRvnTrMEIkOQStRe0Aa0ejwOw2xVllsPyjYYqN
Zd7hxIFnZwAWIQPiEdzL0DAgs8jkJ9TcR9hElDHtF+SPQNVuOm9KiWCvmkjJTaG2FI391PPyvXTM
iFsv80g4Am0xLS6X5VkSNuIed9JkFfot1IoIr6vu59iNzzXy8QuvbXlYOEiA05/qKh/9qzal6p3U
BIQ528HCjQlqGFZ2bnkXm5R084HHbWHVu8r0Rij0XC52xJ8E/h9/Ua0JqCShvw98oMrEjn+Yvbwb
p/aV2sV7ZFG1mLtvZcVlYBjZT6o/OPaY+CqEIt/mmHGs497aYXGD57qvEYWnR/sq8av92AT46Nrb
iqf9FAAvhyidAuEc5sEliEsHv9J5AgeASBXoOlrANZ0j3lOz/kt32i/eHFJDzab72cyJiy+qb3FH
zUOGvIw0CLso5ahJuw73MqYuNS+n7KA1Pt+rIGrLTfJXfUi/1lK/xl4fQJX3JP4iUtd/2Vg+X3rB
+L0N8FZOrQzz/vAV+n9/2csbe/gWtSW8gNrG8seoZthJoOaDw8PGT52d33G027bFxmiKqzCPSRjB
/VzLQh5SodGuO8nDZ3C1p6ZHRld7IW5CnbjvqXVX3Thu5uUB6Yyg+D02eRfwy0ke7ffVGEDWhD8S
9HyJoTN4JkcDtBgLGrWB+yN/10xv4U/jGKteh9w8WCPT48iW3leCzeKoGds+5oGohdrTPLUv8PBS
6jnQcwqA5dq27nV4V7GhR1gC86aMzFu7LZf+G90GzZaP2sB3ifxbs6Gan2KPt4oqnXxoAwWJFh2W
rkssAXmaRoNVZAAN6S/qyvHNEgDLry895LRRoTnYP1Ol7XjFbazCQU43W4RMa83d0Adf0fheZZYN
j+zgY77EhUR8pz26LflswRHLowgZKuTJSA9gakgQwpYYwLj4hXS2wk7GkZtKD17bzrbXfR+to26J
7wOzcb/kJV2lVKOb5aQbm5owvi4gejgGk81qPfCTAxw7TrtvBYJbNammssXGrG8QyNQFXaa1M/b+
tQlH3WulcUUP/FtUObwlFo1ak6vO8XBd176xHkrc5/RxhS3T0tqDHbmvi9XvxpPY1kEdmY3rELr5
9WlZb9DVFj2MJlThARnV2V2SWACTpv54pvQp3isGgriDQNvroPEOFtpdu1vIVHECyX5ZVJNumQs2
U9gQPGH9GAxUw+7CinSqFhxrGmaShQSxT7l3ZzkYNacNJji+V/sYzBrQ+M1m74va2yy1XW8QV7ML
qt1YByOP0DjHDqqolHwgy6oSAyCsIzgV2/LGWgx0iuVcCn7Ha2xEnyEmZptKbahSLjkoooiTseG9
nlsjRF27jjFO5e8ZhtxJwbyLGwR9XZ3uo+KA2llfF4IIUWcyQuhB7Y3sIuKKMpKYIbuSqt4SD1QK
fWsuulBvUYj6lok/tzWiAQaoLYrHwP7ljEXw2FCNhk3Wv8GsJSDT1XHEv88i5yArM12krfY1n/Ls
RN+lFy74oI2aqM92GTT+dVVzwXiNPuKyFECGVLOpK+jiONm7WqKAis9P585AaMljgqTiOjHq8VrN
ZaDHhUvop0MNMSkx6BiF+63QcC6puFiRfDkvLkbIUHKQ9A5RCndFxy0B381/LIsxFCCA0c+8ncS1
Ho8uMI6atbBPmlwsaYyAz9FqKZCxB/ibZJG/z4cmXtHNofiN0Hxb5uKmKnttXyfWwsEvLtWSGGKG
U34IZ2f0elIPvYywl2XSLDufFgf5xYwDUOiydfFexZKzzNth3/qtsRYDxVXddXp0oj1jQ5dOQFrE
EIqCCOqSQPiE7SZyEDLNDc+391VeOKe5wMJkA+ktMrtlndqlq8hDbuZrw0kgOywHmctBTkEWtFuT
O4vJ4q1h2rcB9g+/JOcp8bL7ltZBsfJs3TkMAS5Wvd/1+wGTkdtJg+iF+6Qy1IjbRju0OZjWIPBR
M4dsX7kd+vum8FeidMKtWrTn6GDm2J67A30zOejiKcMC6qaZIT4MhA5cTgZB9RmWJNjfmMN3OYdb
d3TTe5y28RtMx2955+ZfZOfba2j58A4LKHk6mddmx68duc7Th/rC7yKwj9pQ45NCbhmtW47pmY7D
xeL5JtWEj6P1zNcETLi6u2pJOSCwYr2MVQlTwcu88J66ml6NCU8q7knbtWLeXv8/n28Zni4cj6K/
/qla4OPENfmt7K4ad3y25+pQu3QmF3+VOP1JZ180kNs6J7oOjPn/oYul9PJRj3f66q5jOMIyfB3B
1p+/Op1/zYrnorvKJsaJy4Cx6Xy0sBMqYhwCZ0u/0iMiov9b+/p3al+Gb1Ep+nvZ3f+p47ksXj+W
y06HfBTeWVQibM+19H8S3nlIPPVT/Up3uIgLxA7R//6PUtch1fN0z0KFgH/BWXhn/Eb5zGOQaXqG
7Rvef1L2MhzzU92LC8h2TcP3POSmyDw/6+7yiu7MmDrDDUOh5SW1mOMtE1BEnkpEolyLeSSbARew
xUWvvg6qhgnOFb/PLYuMs78WLZ2EoU19qPgLRhmQCHCt5ohqy5s8+lB2Pldtz+YLp7Kz2qLxCt0i
yMbBJYGNWE5PUdljHuAvmgGdHI36RRfzjaBMt1GuG+eJQecM4sRiYoiTF7O9lX8lvAHSwFJ6VuXo
yF0UPo4qa9sVXJPQ0MTKWuBNNRFVO86X8wiea51nRea/xSkM+rApFs+NZTO+w/Qx1GwCIDhfZmky
rRK6u0DkSQXfdPnFvGkhP1qIjz0HEFCtO20eqnzfAETqG2JM5LU9gZK3DmYe50VUZujEikWvBHsk
LdGbFET86JdqNhwWdFPNqolGaAkc/cpiiFF0kJFK3rlKrHSeGErgFCrEQgmgMEYDqMY2atUtEFe0
gGVun5A74CnUxQ5V7MqyWu1w3muoxRebl8Z6LjtY0FX1MC0IJyY/DSxT5lRnTs3FnVljBfrnzbzc
ScrFHD/faKPxpNROqUJK1Y5qWfTLD/lh07n1D20W5vLTTtim40cO1fDTp8vT5j9OSbVx+iQ1ez5P
dWAut3LiWku1VFz3GY4mao5huLg27QxvBTWrVqpJNWffPUsnnXQ54jzJ/1i0K7RbRUkVYFl1Xn/e
124WAoXc5gsaOhaLYKdRsOtpXq0+T9zlWjltVyv/cvlDU2oWyVGySW3z6XyImju187mJD5/7T7OJ
/9PMhxLroz9O9nNLmTOhXeipEXw4+q8/6d/75PNJf/jeH9o+b1dzavJh84dZtSl2qIJYmbnBQbO8
xEtXfri81TX+t+tO98XnzQQKMbz6czvagk+rO2pSyPH5BlJzsilrfa0p1NSqR2creKSdjznv/alZ
tcGZ76NF7nom16i5M8NGLX5aVyqlLUl85fU/zapd1abzkWfSjlqnFm2l7VXLuWpOzRLGAd79rz/9
3K76GKoRT3hdZli8cD5CKZHVbK/0yckiVdYHF1Y9lAhFLZlO3jYd7Ai1Uk28TFgzlPXF9kbtpda2
J2E1XklQLRMyVFst6fdq06wnDum/S6s6xmTl3YdmBAlB0KWpap1oLae2NBNS3R7X+gDPlNJeTRnR
r1pNqckZf8S19S2YZYu5N1BNlENwrcldz5bEmHYcyWT4SbjdJZk4hJBqUHMmCTF18OK9zEqJ1ArG
nEN/MYcnHb6Zc9+TejGS+JAa6Inqyl1/OMvT15gsD//9BeNULKh+IU+dSVF/u65ZUF219bSLUvQt
x/7toq+g409N/xvN4CPZbS1EWaplX71s1VmeZtVa1Qw1OrSs6gPU9r86k1yPUXmCXn88mwXdlmJ6
kOpNpi/ovRKIqrl2+WbndZ/3OW8+73NeJxUof17+q2ZPilR19LmJ/+xjVLPnTzk3o9b5SfoNq7/i
xBdSzCGxvFfPHCK1yBv8aCT6kkbL+1Zxi/qoQST5YVZtIlqCN6Q6Rm06t6gWc/WGVJtPe6rt89Ko
mjttPy+f2owsUlo1m8gigwRGt9QOtgDCM/TvmIPn+2jOb8pBJ1k4J6Zq7PBBaPSBsRk9UoL7mlXp
pTrCYZNQecshcSCSP3Bpn1feRB2Q93OL2G0BUezU3y7oZeP7+JC1xtaXFF3T1PtuWiFi6hiNOUor
b0fEXr4bvEqQKU90juU+TLjdIZnCVAIc7i2Ze9QJ/BLrGHqsE87HsAq2jRzRcIII4EdTPemuZhFd
0bxksfaW5E28nQwCC8oZP7dB9y4TgdLB/tr4hb8Fv/DXNjEEdorbTUcGS4bBT59hFuUQD9dU0Vsa
lAFdYpyAGoJngWXXkZVucjk2CDOzYVO41pVMq2Ogxe9pQUgwIw4IfY5zg0MSSqwBN9AmTV+nDO2p
TSF3DyhDbgt6vUzoX3MzHQ95LG/0iaBj+u6ryXEf+6FMsF/b+BEGh1VZ+Wvsqse1BWkQ/lz84BhI
h5yQSs5rX5TkH3dlxF9SxzaalE0QivmlzOJXt50BtYZvevPYhfJYWaT+VldlTkyOdJfnHNkqaKs7
vAUovKQxVW3boyBBSRJIYalD3FsOZFanq6+FAHwz27K47LzyezmMAxV9vIjyMiCVOjLvhfkz69G9
5UHUP2eue+Gl0fSQY9RVxNU32w4oFXoBXmH3YQ5vW1BgkuO7zA3y5yscnmxZdfwtZLsxWtinWQR3
PyiieNdObE2n+pZUo+uh5aFa6WaxsRAm553frL0c7bRb+W+JQSK6aAT+XQRk+E4Vrmy/xMrSFd/6
6J60G2S2cdxB1Ku9lZTt1gj0rYWB5NqEz4SzMSCC3HQxX8uZYd0O3rciEsld38n5vnvxHvWx67du
PA1Q2bVfWnSF/S+llUj/Uvpzua0pl2Qh7psU8Y6EMEC92OAf4V6QK+VftvZoXRpENfYyQp9V1AWW
P4BlhWWix82aXZXAEo+TGEDVo9YUkY9KBBxijCBcD3ZeXZk+Yo+0e8drcUQZ1RJgkt71BBCsp6mx
72xjHxFBnfrBQZqts/dCNEo+OQWj/Kk55OUR8bTJcokrVkmcetsZ134j34vKOtpdYGyk5HJYR3XY
rAEP5dZPj1XSg7kQtHnpNFgEQSBEvZlj0ZcHcbxqSrxPnIyRjeXkBnr7nptnNh7kjI2wBWdhbQUk
2CfDt3aGQN4ixWpikuk60V2rIyYZRatIn26LsjkWQSi/eQgwYwPXUZdkR+6PJs1JQkSo1iTJfUdv
Hxe3zNs7RjQsKXMXqd7lRzyYrqtyMvYiSVCuVAzWrNB4G22iEoIBrzQ7nORxLJzdNJKJV2c+bFsP
8eKYdfeSu4pCc97ztgdrtI0YTW/MX8IysXvJweDmoecdXuuLxVeABNIMycCyrSeE69VNhU97beLv
O8+MWWNiGqZaEgxf2gzI6EJXadjc6t51HkVQ6c3sOA4M/6ANTOsSx+BIQ45Zz9NVP6TljszZi75b
wPqwbtYSjvic9K9WXTYX44Akt+HGB/giNxWpD1m+JD9rwbbD7XYj0gLguJPP5D1QxW1N6yaosLD1
p+8mnRHHJJ3Rgv57qXklT7eaBuK+ttchwSONVW0Mb59yNe5sopE6m9xDm0eCXUuKpF32tdSnS3PA
0EtyZisT5XA1kAXi9G11oZNABMplFBe6Mb60bQ/ZmIh0yR/3AgvKX3Mf/CrK6BaWxZWTjI9BUR2b
QNogFGg8tYq0IUOrVlRWNagk7VMpNC6KoERXomXRtjXNx940rNUc+zv8HEl60sbpOOCyRb1O2/Yp
D90oytINtVJKaku2MuXrDRAZ3PR83oYZ1ItqPASm85L7QAGYmpDgt1Sty/nbaoIgULnyC3cfSuca
/d/gU3zMWGp9dNiDxXg0RcYfzuE+EdV2rBtxoU9Ffznm4XPMbbrtzFejNEYKKCNyhAotHIWnxzHw
MbrsI6Ja22jXJ617YRDskobGk9Hh5dL6/Y1uf/ezoNhKEV2BJONxhFfEhVHnjyYpeBdhTdKHVpAR
EKHFdPzWfszkZd97Yt/dOVWl7QduMO40pPcJKKXnu6TTSXTgub8XUy8QA3roZJz7fh6NVSy5J4eg
gfFUaWI32kevaw8A+PWqcrn2hrTzLsIm3aXt1xpq4yWvRj3gcde26XcGCNSSgZr81vcJoum4PhyZ
rqzUrLctEPianvSuRkkLx6U5pni3TYmV3KehveJpB9g5TdY+LtHdcuOR/YZh4YD7OWrf5Bb5NJQs
Uol69D24qWynPvgyO1OJvbL/ZRI66v+sws+uyy4JYnutO3vfCzJlhhTRU5E6v/I6I7FuRBfBnUIQ
LCMBvB6QDo+xgcE58dWZuxcOEkwsW2HQjz4mr1GVrolLqC40R3yrvI7QvxrLa9djVU119mpyNcDJ
oiTlNs13c0+PqHPijWY7z2M/bRwjJ3JnxLTfK/BV4C/sNlDDIh8toWe1jNabpwKg66IzZ3Hpm9EB
RH5Y9xOm65URB5eNt8RB4QZpFsld/aCD6h3Iudy4CdAUoCCC6wC7qwnJZ9u/9h1+eAGgW+wER3yb
0TeF6DStVCdDvQX/ozgxpPF0FUMG2TZJ/IUQWdTyiXZwO+uH1ZMgacwhXkUIEfFgv7AE0Trz5Bww
xsq2VKYx651uguWXlkZ/KAtMACbJk29oLw1JfjMRXR7KkPinNGLcUiw6Ck2cwZbXrZJoTDS1noYy
T/QSl6riyaNA1PE8vnZCNF6NMdwWSQwD3Bbd2oII1kW6sw5NCbNCLx8beg4VgTFo3xBVmxWknR6D
0VbIO9sRX0St78tgOzodUJuJuM5NZLPqdJRv6WOH/T078Wcz70fbQLuThzex6H/IgY/SE29T6CjP
sEO7ruG33RgierBIfOUabTdDEv1Mxy/OgL+nGN+zAUPQytUEXvjGrimGEZID1qOJlXfr3Gnqy/Hd
nHiA6KRkXgjXevb8CDcxPToEvUeElge7qnJ7AjkIG0JwD50nTgvc4ulC63V5I/HrWTs6Fh9YYmQk
PsIqNHddhDinS29cPhGorYYTZpDJaFXYKcAC3MzEWl3xjFvnhh/cOkXy4Fn9Wwf5zkpxEowx2Wgj
tMBJhwu47Xf7KnII56gwmJRXRTbFO58A5JBEDHswwMNmwFC9usyS8UJCorv0Szw5GD5gmvp9KCvz
rjGWR2dWpID+I35n/RuxsTxMwPMrcLw59J7If5EM67YlobJTCK+fn+VhtArMOAtsIU39QQx5R25A
8Wh33c+w6fHqR84o3Qjwn6Qcb4wEivtqrceiu4pI854rnBLKKIn2Og7wKWXocdYIIDZe6jgiy5A6
wzpJ5Q3vQbpbyGQjj+S1rvThItFRkBbkEMtsrG1VoYGzG0kBYSiJdfvet9N3jXhmDJ7RcJvlQ+57
MRF9ebAq7JCk0nla6QJXIz2Ar4Gd97zWe3FHWvkxC3kZR6a261I3uZVJf7Djn7UnDvUgnK9m4eKD
i80p/e0xpdY9J78mMswv2x6rUMu38USxZ67RHr2wa1ExgW9KF027GDyyaKPSAGBFYFQ6pIiSsUbP
5N4QA6lIgThokjbKFnlpCDH+ItGQzfVJgAAio9IwIDjr9HQft2SLuTUeGOF0G9SRvinC7GvUAfYV
NUmHHeMfQb3iuS33liCxktuL3oHRkXwyUO4YEZYSxvfaTfGTHpbOqgiGd9EaNy6BNTtj6t+d8Jly
fIo73/Q+5KP5xY5wNl70NHQsyUEdDEDlpGy6W2eVGMK/Cq1grwF/y7af8UDFXcTTbnN/+OFPTXpL
5WgT26Z1bYzNbUN6wWU9h7uQqvAVNfpXu8QFdmhn4k50YlWCeev63S/pIfInuDnS47dekLlXWQje
Ch/5qz90uyhrf9Z54G+qcdx7E9B4JXBWcXgpSNd/I7WBaNEO7Nm/td1ma9VYG/vZkogQ3nt1+qUU
wdVgeM9W0/sXPYPkC9Odnuqg4q/aIfQnLNkIenJl9fTQ6/h6JWNMKj3qlDpZZ6L8UlriNSoH0H73
YiLxnZQSmDspZj2lhhlJ2hrEHQpLbGufP5lm3Ndtqh11YhuOcq6yY0WQiOa7KCuXVcPY72oIa9CC
l3WGGxJMBkd1dz4qJNhvlddjtJFLS2oD5J3Xdsbxpmp76JnzY1M94rEzHAdj2LYu1hgMVMGG5xR2
hpMknEj4rMk+1KAw4X6FNAlqSotGlDhCi7uKEsGhN8bwHglGeD9lwX0Nf7LIy70bDvZRTShHLgmP
EA4FYWKndQWBb2TMk5+g/7Gum2FKCSsWuEYgVfaIJ8mXCd5bvnSrIzeF4JHf1psxF+I4LxNKs/LK
m0gaVItNG5nHpHbjuwH7a7XqvL5xrK8x3d9rtcpDXHbM5DivIBiU6/O+pgjErglRsKtdPmwwCeul
+3JeY0MXxWYP32P1wWpDECF491sTGV8tV2qV2hjDk9vbzvSoVtm5xJbZ1VZDGCX31ApLQoKOrWEs
QubxfYwr5GOGeatPSXYzjrZ1VBNvXiJyWgdt9h/rsqkvtkED4THVtUS7gIJj3pgarvh2ah9xc7dP
x3axA5xDLtAU4QdRFF7EHzVDuT3bBHSelmuEipu6zIi5VtsjaQt6RuORRMW7GVP7NYaGqFqrzjr6
fqrd2TFuKCyYDG9OE4ZW33ChxI3EyvgEZJZYXxQmL4c/9oOE6F9lM2YdqiFXL509nLNjLvPuIMtp
dbqiZhmHl2OEoD3Lm7uS3te9pXnhvUjKR0ne/F7tpiZOVWKd5RXySi2qfQ0PB2i7GvS1OkqtExMW
4lqZ3maQ1vApCP1jVpj+MVyInabZfQ8J6jiq9cLNkXbDGyV0Q+d7LLsF3bSTrohu1R6MAo8I2UzK
Nlx/5RS3BM74zpGQFPcoiwghdOTNK8ZY7lFtMNqk2ekSJahaVBvCVLcOVVZdmknaanT8o3bT5CYa
uXii59bbN+d9owo1tZ827jYTFWSsCc+CWQuie6jh3opYIVjvbkBQndtWwcb0qb6Rnxnfd8vEapt2
R00J14xx1C/+yyL4t1gEQtetf0Uj2P4q6zD+M43gdMzvPAJP/w38EGqBqwvD8iwTWsjvBr6e/Rv+
vPSzXWQyjmt4bPoHjwC0/x+Gvfpvpu1ajm/DRDBsT/wnvAGBVPQTDcV3EerQGn7CFkxXZ+EVfNDL
+KIsvKD0MizP5C/StuH7YgczV+++TXCBJtqLzk+f47y60U2InBHBvl7Ud9fZbNzy8iZshp5z6GFK
no+pfpkFUJ3hKJB3qcHEhrm+5hYTF0ZDMGEzGKhCtYM3QPok+BOtiWe+19OSJWS5v2aUr7qj+fvE
7GNqaQvknVgHDZRq1Vi4TxgjOeKjq1EniTBoSZNmTcCjpCRG4WtucFI3O++Qi5fBILHHzjBogJh4
4ZT2EXExNd10cUQxm1uNYs6m1nBt40jKWkkCjBOYu6zPocGn4meBVBOhLj4x6RU9DOwIUnEoSuu7
UU8FDc4GWx38wvRXHnvHIMPKu4EBQC1hN80MkdKkQ15Senc9D98YnvulixmfNxHL5rq2sY3hIq6S
KHrs8/4eI0NM6/2SIUvsvflkrAt7jOhxBvmqbSz9AvX0zFnaD0lKuJAtnztiJbEz25fFPGNW2K+w
bVpegJO5zqSVrylMYlBM1vMKh+N7zZl+WRmEstDBiMLcpnm4EcW8jUeDAY/FIyKTBIGTv84/MWWY
Ceg72FCIjnHX4Lc66uX8xYv85DpQvohYhhkhfu51S7LAoDNQqMgM72oco1wHVXxOh3cCMbsYhfcz
7+NDnWrvgsD5VrsudeK2RLS1Z/vNp5eVFcXXIqTYgE9d2NlvKZ0Igk7k3cTXCub66Hbt/2XvzJbb
BrIt+0WowDx0dHTEJcFJnCRqsvSCkCwZ85SYMvH1vSDX7VtdDx33A/pFlmjJpkgg8+Q5e6/9GpX2
qQmg0GDoAnUD4z/zOXy10gVCNTzMmgIyUfq3qbffNPQSNMp29L1Idv5qPOBK/fBKK/ukUJvhJfD3
tEmIgFhCtjr7ZGuTvWlxQxCVutMUZJVCbX0vIeI7z2+m1XwhZ2YGlm7GtiRtVs37ui7v+gqKDv2L
OFSmGR+nANyPbwRhXyRi648d4Ls4PkIKeHQiWk26+m0532qITPTBerCx5nRlxLa+ySNedWJuIOwY
/blrbIiKNrdMNBXnxq/hPCwt2bJyzG3nuKhNa3XLEqQWJNgl50HPDnauhkfOh36fE0No+CVFxV9V
cJ/KJznGUCchH/7MLVTskOcSRL/mvsDAoRyTPJpt0SbUP5lmk+wrz+NokfRNiexkHVuOh57UinG1
1SksFhoGR10bAPjyZraIJXfdwFRFH7h8VdQ9df6QHJKkhc8/TO8GPpy42uQ9MWEZ/C4vcWtqfP29
Yp87KGU8Z0R/rVJQejQi79ppnk+k/J3qmmtXYrXaGeP8loxBuUlGcap6W5EoLYHbTGrd2/a1zn2x
9iZAaMSv7MmG0TYRq9QWp9MDFiJ9b3xpqgkO/dJ8MkwJ5BcFL6fKaBOo3D1W2DGOfiPv/YrUFE43
5B2nLZr4lpwAMNsOmtTdRHx0qA+4Ak3k7ByylzAGw5qfsD9wGSWfOAbJupbto1R+TgKCruj8FBAX
nebBMyAgNhJiaJblx6l3gJXVUbt1vV85Op+LQ1xE4cIRCVKQuE78uyMXfhfV5sskUndfcwBfJezp
KOsHesoTtinLBo/md5O/LSEoqrImLXGkUOtjH2yQ2bwVg+dsbZKOj0UTSoFfZZa/7blMn0DpMOTj
kOJOI6gpgzQ+HHDtxsFPue5K7/TjP3FnEhybOIfDmB81D9tjQ3rG/BVhUt+0BkkWzRics370+Glz
KZoKsZ90crJGPWGxdF962/LCkoVmbBefm5lvZZ+IW00bJc4DudEbTkHBRLwbe+ER8wb96CZpry4Q
0Y68K4t59VYFaAZcWR9r1R3sJH1nAy0ZSUS3FGOKaXjyQWdQlswWGRuuFKfJpuWNCgNw5VyVL31V
fXi6PGfSnq6Gz4biB9HvMmOCpos8BOianMn01rKqw0Ayk47hCLighvFsdtlLKTSL6IkUmo6N/TFl
gBjo+JlKvbn6XAamO1aHiSZBYDkkPCJSJc6mMjcdmddbUw1HX8bFdoiYFGitTvB38qb5HGIUWNlE
6fY2GNthFQR+CXxNviXeUF842b2Mql8YypB0BMVxk0HlcnDIh72p3ZwZQaogEs4I2ltCy5e44m76
ZZvdfEGWfIOJjw6NwfPOSKBHWh4uBMMXS6x8Oj/Xmn7vt6U8ytzPw1i25a6BJVNnM16FdCRXrCHR
r0gAzgorvWNUUtVzsVG5DeOnjbqjO/CKmAkWnHnBNY5VdwXKZkZVzkrKbLeK6kuROR/MddJD6Reb
werFmzPRYEgqA9cPTaFNpabTEHfJNYrVxYwbwruccQg7p/5kr3FfZ9poCu1yP0piY9MKSX3wOFbE
dJi+eM3n4vdoRcFdkkZeyLW0J0lt605hYM5oKYLS2Qnd+0KQUzGMcn9lJJaujCa70MxHkHfn9vO4
S6xArRRM/1NM9EXdKNinw8aatPGGsUESXxRc/aTh0BzIbBcYLYhqNuMC0v/Fz+wzvtLgjqXapBJR
F70K/JBWm/akc0MjjuvfMo8sOhvbyU7UeR/qvrJ4YTEN2Nj8wwAk8iaeE3K3aZmD3VTuBk8HwzRX
JHccp5YGwUFljnmWYtq5NSmrXFUHMbMHjlqRXoAu7NsRPxRWz6ZmOzF9zz3KFC8e+LUa00FeN296
UAwXc/mg9PbDx8ZpgKFuavTyZg7RiZu2KWm5urZI1qBcgCZHHc1cn9mrqEtemcCU67kpoT8a2Xuu
YXSa3XrZlwpGNP7grpsAw6AFSPqOSfdGi2ZWSx2cIL9D8hqLlyH50/XviKzxugUdRF6vfYo9M7hl
PaF3lthI4ZH5U1NImIkB3grj73pSRb9v3Di/4t1iDO4fqgreqSutBnbE/KLr3YVURjyDSpJAV9Zn
wwY2K7xeHPPa+yAqblgbyfIe50WDl+sxhYcTcfiiz+1iCwWesvH0xoA/VXxTDgWQUUik13Pm0rng
xZgzg01zNl+FSepObzlLupAG7bvnVrGJCxIw5npEWw0QTJ3Ixz8mxmLD249dlfyyS2ns3JJeVMMU
dDst3bwogpiZOnBZqCujfWpTZxNjyZTZbATWg+43aldy1Bun2ZuDg5KU5v0EIGdwpnMxXXyaV0c9
Kv2H5ZJpcti1crxNrVZu2pmxjeb2i91ibjdRpHCV4Agj6B5/iQnWHBjPbbBc3B9Ut1sRx2fpUeqb
MtpNjUuckkGQL0HeuJV8pnCqqu5FlYW53z3oXt/dl6aor4vadqZNCAjRevKt4YkQXvCXqiHwzGhb
iM6eJP/OYugY4AGriz7YGB66hZ7ntnNdYrG6AfKs8JpPEgrzo3SDejWlfJtjmZzbk3yDoMq8Bu57
Ce4+jBqz2HtlW62TTv6K6+akSvPNsVgJ+onhejbSt8r7EnNs7K81xSY9DjNml6iyN03DViD18s7w
5bUuFw+k8t5HRSe4KXPY09k1Blg7omxkukkAaFAdJKWLVmabKg1ueTV+uHV30JKInrKKzhrB13pp
79v2pTWCT0/g3KvgZpjmIZ/8z2iqvxNaZU76FvjDVTF7mUeOGy8icADtf4ypg3+w38nYOqROcKY2
JS8T22EEfzDqr1ISXZLQlfcafr0cYB5FBMMimlDlWqhuqxJ6dqm/brVup81i22v9rnfnF4fwI63O
zFC3EiavsL+Med7blnOzuqhd+Z736QxIceL+JLvmkW8kP2ukTWg2D37pPrHT9qs0/R4pvBHddkS/
WlsxAAjFkUaM5ISYETRfP+XQSQfj3IQEBL4s32Q2+bPvBHuCTu/6bLoRg3vySweimm081oY4dqaN
jsEIlvYrO+1C8lXuA/Ew0MW9PwPUcPKWnXXeLIoDIgjI4hr1YduQJtXO9tYXzWNfx6+TeIiDZscV
+9TH906mbzUD9hlT2Nayv137vrNwRC3/YWt1ewOHtAzmo+TvnREEWmYXLy1EgOX/5UC9QrB0njz2
eE3FYW0/AsZnkmoAjNMSolAlzEx9goDsWdFK86NNOQG8rFp9uUHOblAyC51COslHL00PNc5DPyHB
VDVAyHr056I+xJYEB6nXBjaOYOf0NN3M9FzaHTl34CUWDm+VE2BDIm1fGW+y635NojtJXFZG+9GJ
8RmiYpffvMgwL42G+dSRv7VAHWb/3fa81yhJ4MSVDBTTW4ViqrPlRaO6Tsv5lIhmZ0sSzrr601L6
/WiaADspWBCz+6SSM6VSjEL9JxdF1U6LzV9enJ9dZe0zYziUI/G9ajNQ4lDQb/zasVaTpdYNKbOE
UTw5Y7FPro1gc52jZquVlgo1QZoPLENOZMU61jS4izW8/rTBqkvs1DYS95pZMunnSmG6vRY6SILe
wznZyQCaoUNN6dVM7zjpHZFrEJoHoXcilvqGQIYb0rxvBwB5WGVjloiBfh6SoE1DxLPexjcytngx
evlY+uqJaFKmZumdmw/brDe3zoCjuuoBEjRXvVVXQZ9vXdTavvfbS+thCOYY5qJgcTXnRGvgdYSZ
ywgYmJ9TceWgYurStyHXH7B6e/inQlx9d5lj31xtAAIKAJA51jgCDrNsOvbVOcBcjHPrwm96stml
kVYhhyjfAY9dNOVfHBscqHwSRnnf6mC2O/Munp97vdsJbM/UdyvbBzQctyHquvuAWQtOyEPqZVB8
g7t64EobsQjJdpuhEFjp7KlFWd4L6e9jywaZkftETcN0TrKfJZMQj21XdG+dpt9cP/nQ+9CNyn3m
DL/rGPKhaz2WdXdUU/2pW85WaUu0ePfkm7skL654xba6F5FBwHGLcDXfTh/qKl8OjPiluj+kMT+4
Q/ROczfw5TudyJeYBW7OXeyu7pMo3K/+RxVi+s9jaT/rRvcV9Npn3MOXhHFaR3rIvO6EYit0p9+L
IVvP8MkuF0vsZG911nz0PsVbYl/KnlCoEghn9FR1jDktXewExm3Zxme7bo7NOGlrOQWCFje3PakV
D7XlA05Rf8yJW85r9ddK0p/KnaUCrsPGM1Cp+M9l7mw6LbhIiomqwfZutSFr2jpuxsuQW5umeBu0
7IM49BAhxyMSuw1R1Sdlo5+Jgmo3gB1ZJHelMzyyYKA20AyiMyCwNUjaaKe7uYD7kOw6q93rPUFT
HCyszFiZQfSYZckhs41dbKrz4HBpu3LjDPcSgEw18xTh1i5sVVNblsW9N7abJG/pIWjdUbPfPcIe
zatvUo3QHIP6nTLPUelL2jYoYAqmm/mQfAkz3rajfU3zCIGCZodOIR1cFiyYxbinc+6u7CG/tayu
ZdkhbgwYw2vyqyyylyYR2S6G27PKs4oeyfSgKsHqlmtPgm1zFZXNWQnzDinetja8l7nhqlZw5atU
3wqVHGrDBfPy0GQtPkMLEXdTvXXWImwgCNKd72dALWYOYkLpt4nw5Jas+tQVr4GsH1pLtDS+0NGV
NtGiBZx1WwHox+K9j0mZr5GqIEpB0kCMKQo1BN9Tv9P67t2o3QfS4FEjXaq0uJZ9SVS7vjP66VqN
2rV0UG8b3cbIORrJNnTyZ3uqnyu3OSpvPA1WFmKuXWdd9StQ81NWGo824tJVq87NTGTmFIFphU2D
fCjjSFQ7GyWh4yyFXsuEsuYYaLv7nsXEzaLQdOsd7ZwQarVleqe27H8RkSGl4Axm3xyLnE6v+pWU
Vy2tjpnNjsvpTwedoqZ8LzCkD9Yvoxgok+1jxzVi6e62BbOSJTioxuwJUrmwdzFrxCi9M63HC4g8
bvu6e+kpz0XavaORPVMAU2mR5NE5+LfdB0eAPFn+rUpXp4QuRaWA2/ap9mCSSOrVXwKYRGb9XPje
FO8pnHhXCoLFHftb50QbR8OfzvRwvlpA6uuNGajX3Jjg41u7gY3CqI7SHDe+3n7HOf5+ZaINc+ZX
0VZnac2bYkYGao332EN53bRGUeKTXZIw0pDytLxf7VC/je74Epj9e9kVF2CSO4K9dkO9sdPmZjYZ
6T46PTX3Rxb6VdjxnxR9Yq8XH5FnpKtZ2HnIaOQW5RyF7TnDXNyR1EmNuDZIGE8qvhvLwQYyJxW9
FV1jzXtEvsvYHQtWliH2kAAUCLB57MXjDN6mx6JZaIB6oUuEpuzwhFXF3ki3HZ1svD5YABzABNuq
oT0pkMTwQLxM2mioMCR2hnNkMKYKKvhMHNAfM/u9c6YrJ1cKJmQkvqceivngBdVjzTh8lY/zLzGC
5fFwFenxkhdbXYFYvPUmDGPJaBeV61feqTs5fMdttSzgL8Xo2qFVoFxpFbkoVsC9gdKF4wTmfS1r
jyKirzD4ZM0LTvWk2QSh7ZqXAUC40Y/1fd2N55pr+a5wOKDnyNm8dPTvbAcIOMAIGPSkV7a1AgDj
7j2AEKgYqbEy6iPL9/8UfUUPrDf3XTCPmBsi/TSzfroGlZFTdTBIkuC+t3X6dgFLXTen5arlCL/N
mzhaBU5kIhBmtiUNdeAEQGDn2AceJ+ceUVzXPcoazePkx0QkdQg2cG2vuiR+4kTwOS+67LbLxGEY
aZnHhbX2BDIny0/Ss5komNGt/ZS5DPiM1txNtnXvTva1YxC6CiztpQ0KtExx/DRr8t6OqpfI8Rre
9hzikhy0MOlbe581udwVRY3wyjSomyum4xlhpR4oeNcQPslE3cuQF0GoK+/VRBu9TSt5EOxbwnZ/
OZpF+cNRL6WWg7AQaxu7vTkaalzRZAC/hhHNEzHJZQxaQ3Scp3yzqgmiQAIy+rBYWrSHQ6q2tNn7
yypC1RAGSXsQ0Wg918VvhgwfgshdKJeD7T2LZsn9Sf195fEWltFGN0Fa26xoigABYBSnwHOohJYZ
ThxwGEdJgRKrzeFAxdMhrrOPpAGxpMrh4MCQoX5r7ENeGM46K9uDVbRwrDRYnFGtTpkaPN4NRKJB
5xPskUXvDmPuFaF+0Iw64ewSjzOn5FKycttE7DKCAh4hLzqL53p0y6NT548o/L4zpKJNEXTbwOXp
CbdnU3PvEyH/lL7Pdvda1jUnAHDyhfWsZfZLnZj6OnW0x265koVgLNL7KXuiQeJKUftkFvg90HuX
5kYFa154W9gQ5krMwHMitqdySEJOqoksN1Mh7rPMepJG/ZIQbWDfCxJvvKa6Mi7f5OiDV87IeLeL
pjdl+F+zvXOJgHeLpF3VWrSYuA9zXXyDvAiLRe1sECShHHJsc1m9NBOaA81Rh8G0j03ffrLFnfVJ
ybWhc8K1BdLpuBPn2jApwX/jlTDt+9lvPksTrRtihZDGMpdFnO3yqLtxvgYg0BcvyMBoHTbGvAoS
ONAGavyGeVhhEfLdaGT6UiQ4+8JvNlXphXqiIXy3gFQjceYGLgPUoAwdbE3bTdJ7Gu3xLUJgm6QA
qwhBsl3n4MbGc5SSpW5qxoEt21lxxVwmRJNggPq92QPCmuQXxypGV0Px4eZVmNcTo6LCQCqXV29G
MGJ3m8JJN4j4Tb/0iSB21RJHYn2aQp2zKKfWquRvXTp71MgvVsqhxCOvY+6e9YndJxC/tfrVGu3k
ELHzdr3brbFF39OSZqxOw27L1Zj0MX1ZIrB9Thdtnt057IoZ8t9VZmpELOuAnskSQn9PEwTYOYrL
JHh16RauZld+J4l4SOn6Tf6NGUoIrWWrL14xkkQfY1k8kQV6NaKIyiN5qIfi6ABjPk3k6tJhHjkl
Ih2lX11tzLhfN5p7p2rJKMQVB5rTX24f7YHH3XFKCr2UoINgIgnDNc9Adj9i6vu1HTkEvEw7CUM/
XkDEunGQ7vRduPmbE/W/CN2+9poYNklZPELuyd3sS1XfcUZDo6JutHva6Z5z9ErjrAUugSeE81gz
Bh41XISBSk4hNy+E/DBsHcic8vSVQZRAAydv7Y7+Y0cMPErxDyhFrIz6TB1TcNHNcrk4z/E0qnUp
QK+g9t5hJvjWUpxLzBTFbF7sOnlIe+8tGIPnyC12s4NHpawB/OgTxQiidoxF976GIrYU/UvcMlLM
xl37HJfymnmjj/422bvzEoEt629wFAdDVvdjRTCJ0TOVtRHn9gCG6Cpi483TlG5vR6ay7uFZXz4E
Ip/+fvbzpbZ8+W+P/duX//ZjPz/x999Lu12uLEZPpU8p6j6mWW1s9ZmXULSjt44WQ3uwBBRWzAoY
Mc+3ilhDXKn4vsz/w0L/+fK/+5hkeAIpl7aIN6X5oR+hWqtkdkNkAf+0Z/6XC/PHrRl4Xn/w5meh
D2N/zBZee6HX/AO+9DDAJCVi9aiBUJgutvqfPEVblv68+fm0KT2U6H9TFnvjSnau3EZ+yqL842/7
+fADiP/7GcacGjre3iqCfqc37QGfIM/352n+/TRf/pefrxtFgsVEy8JrCET84YHLuP5XHvjPY8OC
B//5Cw8DyT/p4T8PIhcWd1AeizX7BSnhtl/r9Cx5sKlebDmSt7K4/pmgQTa3TTa2xZ2Gygf2tt20
BLzx2X99+Hms1FoNENan34xYtiay1vXm4ApiyCM/P/kx7TjPSj9nxjeAqxAMO33Sb9Iphue3zwPF
UZTmW6GzxPkdvSpz+s5x8XBK5YPPuQdEfHtsSBwOg0DbqJll0nKqKCwloOc8N6IDhL/rmDbqTthq
b5CPZ7tqvOSCkB/UyXJdcf9IpwmNmE2Q0/Kqls6rPqribuQQkM1OffFKBfOzGxVaryDfxe5BK4D/
edhqpW/fAchSF1/ONz9D0WzaEfkLcPJ11X6KLGn3YxXlnK1XWYcEu2ub4dLbbcCK6h6ZMtS4ILxN
7YwHD+jRWnaEDM4mjCwt582syxKoA5NLalKPrcrXukutytAFEkHnw9QP2qQ/WJPRXUZHnI0a1chc
u4fGnOsDdfjq2Y2K4qxjO4mr3rqMpmVdVB9z91vEeGrudbaaP16Zpxt+ZLiUDlbeikSuNHV3XNj3
aS/9g2dY0Sk3IyogK4w0+W4EtFH8xvzuzL7ETkT9PjN8gc/Xe/yZ+TKiW6B4VUFchGMiWKmD7mOS
+BImq66uWjdX1xmiKWCu1SjmMfTpLmajnm96l3fF6SJKXL2fSSUqq0vieeVF156YLsmzM2OKSZqC
kQrttmrGCTIakPo4n3vngo70mR4p0tbqZsbYgWmxqZO7Bw7zx6JFMDNiW7ltAO/QnOOQTt5iAizw
EAblHObIxhik0u83Go6bSakuBn4DVQXqlC7PhNmTxnSO8sbQPWB4nj8gkY95VwbZo6ksBTtRAElz
NH+x3+l72nRPFCAbfXkTF4w3AnolS2ZyfFdScWWhsLY2P4/9/eufv3FKLwnlUPPCHOd0XzVQtMqp
fLUC/2sghrAuF70+qj2c8LTQxCVKXOJ3o2c0eJAVP9zW+obm+qTK+JyXCkVFe5wkWa19XK5623ip
rRwfRtC8e+ZE+2amK9vOt2keh2NZWKGt6YT1USka7nSqGcDsNbwubXHXWOmpq6jzsnaLhJ7Ws4Uw
3IsxOOmjQ4z4+GrX5n7M+y4sdLMhPKHbBEmC5y+iTvW04NbGoE+JMAc2549MUIzxKWCv0qT/MKUx
86RJ3bcGSvKZdBUOs5asKcF652WKprOv8rdJsylTOXgCx7o3SqQzhrgr9oy2KUtIeIycFsFt1tkr
x2qupXfuGaOOBAcHcPxEnj42aRQWA22r0Wv7lVXl/Yrm9++ppQjzSv19aEBLgMOE2mZhCzSO/sIE
jGbrj8PZDi+JXRLcKW9RysqvZE2nL+7WLrWD4d5HY+ytAwfbilnL45TPPtal8dfgWjd7vs0Jlw2u
v/tBM4sTAER/XchobZpo6cf6iAURf4B20cteshCiHJ9J6GpH7TVqmLyaScVsl9AN4cwfUcTtlI/i
BjlnM2U3oKms+E9BT6Jb5lXPSpShpqxT2xrlZnDcB8iWh6Ynm8m4n8ZE0SRnZlH7/XuF4iPHi7JV
4F6oBb6rpg7+6p41mXhhMzBS003zaOCFc+NmP8cR7lXOeWhAsus86zaSX16GQu2kY57QU+9zsmAH
BmGyMjBI9QFpapBBDYlE2+KQY6UGFyWhDk5DXEuSTucaEhpVHNRtvSKhMW83NChwwZbttxfbn54H
fG1gVqlDR9mJLHhUXSr3iQM9T1S4Mdv4Y0wM83VwaLg43V3peSQkDZLEn1x7NbQL4FzmuChQbNF+
Fe3i3xyBiCR/DIN1H8ksBWJxH1CcjebIyThGK6ZhZ/IiwgdrDtAa2upCsAMnUMiWUrKz9KPCZkyb
Iq03rsDRBJiCW0F1H5nf06lv8AkujNo4YEIef/mdWx09cKMc+fBdxK5VXyXthJWp/L3nzu2e0251
E13zjGLqc7Sz72z4smzH2Y6mikJ3jvesu/Z9yYtVOjT1KhO5Hid+5gHy2W9SBPuB8uid9f32Q3eq
YdvSXu5de96oNsAj0curkchhA8wnC9sIXWCeW87J+Ug0a946nCh5u69NbDhvkWN8t8l8ddPSPFSu
8DeZRObMhH4lkkDfzJPOvd3TK3RNymaaHolqYiaag4ZfMrLDxGoCZED2wPPp8LTMXF1u3D4UHD03
minYfiPmM8JT2Ay73yaq61gr5idtzg6sSMldbFQXp+7TXawbj4lDzWyWlVyj7RnX3tACH7ep34rq
W2o5ID+wB6uAlY2WrnvOHCQ6dYQz3L7YcYPyjRx0rMTCZnaG9stJiJo0xfug9GDnNuKBtmywhyQF
DjWCgZncCoxsK4tJxQZx8o2Z9Z7OkH+JPdLdur7RD3jwoUirodwHDYWL72hkdhd1ue6I6Eb7/Mdt
55dyqkb+bfcOw9RpiFT2UgzXxO6+Yjk+tWgPqMdEOE4QcQQO6SGL7umy+Ns2buk+Y5dltbExXir6
wLHxKTQ5Ac9YTgut+13TAV5RlE4bafZbqQdfeo8mcxy0ifpH/x21JCFZXrO3K9tfpT0ax7KgPRFx
pE7dVt+2SwoLxZJYKOHKNzCRxN9V5yGv88laZzBmHlP23W0umTflieafE1BcZPVpoTHZOBbnyN7U
ZUosloNmO+8tba973RDGPnG0PR6mOw+oKF5wmqcdfGlarlk8Xui+FDtnQKejA0rftG3+WQyDdmd3
ER5+LEUhnPCi2pZuJkKyp/1VTjou0oO4vJvI2tHQyf99ZHl4FsspIHmyLH7DSh+GdYQ47OiKdgmB
bTq5HUT7+vdLNCc7YRvTXmFX3nLIZri4FH8qZmKRJ8efzwDzIzRwso0CgnuXFgESzp9PZ0HDuSzi
Enye8VLNBLD8PP7zARx9vc2q4Rdf9Xt9StBo6MWxW6KCkuWzlAA5F576QdFP5RasDjrutGPTdXVI
lhCGq2jmaN+7BPCZnttszEHZK6g7nMTk/K7KpGLZaonaFCAjKi/b8AadGn77IwT36thqGBgTR3v9
eShPfMDcZQHQsXfs/DB1ZXpoyc1yOxxDJLZvUTN3x58P4xQRMNY48FGDAfJph79TAPyKqky/m4Cw
kiJL9k4hTVpVY7aqlLOLecfRA2rIsCq+IcvKKeznuDkW41Af0ZaQA8cSyHVdfkIi09i68v2Q+pdB
SIaLJaJ5cKF2mOt5d0TuqIeDQCpQplw+jo4SL8UEdLTiOuU5Zr85tnI9oCI9ThxP1pVkcJHhkCwM
ScNkoWg2tiIBzWiaY68PKDoac2dYVk0pEeTtcWyI3aW7ENB5HNqjCXJgV/fxqc+ojoYyFsfK6Ugz
6+C3eUPMIOTnQS8j3BLn+8pPg4qTuyc2ftWyY6gEF7dNb+fnP0zpuLXOXS2t+jguL0IsGRgMXXpu
42A4CADAP889o/1E6iC/RZ+ytw4Lh6BT4lpFZfogRu40Q/w2Y30+BMx8CzMlpmf0Dn2ty63eTsfE
xiXUNtQzkEKvfckTSHX5y2QEv6AMTk3VYXLVR3fZtt9blw5Y1zqg4mPKOWW6H7zQ23kaijNj7Sb0
/W2NTijWHJRSPt0kV5KFHMVAbqdJIpWYwlTo6dZ+sG/kujPzC9pdmrjv1ti9ZCVCaE3vQHQguRyh
L4OEoGHuZdmf/2+H+G/ZIQLH+H+5If5D5B9V99H931TF5Wf+0w0R/MO1HRQLZsCuBt8H98E/3RCB
/Q/YmIHrmrbnOKhI8F38pxvC/YejUzcipmbJDKzlp/7THWH9QzcMvhuWKGknPnaH//U/f8v/EX8z
sChUXFfdv339r3hS0zB5bv9K6TQM/jno1Y5nGI5jOy7P4l/tES22QbsxB/vgFD7Jl6VNR7Xsjknq
vBS2l9K7TUFyuDa0p61HmW0Z7sENxJsnW30zQEPax3jAfLd864IioUbyBbCBloBfnHYBji8CCNKD
NQ+S9hxqrSQtUOqg6lboxMxyDLMosGmieqRHZHIXaBnUmS5kkuQjWYO34njzOUz8TKLF0JblBjyy
aVpkCUbWusmNT58g4gyHol6lBESXNPp6D692aRC53Nben3y0XDp903oybcYOWXItHFT5XY8VdgAx
0ABJZQSmO7vShN1u2IivdVffsMLc2xXd4kJHtFe+H0STPGNnhjbS+iocWtrX48zU3q/n+wwObZh3
sx52D4k79ScNMeJK93DYMzUK9nVxp9I8O6R1lt7P3O3pFAB2NzN5deor9Mx622fERQZ6aWBKRgVv
l6jA46H+rhzvO/KsAkh7zayWipuipjoS3K7mmfwOuvykV8NsvhhjNx1q6NNBZB4Tgdd0ZDZnZtbO
y9TLVJqPJY7asCqT12CG8y/73N6qUqt4W3EhztOfqJDXXkT3RYbpudVzmDEjprd0bAitLMt9PpBq
vaR3OK0eXL3ARhnHWXFC4rcabeM1qmlmUHaIdZRH2yhOt4LNdBvhRC5brd7awajv6sk5o/clfjje
ZYF/N9YMxJFHodYuMsIYhYx3BlkPK2SHdANVoqAYBU+NUxEMIMT/Zu88luTmtWz9ROwAQQNymt6W
9xOGVJLovQHJp++PqdPn7zO4EffO74SRWSVVZZEECOy91reafbx4nN0qOcy6+CpF+lS2zVG11Vfj
0QSqc3++CwywPG1HSReXX3yc/JZNP6GnCWRm14XpP4viqzYOfl2Fr22yV0gRZFh8JzV5p9H4ROxs
gR/t0BdLvKkzfkVLRS5zzbXObXriwsSRGR4nF/J453ofonH6XdYMlFB8BPl1/AquJ/ArBCIekMos
5+8y1Q97TD5tD48ukhJSVp3yhxqgb4SaBkLgkU4bG4Y65KG85iUAJNhzhCsgU6ywOUoE4DjhYFGA
zfwUVfx7lmwyJVlAK2vJvQffQCJCnqGIT+ZuWCWTQfhEzs5Mhs4xDR6MJESykU8fCQkuMnf3k+w2
uqbv1LWh/4RB8GAZv6Esi6d2dL4HWuz7tAgPqMd/0cXTmzSbIk6ofESZ/4x/ydq+lQl5JAWfetUj
vlqJTK/H3n1oUmuNqRtXVLwxFAJHmhPnwcY4ZCUlcd7Qpsy2Xy3cNa5kt66l9QVhIdkOLAtR5bo7
s8L2sCRINA4bAZzHK03uJKL+vTsP7h4+xFvUk3vuLiYVBnQks7dK2ETrqXXU8ExFuulXxOAKCgn6
yt9U6vRqxt5TwojrPO/ixPIuaHDPSIe4lsKnpjEi07Yy3ewly2/DM45DBhjK8IHs6PVU98lhtJG0
UyhcyZlGSSRyNk6YKicUSjX79+2UxS+hEQ1LBs819CE35gVeBuTUI4zJtAfZof+w2UNQk8GK6nET
zJBFjSY50Sv4arMoQudOUvdn7RKhuSLG52Qj9rW6uD/E49Lb7Zw/QY+eRFK7OIdPXoVKKmWv8WzL
k5LqV1aAgMgxhm3jnF0wDrB1GdrYrUK6nb4YjsiqThKNy3b0w49bFZtnALc5uqwVUQVYY2b1qYvp
aRwJa2JQ6mMVIhbDQUZ5kbwX6l+0irlBrWG8hrJzEAfSTqXuGRwUFv9VPi+kwIGuHP5nkqLj8UtP
hBoIOEVgAX7a8bVxml/QGcJ1CN5ipue4KdssR24uzT1XDYFjtsv75J5SWbabkOaweW0baEyJcfBY
kZut8I9J0Zwihgo4F4IomhFjTTdPVLtSek8ZW/vsVzmqdB1qasuh9yCXpt5MTRu2vURpmimCofph
a7i+d+51+ERrz8ATZwx00eRaOCDYjOskJmyv5PqtY0zwdB7dkyK1ZTW5bUbJhTujHC950LI5gwg/
i4iFHbr+3Wglxr6bpi12SZsbGjm8GZXxOtMEiHZ1Tt+9EDzMkKREbby1Ag2oaXAXbwci1jLmN0RN
tpO5NH7QoZIH6Cw8YqGtsfGnsj5Wn3GsvAvVkLsRdhqRAOOHAdgNne+H0eH5yDyBBK2A0yEKgpsi
AD2OmbqrOL1HI22fmQyYlAvsubHUeydgL9q6zHgUDpox3SdT42+HZuw2meW8eWX4VruGIo+2MQCI
5SxVncJaJUFZ7WKMDUix7jJXWnudpeFGu2zIZZj+qGL9mpTN/DZ7h9ZenAQWRmiZbgdLHwqU7Afp
cX46wBTcM7jfe/pvY42MCWuG459Cq63B6qgrNgGeiG58Cjzr0BQcUjSpOtYxTirUpm5E+JgHh4yw
ZdffC9vC4V4NF4A9fNQ+5MrSUlhJy4H1zrSrAp6qgxPwW0HL8AQa0Hq8welBqhf4waaa+YeooRQQ
q9wkF+VUpNNzWsh7t+MzGkwkK9g/RLUurD6ja64uFU0KF9PjlLtfAPuWXBJ9nFEIn50QvxctjFUD
YCpoGMglnCOT/IRrkLiXeMq7S4uQuhMl2+Eg3ui4/kG3IU/kuUDpE4L7+ONbS07atCujqH2NatpD
9NpFxt4CWWC56SkW4NOIiAQesqsJsjlk8DmjdaV8ioCnd48eqyav5ITGvX+gfPDb795z5J7rxiG7
iTQWyjrWOhizHEShDrYGiVjOfT9x46VmjT9pqVyTeGICjqFxV+hN0lCH6XIsM30a7yU3nA56bA++
/bNhIFKI7j8Go2zXU1bt3T5zNzPJClgmSju/iMB7KFm9nbMcBbgebSTNqf9lJjXhIcRSMXLTl8Qw
/MV3uZCUAhpxQvinhBOoAnvYqpCMLoqaH7NhiX1kV1dljoCZwhfc5tFO5L9lnZK8wo65xLOISu2H
DUhp01Y8SYsUhqqhmKxwPyUHxb7Ps/1HKUntopU+rmN7ep9i5JKqRfqO+WCR5LbGqhDgUhlhEBs7
eUxwlpAfYwYUPvAdLT6PtV+PRyQX8TbpIm9ll8HRU3O8LmfsHzO8/COrQNKPvONocdXTyeAWRcCz
GnJr4w9xf6mQDG06B0Vug6dhEyIY7ZESrXOrwilsRT+yNKLOVDa7bPbueC6NiIxRK4cIeLkjuUGz
IngnG9yd+5dhxFUXtFpcMwzLUaJ2Q5GUGxt1tKNqlBJEiHhei8hwWXNR2tlM2uNU0zfbjMGpxeu8
QbZvOhkRVJ57IdIvOSIbRysgalTgESuLBnW+aVJvTBxCx0Wf2hgccMxE976m1WB1Ex+pFk9zVh26
oHmKYitED2x6dOfmTc1FaLD096b13vbddDSTqqKcE2RbYbksJbTaGEOtNrr3h0PWOXvHd5DFcTHX
OUaL7WSF2dFd/KbzR8baZT8ki85obIarmtWXmdc/2XzXm6YIf8Zzv8Wu267MxCv24wKUS7LxPPUh
+YZsOda5HP5QikBnUgDTUBaT8qSVi4YpWpZtNstNlprwqT6HUlt3+o+2qh8TaV11aV1zuZShM+gf
EbrGGl5Wn3b2xk66ExJX9M+jt2OJ6EHyg5UoV22TVLtWV+qI0qphM9SLjY7mJwXbBUtWg3VSlSen
HV/SAS/lWMGscjqb0s7ooUtsgf80gn6yq9InCgDuyjGS51kNzibpkBr7HUvwXCY/YiHuoeiw3KQs
lyp/TWUNCwmVyHVxVL88hfJOoHEZ0LpTbaCWrAHSEHtU5r/myDdWzgDh0fW8MztX8TLpIxBJqvNF
s4vL9pu10hcrPaT3qINKktN8l0j7VKhtM/XtthuJqJOhuSolArjOLSG9ARdbScyZKCBh5CI2zkHO
oPhmvMXTJZyo8pq9e+2hAa21Dr5nV5c7ZP3k/BXWtkhyd91i7u086qEBykKLzMJB7TwTSwkmWRZf
WXdv2+BIZwQXjbNoo0vjnDIAj40l7yNaoOsw6d6JjYOwOCRoMOmTJUYFpi1AuVG7aLAcwvXaXp8R
UvqP/ZRcjYia0qhgoIUezNFex2urmQ9NZf3JrOx5qJlKXfPqRVhAB39wqZkTWJiKe4p+Ilbd3g7a
C1JctjGN5W21dI/4OC5BHByNVMR7r7beQlVBr+x1uTQuxYpn6MwubKWGsyvvh5C1RCiAvBejuw4p
EW0nqEahY3xb5V50LGWLdrC3MCVBsXAj7+wg2BDstE9j42cCPmBFLSDEa8YTzrFYk7DZgV+mMBbD
NjjZW0zeEF8iInwwdEDdGGjAcItJMzJXEQuxdQrO1mvxWNUFOYF27iVrHqd/PE/dRa3aJbjT9gTO
jetq8j9jW76bIuiegfs8iYLOalKRLQV1MglfVcGVS2NqpyFb9mJib1I/2RW7eZSVMxN/4G7CaiIR
r/phYo1fu3Hq79ylfJbMxSaxexvHQ/rio2sGc9sciNJ6MdAKrqqGrhp4y168IHPDjTEWnFKYkpEZ
nUUfI9jJZxymXv02TTR5MTZWWww7P43Wea2ShMsuP3wnTzZRgslsWUZZJkITtKAaVdfGBO6yq1N3
M2TuKU3pJPQtnYLIsXcWMuH1UH52rRHQbxXDTuovHUdYfZkK4sLzqE7LZ4+WcSbs6oXe2iAkYEEX
5lUjHkTrKYrwGLj6dDOizdz6OErhRXwXYfSeeLVzoc5zBQzgrXhejuYfKN9fYR+cvE7QZJvrPcBq
PIet3srckkh4+gvIi4kEMcZwpG2eIakJoJRO7IxEgRIEjXvYpAv+cMouUrfVetYJ+ntNZt4fqTFe
lXomDXYp8DspnAatHVRO9Xp08QbOATyDuVO7wh3NbR4mECPQb7gojZGfEK4zNqdUYu2rTZwvvXcV
8YgoOTFAjQOzczzvKQua4EDRdo3GpKI+gJVDTz29gh4MQtZdOtshDq2nRtVGxU554kXqWh09a37P
1a400oB4USaXMjBpvKPN7VjxuImJbFzj9m9C3I+NV90Fy7okDNg3WVlxNR0wyp03mcyn4g3f92tD
8ChY5De3xnlrufJbl3CF3IR72a4v6ACBjAFBurpUtRwZXgH9EBfIFBUvpDz6P+swT57HqNZQ1inL
rJMsfM6gl7MXm65dTWmoqybN7STkUzHHH6kU7ZMZ5fkqKfSP2dnrNqmOJAF/uNa4vnZ+9xzP0ctM
0hBXlAkstiuIayimUIESTH97eTskCKXBFh+NuEsOtUGhvyGJ43Ywcfu7jLn97d0NkF+bBe15mzQ3
0WGzV+IYRIWPoms2dkEvEO8I9FFIYrEnmMebCswh63f+KwjTmbfvqL3tIzNmJkt7lIxIorzG9ndZ
OKIxddvhMULYN9X6T2FB24xMyLihjB5aJd/6tgmh0w7FwWJ7Zw5QBDtm5G9tPLiR0//UWXWsM99d
Da1TnFterUWPVS3P9EgPm1ShvB+ZmOqM8xk234hX8EDQpcX7w4xmOlvOdLFFpMCuWab3y3AFW5BO
W+NZKPAXQugHK1BXQ7usIae0Jx+2OoqO8NTejNnSiYPVdtNTYJQji5PtILLuyXDqb6YiGHWWe7W9
/JTq7MvV+q4MDb3BgQ4eILyT6tzE9qu2PKyYMepMgAyIm7m1Kw/UA0LwtRBfscnUnveD4A7xkM56
8on0KrlBfPzJ4wE+eXeqkwTRbjLPZAg7l6AqWNEZqb1vKlgcKvPu0s799CskL/AI66qivV/BShz9
mq4/ENIcWohr9vukRt7RDuRTWhnTylyh32Opx00rHnof/dI00OcqlUl9NqC3bVarqm7v1CSsg5MV
z7OxZUn2ODhGSuNmYTup4SO3ojU2wnCl8xxkNWA6ErnCVY3BsojWqQKjvPLqmczjDDvsaN3ZlrxM
k1HvnIG4M+1baJWJkNsgaKxO8t8HqyBmBvHrv75GG5D0RmssCBYlgEGj6cAQbnzTXsM3N4f3LbfS
/vYuqPNXVIw/44GqSY0xbDNnRf9Xt+fGVXmyhSeZZNr1LZ2ujEl2605iJCWn8JH+I4ZFBV9/3OIU
9C2qgTVkRboKyMTWpjV4++TGOOt9PLP3mxWk4ttH7VCuLWrGyNvHobUPh/QL/85jk7Dk9xyvOt0O
f9Ma/nkP6ACBrRv9VUDeBvFUjJy3v+NZHmzK6ceSnVFnJT6d6U0jSb9J/JQUiwEz5w4Y9zVsZfIv
4SO7zfrYee+3wWgpKlpyaA64STCxLlMG0X7/89OX320hLT1OoZdD0eSXZEaR729/sYP9Y5khoQrc
3heR3+yUnPDz9D/9AS5vRPlEt1xdp2/2QVSjF7d7uu/jbLOcYj8moD5aBZuxUJ9svzsi9MS9tOhI
bxLN24Rye1s21kwnmH1Ts3zE20dvrOyDfqniEdO32Lz7dY+O/kC/pTvAYdh6iumXEGeWjbJ/hKRu
70YnIUrpr7J0XOIiDLwXtNn9JzoVBE9M9iGqymHPGow5Iff96hAlM2UpMhmmfDSAcbQA/+JEnEUc
2GcTmzDnONLbm5JWkMZN/qvCPDRPiEkjAllIHeD3IItjLwMzionjf8IdsUBAsG4lwYeEa60pLk4V
Dtrq75ScRthv/KK96/D/cwkRa6BMZDW6SDkDtIv/S895u+NEbPyZBar9qViSliTs8sAT2eHvULmN
l+UglzQb1ulqPbXgGvtqyee5aWV9/jNq+hZJ0RIJWaK0WBct1rikt1joxVto0cdqqtG+Vc7vPOzl
Kc+cO49KwU5M/YCqkoOlmnKLEJy5QmW8rWqPe94a1Trxae6WQRtS72a2WQK6WpbqbK6WtIFgn45J
TOIsO0mzY9dzG4y3Q7Xcz7dXEW34Q4cOCcst2VU30WtYk0xzO8zLrfHduz1PWbMvrVMIdebUu6+i
SLrj7TrctMh/rwjVHE8a3wYGhv3gxj/BeE8XtnrzpYUdt3LCpEHZMr+OEn65E+f3k+EBKFwONSHu
vSGRQ7fRm3DY0o0L3+L2PbMx9k7iIswcS+eSBaiVZpT4XsWGCYWxfXE9Kl0ZEs7bP4CoS48fW8ft
e2auL60b/NF2x5xR071u9LQX6dCtUAIO9uKIGcjOxOLZVEV+N9jWgaT79kAi6c4cmpIJKnCiaw2U
Hy8JWCKNUvcyArygevVMbYEKLvI0Stp8aNHQ44LUumSKC3mNFnWUMfDWsGfIpMiQEqu/dMo+A3U4
pHN+7f2M8gWA82swoQ81o4srW2pIFNxWczSlx7hJkC64Au8xu2etJ1yL3OLmlSlTXoemVxvp0VCw
0+yCjXM+9LWRruWQ7Tq2WNCmjc86VOymCFc1yvyMSw0kcA93dFONziNadyxGY/5VTVR7HJF99PWs
QYdwM5ja+46b/CFfKA5TOyT7vmaNLS6xB2ElcuOL6cjq3EMcRNFVORvXbDHPAX6irzk18VpIKz//
c1CjdLFMQTorgoscADRFnv9I4VaUq2Gqs3NuTuuynzvWIGgS+phHHbzqjQMN60SCtiQGjVd2IreG
Kd2DEFl+tmYv+3sArE0RCMY8jO/f46TiTeTALfMB3JdTSCCobZmn26t6eXt79c83oraSpzEgfSel
Y7q+fUNENqu/yoHs+u8fcPspt39sm/FbS319VwucGIMt3ZMskxZS/vLSV6ZxmOxokxkOobhg+Zev
/nNodKn+vi0al9Kkk6cEOFgs0Ubcj10nVt68PEmok5/CAMj/KCAeaVJ2mwDVGyvCqeXm1DWA/KHp
flJcWRIgMKjmeu/rAGHPxIjxK2vLo4Dr0p6c0DJOggcnskj8phPTZm6QYFBn2iWkOdVnc8pWdoIO
ooXBuzYDfbQl81pnpOXOYRZAbm5+O5FgeLfvcZcRO0qBze0+rLJmeIExJn35JU7Z46ae/66Bn+AS
wkvKqKLc2t8VQfQLnFywGsnwXlu6ovWGhhgDxK2GebLS7AuQdzJp6hhU0gZkeBuko9+jqOutxSnL
mvbbV/S8vW7rj9ZL4n/YyH7hoJCpBMvrlUe2RNSDfXnSVLrK5ll5NL48F5hx07HPRuq6KiE4R/EL
GiVsXp3nrNkebccyf8/aZBdYZKIWVs9DlhnPibDutRVnwaHcViQPXkt4ZwYspE6jlyH/ivPBY167
tyaAgJ7I70tpkAGRB69Btwz2cksIN5DfojqaxUh1qGaxMJO6nqgMs1hR3XmUtc3GZdQHw8mTWXde
yrLLqt9a9OpGRfNLHdw6ebAm29lItWBTsu4nTwaNTeA+M8YTffyHsRz3Ook+6okem5+9dDROubEY
Me6q0cVLo/A0BjHY/7nkDmCm3Ps+/DK2DuBDA6St/LCB6iJaI84RQsS2KqkYI9lptqK1z4pJMXRW
joRkMFfTXY5M/pC9tGQabwYLoi4TICN4CV1lAMu6o3g7i2sdBJ8dutgkrrdlnR9HDEpVHv+o6ASo
PNqVRX2XlXRzjAdDVqeAPonrZ0AMN11P8k4XFHeuCXIpVsdo9H8Nqrirg4SWwhD/QLixRd/ZV9bA
E+0xQMe3Tltr65dYPSvTOhuYncFyYPMnrh4Udk/NwBv2JiW/MjFWtg+1yJYXCoEkK3jiqgMyFzTL
T0ts6UJcKJ/bgPOzP4YcDgDyXgOn+R6r+eoV2SbVIQ7b8A199rPpXgLl/GqsuzRHL0X973nUFNdo
IB/r0U/OE8b9jeOSFzYTOnFmtJvn26vbobdCeZ485tI8SgjSRQoO4IGkQXiLO0QI79IJ0KGTJUOl
P4rorEeEZzIF0HOoGeO92HstOSY14n9WbwCmm5NYYqFcfGAZDi3et62aN3HJqltLNMrpSCBCQoWx
13bNHo6ZV4ep9Rmx7FhlHRnLbOc21rLPpFbBxeyolp6a5QC1jrJUNSWMzrbZxqG6641kE1uyPvUh
ThwTihNNIWDttyDP20Ep9djmgGaqjtLxCrIwBiTPgrPUjj/dWWApzNnEqGXHMQxgmQM17aMqWOQE
WC1vgXK3b+LnanOyB5bdi7kcxtsKjdzlbp1TaoYhj85OEqyRJIwVgnamVW0jwVYFYxjF2QhEQXDh
adDhbHPWQzHjvMxTH4yNQ+i7P+P+0qMo6OiSYh0uB4CYnNEva1lvd7Px7BX8JYWxPPJu/2iBgx8i
4qOJ9eFUI487sVlrMXMuL8ekCo5jszVTEOOtF77LWyheHjesFp3lLx7/rh5pBtmoYtkXKas/j3Cl
VrLHVmksK1SrhZY52CW+4n/eF6ZzFDrs9n6n6fb+8+uT5YPQ2KPTzdyyBLPmKUpCt0ZzessavX3t
9up2QMJ/KRn6rI8W2arVq8Ooom2QzZ+WDUOQVvqbM5jxmWeBSQmOIhMpDjTpSiTERd9/iBaHjzUs
zUKsYm5PMDulwP4UKqhDU+zQBHJNnkbLIZwZsKEx7gtqwySXciAlfusFRnLobn9hS74uVkk9UQkA
p0oiFGUsM4l3cWW9YpcHtjVmyIPRszebqhHM0/1AatSy1mbvxXYjdsNt2zKj8pIvZkvIu+785/8v
1vu/EetBi7ERyv2fI5Bffo//KdX71//4l1bPtxbVnecBCnakZd9Ud//S6pnC/S80x1KhypN/VXf/
S6tn+1TNPCxHPmI6x/23Vk86/+VZiOrgIQtPeb5w/1+0eo696Aj/U6snmfrJtZE2H8iypf+fWj3R
QQquyxIbXdIMB2prz/UAlxhXUbUqEd27Pje+DKqnHOz3yp+nS9H7m3h2SGHhn8isuljBXEI/8XaO
1zxZTv6jgUUJ20UdqnLeRQI3kL2QZ/zosXK8ZzLILg0pkk2E0iwYop4WqP2aGvTjUiHbi2M1P1Dn
bki1AMMAVCamN24SLx+bJzOB69lXwaHxsp3q2/e5SJ2VHRWXtKI1FtQO9JP2zqGJhVNdB+veH2OK
edZD1pPdQ9j8Xnvpzhm7s+y7cBPOAPDIufP9cAchF5tFgxYc7IFUCGw0m4IM9/V2Vqh9I1hLsVlt
vXTe92b/Ri4jZDdcChY0G8OIX1qfaA+tbKRrPLhgwHdw2kaJ0w8UVJ/vvKD9qj0T4bp9wZaNUVBG
R1dxPlgm4r3F84QueEKbTjJyqYll1hL4CckCSLfySZxVgup+eceEJ6+3V6ypIDALcSWB27ybJ85z
UcZLlySENyBtJIyOOZ5bw3I3BIGYG+n6xn3hlOFDgKv5oWS/WFCBv2D3S7ZN1o0bHx3eQzgDsKB8
U/59i+2ifkDSSCPJ31kSaHTsxPaLGlp2GYo9ppMP0XUog/cwKIx74Ycg+kK6LQq0z/3t0HiTcV/J
kjSqn7k/qgMhIezYvcyd7/Kw7M9FLvdgmPmaaGpavFzlJIZOgICUyvmcIqi32IGGu4SGEZp+BaHC
NJk0jdS76EKpS0NkRWSM1RlgoELBwpyZ8XM2cTZED2Oj4rtYZ+APezKiKApDjRASHoUuIEYJ4+ou
ROB2iiOiWGJoAcrpnovGsR9NcTf4x8g2m1dhlBzEV0gr7/n2RrI9goIzPFCXZD+ZuCCb6D4TWvMh
MsXGTdBvguOSfMwV3pxJOOSvtNbHSELHS2B1bzgMBtpneb2ixGU/Dm7AHq4uKEMFYhG+if48cU8r
IzR+I5XhBh6rO5awbB3QAW6FCLFRF73zIl3rzneT7s4VqFeKRj6PRjn98liOhrrqUY0WARJaN/os
NUM8I1UytRGTAm+DipomX2ZAF0WbpfcMRZOmFfVsWsjoRj1kM8csAQxQc50f54D0rjj1nC+PzJFq
SIOfg+zWGEnv/bHTr60q50MUjcbOa632Y4HcZAEdRkIMwaTrBoqP4QQbf9LhGzGW9q7KSxuGnB++
5Sm9y8EJxe72XV+j9yeMaZ3YAKjTqp/eVWu+4/8qH1rbQqLS0ADwAodCWdsOv/IfhlkFT+mMvZ2W
MQqQwb9rxzwm5hz1TjbG3gVLGZE/RVu9RC4boIRfnbWmsdT1BxKXGpaTg3yFG3G1qyz8kRsxtrHQ
nh9KU0zXKIXxJ3M8pDR30nONaOE0ejNROpk/PpeGHp+hMR56x88oYxZovpavkwkPDyamHXT7F6pt
/EMztPVqiPL1gB/5MW3g8lKFJOIpjk//fIlriUNZxGeaeIJuY1G9i8rK97NXGtvb22liL1dFWA4x
v58bPWTv6LHukc22j87cp68THQo31V9L5+mq66h4aYvsLi7a8P72bgx1iL4kC5Hi9utxAnPHDERy
HbmlFxTGxGyKcOM1jvMyjbp/aBz/zRHmRgk3ewK0kT2Sa7kvNFBYvNjOFhJCfsXGml0NGnql1RPD
EEoqAFTW4nMgX2xpaUqFQDNLPIDPle1iQsiC+jft3b5OhguSDFQYBqmPc5YW16Jum3uun0Gg1RDt
CcwuDsIv30LbaJ+NwszPPY9LZHzET9Lhjg+Va92HYoh/wRa/9zJhfGMXQmSeqXB6N+zCOVGUQnq7
vN2QEm9vmr6Wx6a11UfGXZVFZvpuI4xhO4iQBiGm96F9Ku6C24u2ORUH5YblB9FYbFA/xKyDM+Gp
hNdV3Z/BYDxJ17yvdD68ueTy0Z83SZ0ZAmfnL8UoOzSCR5a0C+oF6HtAWuPGG8iRbCZiBgdYbnf1
rYQFBwM4J/1Ll1SmN4Upa52rjoJnXNwhkPPv9dzn6yhU4YmPnLwqJ6MSkU0fMqCsbtph/JyLsn/0
oFbHtoieaw03zAnc6uCwwL7IpLuktTc82GllMMyT/r1xjF0Sl8UJVF/8Oi6Va1sV7bGq4/hVNgS+
xYK/6PZd1DUqNVgR5PMxDEWP6I0IpQeWzo+47/vz368tb+EDl9iDxFtQzd2V2lp3vb3SBZ9HDwQ8
dQSenEclh/PtVYr+bJ3OlbnJo2CEpM7TF+MpyT5Ni347Bk4TS4koOaW/SYBA/ZDh/1IpcD0hoL4Q
5UiqLvgnyrs8Bt3sFBOQuTM9UrJnTgL3j3ewwtwHTp5ZFCw+LVbsxzQODxHisiPQDah+CQ927bDK
oaxwWSSxtDaTO3mq0uYhN7r80WCWxRGVmjvD/W3OLIhsHgr7XMwY52SLQymtwILE4lkHBL6ZSWAe
ANm6G8o7hACm1dGy6s/Qz/dmOMjtSBrjAfDzTyZhdhO14d+Hk429vezfa5Um18Eef1DRZ/tUEdrq
8Hzol5iEanqOh6zZLRUygrE6fi0ucmXbHaX1bzUlLzPubtDta2idJtog8rFw3fOi/hPE9Bf6RmBe
ExhgO/PBgEe0or/zyxqnI6QTOoVAwUCnAp8s7aQ+eImy146NPG5pTSe9w4M0kzvlwlfUcbXkSSab
Cv912FJjZbS+GfgUV4wa37HY84f5Fk3Fm1XLbzM3rp0Sd4ZAu97bnx4hqtS0HjH502HI9G+FfmRV
13m/hmDwGvbtGw3APfVuF8wZ3KVq+p1WLfIkwPx9N747QfU9wEZifxueWWooWArQpMSmG5uVjqLH
cC77lbMTWgzbYAi+Soyqq+JXD/5cEXkAQaVqyVTAjyoaVMMSN4OeYExmDrjzOPwmNitZidx5pLnS
1dl3nDQfMyWrORv2xdTgjI3zS2BmYPnBoc6O+V524jlARlUitcP9yHgSf7S7FLrfArInKom9NXSI
XDRO4dDdB7NxaiZFLFK1nVn/zcPDCETfa/KJmxW8p2X8gJP1KEJxbGkvJ4ZLzmJ5SJmJ4V2NUCjR
wJUGTdu0xwId9W2EXg+9NnLKIXsqlH6R8ZxvZuzjGytBB4ukBhKl++0iJqHaxpBskmMtHdq+CR5C
jdPAtdxLjYA9tOvXUoEm8XnWW2xC6/s6tAf8w+2F9VO6Z1ZTUTCtRnO8k4X2N0RntRuAERGxhQBx
gnof+eq+9StcGda6UEVwljWvlmV3DDwLmccHgbrFXeYPn4CMz+VcfBedqPatMb0IxuOma3TCaSTO
T84XXdXEH9cMRJg6azZiCt399GCSOs/HT5eY4EBDwMIjGvXPU5qfcwF0rPBwlEwWPfegMXfc6tHN
bUAsn3gTJRWuBQcx+la8rUFqzjWE5pass47CxtqPky2WBdxG7fBGEhFoRn4ObqhPfKF3Vh8g3/aA
0E3R79pmjFhG/T0gWWb3DincfYVE8KU882fi/eIJ8IBEmo9awVxaxB2t98fLp5825mLZwZWkwtXg
p+8fUoB3PCeJIzGmH4PlvYHn+j3ANpri+mJXv9vWFuCo4IgU0dFpueTkMHxHTvwIhnipvyN1Kt3y
osByKXdaRHHJaoirL+rGVMpqDzHAeEAGfGXB/GHq4T3snafWde+8yn/M5PRQlhaYynz8FF4P5649
2USosjSCRtZEvyITPNtyA8LkIoG6bHdDTwlzrtz7htCIfoYG5qAzgOKuMjAF7QMIfAZlA8M9m51+
ZSHk0YZ+oALykFT2lyPih5Dnr2sUERiXudwNbb/A56G4W9G2jem/JGiF84dhCKp9P6v1HNJexlV0
H7o9U1a0+2/Czmu5cSZNok+ECBQ8bknQSqS8vUFILQneV8E9/R6wd6ZnOv6NvVFIFJ0oEqj6MvNk
22aUn6s4ChpQhjUoYAgmgJLnb0WjzqolRdo554VfHadhuGbRQNZydrK9OSQ3XW7A4Bb9Lf5xcuDt
e4hHr9JcSF+9oPoRnyD9qCfVQFOQUoAvX0zhVqPvp2aho1YfVemog+WOAnevZp/Z72+JrresN6iX
sOjE4ZTEa+DPY3yyGIkRKopv3TZ8TKr2J5uo/FE9gyUz34bkWn5F9+mDp8wHxy+Tx6wyXxinQx3o
ai0gJwzhpiu2rLI60D68pUpfjfvZKG+sRr6I2MqvhxZpMUymbJsRMG+Dhq3c3teGU9ek+r2WPyaI
Vwh9tYU7H56H6m/Y+QHInTiaRFT6BY2fHK0p9rc4f0I4Fqm9g/MBFNFynmMJNMGGzwP5J932vuoC
PXSvMv5rVxp/Kfamw2T20abW8xtNGwhM297NMHjdPtKLrZP6KYuW1ieSi/EQKZ5SUOA0TuuqA/vE
gw3BeTN70OJaO3sDJ2Uc24JdfNnpX0KSZK1zjWGsD9OtNtFKjGLa5kI2rx1MQAntACK0fMgKwk1z
6HwYpjmso4pj37utGRZWAWsGccy+2eGfj98E0l2VuHfxFG7Z1hLtaL17ZzHA4bB81hcBFnizQR+i
g2Pbu8FQdDeFHODdXD91Susxk4belU/LMKdXr/BBYwLWXJX1pD11kO60niRT6yevdp7n29YeTkOp
/8S4BjmVJeW+BrK/EY3Fxpr+107hXGkdRsEEjBHr//x8udD0nZfMmN3N5fKhQLZ3usU78tf1Lj+m
enJkN9bsLjdtKU6tEoYRf1318ks9ZEVojfr15S4vFw1Uq48NsLTZ40QbmlF5pbsTfvii4rA8QOy1
qfiozimahCyH75g440pO+isDj1NyAKrcQcGTh6rDSCtbzPdGB8oAn6ZyXu2k/8zq+Zt44XdjMuwF
Ix90vnkwh+F7zpB3qip+5CR2VWCb9iVBl4K1gm0A4pkt43ua4CR4cYCV6UTfHI3uX/Ncuds85yzQ
2+K6qZE7krJExaFMy5VLx5ZXC46cmNqy5Uu/6IaX7+YcQ1iPH3BtKFft1bAA8fnl5UssZbHFjv/U
ZKO26Y3ko4jxbMJr2PeL2pAhO+SL/gDJwQfngSahW0TixSJZNIYaOV0vOsbl55o9/rHG7Sbzu8oW
+o6he8PACvUD4wbHBfSQbFFGzEUjmRFL8kU1mRf9pFmUlBJJhS4PueoXlUVflJfLF+Pf3+ECtVhK
RXyIxyK78qizOEzINyUyTr7oOR2wbeQdw2EGpz9IRJ98EX8yCrUScUJ3/hUjDrkLpAUeIorRommi
Hw3oSIZWHi0cYX06n8xFaHJQnCKt2VjkyA2UqGSxyAANJg2Xo1OFvDfYpNC3ZVyFi5CFOL0pLLb6
bnLXL1IXXgLQUWQftfcG1sBqQBNL0MbqyTsgUq2WJYKNb3bVhoGLlqYE1D6yW7K5GyN1qlHctCTa
+glDD117lyHkRI9ubhQ6GwZ1o+J3gXJnLhJet4h5Naqevsh7qaXTbOQ3QXxfLvKfqYazPxrMNJfg
Q76d0Qn7redQQEZ/6zX1yDv4ZMUK7wDnfePGQGfMFsFxTBWyZDnsejbUK5pp+TMXgbJs8kdIWSQ4
8qPNLsrLHyn3ZmNohC9Co8cIpbNYFE/jxloEUCyCn0Q5yfmkoR0kdX5rpAdoWmJloZ5m9bT2c+3o
TR62EKkWLsnIzIbNz+hX55oD/2pk1WJj4TQWeTav+/rQ4RwY4VlqKLgNSm5VO3qgW9lN2rgV7S43
EzXEYDXepjB8oEm+XHNqOlbprVpEYrnIxfEiHDPFPs5K7gqKvFcZ2vKAxhwuWrOgECtPYias6NA1
5IRFlu4bdgGLUE0yRGGmfpgXCdtbxOzWIZvdoW/jdeY40mPk1Jq3mLEDuD3AXAv0sPtloZBLyqQ2
xKN/pVXhLdVmTCbR00lH4hF5H4kKISPx5ixR3i0UeOnElC4vonyFOo8tW50T9HpSL6vxIuCj5KeL
pB8q9UjDNlsZELBWObw2qP8pLoABN4CwgJBn8y/pN7RSXwwDi3XAwENQzA+50RqBr+PTtUa4d7r2
5LmZH1hxRW+RgpWqbPxf0G+TezyxAJMR4OV010e1dhDy1aLNWpMvyk2OZkw7n2oOem7dpyVIdd0V
50FgP82bBNdfb/9QsnTSRIjUnN5UDVHFIjzlIQnS2ZygSDfnLu+/mzl5ixDURfOC4b4OyrooWE06
5nZwOKLZttz2Q3zt92H0purql3Cyg9lp16OlaBl69vggmj2rEI+6rNqD7eyPBPlZimCCeWg6/cWy
0yt7LB8A0AddPnCOzq5IM6271n0oIAlbsvrIGkJV+N6IaJiAXGWm3mLLj3f1bH2SUQPP5U0gbOzq
kZaVh2Kuf4A47Qy6FGtM4Nj773KdY44r6OEIXUaYn3MyfoYcFIQofiCsn6Sqj5Prvk9p/a5gUnOc
CjoLf1hdMfvvRVVsBzwjbkaNM5Kn8daSmN778/zYeeKBVlEL3g2frqdKH+4AFrwTjE7WXQIYfVA+
tCimZljq9/70pPCQbyOKO0g38mapy5+lT0Q3yLeYofnUcgpQkbix/JkEncLxMJXbana3U8JWMJ2j
E6e+LdO2OwAnUGx/GZzC6lCteQe/meKsWL1RMHGu5uEgx+gOju+9Y7Eom5kUY1f3bFjQQ3ZrVQP9
sol2M8ri2NkmTgjrlAgoBYnpPjQppvJ2OtgmzuEy9JhOi7dB9+/jGPi4lxgbl7WhHhkz1hqA7CAi
cbjkM692ljIPmRZIycaJWPDM1Xi3vMSqqB/9HLgAbm+W8uQ5ZAxJlqDEhPNxU/InxG/pDOHb70oi
HgJTcOo/GaM4DQ4/lGLGL9Fy9CxmGyoEDFMKqDt7OlkJneS2rb3mSf5mUtTC1soPvDl7biOsqMPT
UBL9pRXo5vJBkjlv/fqHxcdTkWA7AShLHomkSuPdNg6EiGHymbZrhrF26RZgdqYRJhtfXIc/yoBc
vdagpzOR4jSZzSdDsC9yMjDOBveFIcDkHcMZvVkTJ2p3sdI/Q4K3Iotvk0F8UjXPQd5vbiMh+dyT
gpgq3Ne5wQvYEo32lu12NfUrnca2awc4zRpe4pn//qEvS9zjEeMQbdTjVWQxNlq8tpFn7yfOHWvH
ddogtJ/sxnkfgdKhbTyFMQOOfvhhjfus8gdbEWgiExuEg1MFvLcgZZlIx8hOnFcS8kpqJATc2tMx
BI5Jfjn7sQeoEw2dd9k43UeL5S1XPWUxOPwxSBif5O7gIw5EH+3wZCv1NIDyK+i1P88Qvfd0omWr
Tr/CvD+vclT11WK0KNRkM3JlXdoxfNI9XCrwKuE0zbDNt3EOuIEzOnE1Q7zN4qMY0ucJCWZVZCFz
huUI2XRv2khVEE72lTcA/y56ce3lrENzD+Iqb5V2hRWSUgXiGmPIubUfS+buBm41ABV4+jvohS6t
Ra61Rakn5kfhAYKIEhsG3BGTNq8IahlTGhpHt64WO5tkksvodWGAxN52yF2BWyd+ahVpiK5tt630
X2Z92pmD/KUaz1qNFu5sz45u3Ny/6wympNJ8kM34Upv+uY/QMvJGe2Via+uYwUegGftCY0TpxAnn
WU5oSTJ9JjGNVDMhebZ5P7Mzg6Sj4ChF51tPowElweVEMPjphvk6DNHkk7G9y0doZpgu16VpvNHp
xyk7T75GMtpW4fKPo2JzM1O/Ewn3fuV0st/GBrRt4nGV5An0se7imGOqPPuKqEIVXWuUHyt/ieTA
+l4ZPZnFpjB3jdXbWyn8XyxvnqKZXW43a0Gk5p41yfQzxvJX0RKjTlzWrn5Cv6YgvBaCdC5Nevek
ehY++yfV3eAh5t97BTeyCaZquNGq2AxUjxDcYarL2+zJnZde5YDFkrKI8DTjFeEkprRRJa5JqbB9
iEKcsTVIx2aIfLo+CRMAGbVmp1lHcFDdsD+Vo5UElkf/jFx4e3O35fA8BfbAPh0NCg8lSHltfNQz
MrsRxzyf0mvIqxgF/frDMpCT4uhAspghVv/t1foOXYX6hdRYDaJ4Gods2iY00GGSSfED1ocy02fS
btN5qrrvUmvsrUaJk8WcX9TPQqJLO/RwMvRLPmuMyAXuNnAkWr2L7fSG2DvNSZP3TQsm8390vZJx
taYtR4DCQoIeNjw1SiKbgohmX5B2L/VVWsMdKA2Y2iOveBv1H6WaCIbiBhS0rEmTrlYUe2wf7h0b
2sc4HD7oAnHpJvE2ZunRcKWbb22Bswh7XrTuxxYGBPMtwtqkzkYr2whFTHUSNzZCoQ0ycB17HPlM
LTtpdbLFnG4xVE83GWrKxgg5pbNkr/ed6yPitA5L0Nzb13PHGt2GAthr3dZxvgZLZwfjwsNWwN5C
XThB6ghcNF361SCZ4a1JH92cbbPBJGDdlgScccu2PLKBIhD0yFxLRcu7HcZgM0wWxpRUbLBCJmtB
1B9zDHEXBap+8EhHYryCmKOPv5TLRTaFR56K07U3YuEeioDBGJdCXaHHa0MGUa3IyfXYnuvWn1eh
48m1EG0wFSZ18AbocUbu91NHRH8ScGTrppTEQZyCzLy+mApYTNovMHPuLAoq12HClNATXuC75RuV
QGtfPauUaou48sGD96G4AmopSrfZWgYdGe2jWxtL+E6fjsWcnzk8bBNkfeeM9aimq4DlaOpqNq3n
lo49sze3auQkUzvtxPlHfFOHnMPX50Tr29u2qjhkk5kv8kM2Tdfx0A37IgdtkFsOcHlOcVAsDqyl
Qawj9qRDfNJM1IYkHw8EHdHoADpEuZj3s8cyxLGstUt6aPS7cKcRDrRTM9mWHUsEqx23HvA3TjCy
XacOG/K5016r1j0mTZjRQRZ0TXWlY5tf6xEDFbP1xMaaUoN0Sy9XYTZzLKooI5jk9GlgnjjlOqHd
qMoDvbiHBzevG809QR8Bqol/DdGIUow0u4ZX8BCqgYWHxzPDu71qLNtbIdXukzijyGmZLrTqnn3s
VhHfJ0mEUtuXLqTnsiIgdeyM8hZ4NHFR9tm0kuX3ZMb9lxCHFK7R2ta+mM5tZgkZmY5GAYEPr2R3
ExoejNi0T3Y83kfckyEWPWkft0COt2qIqX35Cb4euMhSLh+7HGM1U26mBR8fpWe7NHDS6fcwKw8Y
OWkEliQ+Rgxfi7exWYeO5ay5FcM29xf+n3JvK/gYQ5x6G8E5igI9Y1MZIaLDEmdCj4xc8Un3b3el
au2mydqr2HWfvIl8HXnD7AYkDwyUbc2ftI+qKD6wLYE0mVvoB4xDsEYcaD9aYzma16le3E5qvjZd
oFmIO5g3u9uizZA6TGgypKU4OzTJ2u1lhLjEjql1582cxQ+mV5rrJqK9L09q/Y7KJqREzXwCQnrf
x5JSv4ZwNFjep4Si3tlaSrkQHQ89Ebk1Bs3NzMx/q3eFpKRgvs21swVPZMf77mRm2hlTAc6PsT3D
mWAuwR4O807SHO1Z+2ji9Ml7ZaBPkuh5sKaDWbHdGyLbWRs+px792xx6GF1d/pyV5NiZBaE4qA+d
zZdT4xDC3nDX92AD/Yz/5EzoK5i8gui9oy3sjuGlNyi5GEtzO811g7ll3qcTuTQ88SSTgQSS/CQe
WDkecyTvHPtWv+0WvqxRxqeizd2zlrlXUWpjgjIzRmvqDaBUspuWogK9CBlUkPSI35gOshOR5Hoc
XPiGIm0ovXJNk+gG5cM6g1nEwUuNnUc9TFEY6wJxWVuTGO8CaTDJ5nRLsALHUN31n05lkdiwmjIw
+1eO7TX6pPgSnQdF0V1alkzd2xS+OhU7L+yDgW6AUCs79rysfzPV7/wcwEvDMlYlbKkYyjdmaQRo
liWoIbRRP7NC7JwcsW3FWL1n8G07Pudn2jLPZpmDCY+Kq7EW/TZTJP6xmuwtt/uJRMqYK/uxKrzt
Nf8RrweJ7TTJUWGJ4TywJSn5OSX099hUkYqU+mm8tF7SP8kqfQB8iMdzoDh9Hp4m/hqjl+9T8iFt
gk45PpRNrBtB7LglnJky31T0Am/mflj+Tem9NAtnRyezL4S6DQkYl/zX2O4XD5k1UoUyx2R3Kjda
yyr7MhZ6s+5Uj2E47rFNvJGbTFddxoHIb7qPOY33rKR1YA97Ahvo3VX1g1D1PPdbDuU8PlNbKK7q
2RXjqZs8AGUT4zpqouEfwI1VCU0eE1Hp1DGufEP/Cp2SFS1rf9a33iPQqbg3HYCNw+00NWcfrgIu
0niPsUZtQoa4EK+Mbudl3Rfh74zNJyvgXHcbXNDWVeLSBllIintcLTzmwniQct+jqiAULlbjOHxB
mGrJHbH+bCSp9cqA/NWBwaL3L7CYaIAfKt4dz5UbSovPpRePHPdBoXAeJ2CVkn/sIXlzxoT4MgS1
Q9ynKrpvpDj6SkyMVxFw6p45XTnR3R0J8+iMKNsAdFZMNAGjUXe84q45MqQdAdMrx22YdFj+gxbn
NuaL7gtrF5uoHI4COTO5m0yzw80D+Ms2tF2VsNgU4nnWtS+Al9YRv/6h1f3s3rv2HsUIPrWL6EGr
Uod5Z/TgmN9OnnYAYOa7SEFeq+iuGuPxPM4rPiLsuDqg8eZgU2DlgHXSGzg2Ba1Nsmt3GLXpwfEi
ek8cSfqhq15sT9dfnc6+b037s7Kz16gQ4c5KJ33LUa13720GrDuT4OQV1igK/WYWnFUp7ZNTcIBc
zMiMmdpAd3u68WzQLPULTL/xENZE0HS7+aQzCht1ba5VqG5lbUoODCwxK8XAp261dtPKmhI0+n/g
WxCJqSPYutaq1PJzCP/qIPppuhFuep1Hsj2GSQtfY9ZvGBwww05nupSDtOFgrMcY56UlOvYlNGlh
pOakDo0fHE7HAnvorqskDb/iAoltBN8CQH+n0TawAx1aB7qhbVQzDgHDEfhU4VnTIs5ZJm8Dr0/P
0+Q8CPqa7q28OvgDnNQxEg8JWtQeizmYUhkeK9sRu5LSjx5h/yg8/6S5Rhjoo3gSTAhtq6fIKtS1
dVYO4miY3kdaM3acWgtYV2EjHoIhqQR9JyTdNkBhJJ/3mpq7ZZrt68mzmJcuE09+dGAgLnVJpUNE
f2qZkIWx3GUmtGtB29mBjTAMjtLvDvhAdA4l7zmWCnJFpUb9ntsCN0YG4ruJc5h+C5IiY9cNk4Zi
nt5uxI0A8DUUn6FuZ895mN8luflp585G1oXGMLYnaBFussbfqni4z3kr4KiV9A1fdr9aELrOl2zl
i9YQtyNCsA3duEAyNexdw3lZr9svJypYmPrwMS1Z3wzS4EzZA0oml9Y30YHjFLupMn4ZqM3ZZibW
vsIPd+Oy4/xKPFmerSR5qyvOywXj6kQDR5N32bHgTQ0T2zrqOJMOZsPaeqjoAmoB0rB8mqL53WQz
PLrIrnWabfQKFSORr6HRJhs/k2+d0YIkYoS3ZoX8PbR1vsuob177UnaBnzC0a0oWyIrw1cZ1t4XG
+3UeVIfptuPI1fJkjdJfR0lCuqVMkSHcq5qDjbvUEvaN/qKzug/cvn/Uo6UycRkTW1TgBKqSj0Xi
y63snImZk21CzVAAozg49bAljxPksyDt4qfSoKjQIN28rg2zX7ezVm51MgNYOmNyJOb00crih3q2
GqOUe1u1Oh1U/mxvc3SHNcaV5yxhCTjM5bMCi8mQHax+7lbnXm+Y8RrzSFfG8Kj39Gw1QSGCibY0
DxtCZ4P3z8JD7IMK7rdWDAxtLPiUk1C6fMc8BbPm/38Z4WrOh3+uOC338OduapZCZBxiWV6JtGzW
lyterlM3Dka7y8/M8T36R//9iGFW86vLz8kU86vLDf7j2z/3//s3EPgoxjj8n8/i95P8/Yic77oZ
/NHytH9fEpFlCdzGUgu0m5jj5W4uj/77iVwezYidqoAz/q/Xp9YylhCXq4JAmdvfr9/vO79c+ude
Lt/pAED4PPAmPfj9e0Qd4dEjMXQoi9E4SEEEWHhLvc3yHbwfwur/fZk30/kIpuRf10kxWTFV+/c1
L9+Bmv/PW3dhvh7D1NpfLv99D5fr/b7xn8f6c7u/7sbWFluPiMRaOMzRN4kSgnVDdPPniTSGhgJx
ua//+LbqeK9u/txbCXdqa4z2U1YMbM37TJ+2HogNPoWk4Zcv6RIkj5cvf13258fLd7TmXLtZ6W//
uvxy+8tllzv58+PMKpS9T0kL9r8f58/1/rrs8mPOIIsJ/HLtv+7rctk/3cSXDWXDnR2vmYBADvzX
n/H7z/3zt5WqXkAF//1X/77SP93t5eHhNR39ToGPI9157EqWZcLSenZf/OiGCTLa8uWvH/VRwvT5
69cD0eXZ26b+MnHR2/+90eWWly9/XaZXgHXN0bLXfx7hr4f5c9u/Huqfrid8IEm4Ov/1bPEXNsf2
OF8uvtzAqgc0wL/u9D9+/9eDXH78+9eaX0AaSNXmH1+Cf3pe/3g3lyv+ea6X61wui3GQbQbX/FYJ
7CV8vtgIBRLaqhwk0ocozFbeRnJItr8PF4P5rNldHs6n2KifLkeDihHeMYYFe7DMzI05gzN9KDZG
lmmMFNmyOaa2nMSowxbiQ5I62KH+tlcTNqQre/mOaV1rscWG00/O2N7xN5+NjNGZ7hWPetjqez+m
OXCk50EljBw1Rpq0fyAj0iiNeyHa1mF/04mKUqOlKESxZu6K6Xaq+6+FlkUFlIcpTbL3QIdlBtgs
dt0p0D2qFUpDD3eF0L/8fHwUtZ9t4wZTRDFWmItaqodFmMBdYpVE93hRNURWE3Ll5VwTqccFdaJZ
FnQzdYzDVJwLgRcAEdsOfKfEEMBSGBW9Bsggw7u6gTVGxyZgkVm/szzHgHvMM3PYro7uC0sTtjYy
g0xM3owxGLCvBJhPS2eC1hds9XlNA7qqmdikN5YhHHqBJ20TahItl3kMoRaM/vOTaeWHsq4BJxX1
Oumst2ZojlU1AR5QfbKxObezQrmOIxSpNGbsxo6dBF15mGJ1zVSCPUbKGFDTqy6IUrHSTVSAkNDv
dmgWAps09zSyxo8RGuJcG8NaCz1A32zMO2+6yfrxp3N5Ybzef0NTRx7tfQhwWQqljvtZihAg/Y87
tDPS+jpJdjNl39LGL03/k4ZsVXWdFcE4294O7iYxZbmXVPZg+QHHQnXearAYp9fdYG1YGz+zlhy3
XaNXJK67Lzeh1QXRHl8gt3UYJe9MbZruDY1kqBo0VuZksymQe+96ClCR74t9rTEggN9JW8cshp0l
862HR2NjWPzhEb5GcEh34wIk8zqe9Djj+YyIApCD5R9db80YBB8aJJDSyNORDfgsSYOdfaz9yJBC
rHY8Le8gI3XkKY/nb5tfQuxAHmisd6m54bky1K+mACBr8PEDkYgOOk5Y5eKYQldLJ3Uakq5BphiC
lmyI1VEEk2PfMq1M282Zjt9ZTogiBdoizpcX0tiY+WnkwrPW4x6kh93jsRycZEEpIUfAW6LNTdn4
6LRtAXrzbhJyNTfeJ3Uh4Cv06GPqtS1APm09CNZlwjwxT4ipyyDK5cdfoBKoaRmpuRfj/Oo3E50H
1l5o365fYj5JTGDxQi/WfqrfzTJc0A05uOj+cYIYHuv+tfJYfVcak1fal+hUzn5ljVDbuWFhzOCx
3mrec7ysoG3q40lJ0RZs9SWzEK26nvlIrwdJLXEixE00Mp0oUF+V/mE3FssemrE3qn3osuYJM30O
LJnaZL9+E7KnN9gq1p4poQ32z5UORtXqUibjIW3g+OHZb4iRNpiogm1Ix9gqdeO9bWm05zXi3qG4
VUsZihJbo4Ys33ZFowdlCuPIE9FGF2ovTAyXeT69RH7/AaeyRTWuvtL5dTayAZta/EtPYrR748lr
4qee9MFVmUixHa58mhqd3v+Qo/JgnDF/xYwHcFeunND4KXP81Lrzlg72GV/mCziRa8vgagVkA1PH
fydnC+42lhZZd9ch/hBGU9Mui2M4wXMZ76dPp9/1Yf6YlepdqBJdSE63gNtAcZIZdJgkEpLg2G0h
hDWwfUSpGLC2QxDxnli3lcIdl37QXIz/p8YIQ8ziAO0jBsSAyivZI8Y6a3ZIxnFXXZn1ti3s8A43
itwMoZ+uFwmZ3mw6XwDPEXHGK5u/DpGiq9PPF2c844iuK15qinvXtoRHMWYAybJhDpyWHHpGKlfH
Zb/ptPzZSY27flyG0y+9g+rbUJ7jwM1HbP+CIPdVJMavrjGZctCQpHSYxMql631QLNeKMFtTnQUq
NUfViqfoVeBSAEa18CuqBz1tzk03rYtyuq4Vg86OgZUx8IRjY+t3RO90SanzqDnMNfX6Bt1qlVRL
jbUbsW+NxkMlOCmAQsiceotfZMF8OpS0i0OLqu52LuGhvIJzwGDLdA9N43x0CYDH0bqNvbwILHBA
sXAbesulDNQQ4v/whqNEWY+c0goazrobZab42oc+CxwN7QZzHwgXuxyD0NR+eQ0CX9iPOzMxUQYG
PEounPixfbTEvHMpPNlVlrGz5+GUxeVTOcIaFDlG9Bh7CNCUt4QitEqjqECv0mO/jmDf2nVzjwf4
sbDz52khGlpt9xi3869qdF6MCl8No+ECRqkTjafZC9yMgavosLIKxzlVNTaaqkNJrRBlHKuDZI9D
Bb7OkGikS3CqvaHav/tR/ujU6nqEZJvqAwbXHNp0/paBDrFTSduOYm1g9tcxFef5RM5NbxlqZbVx
C3QIrACfT7rE7HzPrhv3YY7WlwwOFvtqWvPZfJ/k+B51aIJujiUUGPZKJii+RfZrcJMnswEF28zf
KSJtD/xr7pODsopH9FUUOb26r0mVqkRDHc8EX8z4wZoxpFRz0tO0bKqgIPBq+dFH53WHSBHLYbq5
Kb0C64d0vzsLRi6wvXKlJBaGksYfzrR8liiBbkqd+oAlIyTLO4jG7JIwRmwIRe0A4x7eii5dBmTe
gXpNPOqw0tfaRDVTnHBu1oyrhqqucx9iaLdcY7/4qJs6LFe1m11J+5cOmDrTh1fFk6Iw6SWpQUDr
U/7stxqdTf1DArxqpZTLSx+dAVrjXjd2Mh32YxVuQRcxQu54WThIYJVIiFytBmTC93hCGFRufU68
xb0gO5gekxOM/nVGFX2u6KREFCKkwqd38MLvPB+PVTbYCw7kBVfIteHLW+Xla1cNd7WM3u0CMwH4
HzALQ/7m+tRMzoQ919RdRivTYjY8897ILN1ZcRB7aSBHsKIZN56pX/OR3FlqovaHZHJVnMkG4LYh
DERmho+LenEkY7k5h1zQRdVNnjIgIeXDq2nh5zSL6LFy4M8swZVC5gPWa/WUMIjftzGqCoYel9QC
GQN852XUX2Hdild4GN+JwQQcco2tUzT0q/Qns/VPsqoz2uHw0ucJmS+kdZOybZT7lyLDnepFNECb
s82QH4D66PIyutTXcUCHFa0M1191ZNiZs6CsFg/4qenmyDAz4aFe2V2b3Mt+I0NHPnKCYyV5R23Z
qNS1mOQa5oMN50I+atbEbs5X73h+waLSYyYG9d52/jbqPVSNZOK3WOZoAt9QfQV/tWoCbPN8eFiE
NXgCKZpsOH7qGFILWrfh71KInb+4LOprzuCqr/GBszYGg0mus+dkmFxb5LH6aLgBT8LbpUnuBYef
oFN81sJw4Sg211FS/bj0Nq8wsJI6M5/CzjtjOPkEgXpNthOIoiAkFCbeFrn3pOhxc1gsRgzZej86
swRZpa19MpLsmbX2s+eY9dqO6BKfjfEXUynEFm+pyfY51TgTCGT1EdUJZ3PnTotSxuNOg3WbZoF6
WDsts1u7L1CbHMqfqU9w185SwB0lP/3WtyQt76JdobtrKzEOT3Y1bIRhjyysNM6tLvtgR90SQ0Xs
1bJbk9k4musnI7Fyh8x208C+YkEb9zt8uSZg/kB45RMOok92ys3azhpsrwLF3+VNo/0YofGRVNkh
dFAHk1hSyHUuqMRY+zFm4rxgITrbMGq7zFv7hHLS2T61yn8sNPWNtGP61nUyhhss78FEUhqGV70B
GHib9tD54YK/0SB7VCU1muZCEqzfGwvC/+hjGqOF+am2sIyOdfjkDRhoGz1i3bmQuqyUALiHl0MH
IYA5BXll3vcODZil/ZGqAsDeMK2tyDG2ljk9GjrhpZRPYMwrnFlJtFjOvm0MJUEOcJk9IgxRnCDj
+zwe0X2ecpdPaVEMzaaA5LqyBuscjcVpIsq8bJIMlmM04WT2iwZjwCJGhl21fzW6K01sHX1EBrCp
zqisbW+xHeMgRTW97pEDnZ69JbsLBL/OMg5smnkFQOWtj6lwd7RpC/rtQZ9CyMv0XExRTj0EncPQ
FXj3V9rkb1iYRHxCMhZU9M8nWPqqzPwxkSvo+VLfiNqX4+YqaWzwUIZ+l+CuX8WNG2Q+2r3m8y5x
beMDNO53gr5EVLA6mMaw7yfDR3kQ943tY50SPqZiwMR6VtnLDTZJYkM+N6z9CH3Usg1qDDFFuqL3
WAekFIH6WHgwd7ymojm0obzSMCg2Faa/Lq+fUpi4sQ4drG0CmCcqgFGCBi+A9Dr5EvlLg1XVzWdG
Aa+19TVhSaqLOQ0QrMiJderOLYc3txt+JYXcz4jajiHe8XfaQW0O2RqI/iocW2J91PesO948tfXQ
Z+6dQgxdTWlx6kksaWiUqyr131Ib/wn+p8dQ3itLRwhl676i1BCYkxsGiEqn3LauLYHymUVy48wj
QQ3dvanZdfSAJYIYVcC3hiej1550X5XbKJ7uSbj1AWiDOzA5COFpeGCr9er59x6zdkwmhbsq0ZHX
UqYssFlgOi65pNSoAOPbR2xjK2B3O+nG+IdIPedPDQnQo56GVAp1a6qizM2Y0t6O3Y6rwv7ZaIbD
5PnYRYQu/4ey81qOHTuz9KsodD1bA7PhOrp1kd4n3SF5eIOghffAhnn6+cCjlqpKM1JPRAWjeJgG
iQS2+f+1vqUDFlwE0bT2OrynuUPuhPYs0vTg1p2x9YdxWwz+plCk6QSV0yGpat/DqlmNlrlnfYEn
nAVG7wBIbPDHVP1VS/aspK29mJUnKvJQyCibt7HXrPcFvg/vOa9MNHhu/DE64XPYhuuR7Ex8LZ0J
udFAdDU+FTJK176xTcGQLHKVZ4sGV4sd09qT3TNRQFRp6Hau/JhvzYPEy4TQ43aEcOw5Ox4Wz+Ir
OyEImdnbKhC0lj1LDmUTz+wSFEUTIEck5B1k8VH6TrBIwvLSBuHGTMjs9cjmKxPjDRDEjoyCjk0b
euSqfY/68UeCim0jChLpSW1hEhEOe0NiUPBmNpd83Mz5ouM4B4s0bUXnCzymKPxgWflrmUKVjzHZ
rVKfWkgUfRR+etIcNE1swSy29RYhhVGzC4eiXbiss4HaGx+9iakj/aHTu94ifHtxULM400D9xMv2
iVl+FPSANk6RfpAd8MqKuieyIrxMc6BNxY9lM/fvtelah97OuRmYTbkVLziVXyPD3xiW+gLJcvE9
fF6E1p51sg0z5Tx6+nAca9DNU8UuvjDrq6olujK6fw7dq8QztmIuhYfleEotrV2nEUmzEQJGm2bz
oiz7R+5R1CA6wRwMh/a6DsYtzyOWpyMhNg73YId/4EEVpAvK7aM00I70lX/bhh/e8FS55hP6mQcn
61htQl2x0FksG58YJkQdKJLQUjrsFljwcm+i2S0qssnsjflTsw38H+bjkHWCE1rfFZw8ioLmLaHt
46qV5rOC+6EHMykcrRbfjBecsBA8BJO902fdmwzChqXwghUA0aDsYTEp4u/qAPq3Ba5HZdx4YXBb
fjLw+kC5+8o8DaG6JSMzWNhwnhZxXyEh0J4JQDOIXCwuVto/DOgUQMFHNzGQeNNDR+bSk5W0YcnT
AemNzXsYzXv9FSn1q4NzudG4MBPr0Qnte8POV/jzz6E3bZMWC0o6Hpqau4VITkQju8bUnrsWaryD
JITPtcdUtcGNSzEmZv4n9sNcaIbaV92FvPFzwwDgyShb1q3+0583r64ITlONVkMviHq3Jwp3zXtZ
DbNWgMDaCi1DiFyrB6ijadA156whnVVMlxfebtJwU1l0kGGiveVS3ZZhR2R3bLGn6e6dVB4RWTRL
mhSsqZDau3QsOTAhVjKLP1kA6DRljBbSYvEeZiHgteRQ4y3WEusjdGvqVHVdrmSqB5uBfJexvCR2
MizrKt2XasBPArmsKqzXRG8ONQl6NfHb6zjBfxu35lvo57d1ZK05BHjBVwcaQjP1p1xAv0lspBtE
EZF7dOe3AneG/zXl4sGYPWs4dh5E8qLQOFiTsRSBBo+6N9B2ZuXKbPV3p2v3hhfdQ8QJ9kWefLT+
fLLD9GXU1VOSY1XJTZzGTcFnjvrLmBBzHUf3WCheWUK8kpkHga1QG6scX7oy6BeuxkQuMi9ZhlMh
l5PhIG/uviuVw3ZgyFyZI6VZLTIOqNapJoQvHpaguad6IpT2iAr6LnN7ImM18XMK+pNWeYfQy88G
QzhQlG1bFEgMALr1CBaJLXqO0louvyqrfLfM9M0vS58FfHGbiWqBhI3BxcYd42P+sKvjlPdrH9ur
TUUvTfTyaKbZPWLIRU7AlZGjfhl7LEyh7j/FMapYq4P8MvXOMZqkSZsaMb0ogq1d5UBTl+00EIDk
RMlmCpxjWuSvtqxekI5fVea764jrlDvkCbeDsxbdysuLc9S5wdao46XTd8HaITbQjKeL8PNDnqpp
W1nm2uog/TDlibWVLt05UBwVpdpZCoX5rKceXCx284cqTe8O6CYQ4e8oclZ0XMX52UwfIcjAsi1u
6rB9DhXa1/kSnMbKWOQsjzaBzYVCLf+C3W9LRfzZd9oLldur3/gauwSjZ3TS11ZMDq7M7tvQ+Ek6
jGSjF7Ks7cut6wGLlS0TYx6R5UTEWqBRlKF4XO7Yjd23Y/ZctvE7u9+H3m3bvYMfxMwn6I9V+myV
p7r0f7I86PZhyBLFp1BP2KNc1+iolojtE1BMxq4WkrJePJosGarglI3iVDhEy7PXfBoInVhNnbOp
y4jUM8vu2dMjxMFQQ2Vcpskur895IWgQ8AIwrMQ7+97F2KkHCfR+N0ziUrIr3wdZQhHTDQ6KBPe2
EPXGHBuxLGNE9yV5R2OT6QeRomWupiqgE+GwUXPhpWa+vh2Jkt1bwkWOP3ruEgdYdifGBk0NZI7t
96+//s3PdjH3Je0baPNRgha4NJirWottfFZs09BdBfnw7MroTOOn20DhHzF7jvvCASKruc6LTR1Z
x0C9ACE4h7eJzaSzUO2kT6VPz5ZsbSAm182WGORl3TOHqZoCZNTel0Px2rUgoCKb2WcSEGB15W0d
/8txRmAvKa2hirrx1FSELODYRPqa/hTd2GJhYmlv9/onbmBuGlbYme+/mbEEm2NTQoeqJD0s8iSj
8ZlshiW3OuAcmYvnAtEmkfC+8w6oH/ML+aAjg7Df+SSZRidNUrFqPePJSy4dUgQ8wudqfrto7sCY
tg55P3zpPffRlRAxyP+R+G+WaoxPk2bfZeW1jMEwoKy5zwMc7hiZCBeVlDSdKx7GRe24H/VATIcM
IHlZ6W08tw48QfT7NNRHqQU9LgiTO8LLx3VHRkCn0D2SWT4sihHJGkI3bmtznyv56WmkkZBjEKAT
BxFLJdT2OyCFZcOVZToLY8R4B0LqWsfqecgalkNDjK3RzL76aGrOLcT2gPK2ZrFTNgPIl1yU9AdM
vIGh9hyNztkLvlBBxUetnr0IbDjLyM0ZHuP7rH/0TWwpymWPFgbIYwus30NboBIuUGZ4MXtnB1ke
DJltHGn6U+IxWictkLqEEgs0KGsL4VF2VF9sRZa86z7YWvYE4T9dixqDgdJBUBBcj0rO2EazFC5G
kcmXGLBp13aSyiFFKnSalD0x/k6k2PMdG6WoDpOwL4OVJFuUQTzLOJr0wjaaa79OGBKznlKlr2iu
qIBnAXxmIzSwhxMmhKU8dZeJbetrf1IPOvEz9LsqnMWQfhYmBSur/Eji6qb28n6XkpGFlgnPiCH3
bdZ2SHdoTDUTxSfHSV47inzMNgWxYhUVs7QI90Gs5gW08dOy8b9SrQy2PLq+0TI0S72BvG1uPfkv
FRUWjEuCtSvxcdQsScioD0EKTY/FyK0P5gXIHMXOThPeVl2UmBE0WVeuvdwiNBUkNLK/3t13FRU/
WKUAxsGobTwzSGBw1CvEc8Dv6qS7JVc1WjVWw1dDrgR1+XNgwVXoqNvAvaQ+RFmTtVS5jxUWGnZT
27CSYAe6SDu3tN1xlDKIEVCJxyY651K7eqU0t1Lrqo0ai/1UxRg0knwdGhIkX8DkQERhc+yptycu
loY4GR7tHB+o1v6ga8b3n0/A5qjI+lETH9KCsjr71gzjq32sTbXJNbNe9gSLgT2mf1rVFO1LcxDH
mqsYBhiwwBa5JxuIZ2IC1rk1rz+L1gKDu7cSRtI0Kh5zezJ3eM7gkstiPMhm7gnVmlh0eoZvy0lq
1rWptSg6ymoy5LIQvTSO9BuzlhuNbZZtPWYptjFHz/2lK5e5ASXC6kt8s9yiTenOt+Q1HXiLZOQW
NlMiOKWUoLKt6oS/9qm1Obe+3tpQ9hI0NNz2q2x4JFu3W1QWb2kkGMyGgLythpaM7aonwtF0pODZ
yaUoeQyKW40SClcUjW6+lXWYNFAeQSKsycIhGGXcmBVDqD6vshx6PWvbRQkeB2on2bgvNJGJtdHJ
fEuz2AytfOMhwwyJOW266lWzZXuXGf5axeMTOIZTqRwFNSEu0FNirchHWkQTAIEhmniQ+JKZ4AxY
wVtp2t3KcUGy0kOlcOgZXg3AgrK5XX4YbcopGuMbNTt1Xd99JHLW3eFTUuuAoJNFiwZ1ZVQVKb3H
OudKtnxcU9xIkFnKsxxbhpshN/aOgbOTZYXFNSdL/WMIrFfN+FLDRLBRdeuV8dqyqpupsbVDE2Es
b/xXtHs8Wxo2hu4HH7IUoQgMmSkrHlv06tLTY7bxT8WhWjeh+OnV0kWqAFmd8Q5JgSQnk1y+9zCR
9HRoey1RxrLWmFiLjKxY2ddujYKxMiPTdcW0vY9NfzzYWHEWEVsfmXcsZoOC2OtSbNMyum9Fqm1q
MkylYGGojY9qAFDVaFSFh/pHq+iI2D2+OxLrwAB54HWGdOLog3PYtD9TmxaZ+WWo6MZlt88mmFlR
qeFJGmwHOvxqCxLeWLPv6sIKr0GBK6EwaRuwVukb9LyF+gk8Ak23fyboURH08UFCYMdqgxK8CsRD
S1GgMFJvERi5TfHD/KF8todx2mZrtCCvRHFAHnJGyGGR3JNPeytkCYTGgm7jTIQLFh71a0IO2gXU
OIr/Zf6pmf1bqzRWLHa/0xl7tklOvmSRvuEo93ku5hLhsjM2nPqOTxRzVeErqksyH0ITjOdUrRII
vpkGW6j2zZuq8eJDgS6Z9AX4SHgBSa49ch3lS530jXXYEuRTYs2SNUKWAXRW2L2OY3Flho1ZBZN0
VhYRTNQcHUi5GeOiOeEso+rvxeWNNpUfcYMWpA3je0Pz/GVYUXoNCwtCX0XhBANdd83tZZSJd2rt
/YsIdnRfkbELeVENbbZpyN8dBz6oI9ka1c2lmp05sa5N2wCq3TWaf1hU3zLhOYfvf8Kn8q4sKg8l
SWRMBe4D4IJhlyEQXyRIICgQJRtXeJAFazWuyopx2C/1h7iLQGRH2lNTku2sG4azDMyda+MZk5P3
FEQhUJmamnbRZP269tnIZP3EWohQ06ICIt48KKectgYGpLUCpjQkknTSnO4cLJBqy82Di9jFotS6
eH91OnEs4RhjbVT27LySYm3WTXdRJclfOSc0n/Crlnp9Ie+qJBEOJCXPRwAvWtobVR9fCRugyE+Z
EUfhW9/pMEkd2vJxpz+aduWg7ngpq9zfhgMG6wJ0We1cyduBfz8RVc6ide2XYqNoseqpaMgU6z9j
TFu+rbCGEztTd8MmyyrgYf4FKNk5sNmrsC1DB1vCixUJ9Rhg0Tg7yI2Phk+GXGBsjnujm/Vt1SWU
YWxIHCP9T8m8FKQtOwG8mb66iX1c45FlqlWbZ8FGpODfKt39ciyF97B9HFqUZpJonyWJS0unGRmf
zelDDu6uNqGzxl+OzQU6Zel7NUDS0JyWtZ9A9Z+PwbE3yx91gpii5eIymochaY5ejcIHn+YanfkP
PYFrQGD7u1Q1PnlTBy3nGSS9Gs7JCMoFodF8iYG995D8HMp4+KFPWPiCUtBtJ983ceQH3IBtR/Ag
TpF0M/huvOrj9AFCBH1TByc/MnI0eONVmXQPLOn/DG9QoDCqLP1+WneEjQtVnwGPpVtkGftR+dey
oUHsUItI9AGpjsNrYoN6ynLrs56GswRvwCp1FRIggSE5JzfBFgiCmk0i8Wkl8+qMPsrVjkMs3UmD
YVOZu8pq9zrEpC4b7sU46ecOLZBRWkwD0Q4uhcXi3fwk4hucMawIUbQTda6EyYDzZlTg2hE91W54
bOmlUXN7NWTbntB/Mtq740a0rUeScLH0ZMjVEt2mBVy+gLG+qLcNOWn2nOmeAEhep3r5ktoEOfsD
diVDfAZW95rI5K2FqMzVb2z7iu9FRj1B2VqysacGXC1FyDjO1kLEdNBM/HxGARJE4mKjwkDH1uI0
KzTLCJ8YYQ9xG//g+79z3mr8kuTaWbyfS9G/8Qi37dlWWcHn0Ax3jeF8lilhl2NzTxcCCmksAk46
eZQe7rLKZzsg9Vm9Qx9V4Lm2JXgjLfTcRZdNFVt+oObIjsxjWelv5HGAWcrRic3drLydQz1TF1gY
yRLEUh1VfRjNcetwB+Wo9zIGbt8Wz2YXfdUGTmxY1sO2ANTcE2IQ1p+50zx5ZUA1Oi+uFXnZPjMn
Yzqcf2+XSXUeAErgne1pnqw7N0JSp8lyE7BQrUqHpOjZ5sLg8+EYnzQ03XU4eecBSdoq1+V7mgW3
mIXDAwyhw0Dq7GwoP5cAwli4ZycbUGCSV9m2HS2CFjJqZS2Fny63SToeglPTltUmaKo7fGBrEoG4
/RN5qNmUBm0lMMqDHsi8iqDsACNZ/BlCXMO00O7NXPC5wSlKmyoOy1s2YWDgxdhjgQi9I5WN5dDk
8zwYAZB38oewrG/MzlwNQB04DIKg8dGuCB8gG4uanw0wd1HRLl9GIww9x0xOsV3dEhuFV3co6VgN
NDEGMitRTm2rVgAoKa/tpOlQm9UG1wR4tYRFWdnsihzUR0dNOMoh77RDvnbD6RzBrybIuMrXWtke
Ajfe+4GGUB3FkQ6AcQ2/5ilis5iSHwAYlyVAG8CBY9EPAOIjoKFXxYAVvIAUYTEar3ZbXaXW7jIv
Hdetzno3bXGHsK4WS6I/YW33N21gvpXyGJiMmkPUE15lfHloHAppQaxU3qcztq8Uv2TlPtJB2Q55
QK8kOZpsSsOAZcQQGFcnHq5hj6S671B76ITWEyivUx6wM/tmMDDDUZ6qt2WlHeDKgDarjadmgHdT
UTC1MjArrYqXXm5f8sm89834TjKmbFyn2yb1tPVK/eAzk0uiTruCBpkNMikmzsrEAhdjkTCqwVwh
o+Q3N2CxU6KLaeAZa222jwpQ1UrfOG3LqoRio0fG26IU6UkO9Ycfq4+koVdBMqRe3aVV13HTjFhh
imd09x/RYH12qlj7kM5NjRxtTQz0y0ZAhhW7djt8oyRLwx4DGcUzcTWL6SG0nMfYGXaaYe4xZVYr
0RqniBxM8LJodDomRKvBa3v6Qku9rrSSCYNcV+XJjVUxw2r9G5L1mzR5k+YMOEj2FHVvsYQZfH/F
0+R7qxr0AVYn/YdX1KiRvJ9hh7SdTudJgElYILTrEM4OJytz7/FaUeDO3B9arU4E+l6/Uf7/+334
j+CzuCnSMSjy5q//ye/vRUlcUxC2f/j1rw9Fxn//OT/n74/5/TP+eo7ea5T3X+2/fNT2s7i8Zp/N
Hx/0u1fm3f92dKvX9vV3v6y/8wpuu896vPtsurT9Pgo+x/zI/+kf//T5P0k9sCyPGID/d+jB8jWN
voo6j17//LcX3H/8159/PetvwQe6Lv+iozPEgMiAblnS+fOf/jv4wJB/kZql0ZKzdUkQmvvn/w4+
kMZfNN01PEzPhgNoTzP/HnxgGn+xTHxJBLC6rknygf7/E3zwHWvw6/v+PlSNw9KRJbu2Y2qkHkhC
Hsr317soD5r/+rP+v1rkBtyh3XChkYRzvNA2bGnlSWnlsA3KUP0o5JAjtorQxUZU9ihg1AtatuU2
8jvK/Vw1mZa+B1lxUmTV4NgHTmaHK4LuYgviYqZ54uDL8SUSLiyIOlV7wut3OKB/9K47XPN4HK5e
69qb33wRf7ti/0Rb7qaI8pZDtSQH/ocPJjXPIGdGatIFM/37DybzsUy8sFOXgGSyLXfM0mjl+4RP
lWpOkFMxdsKVnnXxNq9JEe5okJ/qftBnTNhnG07csQPQR7scoOOkpKh2gsHFUPa5Rrqh9XV348yL
eJrfyU4f2BvXTKdn3/U/gBdHO23I7wqn0+n0FfVSNxoou3GpjlTv0MtrEJOKsD/Ws4ZilC3llqrf
BwofGJC1+Ji0DP0DzVJKyQld4kH30Uf0N74A7Nj4eMu7gZWD52CtCtcW884+H11xb0+lucsl5dsg
qKN/c05trtV/Oqe2Y7OH9SziOgztD+c0ckLX9kZ6AtMIM6sLaSsrYCtB6wQPUCuWVjmNBzFJDjYS
EdNg/MJG7MOVQbONvMo4MtVv6BMTfktrfNeieV/n8EqY1LY1ldV7uADJHVX/BSfa+OERHo1/0Hpm
ra8O5EAjHSxVfgwG0KnAT+hPM6bnkdbDAKXFF9rkMEFoI+YqCUCMhaRpOUZWXOSgh/RQ/HrFTYeu
r3DTq4K8r3WqjVeVTrN8NHr9wXQ4l950MysuH8fAWinqaquW7KBzohfXcYavlJTpI6SWu9Cw7vDH
4ZAP2+zRgFVuddXJNNP774ygf/yAbjkwKcbR8l9f4/qcSfL7a9yRpuZwldvcw6Yx3wO/uXmdUQS9
KFNa9NZbAs/5CFuHFDsVC6RxUMhj34iOSlr2eVCSVhruetvP1zTSj22F3sjIrUvXSu0UtfAUQ0Gq
0MqrKu3xXx8nKS2/O0xHdxzddUy2PNr8Y76sfnOYljYEsmyC/IJ3tjnAlzvnNjZWKwS60o2292/e
zmDc/Kf38zRDc/BrkD3l/uHWJ8R3nKo6LC6rRujhVeifVZugwxWGtdZrXV7GlkpoZE7efcUNtdBk
s7K9rsA72y4CdDB3zp05EsLQmlq213qT4cx5iys4R20kHgvSIGElA9otfFKjGpTt52KCrFoagC8a
zbfP/+b8/SGbRuPsGZphGawFqHozm/z+BDo4UsMgz6KLJc0XJw3DoxN+N/zYzpdhgGnZTjSq3Rbl
MlWKk8lIdKxn5SOr17soMoIVpg6WhzzJHBkNm1K/+f6RSO9Tx/O2x/MabwG+JKteAxg+TNgsGtwX
Rlczsut8Oief+k3fUaJAzHqoXIquEbQqCv1kLWoRmwpwdylkXx8J0hQ7T15WhEtondh1yOmOO/Y8
7GHQ4mLgmAstSpXNBkSNuyDwfCAnOl3qraetc90YDvRQzKVouq+20cKLqGfEh27IVRdFSBFdyiAl
IrRdYKfNjM2Eay1RIf7r827984XkOvP0aNqeIZlI/pgJZHcEhlm+OI/usvUHg9AQq791rfq5DwUD
ryKqqq9x6RrhCJbAjT9NTLBGXPSvVeLoZFVL+xqKWNsnPTTL1nD8u3hEoxvNj1WUEk0xfnRdcpGJ
uR8MO36JC3dcwCQIrwCRxpsqBYhSw1xfqdyWr1IH/eeVd6zULaAljbceFbBnoxrhRBN/OiVTRyXW
E/sg1+97IwHablTk8k4u7WpwTjthadUml4PcRRQShaCDMiD9ZAdFFEbA5lb59U+FI/hKmGP9KJ1b
9pPDk9tY7VnT1//6BBskYf7xXjWlyYhgkyGhS2YVFjq/HRvsmuYV3Wjz3JJasaz0VD+SaQeytRk0
pPaRvk0n2919/+H7x+D6vlhSl9SPtRBjtfnHc3Sf0OqpJKXz7y/zm4dYDoI8KJ088R+vpposXsIg
K1e/Xvf7z34a8xa/eeRk47ihQ46ZgBgoKkscpejrbE9c5eY3T/z+w6+3/D7AMNN8pKry8de/md9H
8I83H72EL8N3Om3fhNRv/m+f6R+P/tvr6h9Z4I6HX8fw9w/zm4OdD+7XMX0/5tebdmV2jfWVDgxm
a7Wudizmh30/wJe1C1ll/v37L98/xu/T//2/kls2qS4hc/xWVwAM/QaMmukfI93wdrh9iqY7K52h
T3mDuY5F6W9aRYBKzzr2UVnTF/mVCdSjH6Pov1RBDadLzFMspy8clPZKjdFDm4Sv6QDrOkyGtzLT
rFXcsVvsHRIeh+HYeVr5w++cC33EBPe+TcOuzp+MiOVqYU3nvMM7XOvBtsuzIxM+yk89JXEmF2vT
8M1FiFN4UbY1sfIVy4TENy6G0cOQGG57YLTLgAJFBMC67emY9D44ddxRYkFZDosW2ibDr6E7aMTX
5AyjHUDWBaEt8EjjT1ZnM7dpMtdZdJC5s2x6w34ih+5iRx9EuFwQX8bnCFMOX1u7Sez6RlfGtQu8
cZ3EqAy1FrZJZmOscTqxzbgNVrnnogUyi7vQ7JiQbBArrnqR6YubwbCgpE/0inKXFliR2d5Twuml
Czyr9yKXxldmk44laAUnSYlMuLLXSLo9VFH68zRMiLPMA73pSxA04VG0OKzSYly7ltftarteNyR5
nCza3fxz8gyGYhE2irzadPigkX1vyLpbFbZxFwf1mZqMu5q87G4KJCe4KbeV14RApA4i9x98D8VN
MMDU1Pp13ql3ZxhWeMaSbaunLRGslXk15UvSlksyXEyqQ9RDQ+TVLjtlfDz51g1s/Ugk22DolJPH
iEb+TlT0H0ObAoHXHZMOd0kXptEmdmtiZNE9KYdvLx7eoyq9y5xcnA2XUbKQ5q50hk2gC20/Ql5Z
gV2Ml7lb99goT+R7Ua5U1h5uJNElWKjroN3pscX0Hlanyhq3NhVVGrkxDRDs4ZAgJlT6A7g8o0G7
OnUxqxuqHEbi/EA1PpOpQf4hP8uo5CyF0XRrB/o2J19D3qWMfe0IY5H1YqQ5PXw5fXJIh0dpxR92
0W1IZlRrmpN3FPfqk2s5h0JLCEzuK3dT9d06NtSb6YSnVCAFEtFdyzw/e19OeZXcK/KE47JZRRLg
kN6PlEBTeEf6sU2tx4FoyWtfIiMIOzjxjbqpK4CbLTu9SSvuQ7M0qL/Y9hqL7EVYBiRFOMCILzC0
OcDXFTH2B89H1hbnD6aiWEIU86op5j6XJgsA2Sk64yGnxIcCDhl8+jFJpNFG2QLabzGnatAocsdi
1Y3vD2YPKkrtRIwYQD2RbrXRvliGVqN0IQXWDQmzSBDh9Pq4yWPnTYngyoCFlrdJHkdwPuzsynFH
1/cw+mO+thLtkAUGLd5Z/0S/4FYW/sCtRayB/5rZol2ZLDY2KHs27NbbgzaWG9cOxot6cOL0asLg
1BgQaSPST54msJyUcQjJHmKotBKdSweRM7aah0qxH9Qn/SQcWqKDw61MJtVuYn25sL3iB4utTQz7
tbeDeEMl7qRD/Nq3RvWTa6hC9OSSu5NkeHezktpNP2FyrKyfwNmot1kqWZeodTcAP2bUX0roT3IC
tA2dJEXwQ4Hp3mCFumDazncoDCMkiJVYxZ772YOhW3KE+UpEzpHtEDyWbFnMZ5re57SWrngUEXFL
ox08KUdu2YpBhpta0nSmrRXF56Fye7qOqD3GGStbhGyUwHIfrZxxMmVXNMUyhhBMT8MYm5vmO3tC
7ruaLoeVUAS0YY2t4PkmsBqJegGRgCyFhjXuqpdEqX7BiWyo1+IOfgrJLYPD5SLMgXtSD7T8va69
jNYcyWfsB78BiFmSWdhPgw6g5radDFqII5vGNvOO9YgnyvOoaWopWSuphuiB+GEHxfhRXXvlGkcc
147XWveRliI1Tio6xpi0JCZg8oyy+9xHAoWVuluyL9r5qZ9vdeul89TJ6OiUIo1+sAz35Ph8w1Mb
7l0VusvR95JVE033RjXnF7Ywzo1CHzbKfOUGU9u0i34kDJxYxRu89AZZL6yqp4SYWhAE+mpIgm1G
I2PwcJcRlkNedcyvtVM+Vol2tyAw8mdOYAqxuSAwvVhfElz4XFfDJWToxBGw7Xyj2zhOuakKmvNd
hukyClNiw5OeVlcktgO5uQui6EgrmRVDBBbue1NnBW0ixYVjTgGnYAQwRAintH3oMI6yshFwXETl
bLzWO7Z+SahFXt1Q+72HwbwjcOCsKf+zy5NPvUNlrytgYdOUQZAcnjWi7Rc4UbjvZI9eq0RbEg/d
uWrxxcgeDDQ8VXT0+ZONOG85cZGTQwACsWbXFFrVPsxODXFdDDBRacr3PvJ24+jrz4ZFhISnyf4I
tVBcyAJASDc/4vvH968JNrSrZofD0bcmhfqep83P1zkx727Ae6tpEne4eIddqVJnGyRB/BC12tf3
azT9eBaF6p4ASoUbmWnGofcccR1FmsM64jVy91Zl0Ofpx0XICvXwgtCqOeGk81cmZr2fKiMaeT4o
Z0K64jCH3xpiKPZsxbJtl6HqiUOYphMdL0eANTIy/WhHTfssMLmtXQMHNWWX/gwTlehJrcteBBSF
74dy6vHJJwHlkVCN7N76ZB9OU30LEGpu8M2vpghSb9J3wxE9jkhNu2rwTw9uCBMJZiNOrtJ7xhJT
f2hdclZQlp7HTmvWgxaEpx599TlImDJK6Y0vqIPWPQ25j8HBrjN2VXfPkuc4sGtej77ydkrp+q3W
0WP9fpgmn0xZgrED6o1AI6+vYzDoBwurwKbX6ujRMVxE87ygNclLDDXuqQvcYR05gzxmogkuIZ11
mWM4VuIlz4pVUVn1hxtQ9ddsM7736lqgjR6NndPa4lZWhg5wkc8i8fjWWt68DYWHF5rUh2vnFN7B
RuKwUVrdsoN3H75PkJ5WN0xX1VNqkRjOfdAfq6SqL5bTx6sCkeprgWbu+6GlHc2kJfTGZeKnO7uQ
apd3EZ0DEzfv90M8Vrtu6PqvwsIO4uoIDDzTTo5CpFT73cJ69L3w/vuhQRfc9fFcNqiAECKeKI4Z
192lNhGbZXYnX1tkHb9OpCsQ10y5utP9qdm5uLR2et9qd34Be+D71eDpIU1zwe4HvIbVIKXr9LE8
NVolL1jjx2WoZcV7L5/ElBqvysf8XalaOxVp0UKUZFP9/YAcnRbNFJQeLQGzovZPSojwMnKMJFKY
+btXsL/s9bfMpvkmyfU8j7IHN1AQlfX9CtlyUFxwmo1jKXXb6ezbTnNGJJ2t6FA5b7QSfx1K3VFd
pdl7dtsaFWtJGE5WuMzJjZme/g9757HcOpNm21fp6Dkq4M2gJ/QEjSjKa4LQMT+Q8EDCP30vQH/V
qai49w16giApEqIBEpnft/faQXdYnsWUj8Yx/wsbvWKclyeoXux+jcp9eT92gHo2H4V6TVKzOXsS
6lU/TfKr66j7zZ85i0AoFIUXXMdSi5GHOxAPG8v9dPixlmdQh6gx6WTVA4OndYpGPd42aDo/JTi0
5b9YXo8RZOYXpCynT43nlCAWO5rtHJXLPmQN45YvKLpBLCdBax6a5sX9h03kz/KMqeHn0b1A3oie
df0ppVU9mmn0kY8tcCO+W3CB1kov7IOIFcHaoJoQGefeloNpfI8Huj7z52loRWODtZNHa6wrP+Sa
S49Tid/RaB2X/RAsOqyimBA7CUqDePWp2lkxpxfTA395Bp6tFi9k4T1OVWke9QwsR1xgudWd4rXQ
iMIYpuFLuJhNLXUUpwpV5N2q1J+oMYYvTh4IC7OGzQVMclEjShrO/AJVT8/UJa2XVDeCg2qzsAki
vf/UEBTOL9StmBwo6ho+1/N0a6gRXGTclcsfy4KUJDGW9rW33OY6lDDKlr0SKXHve7V9jmtJxlEF
trVIxPhl079nLATBUOPyBoxyJLOyetEp8C1vX7UbaLvwiy95GAwPWoqmbtkhCqzPxnKSp1Yahi8K
N94uj+eYBVPZ9B/lWDA7yePm0A8WLEvHPCxvsTDGEKrqqJ3jRhg3i3bZ9x7tBEk30nr3UcS2fupG
xupllzYNOz1to3d3aHAhK3Q08XAl76owN8suQUnDUJ8EhQO1xgw0QnPB5FVD45Xercw1CG+y0m6l
FMZ5anqEIPNnH8roSJlnei1yi/WZNji7ePCmj5KesYal+kabo0VKECTbgY6rL2J0+a2rfHy/K50D
LRBQyFVhmXgO6Assf5DRdE1CJ3/pJrs8Nl7CGndok69GXS3vtp0t7pUU1hG3AFI9PaBGrBf3729H
tui9wlIylgfO1Ypk9L3XWgObT2H0ydH61B+MtP/+AVPlpHOh/3TDqt0ZEPpojhT2i1sLlqd8SFjx
mOfmQ6wN++BhOexGl6WhHpMpEf0cOi7dIRIn3wOusTW4tgMvcSAXw8lv2rQ81rH9SVhaSZKJVaGd
DJma5Ea3twlJuaDcsugzjxMjYcdVtb0j2y6OsWOQS41RxddMbd+r6GJrrwXY53XuQ9xM97GpzQvA
5i1iNG+fs4LlEvPDJnP3pgsThUlvW+tO9qhwBrSStF8+HbekPaMJjZWdW7wUrncUcT/gKaoMf0Bf
WeesAYXTOBfHYFUdmiCxiYDcahN+VyU1PyljHNLYtV5bnTADXe+6Q2vDyI7mDBVplaQh4430p4a8
tgAL2/cmzHQMJ9ST5h8t9yEAwItabg4WSLm200/1UEV7VwSZ/+fx/3ze8uRlY2jgKb/vtma0D/Pp
tLxs2cHy+NTV/I/l5p8HGca9deFY5qoFYcLayUwQfnVgfszSWYNHp1zgyvHCvgqcAkq67ZL8NXfg
owjBCihSmmlfuM2riN4zOlxMiLMUug5ZX3JO/armTdKqzHWRwa7hVaEXC4ht6BvBl6sqG8vFu+/y
Fe1S+8tp1PGo4DD1ixrL1GQW4KzatOUiMBA00D04Zmt/P2EJslqirv7EXyUnleLUwRj0pwSzqCUj
6Tfq7wLiJwZBURJoM2/weqym2ftONwYUSQ+Vt81GXD6wiOEZnBzBAgCljcS2uzWt6iFzjLMTYslY
vh7OMgmaq4cnm9TkSyosGOKqe1k+HNXR0ke2kanlXHIsJiJ/fiQNe1VYqexy4BhaV7Jv2TxD4ibA
IeEFTV/zXWmqCuaakHmhFeiO5seWv+aSKTrW/A3QyGSDUmIdOTVK9tzB2nsOy8ZYL28sMmJvU5Ss
4goEPuDOETTxo+2Zjj2TtzlLnJVblAUdjO7uasZigzPxVXE8Y7skecEal/4S5wWKuyaGXiUjzW4D
P0gi9MKGtL6Pj++9W3VT+Mv/zYTmreMBeQNWoqMWxAfsMclhgo6zDRmqaLHAVproWm9si5JDLFLo
z5ODdQm07rpr6kfE1O1ehZx8ilvMD7p0zpjKwZqLBKE2XWgaIqWHVabuXwUQLaeo3APZch78WdQY
lvDBBtdIEdXar7uBIiQK4LXlDiibUMv6ZYkngayEcatFhu0rQ/Czl/JX7ARgjFqkM01lXCEjlaCt
7AciZcKNPvSvoB3yb3qlnBF9C7+tpnNGiV8B5NFEJvAIcI94lIzXSXj2BSstIk/npkA5O2FUYX4Y
lxgKeOlF9l1H9CKSkrpSWKfHlrmNnVl2Sr7BPnDqg2ztHrqDDgKmS8a9pXWkSXRaSx7YFB/DqXud
QwFOTWykp1ya5R3BFBbeMbQvWCOMXWxg/RjbyFrThHR2AVxbv2tBGwdDs8JQzNwCpeLZ4dIA30kB
zGIU+YPbWjv80MEpBI2mkpe8Usfn0OyDW1KQpYCgh3BENZ3uSk6Vkf9Dml9LzTaJYuFrIx2O2KpI
Wek17VBmqe5HpncZm9JBwRcwnJAvz3KoKtK9NJITjsrCXzbZYNw8SR73WOhnOHngFWOGuz+bRNFy
fJ6EramO8jNMBI510g+YgAW+UrSvdkSSeDLQbJiNdGolfVDl0ne6T8sl2ZiYkltk6JXvSIsluBsf
IoOFzrZi5s95DRSbPBK+IF2r971RnLNmhH//r01hz/p5NKgrJSuI08k8zCNIoyPb/X7/PaJlLhKk
MLdlF21KEbf+sqHk1PoC73LRDUcEWo2Pcf5B5CmgVn2A2Tg/lP/rFmJqdBiO9TopnIDpMIyg0TRD
+mLe6KOhbMGFvhPWHEECrm+Zhn9Iksa5SdsgphwsoxTE1nyckztZkwOIvLnzQdyvm3BSj4THjScL
5VFClB/e24DJkcNltEq99nuz3FXRsGCsmv+iUj63i7449vMnWTaZoVjg79HmDVYU+NO8KcMu3WY5
hHVNjUjEnYpr0anPXs0oT/ZL971xIUh/3wr+dYudGfh76OUncQOTyUZHvNwyB9JA/9xdbqmls8li
0iDCCp7psjE8wKdJlb2Eph7vIs2r/WVDHon0A2Zs33eXx7DY0VmPQnOtVBIBs9FxMYhxVUeuQ+i4
Yb+0IS7jgAQyvMe8NNEZSiIDTauVVcNaMZ3hOHWsJLWyRPTnElU+ZCFBHclAadRlbNfVnjI0LVCd
WMXi1ewmCjWm+hg0aOSzoCxOPVwo2BuMF+Hcg0U1i9yhnhulfFfLxma2vipUkX1/JW2WwC1IPaqU
81GxfJIE7t4+YLkOWiY33BYLcvKltnOYWYeOcSRIvJ3HqWXYIlKEwgc1QxohwY3yGkESEz6hMOoH
3zLNwUfoEtAN6Il+mjzVR2UbHhOJEE7pGLQzh1NNz6HPfd/32hj9dJse9T6e9f5dtDYzwo8rr/Tb
Ot+mBvEU1Ao42FsdrCcZ9fkuCtrnNNS55s7nyjIcLLf+47HQ5kCEmUrHleOibQpvW6I2uMQT8bZp
RHZMUiT5mV4hSWyaW6yUCKbPpIbD3snUhu4uizG9MIGyJdVOHWL3YYCg0rLM/aIHA/lnlk8CgZ74
NUi96yvlXNGTvrSDaCkBhzxuhAebpJ+zgYrHDyq5E0NUfXqZfhG0WOF11QPIZyPdJE+R5Q33XE7e
NUdjUBhK58ceDUEjordk0hJf2aEm9/AXxoe+IuQQmy5MKmCVFAg9u9pKvadNg+WaWqxunTULRTDp
ZLeMUEqX2TtJE1EWUlKO5+WKY11RvPSPOhVekg9h5YHC6B8dy2IZpanBIbLHnQ4rmjgMqOO2TTCz
W+UkTNC6wbwOBUUp3zXPbFZZNY/W8aDjKOySs4ZOjDgdWBK2niZnpwwnujMuSQpZ6D2nXfyrVoPy
styjFs8UEL/fOo0xhUvPMt8GiHYj2ujP1lTsrWFqqC/0TLwNZrVdHnfKji6CHiEDN5L6tc7qPREp
1t3ri4+ajIqNlxjUlCrMXPqIAEafrOdSteo3kz7/sRRaummx8LwV2oTnKMxpCs1/dYkXw+qFO6z0
4GllhAusUi1SjmrBtdnpxvrNseG2u573ozI1fg9j2iZZgblRbSJKOTuR9STsYN6P5cOyMST5QTpT
2GNcgZZnnoibVqkRD2TWM6nqLQsDJh7SSscbiS/Uf71X9MTuKy5jccj7hOzpqt2SHqXfgD3B/COp
fBuJoTgAH+XUsZqE6RzBNlFa4+63bDjW01hs0H4Bn+og2Q9pPAKqAtAEqyLwHdJfcRSO9VGNLP0A
5uR3VrcquK6yfPW6hN4GTr8nD3LaRjcQnbkupFjmDRBMuVb+IFOA0BBgz4b6OrjCl0MSrWM7rJ4d
fYBuOnQgS6wn6snqVUrF4k3ALIo1e0AjJydkf0NzIa932NpJSix2nHAp9Br5WFdZexqA5v82EuxM
UiIl2mqyJTq3Kl9rGhxtWKQP5hQj+hqMq+3ldzpT+rOIjObZFgwNMfbKsYmP9dDKh5xPYTtjdmiM
Jod3xpkubNc4CdI2RlpdI6/hV+NSl2ONSduLodeX5Z7mINpT1IrOjVNBUgyjtRFM0cNBGVLzzRnS
fT0V2Y/eo84WdHF47dLhoxpAhdAWpfZtwQ10XEt/tObN1E1n4HgeMetmworFYfyrOMg8XFs3tE/4
f4j71WpYjgIc1qMBCuTYRXTbAgPKfoFYJB9paOsBc8+gy413nWLlCvvN2im16IcrmUoE9Yq+dvuB
7grKhpSWH4DJfIbPdrPsyv3EHIa9L3LLMw0iwvQyz94RBKPS+hjHn4RJb90pmj48r0MRlcLADF1w
eSWc2R2YsuaJTGFGUBI0fw6h2LhE+fzGOTHgDOv6kFCM1PWLstkykEUfCCDDXeZGmd+3qvfYjjHr
ouFN80LjpbJUQQORC4FOZsmLFVR/313+SoeTJqnFVLGQQfVkDwzOw2i+A42CfQCwk3hx7lb18I7D
BsWd3v8lLXW6djiRw85LH0bEACc39pjgmlSALRLHHqhakidYh/RKxUjdhPKuav/0Mtr3SDyiZzOg
EUCXZCR123Xuk4Y/s47hgJjG1D/ne0yU5l9q0/0oaCa/5fnYbRDvZA9pyCxJzEjVDCn1PoOjS7Oh
3qFNjF9MMXzAiiI7hUTVL126j5WrV797u6A1E5B5OxUHij+YG2QCY6iEaYC4jRKpBScmGUNJhqdt
P5P4EgL6GMK94kz6BiqdtjWGrn8QqfaRinA6kivUXMzJAeQYl68lI3sWmy+dbfdPGed8bpgN/PMQ
L8joakcOIpNfwy22tUqOcSvbxh9N2zqVXfNUVOmzVpHcFBvTZ6qTWAcZhnWNbMRdKlLb1G2nHMKp
7N54zXtSm2QMVZwYpLfbawKwg/W4ICC8kiWaabpvBGa6K0TwiTTsd4MOf5Yfh0rVHoxK7tMwUncY
ZVsKptHBoJR0oMwk1pbdmwfISOp8fS22CoiYb7+yEaT48nQMMnI2JZkJEXBFrjtP9WgC5CNb3k8T
g56eNWfiJm14pHo07Y3UusSJGn1EIS6qKVV+RJpCjy4eWLuGo7IZGZF/ygEfWE8PFpvPxVDMYp2T
UHeVcfs6KAAD3CKzznErP+taq5/SsCwxKlDftN3a+nI/hqIM97KxtOce+u7JazLtnnPxXDGapsx8
c+NlmhwSPLSNEmE+sm1b306BHh410DdrGcfxXk4U5tyiao6dZbgw9DxWZ41LoIRCVK+uhuMZqQx1
BVE4e7pfxcVs5yQaU7nEiLS39IvLe1kbwJKbQieHc/kFGz3dEIH9bGeAiV0vkV9SxDvUyMre6qP0
6BIuxqTHeKoSYRzVJC1PJXmZR02TG6MjMS6aBoVsw26/3LNsPHRcU+C9gYgvII5AXwjSjeUI4xc8
uF+1pZm7jF9/G0oxsIxwvnoksdMqYSq2dvKoujYNjQzIey+4Mfs1lH/zw+teSOwez3bvAuYKpAI3
18xO4yhnKZF6ktn0z01d7B1wenQybn0cICxUDKYWYhpw00JrirT4RSgj3lrkc3OkhvcwJq33wFk5
Iv7WCijVdfZ7sFIwBnPEPW2qOfD7WNfS9evRxvKpKk/SCDkKJS5QUKnTFfjNJbdYismBcI8JTxgR
T3h/9QivxrKYllnbnIJUP+J1955SDUdxJ8StzZA9gAiV1zm3rHCvac+yqpw/IfonoBYBEywyp+L+
JVPH9kLxwr1KyDSsKzrrtY6ifeaN02oItPJI07jcTMBTtyLntY0F/IbdvSRq/yZYVL3qA5nRQZ9v
h6AqP+bO45fAZbQx497ejnJkhpbRQODTpBco+B1gYuH5Sk/OkFXmP6nwPjSp0B/hl5KRSnlsU8pY
3bfEfmKnJ+yosaWfk1f6aqvU0jEirbP5NAGXRnCYqIbHZLR+qGVmz0v4/hGJfXYymdpjdtLgBRdy
33QUeBMjeAlnnAf5V9FPEpr2tTIcbASw20KY68J9NAy8pnXXdT9w12/tFiI49aIUeZAmbkSi0b8P
lI2qT+2LEsRbUi4El7qAihIgh7XB+LeDhx2fLWk8mQ5dFlso04OuECfTI8I+hB70N4BLa1r4kkxW
mkBtnf1FjYaumuaQ4u4yW9Jtca/cUmxS0E0Hy+16MkgZsKGcpiczKyCGGqFzVNS0OEgXw2fQt8jF
oKgQr6ST9mNG5qZ0ivSNMBZKLNTr85ktSzHX+6FysVCjMHsqsVfWjlShaNveg9CNZl86UXcaCxGe
Mi3EIFfQT9Vbell29wHrPqR5m6XYvLW99BquYWImdDg9bzhA9a1sAJPJi4iNbQqUwF1VZPTd9Nhq
17wF+k8aSyE+Nm/KeAmbCaxfHj6SbwPPAAHulgKWds+qWL1zAtfkmDd0Rk2ThZ9ZnxepeJZH9VYR
EsLx1GmMKxGO4BJ0INcPZFGtXp+WLIFScJUv6vEYIsDfM+MAzOfp6VbN03qd8JdT7cJbYa18VWw0
WUHTvwx1eqmS1jgyN8k3ualT5osj48Q0i6ub/IiaKr4NrVWd1ESB2q4nVxcWFlc4M7pQ+cpAnajR
OUnTvZk18qSJ4KipmXILQjyJQ8epnFINe6shwMZ5+9pA809Fdm1cI70q1aQdG4uE4/mhLNGQ0xI8
p5fpeC315DkUqvPcqVDBK81760Rt43l8g+Y8UDq5x3jQVopd6ftuKOS2JFvULaiTONqhiQpOmHLa
dEYN7E5hqpNZe512xacB7mAVF9anZbfVPZ6D2YEg2z/USlsbRRg+JTA91kaDjSYUnzE++V1l2fmB
DKXhrUGXFOeDt84y0gUUxZRPgP42EE7Cg+uFkowoK5zpz8Yc7Z0/8W1QlKqb6IQSZhWOP4hEYrlr
fGIthucyBMGhn7zBFyI5jx3zHKzIpBrjrPhqkBV32PyR2Dk6qLFhwvjBNxGP7fCG8WRaxegpaDA5
wxtzFoSUQX1vIWPpZZg8sobIN31ew/Yo7PpgUcCYawfhZdkIAk43Vg7P3gubdW02zvOySSjtjjpo
apENbz0BsrsqDuO9IEInDG0PC46i+kHUphdgGMPWzFHAaEOTHNImUv0k6PUNYbrlJ5WqW2ME74ql
wPOVHVMrhoK4ZfnqQji+5p/6yHAXt4TNmrZb7CTtHAQpqYJsq0v3I/QBftkxeW4IVQeKbr51uFK5
SmlXDO9wWRSTtbrInhUvIQCUam2Mu/DWsKDxEmX0RSvhOJZ1edLnmAwRqmjIe/AkDaK9vNG0yyhZ
ZhYpGalYN+I9IluLY5J129Cnjy0AkEs85zXYA4HjLbCWKaPhrCBqcRy02bhnyUSi8O3NCIekM3wz
EcyuXXpUFDExrEoIkWn4KQ3He21BZfkp0xE0okXwOg3wRl5Z5Oe4W9L8AYHJtnP0/hztNdK7H8Ko
Sl6saEYBqf2l0uduYCa1hzo0YaS7+TtJvNoDOpYThrvqaLR2/uLkmp8PFbQLtQqJmx5KihWx+DGM
fhPve1cPnqt+7J/1CW97nfyij9VcFCuUj6yAM/p7ZM8ORGissqwoMPvE1cXpabyqsjfQZrW0IFQi
YXPpiENSjDCUA3jkGMeBG8wbWxIQ2RgDDH81O1tJHR+YA6GKhpy5ygqL9nCvWs9R0zyEuZl9ebpL
oCdkV6cOn0oDHlHXJsVHXoY0cBzrt0Gb3c4hK68Mi1m85e2r3I39DADxhTKVeiGrRL0gxyNPtVbO
TQ7akrLUh9MhrCVtUJyKMHhrqAkf6OBR7mP5Ts35JsgwCisjg76qt4+GAs09y+nSMw/N1Fr9ahUX
vZ1Cz7jVVMRtdE2PlkuGBZVK41V1iaYVo0L5P7H0V91GLjCMTvrUZ4QoFa78Jab0xSmR6XStmFi+
ynJHUxvzd08nWQ/OEmbtU+aUlyjJwFhOlj8UFMnGmqRui5EORjcgloQ0251OVedh6NSQNYF8s2Vh
PiwPRZF0t3nRlQerLKgZctVMhRpsuawm66ac44eRWZ5BHv80KWmti1Z5yyrgwkFb9TdhhsNNs8pw
R96jS+emRURENzm2XHT/g5q+suK7YlWqNrVokwP9GGfVILw80H03qHyE9jnWqwcHCUQDEe/SY9e6
N9QzcDQqL0AMd5MEuIQ1Ld4ZiuFc7FacEDiXd9viZJrt47piWpS2UpoiI8XJnKLqwdUieE5BoW+U
tHgBa8XJN2W3CmfK1jQhNaWu9mILUR0wyDNh0Aq0DCO50EmLGLGGclMEAC4I3/t7Q06J5yc5OCXG
qfIrw9R/WjaKBMAr8AVScvFSXMSE2WlF9YTYX3t02iI5qALLM2ZrIgBq1qEIIEB+TYNrPo4xvYO6
eYznTQUVWjFRIDmVvWnoqm407YRfO/nQcqSNI9jGrQ2uwW+YrVDqNmJUnEqM5qaF357F+YFetLZN
3QpL+FDqD6IGT4DbjxxNhbLh2Cv9Xo6Ds62ppGLgyV0fvp+700T11NqOC9dpdE9eGMUbGcMzUGxA
ICRaFmci96YnGT+b87gbasLdd1lfPyMNYSEvGx0CifyV2chMzDGaNiXIbh/uUswKS2YHVOq+V84q
mPxLBll4GbtFDDq2Dz0B56tAfTG6trkECdIr0n2Vo6KF93FSnOtQtPbz2HC+C4xi3+vqjsyrNR1p
atRo4Jr606u66QO4PkcwpvTdcheByNkuJjTilAhWxNtGvj5o5kMJohJ56QRmyirfDdkYt77/1fda
C98oxMpQoAZqKcFeWEvuEg0MC3POlNWpV22AqRwskyTS2BzI/utV9aiL9saJRidfJwo6aNGL2nXg
7ElRdi4RKb30dCa/7yq5Dbq5gS0C8zQsm+FK1afyG1qrZA0g5zmgt/UhSqrXrBfNpu7z10zvqzVC
Y+PDriYo8Yb9WNkYB8iFKgrD/mUSMb0a2ni4gwU8MzvwDnBjkdsWSfxCO9C7illO7hq1b9XMrV3T
M+85SOeypqaXGJGfUY6qYQU5QYwW0ihbcFQDPX49/yWqkCWPkNc07k14BVF31Cio+E7bkRege3d0
0zF0tcg8LHcRe3UbB2vubXK181DmaNa62lgnLueKoagX1MzFlkqpDesvVS+F2qmXtNcZ0WMuiZoR
yqeh/cgUXdx1R8qngimyEuofua2qL8LmqwiV/O9by2NK59YQzgySNxTkk5iunozUu1BG6T6mkRJX
OXYIm7R6DkXwiHgiWWenoUHCjNrSQgzHTwqjT0ZfD0+iIgWoSxMMADaC5bbPakBCOmz7dDLWk+ys
F9NFrDkSqvbOR6IxJuIZv+i+1CHwDE71fWSRUTqpzQ0scEPdAQsUoRTAeaxocH/MLlk9dlBoR2F6
TFU0T2qOeIdqXPBsSrTTemT7EFqHq6FiNouEnJ0DRXrEZFv7uqoFfrJLDbM/x2mXb9ymDb4ai2jC
trTfu9hydkVDdr1D5VdrU5QvOgKsKlWVOyXkcq1OefKBcPEtpDl5yid20bMaP9oN8oTCU8JHxk/k
9skSySEgHZa0ClJwOk/LBoAI9pvJc3y9z2CfOx7sq9IR52UjWhocVWR8LRXcCJ2lRjbgpmzb3yCn
o2MV3hpGr0OiDO0hpv5KP71z4avRZjYUZVvQaUNereGCFFWMml3L9iixKrgrwNVk13T0s0g/azXQ
oW7jQCSKFepPpmLtwd65B4uy7zqpaeNVkccSiM7kwf2BB817bChwrWXqZlCMHLllSDPWhUVBWTNO
1lwersxeXy3OuP8jLjyP5e//+e8vkn7yDbPCWvxs/p2dgPBWw4X5/0cuPIH6i/5r84UU5+v/8cK/
qQue/Q/qTBqoUY/pBbN29vlP6oJq/gNmHgVAyyNxxbZwK+fkNUX/89+m9Q/MeJR6PVfHsuwY+Knl
/P/4k/4Pk5o95nfD02xV41X/xE7cvh3Z37yMPziNf4cTaIYzW+X/3brtsQ9dVTUNhzKFS+0/PNGe
ShEtCDApIAENNmUUlMTRuJA0GT9g1iT0+Qn+U6R8d62AdOYx8IlFeWfmf0uRSKzjSh2JYiFIorOd
nd5NKN4OJM2OKQVMN+xvYUvqk5g2AYqpoAZFMrECR33KVQ2Iyo5FIlkPsbsfPItaBuqlssju0m7f
jUnuQ3XqV3WbX6Mh31eVC4KLCDq1mKyjUWuLimedat6HWjtPHmaXeJquvTn8dEvSYEgQ3iGAOoFg
8F1YaR4NGKxZ7SqLnEvijcZa1ZN70YgfII7J/zzkJYyjSpX3xEKqq1fC2ZYtaIXGIlk6TreIHGhq
driVBC0IsolXnZL/RStpr5rDSRS7vOy2k2xv7UASu55KEEnYwYLirz7iyaznIa6Y5kuLVK9vEyRK
1Mpyg89s0b5MevlI5ahYkdxur71Q/zlpJrkTfbViOnGv0sR3besJyubcH2yqVdx6G7dWkJZ2zwDR
vuAwdw3hYWN81OK6XqOJxTZSTFsFdKCGOnWjwhCYNLGyZlOjDY+KqgeZzw7ZFcOrGnfIqmn8Kn12
sTI+bsK3IEk+QMPY3cqUPmmpBxhHiENPyLSOy3uTDySj6+5aa5PzFFvQXsmjWnHt+6rGqFspdAtX
mJd+FSkqZOvBCtsnsw13NvugfAnSBx91vel1lXlnyXKkC5MV1PIrCH+aldbwo86Ss0LUG4EAuOu8
iWn9vbR/qoN96UtSqxu+hLEshjterwNEomTr/XATcUKWr66Bpz4jzb1F/NY0Hop9L4B+qqD73aFy
jppJoKKSxGCdRwekTvTSGr17iOrmQmIUVWiney5cU26jlOi2yULL7+Cks6TcQSAm8UHSKhlj7Q1v
nbGxDYlR2E2YsVUx1+d1aSKIjvL0gGDvSoWW3AwnsCFn5++ZW75TTBxXuYq1OXkrkzJlNggvWHe0
1yTPf47dRYXFp2dQ/RJiMCpzwvZtO7AMB9AoBUR0+z5lxD1F9LrHsvdrCHjSzlr4vcHNtuRVz6+O
QrNME9Z9cnAVVBQQJ9g9Fsz4rYpowChQiA09NZ7GSC5/NtJGLlzkfMRsZhwRSp5zQvfjO/kOdArh
4brNb0qo1OVc6FJTWqFFR7VS0msm6IDUbfJ0mZ5+VIZHhTfCd5U7Ub4hPhB3o/HIxIW0XmYHK6Ea
v6qujjdzU8uroyNcs3yHl0L1DaEz53SC6fvWn8eUCkEJ8qDUzf1lA028+L616PbmwXg7mO7733+c
BaDVohz8FoN+31am0kIoiBbv+/6/7S6byZel2mxK3Wz9oW+0Awfm972k5mvaaiIeN4ZOG0UfApIU
q8whAsGarWsy6ny3FT8dFYIZAXEV8reQMv2YRgdqlmtHBN6BTFSNqdecbFt6BfytCfnUcosJ+w3U
irb789DyeFzrVzEIZ/fn+TQc/n7lyLVkM1lMgJQ5KVl3URFRP9hnk6OjlNCJUF4ewyNZojDjKcsG
mbp1DNX9n0f+PAvhLq8SCMMY3OAqzK/83hOBaPxleaAT8Z0kQ9o9NUe31RVPsrWCXZIL87nPFJon
+7InFbDEHZTqkuGGNUBfvBCGpa28ihVYVTjVTaPXuurB/Zyyrtu3yKdOfVc8UyWnUK9HOmX5/LqI
bNqmCkFu5eKIwDKfZ6JIU76GqLuLZONRx4H9qxBmMNsZKfxcpywwz8PYPWdCKbZ5h/06cGZdASFf
fu3o1UEPixeJ32UNl+islGW7beISqqvAkhE1p3Z6HzQPJOEo0YtO77VBF9oC/D9bEqZZXj8QMHkl
fPPIkqfwS5wgldScg5Ib8pCNxQ9zMMSKPkl0wIbnvgh4oZntJAcIHva2VFzM+274UY3t7zxq5d1W
g+Kmoyk23G7rKE37POH58YnoubUBEVM2dq83e0i22RjdszgKdorELV2CnNlKR33vQAbtk7By/cTj
giu1dhP9asuhvurRYz0vB/uMll0xoiokATLejCzfNkHYJBv0wZzGJWybEMWUOeu0bT04mfN5tggb
CduowJzP98E4xEbnHYfeVbPDIsxaNqwM4Wk4/Y7ZROYPlKpBhTUSMqRrtkTuALvhFJGckY7Tacc0
9u3BA4yduEbuT62wN9YALL3WyQdfNsGc9Y0wh0Puz/2xVPV9SQI1WS76tNYHJMXLBpe6i0abI7T2
7f9l7zy221baLPpE+BdSoYApCSZR0Vbw9QTLtmzknPH0vQu6fSXruu3ueQ+MBYIWSaRCVX3n7NPO
9cWEORBoQnGq7ArvShoRxPzP2rrt9SV82ketmJQqkc+wSBG+mAue7puZUIaYvgLhJah2Y9JNGc3y
LpRYgmtNa9rm2DPI+YI5DqgzPmV9Vl+sCwFFZUHtwmtXuNWFa4knh7EvMhpGzYJegYk892TUzNlR
+eletJGvL40II1AQygHyOcTJF9Hcy2qk1IGriE4b0d8lafXNDiH4s78JbDqr4IrkMOAjpc6YzXJm
Vh18SCQJ/J2BnXjJIJjhoulkOkgJydWqoHB2qB1vv57lKFmgUZrVcVBJ369nuVdqvFU6vK6tb2Rz
+l3AEd95+QSdG1D4y2K9EF5frmtopmdm5VB8r+cdx2NBi8QiVpfBuq3KyeGFboP3kNTIh/XcM+NB
Is66atBvoHagtZ8CsnJBzujVSY+/rgrUQA9sPyUFBSauOqxKZ7guOjiKu75Q2od/tq1a1DBpjYOY
Otzp6CRfF5rOIX59ua6t2xbnr7pMupOLmh10pTqm6+W2rqV548B2cN3ter29Ll6vwdcLkegWdFAq
FkHTc/Yoc2+gHy/gA5EYr4tVU/iiVVxfj3EFoDlGyqG0hy/n7uUeJaANg4O6PWGV0bSRxvN64mSo
YSL/1Tm0emTuo+yP67kZ1nv25c59WRdJ9U0mJiNOdXZeT9F6xt5tw29KMiBshe3r3eooc4Kznrv1
bl7fQZ4V7OpIfySl6L9v3qblCKyv20Ry38UIt050+zZIjGtuQ3XLrLfSqn5e1163GaFxkK1pHyZQ
BRcttI0Ue5CgMHGAGdBc2A1hAOt7L/9BbSvDjpRO8kwwuv6jsv5n7d02rUE9r9F339guIYc8GzsE
+0hgNlO0NGcvBpK8NhwDI511rfAiyple83k9hYZqMl7PaG4HtGnraxJCnGObaC+34HpLlm0UMSkP
JoLuWgp0nKlCJsuVRP+lnb32xprsVSXktxxpbcYlCbbrLem0OIiMNgMQom5TJx/p8q3/sbKMuyIB
obSe6KJ2SN5a79Z1EaxmnaYOuHj7lBGIuiFRQ/LX65l+85rsBYKFMp2OJ7YNWpz1DKtFpRpufd2Y
D51GklKCbvW/m2eh5M3ry3VtXazt9rotINguKGrv+NpckiaPqWRtOV9W+Xz86EzuoughwEA9ZHLV
1FAWK/Oju+7CZE1qx9b3zLBZKALwPyaD/tFxXV3foh/299+uL0MwXqgzHO3rUFVR9DXo0vwQql0a
DHZpXXtd/GpbsdpxXv9PmKtD86uPmBir7PIl+rF+TLb+HfTVsxBWfHjzZ7/623fb0mhx/AUHK74l
fuv6rp7JL3IU4259VU7dljpJ5RtN92yM6nFE+aC+sEPupnWBfba+eN0G7pmbzdS1vd6Y8kDpD3N0
nx8smH40L+rPwjlmdf2T9Y9/9THrG2/+BjrZTiTWJROzpD801pMRwU9Y/9fLx73834E0GM44R8PA
mHZY318Xjvril3cH+OQ6Au0jbHmaiVY5iqrVZdRF0Atbp6J22CNYOA5G2l04GsrnOHLpFhTFYVH3
qKEW6GhUScNKaHW60kgvlo+l6htokBMu6rWXEDn8mDDIP0EhFjvsz8XFHHXB3q3Gy3oIS7DhaJ/J
bQ6Ky1lpIGlkiovun8X60l1b3nVj4gHNmJSCPVZP25fF2myvq1Vn8SB25+7OdvVuP1r9c25XzY7f
zX2jFkjc6N+rNXtVsyfFAypVUpkZ4CHeoOWhNlZw2FAJqz1YN607tC5CZLBUPRCxeGKiTqQeXJHq
JcTq0eiq0qKnHoGh6ltoPBgY6qlnoJ5k6bafCmzdLtW8TaQcHLN6iK5rbZdHFz0XorKpIGv6S4yL
vetxz1+0arGuGSAWbMJzjp1qeif1X9e1xsEyj9FcqWv5IcrYko4ml6ChWuz19WhnTCqZurJE6eUx
Vt0pqbpTuYnXKAyDT92wjMtWU51F0nMY5KxrOvP8kbYZc2sxYNWwn66ySqxrNTu2T5b+KqlFZO7M
q0Dp+dcdXxdOH/V+EeD+qpStJUc9w6hHdShKxvLotCPiLdw+yP2kZRgHiG0fMQN4WLIx1HdC3Y1g
EW9xMk9UQVVTqpxAYiloT9dViq08kO3gsvZQUS7KH6njSoPDs1olVctemPp8KPrkaKmH+qg6Yesa
54jnwutGfYg0v29q8NZqJ14XmIPkYWnl/nWTUFcQqqhw2xGmxSSFaPaTpt2tnzaoLsW69roI1ZXa
Ge1TDzlqt35Qtj671lVnIi4AbHmKQ2cQx85mMHYOhrDHlFT7QvXB10W9XmqCdDVyFI/IZjjB6xsE
UDA46OoveBPobKmrzfUgzRBhwmtB0ZDLrbN6Tq71xcRAClgfI9F68a2LmDlCHV1n+IPJvnpnMs3J
R5veZinq+FRXBXbdEG+IjvqZwf4/r/OwHo8pPtlAeVUS5dcpcX+QGlBHMcQStTWOie90RfGNafgB
RTPen1AZgNaX/9qWoB32xnYLAG8wFd+c+uJ1j5Rx05o7+jVMFGHO8lIisRaKY9Q8NapaS3JBpVru
I9MhDNEri4MscuJoF8KiZ32Jd43uLrdG/mHWC3m0PexRVf2xahf3nEzlPZDT4NjGyOM6y/mLYjgc
jTraNuWi3/Y9WYNZSEnOvaK7nVz1s24hcQcinUhuiDACsDGTUmfY28zFtcZs7iNiyPSUDlXht4P8
kExQAUbZWZtBlxcohzHuJENwbILlLg1wpdatJIR4HC4Hy0G4U6vewij2qEsmf3HQGEqGH3Ob1NhQ
cBJro6VvvKm1TnaL5iUgRU4DOn6wZ65op3b6E379oxeSnBjWQlyHcrlMYohkoT4/jYQ6AmMjSbiQ
o0VpZir3ptCRS5njDTNb9blJLEL01Fqf1t9bCxi6qNvq0gJaTScXYw+VG5KimecEAWWQYdY3A1XU
GqVIKMVWCwLiQDI7vs6ynIlPRuN78FELJfSNjqL7mGSomoqmuV4GeUNzNt7DunehG8I2MiQKHbvQ
x0OYjflNSoU3MslPn1FT+yKhsNOA/gJK3l+abqFvh6offIqO1InKuPQ1172yigZ3QE0SENm1JzKG
M6YK70Sl3WceojyXUFSjYyKVDLZvAqU5cvtxx1TrASlou1kTtFCG5r41eTtikJ9L0k/LGVf7Mlak
jVv3osinqwA739EW88OErX2HBK2j/OqKiwo+4y7p+8/AluFoFUa2bZhZnxP9K1qW57IYnqtQIS8X
nRl+UinJ+kHp2F9h2sSIaWE7biydmeAs+VA72A+tOqJy2RLnVIhJv2ttHpZjkfmLXqCKmtt67/Kk
2KYEIg1dCHOc8ItBySenmmg7oSFz0EzCgwQ2tFKfrT1ml+UynENYA3T999AWxlO1EIOQo/YilfN5
QIBDloqVqglpLfmuG3jwe7p9W90oJHKqCv9zXl5ZFgKnvuaLKwFwKJsVSUeriE+JYYIBvXP9rqeY
Ebv1d8R49Dct4AspA0zSSEq/T4kca8yQp3kHEtSccgRhXXcEd3kIoHn7VpmZfgDtH6G5508qZ6Bo
3ZtAz8+e5qTYtLqjDtzjlKb112qiWFIaVuf/f/Xuf8NLNwzdMn9XvdtnZRM//1S4+/tv/i7cufp/
dMtw0RALamwmNPK/y3au/I9jUa0DE2oaumdJ3vq7bGcZ/9F1y/Xwu+mOzrMeTOvfZTsI6wKjgue6
OqU7kwyX/0vZbuUpvyna2Z5jCRvbGQMCVnWDfX0LK+Vppi9Ed/VHgerUr3F/3GhJmZzbqr7pJtSw
RHjD1cq1FDUF+RG9CYqtxFJNfJFdLdHZ7JEZdSm5mxX6d2JdqIwhgKlxRBBzUbSnzhiuWoEZnWn3
+uBFg/tyaf5E8n9benyHjBa6abuma4CUdyUHeGUnv2Ex1zUl+IEJ7APC5Wbb9vE+1XITHxGP+wLc
BL56k3KgfJYlnvI35/rvMujb7zbeFT1fvtxzhQ6amZ60o3i7b768sRLIUbnoDk1NesNQHuoM7l8z
R5T4DII6g/CmcirAm7gNiTbs/8TL/tX3c9pAMUmuMdtSoOo3378YU1rNtt0dcre9RQmR+sZoEPcI
MDxnngay46mORx/TLPmNhM++FPX/x2NvUD9+W/Rd999i720ub9MSqir99vsnBG5pxnwXziJkX0kz
fAgbXBTWjHRPtwnrsSxC7aFyfGsGgr+YiLc3uX1wYSLnVrsByKv94ZD8+hdZ2B+5uQxPFcPf/qJu
ioKAomZHLQKCp5FM0Y5Al/ryDydepQi8uXHYcYrdhimxDCLMc+W7r2mpP7RDHfSHaTFQ9bplsmsm
J3msgpGgxy68YPAUXC/EH7rmYBx7xGa3skFlhCbWvKwsECTZ5DjnJLbdw+9/mzrm73+aQftgWobJ
JWmrI/TmmhD1YFqRgRS6rZ9lQGHY0aJvtuVtYMjdxzYJkA7c/j9cCf8+7PgT6RELRAr4RZ13IP0g
Av3qWmV/SAA5bJFUZdtK98o/4JV/ddRNpFSeK3UMyZZ6/82u6W5rJkaasmuhEmUBBUVCSHZiZhn1
H66jXx3Ft1/17gQ7xKbWocj6gzvH2CiywQ/75BlfgSq+2i3Cg8iPo/kPYPSVHP/+5LmS8ruFEpEL
+F2DPEep444jN7QpdXAhWlccvVw/d7HM9wtVRJDEN5iL+quqGu87MDO7uR5IYaNXWWkyRbFFrvKY
aAdtdMxjSpmB323uByoFvtsDqkQGBv11AoMFFmgXaMQrgSo9aAHj1nmiB9uEP1oDYsec3jZuOTP1
LAizxI14SRJP2N0ZvfbZrkV8/P1VuzZV7/YchbnUlcYFFcv7y9ZFbkgZlBs3M4ErG1N8h9kV0nHI
XmnRcNfpDVDRQdvJwbtvM5vYHHu+HYtB+hN2sZ1TfASBVW9ILjVI7qFv6Zajb81J64cx6oiBiwX4
EGCIZiGIVJTXrlyOlA6wb+k+uCLrUpg2rND2W5wXGgldo34MPs1OmyBT6y81M3n6/S4b7+MOVCti
6Ty7VGMl+PfuVk28jHwmkXWHspb5rodcwlzs96kkmqodHxZki7AaYVmPQkxHrLPWRhM/ZgxYOjPG
FXLXy7B8xhqkXer6X2bslH5TGX9FAZMUsYX/0BPG3ukRnVidsw+tTN57fXD09K+J5kYP+dQNRJLy
nMRIiy+E1qwb8hlrha6rFKJz7rXdptd4z07yO+Rpd15ZPXT9pZGq4clMDBWyTrNj3FQAqJ3OqF+8
rRVJcxOPNZ7Z4Q4a/oM7nNMJRkmZ9wAX7I+6Lh5ckX1sEiGOnqNVW6egWjoQMVlSiE+pbTe2JveL
rCy/NEeeo3b8GG8bl9qw203Ao8MHK8GQJoebxgF9Fg8Jk13jtxmxBcN7Yo6NsM45dpiyUqrYt9Kf
nVw7Mk66J8Cm244aSvkxPjP3m++n6gGFzkJqCaSScsgubL0mUw0i1WYWRMJng/bBKKWHKPBb1Ihv
pWxuhX3vlK2AFyA+m4aDFNj+JHO8u5o3nXLDUeVhy9l0Lh/SDP2DQzmR/JgmPhBIb21or6CgNt1N
Fs1/uKr+3XC5QtBrpSmmeyfluxZkakPRi5H7CD/Ivsqngzuk2taIp/tgagjfjkjrIj/xD+3/L79V
8NQVmLDUg+DnlplAuIGodMKfNf2xtca7vsx+9A2ByYv20NgpQc3Opz/cPf/u+2Ci5klgeIbnOfb7
7JYWvUChZT19L5txWsGUDK4XdOZdu2u+CDksEFbPeocytRLL7e+//N+dTkoFpuqee55uWc67Gzfs
xZCgLGB3ZfkJTB2+IXTa9kJYedWZF8SXSe1ZG8EF/P57DZUe8HMryRfbZOjg4LAsDvXPxxn8vpZ3
I8fZBh7vcYftyEADmhTO0wm1BEBo2Ehi6LpNBhGvpfEEzJx9cYZHHHPGn37Nv5/6/Bq8gK4piESh
S/Tzr0nxIRoOyBG0C/SCgLQCVqgQTmGXVZEP3Jlji/FY6sMmtMsb3OI+6hgsjtF4D3IdQ3qm+78/
Qu/zn2hTXUF/2MBRIciltN/1RGrowQv1vhbePHKyDA195djGfoiHxyqcf4C3wwtVl5j3HBMvepA9
5Vb5YZYAAVuc6OmEdezILMRFBF2QAhb0a+mgKOO8+p0e3gPJuuoobV7TFRkoakBaDvIrvOM/IjuY
wEXz0b/fpbVb8/6ke6g3GREi1hTv+7ShrWlaEFntAaA03D6/C/trA2MjOpSeh7KRltshickhtZgW
YVYUtFhrY0gV6sbPGa21uvMFTUu1cQbiftMWnXLV+Th5PRJCLV+O6Cd1HJQUuwPr1NvuvW6Wchc6
uBcme6YJ8y69SXZH5qBHTuUptHisTll2DDlGZRzlf+h92e9SNF7OomcYloVoleZMvf+mp4dG3ctn
d6SaTdBdF6F5Ab0kI20+LrVxOWC/DkVkn6IRnldfFMS3Rj9g0vooyyNKNrZ2pHtOQk4wUUyoTaQo
+Oc3ODrIN0nKT/mEPBGjTclnO/su+6q540NDHPdFVhjtrh9V/8ex/BwP+sZUXGdhQpp1BqSTIRwD
TM8gWCE9Lm0uyGaym23G7JRv6u3HsXSef38BrL2+f10Ab47Gu/uMaPnRDssZGWtvpNs5m9FkLkaz
KVWYU5W6+Y52odqOCB0cQ4USmq25lVI8DEn3kpz3Pw753kfI/H1mXB7StEKGfN/0ufNgj7Po24OX
y+Ew2i66WDN96gPMkLUxX2K0IjM+hlWDD4AGITNu8qlMb6RXnTy4/Qs//DKA/g8qwiOSp8BS6uXW
plkog+Sqj5MUoF5IPYXVj0imLr90Rj+cPCKXmMontJyDcc/H3qMBxvMjgwwlJFJ8w0VcmLvxjwzL
0zaQJv5vNGQidz7llWg2rocI31qC6ZBSTp0t/RSZNFGu5ea+0F1vP3k9FAz9ybKDLzhdHpw+4dle
eTvZ1U89EZpMQsaXcW1t7SZ8do0ku/j9ef738IZ5It2wbfrASLLVzNPbix4ou0yDhObUtdMvYdAx
k7voEcYe+vS//6ZfPL8cOp+2x0CZT9XV4/zN7dVmqVM0JQ6FKix+JBUhtrI60nTeuiN1i4jqXZED
YbcL+/73X/yLLi/7SEKFiTDdkfr7gTPok76SgaB5LsQO9TDWEoKzT2nXfjMtOaHxDXxpkhLiFKR+
ilCPEagxkg/o12/TrMSC7j7boo8PSzU52zlqEnz2+8AhLv33P/UXXRpHJ3VaWsycMwv37hh1YVyb
QaK3hyJCujrW57JNvgx6djtpArJQ/KOFgfCnp9cvOjXM+JmeCyvDEs77J6oHUXSK8dcSTNNf6xY+
etKOpYypgMjL0A2YIXZwPWqedWSW4YMZuCfScQcfaUaACte+neDb+VHUDXvyvEjQjuf72AD8rP2p
C6QGwO/aJH4pj07JebEJJ/v5Eor7bhB4a1vsryWC8EqqjDqJSE4HCsA894/fn41fXrEMkYiHZLqN
mb6fv87x8GMDUG0PVnE1diZZz3yrSfgqjbO1ybh+t95CuIP2pwtW+Rbe76fBLCmXKyfEdu2fvxhB
V1gadtWige2extm+MySjwyCS6TaamhuGK1sjZPyZTmRdOyE+p0S0fjRojMODEHpm3jpbSx/2uosw
YHGqPzwqjV+1GoZk8EjZCBbT+1ZjnHuxkDnBHaXZX2hVBhW/mOzTCni5EN/BL5GBZbsQzBivyflj
ZYd4KJZqJxuT/Ngk+2HNHMLfn641Sez9YaOHzJlidOva7y/kLhwC0yr05jD3xIXoiExPWiFOWbsk
/jTTeW0J0tgmVPf2IUoDn47jqTKZROwTN78l0q0wRfzRmqbvfRKNH3sjvItIzrgOC8oeFvBeN7pe
aGkoetdgUwNRHLA269cFzwXSJa46l+yG2Iu8q6XiMVEMdOFislh2keMNT219hcVi2cUTMzyntusI
axKflj4rT5qVyEezDp+XOt6lA0jJsYimq8xQUtpmIYCo8tuaPsDvD9gvrm/XcxyHxphsQWm8u74j
zY1nUTj1YQjF1lpQDfc2uQ9j0Ufbshegwfo7R2t+JOMfJ7F/0dfCvGNLT5cGEazvJ7HjxGC6v5H1
wcFtckz03j7GlC8PBE2lQHzgzI1NczFQg0YDyvwmPBNxgRPi/z6mYiwlbN1R1Yh/PRmqgsSWyrXr
AwTtm8bO4eqkOjFYxERvZWR8mXAIXOO5I2gLytjvj/4vJvJdvpzZXAYxkrn8d3e5uQRhAmQewKKc
BVkE0cF0y69JFYaXlPdx0mtesQ2X5ZQM4b6KqIv//gf8opXxdKb8bMcgOhfG4c+tDD2lgqhxUZOz
QvhI5Z2sYJsojwQMENNv9D/uMUOhX4wl6VPqZMl40rVox3/+ThceRQ9GhO8ccu9raUryyarOuZ2Y
tNnHXfMxK4YMZEPt3WvC1bkMg2cymshqBMlzCKfAu020LwVmyh2CCXBTcYwOd7TC297s8OLXhI1h
j992EtpCJi3twQ3aLWnNZAXoLW6cdJKPLVNMJEySwxVlT+08zFvZNglofI+abJvdtVk+UkUoyehx
dIa9xRQ/FPjwiSbJw2MOmOYpte2vgxOJ3WhOQFYYE12FhvogwgW/pFI7JMPWwLr2gdkcDUYa3UhU
bY8xWvAT01/BVRATrVSWtnYr9KG5WxTbuh+tOwob9UP3gxKu4gIPzpNrPfaLoYIO8XFhkWz6+F4y
grhDqKBdjU0wbKu8YMztRoH3IZHevAnD+Rz1cH6W2XhsCwML6Wx5n4I2KQ6WxEbQmbZ9U3jZIz2Z
Hu57uFxPJhK+qsfa3nmfGQSlVxXBXJdoRfUNT8jicZqTe73BEIdkxtuDA5//iui35XM3fbFLkdF2
mCkOLQ1Qtw7oe5778mMSy29mVC3f9BT1ppv91eFl2BemHV/Nso9BfXbP1QzZI+rHDEVSXva7vMJ2
FdoQb+OyYATWZUvjx2kzbxIjn5xdPMCgy5BwLWVFr77Pnjot6WH88GrdRKynC2PKRkigy/iaJ3t8
3ZUYVWamSdZNhluJC1gHh6yIcfKqRanbw8vaui1IJxQkTXCIybhKUksg/avhJKi118WYh8OuGpmT
c9Ge72fohJvBLOOrYJzjKziLzHWGyHrCAKYJyEGtRKHWledaNp8nB6AqvhBU8+GI6VytoYfGuZaZ
+gbF7HKjlc1yAyLcLIP6Zt1C5W8GXpdAV1jSY9k4cDICcfu6qIt+G9NXuYb0E6FgSidlJk+PBLFD
/zEr+2FCC3AEkHUYkQgoxgy4nJQh1YU31I8zZ2AfSRnuMkMEH21ALsZcGE9A18pzGzGW0egm61VF
ClBlaB+In7sjCKi7KokJvDUa5o69uDvg9bB8EYrgPoxSRHptS0iGepnTxb+aFwCi7XRqBi3XNpNM
x1u6CQ0ef23TIZe5BYsk9eRMJlxwBw8ZYB3oyBO5M8HWgDa8T3QnubPLIbljgmnYTfj0/GV2mH53
cFVbeoyIayHDr1OolmxOskNVYovpCjN4hC1KCqXd5fSt3EPrTMvjDCJ1k4QDEYhasDyaaX5BnJB3
l+tN85h/ztRGnFHZaerJHrIqeagZvjyEKKo+Ol0BXt+oH2riRfwW4T5z5BbUhbJX4J3WvHHa2AKs
yBpd15Gxxka6bQw+pKOPlMxWcynrRSKbST8jWxMX0u0ckL3wDpYStXYXlNdghMIt5bXmIAiOydmX
BzVHuTFT8hsiEaqQRsv4qOdE1WnDLXCbduct7LY3BN7DQJSzr0+uPFgpXzwgQPQnY6yutNlczhPx
sa15NhqYZVTPgzvgcv3ncLI/Df14Juu2uHHgA1yXLddJaRI5ozV5Bza9hPNTRc+Rk8/YQELBHAQ5
nGUocnSxhGahy8k/Lnl/N7uT81eekJ7VooA9aRO+BzE9CiHzRyu2d1alMXFcJMMhyGv3rz66qM3Z
+Uz9d9pPzdIdWy1MPwmHQrva7oAg2WVVt2yHiWbVcsv2wbFJADQbcz72ESaqZkkecbJ8piHJPhdW
wH9PPyZm2dy6Ruo8RmBMkGg9Tv0IMMaNr6L5sbJr495tvPLGzaeHsG+CBxEv6XXSwThXr1BVxSiF
8ADmCmkykk5yEMy93vGQ2cjQCT56ajF3NhCiaLHPGSVQv0rM5mgVfecvTC4dKxRuD17g2D6CZ4t6
WznzwcArM6l/ncYpx+WYtB/7KTKuPDv+0LRD+7FTC0PJsafSNcE2pRBgBsG0c+GNF2MB3QnUXfIx
6bvkY1xUvjPqIJIbYGLuJI+j432arCJlvOZwL5r4R4FnHw1Fo22/c6JH2CRjz8PHtW+JH2I8LgiY
bMU1Zbl8UwDgPLh1R5libOodDZ5zKUih34kujvxJ0ZRDt55v1jW4IIIAhmwrUC+Bereo52HDvp3y
KrpxskevDnHEDMJjaiw0CYawjHNlMmMjoQP4juaYF47Bs9erveXozblUCeh+WkXXcpZAjIy0Otsk
m4K3TbzDCLulTyEvUaJt78xYT1GO2fJcm251zh2AT60ELLA+7Eqbd6NkZKAfQDxdF9AKHo3U0w96
24SXtlfv3NAwT0gSvyxxd3YiOLpJTVLF8M0JCO3JmGdjB87e0J56ANh7RtRkO0hCuOwuPBs6rAVR
GAmitRxC/HJsGEZshB3vtME7WFb1HKfphzTF3dFnMx7J+DtxCoemmjYCF9QOHRq/gn7fMLW7UrrH
xUQrPgTJZRu1Tx0C2cBsnpPh0uY5zgBmO3X2X0QqfNC1OYN039/RnfeLCUmKTE2e+YMAJkQfUsvt
S7fvnsy5u11GVVUmmFiG6qlLZSmwUZIAUcXJC1TqaC/im2lGB7uND5N5QVQZzZr2oxji69l0n5du
mrB9l1sN/yU1T0IOm8zYTjp4Ukqh8QZPIt6/fkFOinyWwVByYZTLIxHlt3BTFt8gaSZtlpM1Z3dD
gepPecur8TQldgE/zdjjrj+0sbabBxMvIJ66jJKjnL8z4ryrLOqrs2zsbV7ZzEDms8Vho8sq2K2q
oK+sp2c4FeOlUz0gTgMFA9g6scnw6Ftb3xhw/3wLatEuyDEcx+43l0wz7Ac5tqqsuyu84AOAnxpo
zQwbMKFngrNJTTLK7chsXF26N1nSu7tlGbst2YKnri0ucsvBc1toN/FEDtTi7EW5GL7ezOyQZXwu
Kv2aqRLgpO6h0E1fwkj3vXZ5Bl+sUfwzT93A9cUzCfcRiWObpmkQZWr1lZmSCokipNzWlXWrN5q1
gXVN1rKBttL8ZPbuNVRKJp8Fl2qaZxURKEmLM6m+BitSYF4xmj2lKmDICO4RjprXQmMcURAduG8H
0zvPDk2CLb9r3VD5pWv9wPqpbyGe4EACpZ4Oy53eeoyQDWFuAsfZ2SZO+rTowiP8WKjRE9Rv8Gbh
ZohBgcySooWzXIFfxHscRQQUWuGhHstL04gfOpAsG8LAL5gJ/FEwlQzectP2+Xc3SX5YLWkgI7Jn
ghsMbSMx5qY559ge2kdnsD7XRoXAgKwn8cEGyUsxOvSIPRzHyZ/QXcOLBNHsViDcYdRtq6QjAnuP
tbUCHADeboCqvJjOF1QciI1r7PCNg+y47gceu4bjGwmuwnruLq3EBmynT5+EoWkHOY43TTVY5MAi
dzDq8dyXPJeqQZ5yM24O+BOh4OrLqa37bwUPwKSa47tubm4GxLYAAiLpF3U1ndNxBqWm1tpY95vQ
60/Ymq6YzrEP4xLi15+s8hxLhrnMMwqVapC5toYUJDp7BRGCtS6bHSlHBXEgzBm78P5BwDdntw8b
VAZtSG4bsJzturFXSuKqCwHnj+6B2k19NrSGGcVKr31dKYxNxjcVAUuVeej1/mqNUajtuTpLR9J6
GpPgLgV7PzVMjJe2u11/e5RPxd6SCWbNMj4n5BKfHcbumwJrhD80eJo5zrqf6Wl7FnViI+9Tso9m
WnZD7OI0TvEsN7BkghwUOpxjYNb1JsfvglmZg5AmFBe8glwALdD6cyQwfpaIaQmJ3+STOZ6w9DOX
wzNzozEIvHAbp9hYTquB0OyPc4VsZBwxBljSbM/rgrrgHmedB9VT7KY2J/64E2jE65xQyoz0wW3d
uMU5FtpTowXjvlWv1k0MwS/jQia7pcnhY9TFecmj4uxOy2dX0FmyeoRlTERVu96BQQisrCvBP3CU
67YtFS6+OPPzihOcYl92uXVKyD6PIz07k+WZnVO1ZozRYRFRd0yL/pMLLW3Pq7+TPIBrdXu7MB6L
jGALvRGAU9WbSebRVK6royCNzTLlsS7m8DynaXRe17xoOWoAz5dgtPetDauOqKeDbGqbDM+mfoqq
dtq/vNQiLyMemqhxG3Y6SgpGefg1IOYl53Uxk6h3nsonMszyl81uZ7ubwklgX+CqInIHwjhjDbx3
ed9rF02dfsUlE4CdTdwLqwf/mIbDtZWCxYyIN6zjg1s0LjU0nUgSl+eaIbl8ss7SjgZnfFPlMXZl
RnA7c7Ql+nXNj13dhVWqsZgqKBueXu1rrTK5yVMEG61s9mH0HehVcGaSrwH/AUOkKU6JU+t7EQgG
18QIzpq3bMeUmAqb2gNZvzRgKTl9PRZ6o6NhnXXveTa7/eRG0y4FLz6OHTFtnhEBL1LGKMApWGDW
1SW2y/a8ehNfbIreapV6Na2uDkbE+aT1BExVaDN+Sh1W97rdigpS4Ne/1p3etRCcqM9fF+vHr2v6
aNnbhPDml3dfvudluf5pqcJ4cvK7ty8b1z+q1p/7+nFVIx2fgJBs8/rbpvXHr//n5ZeIGciuuciX
n/T6H6MgcnbTZD+VJpDo7fqtqSZgME48psOfMnPWHJ3XCJ11bd327v8h5cj2fV88rNvXxRg2ptLO
AoVYX8uwFXuwVzfrJpzTy64h8KftCobKblBuck/a/vrydbEkDKTLhRAKYrZYpU3vL2xvEr6bWRel
QV88qluxxX0a+E1ZXw66Zl+hoXT8ahHtHr8nwKvcACU0Qf3VVS1wSmZ7izjux5QY3RbIq9jGufON
B1G10WmcDyncDyuHCCTD3oKvZbR7XOvTFYlTBFZQ5M5zJmeIHzQOdtVlmxGBlZmO3zN90g9LlFM+
VeRXgTuXam+sf3UZutxETHUwzgYs+Rc9tshvaMgBdSxy2+ZWgs6VtocEiO//xd6Z7baNrdv6ibjB
vrlVQ4nq5dhxnBvCSRxysuckJ7unP59cawOrsvdZhXN/gIKABChHlkjOvxnjG93UX6Rj3hGsIPuc
YAPGwPFqJvbQVhdckIv3PfBujqGH9dT+iKekINSSJAzPNOj+4/6lgEuoKQlBd3DFrqxFlMrFJXjR
+VL1iIuqBTO2NG8LBgYRDPOqS+J4BX90Zxn9qSASbu0rMEoE/m0w0QyrHK69NbIEFnWwkUMl1zih
ofUW7Q/xBQzfXdixuWossomC5GbVE2Tl+nePRRGYY7Li/PwYBgMeck/j4WMrGDr7kC0tXUXGFmFC
YUFjx7CIGQsTMfArRk9TCjTQqGv/VFrN26SuSq+e4rwddzLx/Q3DyODmDfWPocogYfstVhD1rPXt
DGlwbNaimo5Jlr6XWaiV0uObfcgSlb0xJaDmsoXxW1fBET8uLQ+1kVGN2l6ZHy4eoH06vKTIt54S
AttWjYhPGvqUozFHM8iOywSaAzBns82DTKyFqsVGb8tqAwPA4Hi+ZM2vGoLntqMFDg0nSVZwnUE2
C8NdDfrg7YJEdqsy17F5JPXa6FoOe5kz1jLyC6Gzyb6Llw80jvnFg+mAVdyHRDLhbnaG8W4hPBNl
86oVTXf0bCK5VIbX0bDb+gzRae8MNtjoXEDDLb9qvIWjw+gDwPrAGjAmX3ixCzusvQybltm8093C
F5RmvUs8c7gKd6UrSr5KYy3fqD5ZV5MnNwPrTQTphBQYpUdDCK94zQjsgUd18NDM4pmGZt6JR0pH
xl4Wy90dHVNAZUJtgNTg6Er3ZTD9jiwHzHKknTg6bOFSixYE9WtBxE1UulVzqgR0lqpsqINzRrYx
+u6FSSKqqPTNy0gGABwocO1JeeqZD8FKwQRc+uCNAOVu/dEHkNIUB/9HXit5beNdFksMU455IRqY
R/6kAcfV64tuoP4YHINHf0o+IKimMnSdDr5p4QSbNLe/jwXBfJ3tkgMoqPcVC1zaijXAqlcLnnIo
KuWQAk/jBJJSR6dQFWusyiFhxx3TD9FsvHocGWNV8464wJtjFnKb8kNwrmeRUvijdOiIShTgN6BD
qMI3L4XJWjjHGrhJXGI045oHc6G/PzRgjSYpRvh06OuY6BfLbxJd3rVavGl181uNk31QxqKBToaP
XrrItcqlCRMnKLmN+P/JmTG3mpH+TEUcTnjMSJLA5pWKAKjmmAIltARgwAo5J1hLhNGBOKFz8jcN
gm2OTmyCtpzmvazrZUcALFks5vhLwOS58wRECDMotZLtRCZbnuEVHAnylEvpRtDaVgaK7yMe82vi
tvXRGCjALN38amtlHJb4WqLaUA4lkEa2+RAfW5WNm4TAti/9ZP2KnXPdkDzBHkcbHLiRsZ3dltoI
gIESjbU41Gay5NZ+3EWjhee6nYwrUZI0ccFQsqP0dq41I8ukUD63j5fxEXXAaK7qvUPvBfZOayUp
601+/uvF5NnYW8HvuE0psFhCbPVgZPVHkDs/zGvTU10hU3FEtvZYB3qsABkOthVta66OHcL5Iw3l
tDF99hdlEpP0ZlXYOEueVI9q0tw5MomIcCvWpiBEudEqf9Un47byvL07V1oowUb3sZKrqXq3DZLu
G6sRrMlTc/O1Gyo3LBBhMdoiIiX10xCzcoLMlae1BkWHEdG4t3X1PldLGnnxwM8iQCEmtZVzxdzy
t1so/g1EKBOAaReIte71xVE8eHZVKkJXJN3PsRx+mvq0FjnFTgVxdyUn+FqVO3/UphXNrrWb89ll
Fkqig9SAw3ZQuqlgb4YJOZ1eZqWQbq5MBTOXM+ibMBM7zET1uvTZOY1ZaiRjme3Y5Whcbhg9SlXv
E6ZeIcorOT93MU/ZIu3JFbSTN4aNOCLTAO2OWa20ifyXxQ3kkbCEQJq7qgd6KhV3ZsDPtHg8XnFT
rub0Spk6hrCviPf03GwNw94Lu+yFkTfmoyBUlXUNFj9AWQtE2jNFAaRzvIyEM1AxBP52LB89ll/M
h6DQSMtR0y3tjv1MpqvZA0ihAkwKQqyk1fwUOYixwB7y85R33/I2E7uZ4UtYK6yfTM221MnJRtQI
4+Tc+GGbG+fUpgupCdAe6zE/eizTtwUP7U2S2Es4yuEwpBNh2UzqSatQ4gqJfdtZxKEvGDnBgAMp
fFhiBoK8tvMblo7yaWCBtMlygsO8qqpA2xJ4X9sI2MikPk1oxCPQdr9GI2nWluHCLwhyFjyF9aMo
AnNnj5JnLLOuvSGXeNt7xGWyUIuYy8yR8wjy7CS5tX0TR1q5kMLnTz809JRHWFnBaQqChCQJhjNy
MVm2TQFEdnR/F0YBOikELXi+OLu1Nj1sPJtXI3ik4sBtz253XUygtVmv7hMnI/uO8CECXdzJ3OPc
kjcrfhqkRUAESaVFlpg3NArVF7TxYOmqvt8Y6o1c9ebZyTJ1nlLxxu3WPve+oqx30moVxL/NISu/
CTUQltBo01p//BFlXLnpXTM/WEM9Ee7MjKH1knAERvebhIyjT+SGDKbN0DreN4yimDtZDSapR686
19PVx5OHvaGnJ2CU5MRZtjfNdtx4xrhcLT7mlZPZwGMqSsiZH7QLtCKc2/S7Mw1Qp/zh3rhpcmFn
eumnpnwWEP4YQRnI0YrfvdMPa0vJJLRL/XfeXzNE/Kd2/MFAojvnGTatHhR3kFbBISsVhmFlmdtM
TJFOXBh3l459Q1PDMWOZNaKA2ZGVaLHbouwk2R7w2zCyJKF5gcAm9hZU6U1MmeJw4R5086fw1daZ
BwsVXmJsbRHT4Mb9d0ypF6L2SBs3GBfGZT9FDnlmZJsQmIhZCb9xqAECuwHRxU9tuRFL2/3Qj0+O
7fSXOZM6J4gxhE09mysYXysRO16Edi/dWboenIqWGnasvkkznaiQSHKsjGBfNuYPr9etKMis82Qx
RrAma+uOSu6Iixlg+AtFBG9KE+/bJ3y4H1jrGIh63rjNs8XdFtW4K/TajSDQV2FS9FivlUsGWALx
PI7ngnnCBH25Dr0BNhN7lOw68NQlvtq5C+E4Kz0uvVXZZHZoVkxENFZgCE3mrStsIJ4jTIlFFnGE
lCdaUny3hU+wm8WTYpRuaDGq2jgEwEYyd/D3xvPXtDWco4VjYVWaSJnTqQzCypcFwFPRfDGKcgtD
BHEq6pZd4wKXZlElVgl6x2vAeBw0aDdvPBZvht5FPJEmpB/uwOBjSJ986Ds6surOCT4MLNjRYDEZ
7iyHmEwIlMmYNeDnfI4XW1At+ByjemlrW9NWZ4OYhrBULQ552uXjQjuL3DVmSeCI7yYj1sj2g+9k
kw9n6WyNNEtvyYRZpFA+dZKrlxQXHhOVhu6OjlbudcTa1tRWp3E+IJym8cs60GupgzVbiB0iTBTn
7hTFucT92XlzOMKn2Iz5Lcta7yIBkSI+mV5IdYgzqb0aE1sZT96zuQU8Z00/Z2rFUwWi+TFcO/lZ
TB4hcpwdXwyMAPsVpk9MSkusfXfHX7FXua9G9rOZ4RsAIJlPtj/4kayArSJh5lDP03Na4YAx7Oql
rKbuDIbHeBrG5wa6HsWZ0s5p5ueXsudJwih/lyM4uZepYjxUCPc8FBcHfO4dDCcS0TKBO1l2/T2m
gvk9F9IjcBii8+AgXnWhpgifiMuiYbwAl06uPNDkJ+fx0tlJH0pv8VaUjcEl0O+svU7lrO8TCQtf
Lstzk/bZiRXF/CRtyCML6NhBZayfHPtbC5zh/vnC2G5PwOBHU1ss7yDzIEL1xJraHTNQMj8vRIac
OQ+GJ3vQQbGk30fGxEytBzY0kGZWHnSE8wJmhL5AkxvUQHysVnWvrQe71FMjo2HFjn0pgEEXaJ9B
0/gRFUPDVC6WN5PkSycM0C5C/LfmrefqVajSMgOJ0BHy7C/HikHxVpi6RbIDM88HtFvvHNbNgFF2
nyFKObqRkSVlm03+Ce/og6iBeFs044dox5adEbiXT7KGQ8NaC9FthrTFVlsmxkalZhIaJEiMxjEn
tuxL5Qg+pbWFaek0E0UFDDgNpdOQMCYc6vc4Dda9Ficn4Ve3PLXEPmXBwASUwFELbirTljCxKxFO
RLtuyFCcr1Y992v2I1loFsS5gUyR63RmGWQ4P9CiapGTNiCGDXFAbyCPny+aHIN1M/HBQF8o77Aa
ty7Cm+eBO/6QDZ3CRaAPh1n4b1WcfGiYN2+FZSGVrJoIMVVN3Ic1UjJWzXbJy5JoAhILawkoLWjd
JCr7ZFrLsk123qLavdOMgvE/k7t5npi9po8dv2D37IR9FpNKNVIdgsT8tnTLuVA1sndrlMfJEw1L
keobxtieSyIQ21Qzfsy2Tv0Lk/XQ0xPvMsNvN5lb3s1FyQuUkekaxzXgCcPczKVFDjZPoR1pnmSs
kqGFeih9nTvN4CFZdFtLQ8BHMgqlUDZ6q4aJBKRe4kh+t95gvQb1iK7PLd5qDX/oZE/ZG3P1Zh1z
iY22G9FYuzy9MfyNMF+QDJD/lpbjcwmF+FxTUjil2Cm3d8E6xUGEBYbpAGSwQezx2D9XaUouS2B+
kj2oPXrfDUXeqyjLYcSQOtte1FEvvQ9fkeWRtjF4Bmd+tt3SjlSvHnx6xAomImRg6XyjPawSQC5M
AxG8IbXpiV3Q3IR17fLLtVHh1izH6R4J/zHB0+xqjbSfhkw5iRmkT+omBMwmMSx4SNbpivI+R5SD
CI+5Fgxe5hXtCoButcmF8d7G284wqfQ11n59E+wKCGWrOCAGwSYEtaxTtW7Qme7Al+3JYW82U4Po
PW82o0/aiN/sXLu2f496hH9klTPpd2Jh3TTDADfTavtaL7Z5weAKTBrc0FidZam9TeX0MzGZhZQq
UeRTz1AsFtuIam2+wiUJzo2Wy5NR9/4GNVXJQpMlamsYYWWZYst5/7h1q3U+wYKzpm9ZbVKmeIe2
L3ne24ScuG3LUe8lKzvImr1FOSXmcVuP4J57C4e8G5tILhnJUEugr2vGdV+zzS3rzF/lWfqtVcRE
Lsz4aVLR8zQzrdxEDINc5kOj5zvIMd4xcULDIDt00bpq41UMv0yHmA8tECY8rsoiEjoGz8cZdaid
B7tM6jsfnMYKo/S4HVmyFXn9zprM3c2JxViLzJ6KKmibmARHClc/lg45R5Ol4qeW4dI8sa9VuBeO
GpRU2rz+qc1TKAN5ghxCafaXvnr3TLsAj8S+ry9nY9OmjbNXj74eShuMEmHtZ+y9a03gWnAYheO5
zRijt1SOpfeaaoHPeLEBVq6n06ZtSBYq4wm4D004X9aEr0HSm+itdR0qg5R1H36ZrY/UsojEJSap
FUYoe02ejXWyUeVE5VjeAq+vTxXoPoagoGc8j5rT7acTD+FHLl8eXAvBHEQwWxNZ66ymrn+mgpJc
rMQ4emkXWb6ZbUh+WLP8TLZJL4PdosPDo8rx29rbaGUrL8pbnoHdto+JlHcgRbLc2Kom4sDngxub
mfbfJXO8j43nNl9gYmGYt2c3x3QzvqvRNNZZVmvrzmK8l4KfITHPhOGDnND4kRZ9wZaj+tXRtO+m
porXWv1R5V16QmLnh56T/Rqdx6jLTIp9huXe8UdScXARhrYf/zDN6hpnn3NbBtkzICjmSJh/FVc1
OCw3MqrUWQORX9ZlXXTrpG+0Y+dkFLJYC9cLAUs8Z8sP9rw0WeRFh/GScW4PDIt8jZQ+0UwQsL8z
w1hnFCKv3hjNvfQOudEba8PJ+Hb8lq1oWsKY8vVDsFjv0sv0UOhpfiAOBOhMbWxNMaiorTJFg86j
hDryXsW/DU/Wd912ZtQQvtxWTZbtyNIuOc+nFTPHgIYagWqAbSSBqo1IMojyYnzrCymOST/fm8pb
J8QQnwqcBevMrdkQLvTDRGohQyNcPKmpB0TBMGjO7Z8x0dsbO+/5lkdnX3vkLLrOVKzyIbAOjq/9
KDAS63haQ0aOnAePyJzJ4tezJ9/FP9L2G8jJcpOwcrwGM+GoHpIuJrTJxoYitPNYtuTEfCQloeXj
bNQR6SjFLmPsFw72mz5r/rGdwGEbYhSRZ19qhiyWxhMH0lhiODAlTEDImtlxIxfyFTD6eMDYV+9A
C7nrmvXTZLss9K22QUXS8Ny3CTD+fClG51fDbI3ZHzFEDC9EBBiNaPDGPqXS+kFNqf8spH13Yj29
pHNLNlAqzt4wZpyvg7FlJDSEVUz/g+OML7iLC3pN95FwJF6zoL4so5pWBUOwrHmsx/rkuUfOSsEE
rtisyqjNSVRN9ERG1eTcrcqbdoQFmKQMEYDGr7bJ02RYFeg8fvaUa0r6r3FBWns6Wvluyu18XQba
RB1gvWRetS9V927WXf7cMBLasS5D4TFY7QU4+TNF1RxNOoGCS1V8raiR4A9a0RBIUsmmfht7OW1a
k3Y8kUZ7PRC4tp59DPZtPINNM9MD2Wds7qaY3rB1MJh3Oa3AggvDSLJDC9DghGQufAjZt9WU+Pcu
rYe1NjV6OM/Bdw/h2lp3E4zjE94DrFtqTe7pngA2QGJzQvo8vVifMX7LwSIwaBiNUFr0NEutnwOS
Uhr2hLsSquWK3JOMhJ6B9KsgJz42oNXBX853HD9dirhwwyxQEJ9a7vKuMZnQpFV8LnVwcZMdHApq
6WgocJm7TYfeySwu6VCQpZeEvA/6ci17mmuvQm8zp5cAy2Ca4Z8wE6PYlewpWUFNXbQ0Nq0yebV1
Z60d3c42lkHcdV/1Y+hj8dr4xFNgBxkYabrfCu6VW2kQ7WZ2aVShoLqWjXYpZzlEys27S5AkoA+a
tDiP3JepNRkHh7C4dTvFgBDQwqX5Je0JvuoKR5xywFvreejNnawKnlaVTvLQ48HvD3STngZUs+5N
M+LsuIiZUlFvm1udZFdQ8/N9sYdNoWXDkS/T4xLqeZA3jb5vcnVmKg9drJXul9hlOZFK80tdUaPE
I+KjIWczNAjjR5U11U143ZacB/vNZ9BChlHHW8Lfsa0+w9yGfT989E1vP7cWEUB+1j9X5BoiBppM
GFhJ8dUp0o/adYePmgw+15kB7Un0sI5GKyyW+TRorhV15pSffdPeEeTYvHEMVmgQSTjN3RpSpAV1
P1Czd0lzNCVxQjz2NCgyuVryI1mlx8J87kTwlJYLF5FOdz7XVrPGID0jWSytC1HjMR1p71yHZhnW
KSCCmlHetX28EJ9GmEInp5s9jSbzAd1+WVCNr9LxKz654NHjgtUYi9vcWNO+m5rfZUOcK6zElqxK
HUGRPU+3MTCSi9TJYktr0qbofBndeEeHOefGx8zA+B4smKlX6VZLQAjTWjtR20mBCQBv29JQ90u0
tBlJrOjgahgKPU2dOWr4eJP8u+EYV9zJ2g5uCnmKEpEbj/vvHkETVOR1H4l6TDa9kPl2MXMXB1Xa
7W28Tl/ycvndcH0Lf6ie7UBZ+5Y+epVzLy/6oF/HicdP5uVoVhdwhJbI63MpH8IW21esVpf4WMqG
LcsiThga84tpnBICTrj4rBIBSXDvi6S+EhUuDzmhFBscQ93Rd0kYHOyqu5hdEelt/cVyHiGROHMi
X0oKmp4AO4+K6zNKfZqDJ4b9/WEgQNLGIrCaSR/8gkb4qz3640rP2/zYunFxNztu+Noizs6zBBMy
pnnnIKsZ/pkYdKfULE/saOmxmmFfBsYcqqw37/X0aQp2Nq0q3BPBad1F6frZ4Jmx6VRtbovHKaIV
jG7dRKC8Q9s0ssByiqVmLqj6p0Sr9XuQHjp3h9mq+Jkznlq7k97duuFW90VxKjAX0HjmxjeEiRi4
QejiBVuIOi7vwwhGz/bfrKyv2f5wKBqMf6gOPbZLxF8ws1Tv1ZQhXXQb+1Aa3Xc6Av1oSs6EQFhb
HTu4N841CRy5xbfCwykvhvQ2ThapI9R6tpEyIXm8+CyoQG6oe8b5fcMGcTcIFXBhhBzsrENFlBni
OMyBt+5b/EadM65oWUeuWl6Snn5bW8ZxXyi1G4bciNrAyZ5ihHGu3m49novr0hqWo8sAYz+7ychI
pjyMGrbAJrCSr1Iwdk3KLj7xrVc4GFsG0HZefS9iChFgHeJeVsrcdWxHv7LbRqZ3Z7Ln2vnVLBHc
lWRb+F7ztVSP7hm6gBz2Grahs53oLzELzd+11XIEes7NVUz6hk7np8a+dWErdM9HiiG/j+ftDCVq
U6vyUi+DoH6iRa/zRj/rzPpXSa6+9AiU+Vwr8Zq2jHdaH7/YOMvQfqRGOomxdihCh3Jozk1eyE2J
KpM9VMBDOHPimyzddz9xCUBzhy+mllxliuBW5dW0i92Opi3mn5F2cXdm3z+yp6/ZBI8Zc5Ii3lcF
4J/Bnof7iLtkxHfwzZUMPvNc3A3chixKTHfFPYnLI45w/4VuZ7q/FD4FN96SbetdPl8yIpoudmLr
Z2hMG4Dj7IO+FXYrj27BBW/klf6tl+S+DWXqH60ReZ8C47srtKE8g3VEu+046iXl4mbYm39FTJXt
GB/SUi3kRDddQvLGGDQ/ZlZEszD0E1kkMdSdwDmY1kI8c+2i7+xY1Vul9dNHKvTSMcKhGnAIT/eI
qtObkbid2a2PWh9/TIyDnkScLWFTIVQIPudVFRrTqkktdjeMr1zA7id//u152jRtLAtlJ1AZUmds
Q+3a/uE6ICj6xVlGMihNcmO7eLBeWkP/1x/dhvMOWtwcymJQe71GFl5UUxnN44xZoEy+z8oSL0Xz
FJCO8nUw4+RptEY0F1l2D8ZUuwI+2JFt9cxUZz51VpAizwu8e04WAAD6xy5CTaCTCTcK8H0+p8Vy
gpDsMU7J5+e8ZtKGyewoC0QYtDnWkVgaWoxAtt+WmBUW5gKAzAv6MCmZOQSo2QALqICII1poBxF2
9ZCXL46cdl05+vhLiurizPggCfMm0gep+XYALBiy3UVR6XT1xazL34waiEiBTL4D82lFVOTcEhQb
q4lYKwbZGo8ZKt213hOETHYWU33Dmc8uBT9I0XGgvtOMfWDY/XVYaHkbkL1fZ3YPvfLVE2/s9yxl
sFmQh0CYT8d9hQxtJfs8PiH77rdsNVmwEsJAJsGy80lSHVR8HBIK3rJTv/k6GRAmXceFpKywIjeH
o9iwbnS69o22UmH5caCHO9O2n+p8a7/OTpk/t4kmn6nfkpWuFSm579RHY0WPPS79cnEmBmX97L0q
S1cvSGxpcb1yvrPaMS7Ai2FvetkZC4fDBnL+Lt3eOH++aIPBsgcPJPML/o412V62wbCDWH3kuyoO
qPWMp9ghCFnl94aIgGNcTjzTDNoa17OeF+NLH2jmq/Gz6NTFn4Lka6qZyRWiyOvkPsC7jlfjb0vH
q5LdeC395YQDNg4OIG8yQteZG4QVQT/sN8h1V2mlh10ru0+iAVHhC6eyRQayQyb5TdnFexagvZyy
xnpFJ5UisvvSD3QkmWskIZRpeU676urZg3alYUAElBKZUi+ZPBqJdugavnmgKa/uYqi9PXggFL3h
jc7CiDCOWUdGdsl+mowyDCY8M7JYqm2ADpTBSW4TTmSirN2aSdxuarxzuM3k15Sp+Jpl93thm+nL
om4uMFnC2IHJL536GJr+aW4MfwOvdDxDqjgMteUAj0tekqDVj6rs7ZUza8uGc8LfjaY9/GW4/P95
hP+QR0g4n48R9P+eR3iqlejEe/V3pulf/9d/M039/yKKEAyfbfkP5JOLc/RfVNOALEJ4nPwXGPq/
gKf/TTW1/gvwg6kHLlxTDwAEHtjurzBCkx8YwM8MHugoXQdy8/9CNTX0h3P138znBl5X2+Shz5gH
X7PzJ1dNzHJE22XQVjtDh8wXcZCPKKFd8jCf2XABSdK2VZoHrFiZD03lyLjfZwo9bPS0XYiP5pjC
c7wKAOz6PAl3FWPMXjl3BokvbPnRRY+cPbavbYOi7zZ9j58gblo4c1MK/ytH2tTvWlWzKDPlG8du
yVIPGKlotBbAOuFq8tW/dmSRowTuhlVX9uQVfitcsYRVZj0EbwZeY5gXk6NGFNjeaQH3FLIfIXm9
7EjMVg+iH4PMqg6IaOZNtOV7S1Th3rXls2zx1SK3E+taZ3pCvd5QBppYVYjGQFK9MSpNffTeoEcq
afZFKhKMIoAUGhaHWcm6mby596bkB8hmPkztjKWyDer1PLXT0eDwBpDfBD6K/Lnbs6bEARNYGn6Z
kSjr6Vfnv6WGbBD7cbTYmUvNjPAkzBE+rkqRueuRfFumQlBibZd578NdXwkzJ4nHB+BPJeMnHsG9
vv19zh1r/29X9O2vK+Fv3Nb/eYGAczBth6uEaw6uw9+tz9nsy4GMb5ADVvCs98bAycdL4XckvQDY
WCUzmO+lUFedXQFROGR0CdZtnx/mf34vfxj/uVZxK1iwGzC+YxT8E8ViaqxFkzxvolGDNSSa6s1i
XCX3taZuiVm+YDz/EHBz/vO/+ie59fHPIkY3PN8Al2WY1h+fAHtzY+koS6NOE5xcaPu4sMn4ZtYh
t33PRnTWSJeg50QG+ggE0Lqx2sVjf+DXcKMWG9F/fkfmHxiCz3dkB4gjoZ7wLNAfnIt/Y9JkOjO8
EldfZDN8w7Ko2esu6M3VPPa7iXhnBBoyW7l24W5dNkzQv5lEkWVJtpRaT5aLHW8MPoapCdYuJ9ku
qIvd549y43w7AcxbM3748p/f9J9ors83jaDH9Ul5hWfzJwA34Q4QVZnxpgO5hKKb933mz9t+0LyV
5PjdAMhAkDO2b66BKJEI6QaxhO6yDyHhSpq/WiRjOyvoSfLV6rtbxmCl2pcitrbtxHapTh/Fd8CI
MvvR1zAsSL/LqS9b5EPa/CNQ3QWJNR+EKX5N2gQj3anHFTkUT+jX+q0qgn/goXxeGH9/tvIlOfym
ngWDFfXf37+mKU8KhNK6iBh0RZZW2CgHBQk340vqL+bJQnWFaQRZNDDNg2EvOistI2aI6dJRjEhz
GJWARES06bnon7BShNR8G4GjhN1U8Dy0rlhnMXEHOVDPhodA0KhmUxXxe9AYisjRNj+QvqqHlaPe
25q9uNTIzqr1atvG3lokNj6l+J/ulz8ADXzRjg5hGtINtASPU+/vv3ZhoGmg7cwiNh7PdaAIpjOX
q4xBhynAme3vii1dZZJCMHUzyNHakVu59R6JjQGWxs3kHnsQp+vScOzLP1yE/9t74/2ZLHUgWAAr
+vt7ozYtrF66WdTOe13m3mEp6m+1LzkS6EHgwsIBwnHzeRyYg+6smCOsqgRwrlWoYT0O6Ekft7ky
v3de+sNeiN1Finrnsuw26K0IWO8dettF/gbfgcjXfF6CmUiNo+87tzYx5F4zR31bZ8ym/aK8ddmA
uAZZXGM05YFe8js6c/cfWLn/yyMMXIALVRWcZoDc4A9mR55ko0hA80WLSzGPF+9md0vAkBl9sLeI
e9VaG7tiEN5bxyDmD8ssBYrQ9CnDzLavhMpW//mb+BPUZsOb1m2I7oicKD30PzEittBGY2C1HsF/
4F7Vl6ueukiYyiqqCg9eXe/n+2RgeANUfNN78iK8kUUXYT7/8E4et+G/3aaf78QxTC4HiDK28ydP
JivJBJEat2kv4rVj/+rSSYvKIlGhyMZxjS0XPXeaHBYzXSeNvqnrtNn3ZTMd5rEAWNR7L6ia422q
Hh5KZMTwGv/hPVp/wK7+eo+W++DefD5NHqf0vz3xlVt00q0nHiU4nIPeCA5Syzc2nbeG3vw7sS9L
QswBAejxvkl/gPQkG3Q09YsjygsF5S8MlgLy/K/cCbIvk+GudXRnwwMgZGroDJn+JqyA7GrrLyUi
OlN7USpt16jWOrxLVHs+jgXNa/7x0/+DyfT4zQxgjYz5XVjG/wOONcxGLlpc2RHmEG3Vom9M22E+
Ch8FKS5VfIo9zl0TC0oPCRa9jcq2MRkUBxp2VLfew0u+9wD7/sM94/xRbTzemOnBhXUtuHYIL/+4
Z4bEHWomDQKxX7Dz+pkFCbx/zvr52dEZQU0ZalKRL09+bBmPDzAlP0SY6MfDyVQlRWjCweZVzqab
YtQwzFrrxvIi25yN/VJ04VIZaxeg5FUfiJ3xBjfZsPozVqz19qzF1LM16fCZYRe/szWMHGvoyJTs
f7HNarY2Deg6ttVpZCo+1k55V22dMrMXI4t8aJatmeJuqUd5Sv3+VzyUyzFX6lKZuXEF8WSs+nzf
Ok3/ThjOGcc0H/W27tNiHxDQpYIk2Gk5ACpGU8sqfuS2sbvV7v/51vvk5vxx6zk6/Q1cnYBj/E8W
OuVqPC6epu1tyo/9OAhO74eneeEXL5Tj3giTuceBG6/9eKjCtvULYnzaJnTx2tZGwvxTYvEPcnyf
ng28A5HVbfb1DR4WtId19VFbdhu6dsI2MOj23M8kRAYSOQtl5moM2JRiC0zWcR4HYas312aQ9lsT
/x/Czqs5UqDLtr+ICLx5LW/lbb8QMt1A4skEEn79LNQT95vbEXfuS4VaUpeqKCBPnrP32k/QwCU7
pwuImGLXzdGbSFJ/Izo7Q+Mex5hkHGKvpEvZAfekAORA7bTcH/QZxQ8p2OOfUQZq440eAakuri/f
jEzYeOgpuZY/UKPdEls1MeFmvwDeZpXIKDmo3MHXjVAJ50nHCLhVBytEl9T4BiSEIvrlJYZ9T7zM
La9YrdoO56VRCxph+hQ2XvR36///RFha/6yXXAQhrKeFvA3D0vf//YDMqFK1LDhKRoaEVFUSMm3F
+Ev3QPKtaS88ta1HYoTakJm2qasnvwDVEIT1fUoOK4QImyEhxiAnhwSP5139f2BgP3fn//sUCk3W
ceoNFADcwP8psjLD5iQyZPa3Fm7H4bGMk2Rbm6ztoP8Xb7aFpQWVZUzEZ9FR/yRt/QtdKACMidZb
3STQA/BvBjMbsP/9BP8XHPVz/GjQ2mwdvAgo7T/1xhRKTyLe4izrGMxlmRmtk378VTAp2sV2k6wb
PU5nw1UTGVsZ01FxKGdhr/4uehjUN//7C3L+7uj/OWCOYwY44dhK8dL+OWBF1xj2AK/xoB1ku54j
84dSU3ZZSBjBRL/xo92iGr4wwUn3ZfM7KrBQOfU7vkSTmZHTffUgrgwjLZd02/Ts1r8pZ/ozM5Jq
k8V+sUuRU8XlrLdjihIA8y/X9cBVMVizsx6Kl6QnD22g2TnkOrlDnMmWiqv6yEd5FVp+14T8Xn1R
k5an5jt0T1znUPJOAUdylyYJnKRocPZ+l312Ik0v2iO4hFb+sI0EVTDMsBNoujvm4sMpjXidQ7dB
mRh+mUBfFnpDR+uYuCb8x8mZwAJnjwRB7jw3aFc01h4ifw4JeWfxLyE6rey4zE6NWHhu9azp5sk/
fNxgFcTg7Owp/HaIxwaA1PGmCK5SISGdVToPB6iUa7sMvcX3YG2C1BVPdvjOwU4JnRqZBmE3CkbI
wURB52ss6UwMrNBi8IsbJC6S8YVO966X0j1GFTQp5i82g8EG+7zj/jKCcb530DW6AS0Jb54KUtBS
71QsnYtkQqJo1cV7QGLXGal9uhozALxsmwh9Ri9SYlen1ss2eRQAxjX866xDfS5DIPdIIsMDHXVW
rL7Qqwg37b7uYv9thm3hMkmHZonXxv4zzbn90BfiI5inkT7QhPNfutNKk8/e093a+ziBN2/cBG9K
y4iuzHyOclTxTTGTw6eqYV4LPfJJog6xI2EfnLhsNl0aq20TRONWK93SbzXSu8Yu0by61SG2XWvP
7sbeK5urmqRuBOguAm/HiJGV18FLQujGZmqqGzlqY5f5jli3ppZrEJ3voZqLtSCn+ERWBTDEMfxK
3aLZkW2WAw3FvMQ8vFuVQndPbJuxy9H55n/CxLCMOtzFA+cycml19LvxewyGfp8YiGZCr+mooKdk
Q+znLc2Lq+tJLDABfn6dl1Bhxmd3bqFELNe0P4MdaC1wbmymtoNN+lXR+Gc3krSFRulvOhnsGcRe
yYBMrznSDXIV8l3vV8bGslQO0RlsPkgZfUCOf287g9oFlaZO7fW0mpFsb4TOoC0juDnpsr2b++VP
wEUNCuavdN/P6cC2Ea/c36Kb0f4iBKGHbBEIFMLKX+WkarHFsY81iVnk9VnbxICD0XQeNWKAZqQL
HI2aPQ939FxeY5K+4NvE+Rq9U3ZXFEhAZ8ny5YQv9dBm952FjI0IHItkRnO4MlO2XpyYCzK1nxn8
6RdYU7QCZYkwnYKJIAtGK3pI7B2xJYgXk/jSY3z3GyY2hdOyr9WPCMn8KzVQI0qyGgxvhsvo3kYo
T69m+TWY8MuJ6vM2Oo8SWue86ExGtySKh+gLLFSAgUUJxi55lztzSq8/aTdRisy20fvWwatiT19+
aW2mtrWuQEWMlSvQTXQuwBhDVN7FhJnDZtBKEIMPT25pH9JaiMugHbx0Bks56rKDksDVK9+8DBYx
cP6oyBZNzXtD9xtreeN1V457a0Cj5opev2DDybfM9p5zy75QPxqHtKy629DmxeVJFr+man4xZjNa
dOqMXEJi9VITbQxK7j2UO+elCUSK0o9QyMFhl8tqmKV48Lisdo30qovvdMkavZ37WtmQahxHVOfJ
ThCzG9J8b2Ny5UTu38loxjJoQ3aRIf0Jy5WHLPcx11kEq1k6/KpHZ9hUMNc5GIqgUD946BIrevQN
l1bHJOBzeeJXU6hkT6WmKCVvJsL0KDTY+rfzm9tx6wFlAuneojUR/y4HugbsGr/tupU7hFL90ZEG
ht0Z7kJRRvcgzn3OPqS1bLPZ4VTJoY+0takmt+WyPHhB+lSOsGZNwHkknzq4wpTT7HMmJ/EtH2Vx
RNL6iQLQo0FpNUdcHAQ1G4NzQ5vkbUl+JqJKkiyapdeyKs5FZpMu2t57Kddg3TnGxsFEwb1eDutO
SHkqRo1hvt873fhR1e6LGs0Ku1JjwxUJ2h2ArsUpumrojN/8PKuWwCPNLGQArUcm56GTMiv/Rfgf
96rRq9ZpYe7tCfP0UJnNdZY2wncMK2rxxtvI5BsbXZbLCW0CXFqF1sg4Nj3PQnT3LelKq1A6p9mK
rb3qh0fm62JXJEjEywhfzkTK02au/QdcStZtSjs8YCq5ZkpRnJZB4CpzOvOIVw3TRTLIlWGOW2Ms
KL99pIOFX5xJIV73Hk3XuHYjWBjtdB3r7rkAKhznzvBW9B+qpHnDjgWjIrYRjVBoJTo+4Kw012Pp
+Wt6UN2O+8XIfAxBtarEbd2BKvR9cUEsBBQnI9UwdlyeBgA5xO1i15a185j+oYy0zkY0EVjRdkdh
1GBfy/AihwMz0OCAPxxHw1wci9R+m6PAuqSBCfgnPSHza7cWSYY7B+fkmpk1Qj6nV4eoys9N+BSl
7B6iCYGtIa2Vm7HcmuBXV0JAtGQLCmGiGey1g0DwbOLQ9jM833Fq4xRF0XSwoL2txjxAGDuHz2S4
fAeMIqGhpdARaXL1ounXPXPmBBn2GYVQtzcGsTXzFAWD8Hz2Mf269hN9W7gVytQl0XT4I5Up7vLZ
eCjcLt3KkhnKlKftpsindRNA2O8kfKNSzxh0xXx0i6jeB8xwVkxT0h1QxHxlwQnARdYRMTr+Go1X
XfqQhHDAGz1BnGHsPebLwIP7+JGrIIQDTGXoQY5DX95Z2L6w6kqH38XVal3sckve9yPD3GbDJSdZ
dLNVPSUM81U4750RbX2uPsysPmlWYj2Vtwb97xU7P9pOhKAjmdtNYeXThWZAIv2XZJzrbStjj55Z
fB+00SkvPRQrCmlfjMyapJJk16vmxglAOHbUTruO5FTheo+U1Bs788dLXxlkfpfAp4a5pw1TfE7b
uOo/m2QxcNKMmaTzngSgFXVcHFDRPEEkhbdv9G/9CB9pYBk4jkW4iM3bipIYk7ucfPSdhElu7Pzc
mU22gWIBb3du1uYs4D5OVbTSeY8Xwci8A5l72TqwtqYmv3IwoXq9jkOTs57m2aYB/rLKEvtpnIFf
KZhXCfE+rlMPKyvHTceonbl/O303o6Np3/rfULRfxNilDNxkTPSU2BmkPm3iXu0IXd8WofmepQ6+
WrS8RSf3IkPeS4e1WY0pVn2bCXukjfU8Gm8ueJ/Mnz7Y21vsfMJ9KtluF/oYVvawSvMcqmWFbB0I
wXPKBo6ygjgLyvZhQM6SpM2n5TtYt0qCvFjkaMCk16GiZSf8vXBcYglaxtWdiE5V5J87hKzZnEAG
0QYCBniOTbA2FmdtUGbrPMBmZwK/W+syvhvjaAVNUqwF1tRNPoOlF3T+V6xet+C3dLCKpy5faTZO
fRpciqUZFDX2R9Y31xa8wlrl9aUzii+bYIQouUw+fCH0ostJT34fldsNxCI05G5nrtP4Mw+LBz/A
V+t3B39onhX9htVMW2ODNktBQrvp8iVivUQrlnDjw1XfruKCy4Woqa+cUJNyxL0/o/RRdbail2ht
nBhVbWJERz/HdvVL1mV1X4bRIeVWsPHBM6zE0g00BxudSpM+NgQe4mHyuisjQC6JVhubae5+URyx
ZA9evvHT6NnPiGL3rGr/Q7r54er8EGzCiqhqIrcoVSRR1f8B7vz88+/DElgN0HVZ1n6+xLi4VaH3
8fNU/4PB8y/2Z2rNbLkLnX+e5u8vWhF53ZE2L3//+fMU//krEImSmUxuspAtY+CeMyL4acla/Qco
ZKvG/m9m0H8/7STtDY34CtUZb+M/1J6///PvL/2PZ0ki+7ECDLr7C/P5eRmml5kU8iJBTcs7/nmi
f17fz/f+x9P853f+OXD/Hpq/z7M8bQLtJ5I0o6bkmnhs15GTljiA5XDLVPhAlMxHNQb6I8LKTK1K
xqGRuOsmTOeT0QXYkgc6+7NJNpzHHW0npFusE2sY78hJ3NtQw97wUe7SPPsY8upadLRBZeORrI0T
0oUQ1an0ZVTa51THcm2qXJHykaitpYfXBCv0NSiLTWuOMWB2HHoOE+JVVrbwL2HarwDc35lzjiSH
KKRjFyO7DJvqUjN7h5Z28cOyvHOio/bDHIMSWzA2ICATUtKGyXP6g/EteSCGuBshE9l5FpLBDCci
jly9C49zRX0On+Cjy4p7iP7bZIQdbWJu8TO02HT7Nk7I3VQUEOE9MR4Lq8YCNppn0Tn33bTMIeIa
uoO+EFqDGq0wD/WA6KxFXoVthlRGP+j2qes/EZHoXM0JfrIn6q10hxT7yF1v9+2Gd72pnAE+UYNy
kqiHxDOMh2TbsWNbJ7ULJ80IAqZdHDQZG0w3+4lKtbgrzMeMVvemm4OvcCC3DRDGGkc1aRrj0edU
Qez+XVCz2Q5HQ6UjkJum3YqgSBi5qSvCCZR2tgFtsuq7K40J6p4BqWSJVF230a0RAmsbr/Q1SBoY
9qDKNkkeYpiT7IPSEVd0oJ6FE4eXNCp3WcfRc6LpvbGiO5jvat8JPF+qNHYDxOMNpWK3jXuUrbVC
R+VgNg6SKDjoeLpzC26obpGcU7smvrC7GSuvOFbxyBwLldMAPMYfKETaIK95tbTTHSEvHTvqW3L/
dkl7E5hxhvMJv7TFWb8AW1uotq4+JTCN9TxhWgiiI9zeYodlJ147k/mc2+TfhXCzYfAAX15y35nf
9Ke8wO1L7yG2QPhBbMQjPXXHsKflkTLJnCABBpX4Ya5lG8LkB8yEeBR+6kVQqgvaw5LAL+p4481J
dmis7DvXVQVBBUjKJNK9nkbrYCk/vEmh7lsDrxidybyxgwyrRt/c8dbktWSaUDFXvjGESUMj+C0L
BC6w8jiXM4SQJOr1hz4V2wIeCfSXDeQ+jkzbHgmAO1eABjZhm4jHQH+7pjTR2dNCUbrMN/A7tlPt
/xoGuIpd8CnmR8zJxaGdQxr4jrxOoJ6GrNvOCZhl154/yC32gA2Ot0UVP+WJ+80UycXqvE6D6Zh7
xilOFS+yRNM6BCGeBhcMSZMAEopiUDDVHDXYhus3SM6c+k4WUjP78A5Ue+sIu186Rysmzfkltupt
2jERIHqOhRgCHPCD7my7uKTE/BmatM4q8rFLRAydnYPaLIJXW0q8AKQ6sG66T1Lm98t4YAK2w6rt
Zzsnk0+EcF8879N0UuzRk3HXzeha0jJJ14FTNTCeKvAaJorxLCFosJAToE+y3EOzsQ5t6/2qelLY
QxdMFKyochVkaEbssey3TqPeLPh/KrD0vnfmbxP7GCXzo92M++wPscBQWrV/GnqwLkT7/uEExBin
FyuHcF+sYNzF1Pn7WC2qXAM3feTYPcLb6RA78FJoLrKjKtbwlKMd22QyLCeL9hxGu23xSY2hSa85
14V7mn24J5kiOHwZPid29xBVoiakfXohKbTc5dkLuQgrTDLNCQy/2JMGcQWjux9m+2S7EV1Udzh6
U/ZkZAvZDsbVJmhjg3mOW+67by8b4WuHFKEejZYKsDOEWyfY9uXwJGhbOK34UxrhfahwpKkYgfg8
u9vsQZZtuytayTUCe7bMy+vk2eaWYYETWN84f+2tVGrJXniFPQzLMUEN0I/lE7YuyFAgrDfGSA88
ihVIvEXxGcDlCNAfbkoH2o1LM8FSW9/iz+STrO9QrCVXw7zJTPHSNJLphDN+xMgmVjYBauupnxhd
z8mLyN3fdjvFO7m0nubZP4mKskMWdvDgqHQX4GLSY7v12gB3P1dA2hmfUnB/GIM3AwLB0QXJdR2U
alee9xJY/clsf02m2a6dhfGDGfSYSOPOxHO2Dy3zNOcAAyjDWyKrmJ2lcdfvQQq9pAvQszXLd59C
r1WmvbP7gBI+pl02av8J98DBismYBBFAndmiejHEus5qPJ8RGLW+ZE5aCzxPAjQrpkk29PEHwBqE
4o4aDsAVrlnv/epp4O4ilTP6QB2cxm+DpQjGjACqaX4Xpf16hou7zuJoLRvRUn/TFw4zzsw0wocY
2vg8EeQ1hDHs/Ir9RphN5m7sZbUbgpOKib7GiY/aVu3asKGdB5ToMsYzVtWxTrZxqx5sn55G6xZP
st8ZPkJ/h7snW1UCs4uhA7NiW+cuXbZ48JdOqlZPmG+hzqEYx4dL+I7jDyaoCCp+lqqTCWZnJbKJ
/WCXZUiJsKWaQ3HwVPInDuYjQpVgTynCbXlksj3Ljk3E4q0y6Saulg7V6MaIXWsWTjOdzlqUhzoZ
jk0FWliDyTWPfoE5qsoR4nl59hzTyFxDRwxBQoHQc6enCp32UTrZiEWXbh6379HHDddC1goS52SA
sF8Nuj50fqS2XglDNYcsOCwXqRlhI+QvTjEEROatGf02PBwhlF+RlhxYUa17y6CmmfBgm4QPbUvs
qRuaFURCYNhgTHdpk99VVrigznGRCLvJYKrkD6JHTNtbzbQJ9OMMSeKbvnjREgmKzKI5gXbMXpM8
ee1dPPZCSIojqz0bmjE6qIIYXBcsiGLvxdF8WyADb30jOHMRfXt1EjIXyZ3TVJl61Tr2jTGWkJ2T
llvDYL8lVrYLT8lcYj9peLpANr9KqdEOwwfLcJHctIG/pF8McHAj0K+BWR391tmF4qCaQZw2bNz8
TViawTmyxXXCfnWYzOlBx3vUc1Bsu24PBXVgO5OySAA5GeNVSUrIxOGx+mZVG4yEFJjizumbddG4
L2004vOTL23KOLtN/dcea9rOmG97NwaZY6urmVKSuCD2kfCdzcS5M2THERiD1aiAqHP5E7Hr3whv
KLnYAVmGS79Tyte496G+TMHG1a4FcIOlsWU/xjli6TUa+y28Hbg1VjWcrORSa/XEnECsQyMqN/T9
H2brTnXlItlE8dSqCPH/FG8GseBYmuAwG90FfaC7HTQQyCCal1K8vYnNJr165fjQWwO9z5p+JJN3
y7jFQPuIHUGdqkz0J1q3NKWrzE+2oqGb8veb/cB4vUMcBOKawdKCCigNo2GJbZznBEbArk8MYwXt
3WYiM06sRjXkRLeu2cCymT/4iMDrOTKhfvJA+rxGfkfpJNT498GPZ6B1gQOaAczxKVgepF2fYHA7
B1kZ1aru+zeUfrhIqsA+jYVBsUi2xUaNeJNG/xnMPXMCo5jfUeduc6eHnb+QbBvdoUBz6ktsmN3p
58GAX/j3K5Yrn60D2OSf78Em9HQrTrktupNKA1qZy1exGhmiWiMuzNryjvjM2lNCW+o0/rzD//zb
6UvShBPs9kkZOP3Z60UMmEA5dH5UvWSH1Bxm9g+ANxVWOBUmr3ZexFtaQpOAu/XzN0EnSH72f/58
RvdNlnF0EKU/nmhZY9uKqrnb9bPx6PZ6PMl3Bs3dKV1+/vNLWqN407aBssCJuUEraYRr5BslZn1v
7TfsP5LAhMJmdYzRKxhaHR4wpHcTuZgpRAUHl1q1gKGrjJOxMge1nirKCs6AoaG3yEMuy+I034TL
mypdcBarGSRY1sTZMYqDaU87iPST5YfL/p0PkkGh/pxDp2EGRhTqqVU4PVn0eCcMu+/1sv/8eQAI
GW40bauV3Rktg6u+PZVCbFD73sAfQYPaKLGhirNWQ4J9UC8PuSGRzDAuV4dOzJtSTfYpAx21Go3Q
fs+9WR1DcMVouQEE5slH67fG1qk4f5Uqd/2Uq9PPA/1sgGMBpfLYBjhf4pCOhvrvH/58hTVZnbqw
YZJCLhNqbIaeKRD9NUapCCC6fpFFwyinxSizdHAI1qG4fK59Z6KVpt5Z4965A35VkDD9EBENcEoK
Txu5QB4QDGL+SWq+PQ/jfRGe89h8ge3JNBO7cJGaLzP7WqJ+7Lsl38iyrRdvyMhBxRAXlf5DnA27
adYprfP+SE38Gz/kJvmVeP1bWzIOdTDlM0bA8WGM9ygwoQ6O0B2MZ70wYYPhwxwi/raFOd9oP0nD
+kB8ea87n81mAzUQzRJw7+oMm4J70kjL3LbxczoKATul2cxAi1FfScnIXak+1cF0yVMAtz/f+s+D
pB/F0KFf/M6wO5bfL4K23RuCPfvys39+NSuWk+/nKX9+bPYq2Hbaff3n94ZoQF//882f35ulF+7M
1r3WeclUqCqrQ7KY0hg1/Gm98eoWqF3aKHsjPyHbdHSbymYyngMqAEhNEcZSeGahcS5FHJ67Hnit
X5hXHZf+mrngvSHD27jzV4gsQEW0DiS2hA+kxFyUDfEDRifGOJ6xS/KIPewCvXP4kQwZbQwZGbRa
NcEjl5xl/umJjL5twDJWetx6dXe1uHlc/ODkjtCCwzzdTNEgHhzwJ1T0FDdVnYuTr8UZWrq+gT00
k/BAHZSAkFwZjfpskXnuaySfrV0eaCTYB6MGm4fqnZqu3Xse5EBPmTsbjfKmzKp56/fWoyVafXD7
hKI7Zi0OqTEmluu94984XXTQaSvv9FzsW2mSgxzbx86Dne+FUbcXoT6kbFkoFVFcp4jM93Qi2esr
C1ue5hp1J0IqmCTB2HhrdE2Lxp1BHOMwG19NKxxOQZ1/WFmhdrbvf8kivAa+vFdtgUco+Xa9itTu
1ACheGlYyp/H3N6DsPcgtgP2MSl+yZxUXjgc2c4+l10ILqFmUGeV03ctw5fWdpJduwwCZB3ccHU8
kwKI3sBKAB044S5U6aeQ4xt3e95ifXQdm71Emj4Bp74LPEROzPvnQoP/yLnO1NjsMLmPzFzmfo/k
67fxzT6LpKrQf7KwuG4RoQYbvBNPOE7UyXMnYCAK65afBH/wzsV7MEwxxM+ISduJOSYOLHTBHcm0
+fzoslkpPduCzvvq+O4XzMeES5fZB3O1abtooRXTWB3wepw4W7RUOP97hkj9EDf7rCvvaPVS5bI5
d9LtaNiHXuKW03O98wy4dAbOKdfM7gzH+hU4mIKT4Q4qEe5lNpSjm0abOIb2OUYtret8Qw7L1nCX
nea2zf3z1Pi3s8PwKkdJYnswuANbPyUWQ+CqS78JYrTpLhiEKRABFgJuLPW7m1Oups54l9fBfefT
q1DegzkOr2kxvMFougaePgh69p5oIlKXyl9hgP5sHggQMrgsXBIq6qr64NPPcYck936RflFrzWuv
So/2lF+40ZNG53/7sr70/vhbW+5vkPJ47KYPXSBoW3zLSdbfzRU+S0vhlMMecMH791nK8E+D0LxB
SBB1ncnVad058hsNzOdg+b/sJ9VLqMPLjXJu66/J9Dn66W8d5jTPsK+tEy1u0tJ5z+elFWAzs5DD
yxTZmj2RQCwQJlyiig4FtD4E7u+cl9lWmBifKbhvpsR8gUuVbgQ6Yfrw5q5dnge9SEdRDx2DgLCz
E3aPVojrQTJNpHVSrr0YUAVanUUGGFDrmevIrGxmt/gFCnu+kKLNkJ4XnkuTkA13fBKtavbVXDHq
bwmgUxBgzIrR/2sW5jlOX2tVWiXNPlKpzt1CZIChrgzvNoXesrcqmzYoYRMaDTl87WgzWvrGGXy6
YAUfWZ/vSS64+JrBBpvr2zSxWdVvm8U25LbPHU1eP/EuaqJ3FSz3LNuToA9TeBSg0plJ0Vpzv0YT
GY4t2s0UEqVlJz21r9k/hVI8jBLCOp1XTRKx6OFcVQatX5w83K04AQVIIUQ/7cHowgNX6aITPopR
3veO8RFH4QNHeKISYW0f7n489OBbjckHIRefSE0jyC0+EY91qInJK0d7W5fjCw0mJzD/IH6u+ogJ
QZA/1PX0OKj5tRkbyjGrOA1ZeekKBiAGH8/goX+0aGBZ2RfCkLxw7p0ci0qgok/cBHINwQcE9ejs
iBlBUeORDkg4x57EHlSuEinJR4KWDohn/GseTZjpvI6CqzIliBA2WG7OCGqYV/bOJ62J8+xhUSK+
8Esp/erS1xGNBDMx/W56ZGidHzO7Cry9oeRLmvnPTC1oovV0kLNi/K1q6C2DFcJpTfZ9+x6bsV6z
y7oxSxgm1vwVZtGLThiFMilEELeNlbcgoSqM36y2ddR8JamgFQg5xsAQtBvC2NpJGvvrKWJ76oLM
VTZ4fhFCMrftJUlkQNdG0iO2julo28N3TIAaap75rvNNtYpTYn+QzdAsr/6YtEVZXIf7pIu5KFET
TJCo2SY/zfILIg21Wd5xtigFgjrmJELQvyvKx7IjDahqEbXVaYH5d6AELoePKQmyaxZ1rwlx7itf
mtFtQjd1xSz502IocMD9lG3BN5fHlHuJu7BfESaUZA2102Y2OJ4iBso/WbRAZ+hQgALkxgymFh4h
CUKLjN5s4lMSeth7ffexnR6dIUepVyOvsFDjebESzCnImy2BuLIclZs+8L9iippzOwMBqEe8In08
7uc+aQ8OG7EtCJ6F5Y2xPl4wubBRvLVpmhbjZ/knJzikiJA9ZSAC0RfZUMrRMsJMQVpVYZg9ZSp0
Scto2rVnRU9xWDSPSuS0UFw57Ck3s23U9zSgVZ6dK2+6b5nnXSJXBRc/a+0d3hKYqa1XX6wSi3Ji
2VeyIT6TIZgvMT6Ko2YmNkZBe+mXh7DO1FbDLQWDGfgne/GdTBrmypJyYy6BK5nDBjHPl87SEpXS
FfjYFxsmqEbrQP/s1heo534eQuIPDbvclK0X7XMvmE6ZdNAE0dZP/NGjtGYRtdy+RI4AGNdgKbn5
ebAmlHtGhNLcne9CBvc+UILFlYjoc2Wp6BIXMVoRX+MsFGV6GFD92m3tXjSL4bpZKN0uAJC17qX5
SK06PAbHJjXnR5BzFQYOzz77MEBWsWL6NZRj96QsXe5wRVAlCmHvQ8EplyjPuHdqsurq4O7nHzC5
pp21zPBrgiYH1xtdLgMkBa6NojuXcr5J55R11aeaaUyHlU5xeHy7gj01VL+lq7K9YxMqWcw4q6wu
O/hM6NY+MNC1mSL+CWLnJgo0srk+NrY+WNMbsPdktoPh2M4j+GbbZrunAOeuxqFzKS0Nhuul4tlA
6blzzZR/Mum5qOhG47F2mumRZ9nYQh0mFvVbWPDWxh0scLoVOZ/+6POc+3jJSkgmljhJdMayAW34
kLWBM69ny5DOx3nqzQPgBbh+WIxSyolCWOLck8BZd/5BRO2DmgF4gD3cpYvPEhMdQ4zZuOrO6zdh
Su3u9yjvkMcsyeJc7oGKD4YGDeGF7YRgdAs5BGOv5D87ZrLzOWTwdWnEQwMZ6VHAKxwH1BeIBzBR
uqc4Q1ApHUmtGJySwr2rAflbNP6ooAyJe+klNNl7/Bh6e3i6azOR6xGw+Xp0evx5LKBbNxRby02m
I/aDa6LbAIKsLvaz6m5hJl5mWYJPDrr3fDC+I3d00ZKWqz5Z5C11wYag5ECg12HrGufnosJ8TBFI
eJTmDjP3n+403cxDBW1pyJl5ahIeZRJuUmo4p2bZrDC1ZIGx9bok24ZL3m4xuH/yeOwOim4eEid9
QzQE5M2YlYLVV8BuiEnHfk0RiTHWTLsRHHZsP5HqMd2Go8Huk/u/Qy6BntJ3o6gfarmgiJMYIUuO
wmuC85ZRprjMzkhJ5Fbt1i5pxPAbDPD0zI1J5RjC5LMQ0BcjeNrQHev5KrKvovKihaZGA9WXBEFA
TN+7FTLMLMZSbPjeNa/gCwYdluwkognW5QDy2B6DtiYlI2bGA3WNGZn/iktG3AHYf1tIZFba94cq
YcM2j+ISCUnCZemeJ90vlmk43xElk28pYPQwpqhmgPQRREgVUZrYIctkZ7djfHL8gqvSLNSDY9kH
4X6DPoRAUaK41oxWzzFA5N4bjGPMTFqBk1oz08enlFpnCbqWdDbiP4DslNuSHuFyjpvb3qE1DB6q
PU/K2rUVC8akw2PaN93RxHwlPJdhDyFuhVXcpW3pH6oIHDnzjuxSeY0BtDO4ZT18NnXzziVkHlMD
rWdIWuUxAJyJuNO4te36xWYKtfd7BYVLjKfeyx5QFS9uE32ZhHv1+yxkF0x9Iavxpcu71eyPqE6Y
eWif5qyfNDwXYHJfMCGZ51/t0BE52XgXaWIfcBt2VHbP9c0UOcZKKU6cXxm9vObO6+a1bgnPkEGD
+5zkj35GSpPcE6bu4h/3wK0baw/RMlMJ77VAEeF44Djpy2LortxPa7aIHM5DeuhMJIhfX4Ct6vPH
Gv9zxEpCLLY5mTsYk2KJLXR+hptpmnTtmjA4Sw7tpupqualdSsTCaohoobJCYY77E4UIfWCaFKFL
TmPk3Q/9RMW02Il/zH7mqLz/Yu88luNG2jV9KxNnjw6YhFvMYspbkrKUtEE0ZeC9x9XPk1lqlZrT
PX+c/dmAmUAWCiwAab7vNWeHB3wd2FO/cm17OaDSPD1U4q1q1XQNCE0fTisyBYC9C+YgQ9SCgIpq
5Ig9TKjsDiCC6e1dJE0wiyuYFSTeg2HhMubXYlWLIrm6qA71tQNwJEWeG7vB+Vr6rcVnkRfoMGaV
1Ew91F7COX/PWp+c2RIdyL2cUyNlsgmbpkxfojHUD4ZDMLhdjG1qxy+FAMQKpCW6ce2NQezGkQRu
kQNhQlNoXcWgq5ylK/bRlt4hWudSSgACOCRNYHqaQMAp+2JVIzRvYKPbck6RRCfB6RWQ50L3c0Yw
bs0K830iOGVmVcM6rINjZvGLg4s65RCtVi0M2N4BMxtn70WNOQ/ePqTagDqIanjqLWZcyMCh4IJW
/Spoqm3rB/1KtUS2CPk82aWmdp2vQxF8TgacibuZno4cEvA1Vrs9Fpqjr/2whsFf53WRr4eFDE0K
gbqBGgLOar0AMdJq8xv9qaSwpU9GRSzOHAv8gDy+I62TTRQBhRjNEinT4RLb1p+uQX+U6s1DGTGj
1pFfC036+Yj8MXBG3gX7Ee9PbpJpv615SGauymu191MGp7xK5s9dz1rMqcj6aDE3W1T6NpoTJkYa
KLO23chfhmRksuK+k5LAsWY9gfAgwLl3ARdaeeZteiN6UePJUrvHLCyOc/I0mPbXqGLpUPl8RIXv
GgubTJpOzCWnYvgULdw7o9Q0mJr4yhaAUPBvQXEteRSGVeyR1cvPiZ8YhwYCQdt30y6PWOR6JtN5
Lxu1D07UTafREIda1x+W1mmvTd1315Kce07O9IjgGr4DzIGdbKwRqKbTjGfxuQ9H8TQwjdQns4Hw
l201yxye0k5meJYNubZig/Fjcih653MrzfTURsO5OIq0EJ+3ykZCLb6gbacHayJzw8ZgEXIuFmRu
Rw34rD2b13nS40OwwASnH31Lsn3YL6b+trI7Z0dfYp8R3z0DRmE+NLV4+bY2WnX1Fz9DK7JujTdR
zyPazRpSQwyS8qHSpaJD1ItPmksyEYk/fj/Cayd7hpkm8PUTBEH5Ly+TfyTZ4+/lmn+eOhezVpaT
nXdwMbzeE+R3VmARSNzVaKWOeoNHE4wnBbs1+sFaGybqCD13j4kBDiJME0a5UjMbM9y2JGC6ktQf
L2J4LPX4UzKABE1d2AzMH9/YafXgTlh847nbwO5pcxe0aRPzLI0aRs88lcnCpClz0neiswtgON9h
2HkbxwKAbbBaX7lgh7i2al6XmALXo/Oxq3BVIke+7ELQPUVbf2yYGa/riT5IdUSEV0rEFSzMpVqG
4yDDuggHkaWQq9HeZe0fx49dzdvvkpcgd8/kFvObCVE9kBHH3CXrT2Rt2Lr5Y64jWTLiY3bQUYlQ
6suDKUB0xCj1lT69cd8Oz4YG4TpgWibQhWGqT8oYk1pkCk+wXkDbDgyq6ndynE/aCDZNGHDmTRhD
6oKrBX3ikNmWPoYfFiaCG6aujPVooBh5tsIdOthFPAIAU4zv8xxNG97JjVI6H3rAEt4YMGmdCGTC
qiOiwLsa6zb0xCIhZkCHZRp0NSlwnw5lKmY9JB2UD4V7LFPSeHGF/qkbvUjyf9dmL7mUngdIC9jb
0DaI90M794Z3odHhYC5nEiVKKj8fQb0h6Z3A+Q5F/95AQ5MeC4cN5iu7pqgfUn9mfPSOsRF9gkXf
booRIhqqEExLaFR27n7ObZa+QeOvia191yGwEy3zcKGkyw8ecmSPV60zXgldz5jGlP46BvmJexne
HhYzcBn2XntQXYz8Lev4By2EIOgaAOZkfzW02JDroLalzVo7s+BLaS4apnwQRAhVmsmL385XFVKH
RoIKH6t4YBIlIbhk3mjCwTVddrlSuyaopMpFmj9Vbn+N6WRWWv7SGX0NjZj/psLAd8HaphbLIQ/a
aGMTPl/hPoBfnZxjL/140ox03PljgrQwOaXagiyTGRsp53bOEgAU9uivs4m33ZuxQ3eih5os1Con
bvs8YBYAW6TExMYN5+cczqE+ejKc0X/HLAtu8GTrT16pf5+md6Ffml8IVIB4xqz4EgsnOdjWgj0a
ZPWNRoCq1PXsVNblMbbN/mpNwxEzN3ABhjCvA3OcPFvAWZdzsPfRN4PNi0JKAXwTbD+Pc4Xkwap2
M044Zpu4aREG1YoXXKkR8MDNkxx08L4x+q+dP39AlfqKpsDDWCIHEjR4o0B6P+qNwES5ZZHTG6T1
iDOP8umx9ZpOilmiLnuCyU8ZZulUrEyzeKV440TofVn6+eRm8JxRT3yW/SHvCagDd1tF8UvkBu/L
tH5TLOJTN0ffssw5RKiZSv3CfkVUYw1oZuCWuu9qptfWSIQQf3gi+xnTXSFfonrii1psbnE/lVTI
vHoMqwhlV3qBtGLaAe+2Wy0zcX+dHtlHgHqTuQc1YAesbXXzDGkOR5TQxuOXhEefnIez2Xgvle4d
U+HDDjSPkRFDz+qqr0GL/rjBw6X39vvJI08u8jV8Znyf51WB3KozQ2ZZEMReeQOPtiCRwuCXvDiQ
qVfh4h/ku2sm7bLLuZxJ895PHd1doyeYsGsdmp/MFXs5nZgs/NJq2Mpe+RhUvAx6AVu6JdRthwhQ
g8NbqStvBljaiTM/1p72rh+wXhkm6G/MIirsmk3JDZ4XBgLLhb7Z+XRyEVyryX2oUx5/JUSlXpcw
8VcQJK4a2Glii9zfEBJC3ycoQlZ0SwHgeAgbHx25m/dhQknU2kAsoXeAX7vJEf7AUg3dNfGg1Rm/
gnAbOjA9+BGLpUAeWjzoM1Arpq44cA1AhYAMNUHNnRRkTOerGIN+o75Ltm3p4JBHwhK6QjNHLncq
VzfXpsWb1MdXGFEySs+gExV4wOAKCYaKcEiBUVXn0NlWPQ+FB6cpcxCXZrYkF17Zi5lbpyb1oI9J
nSy8xA6ZS0QxCCXAzuHfXvwEac78bHvoU0VybZ9ryzUt7a92xUolyBmfI0LQbiTtETQdA2zD+jj4
+MI0LO54+ldZBmVAUXPR+SSBbspI4VRsAzyC65aleJ4xRcCAcuMifkRyB0KGNlrvatOOV8DbHEbx
RoYrIgBuLAXksMnDgeNzs+yhaGjbpYZ9lsLaKOovCCr72yT1P7QQa4xYexO3CCjFOTqgnkCpGdzd
OmiEvjfqmH+0bd+Jsf/YyVUWFjLnbrBmGBQM0x6e6Ek0PiVwu5Fjj19Gk5e+Ec6+9xdWbCnT2hoW
BwSk5hAC8QdjuQApWXxCxvJ5HJU+UjkIrvaH6rvh0hFoMECwTyXWTcXMvJFbNlnWO6+ukgd3Ft+z
/AUZs+kTaVB9di+w6ADiIz+6gcl8tNJ4PtVGk8J+Fv4GXUKsOZs4fUyIPayzpCII47hIF+U+OfDS
e0c6Z12M2C1xih1EYeBBsO8M3qCjwBdt9KcPaT9HG6zzAOHMLSl+vYsxJHWwmUbRWR+N4Kot9Fim
O7/3LDBRvPywNQZSK7WP60XbPhlcI25YANlmuzmKeKx3zfzYEvFawC1hG/TRL4zmWEHLAYfj7IcQ
1iC2EqcRzQgjxvoQPZkGg8CeMTZkAgS5AbPWqFh2U909IXsEqWVOs7eGBfKmpPuGSDMA6jP75Nqy
gl9bBPEKTS+eJlaLbxcAnD14kpukz/+oE/4HdULMkhBW+ndxQog4ZfPnt/K//tf3osOP5/jtf//X
7TM/pQnRAkSA0PJ8hAAcg9QtKmM/pQkN3f8DSpbuWhg3gTbX+aaf0oTC+EM3LAYkYaFXQdIOhcSf
0oSW8wd6PigTOIQDiMXo/n9HmpDL+Lsuj+5J5SwfbRAWXrZA9PDvmjd6HlV6QKzznDURA1gI7GVs
M5i/v0q3fWTOZaYN12JYALKsWv0/x6YAkf9mnuvfj8vzqeZqUxpmfZLOGzv00Z7gXJCOb8fsTTRg
aV4wyQLlE8FJa9sW+WYpGah2xhKqozZYFHL41qgpknRZq92qVSY/f2/62+nube6HVWnSwPM2/fiZ
7BjTnF9f8+pbR5FAXL0fVqVXbW5X1mquvsr9Kd7c25D2eQb46qPb3R0rtxn2AGebU7GMzUkXDvmd
EakRZkRyr9oAQvhbnXHn55EFGKyh2eFRfVo1zgYjPxm4XPLpe8P7ye4tb83l1/72Bf90+NU+2Pze
rk2da4T5Ze/o1fF+JlUC4kGgqXbQpcBpmIBtDfJeFtUm+VVSVXMKOAzi4+dh4EywyP0WuTT5+9/v
4qubqqqFuv9eiAPYDMVm1TkVyfgGhuVplo9aIkgclfhLbZMo5ElVDynUBwwWjIrEpGyo9qnS7XPq
kTZtMhK4ojyo53RW+9Th3DDOUNVTQLp8NhsdDOpjIKm/fVYVTUITTg9aXtVuL4e8IlW9nVRWyTVM
hvYwigYL8thExkEV1SYejeHYZ38qEOQcSudzhZSEkw1c0sQDXVWF64GO0+B3xsT6gLBkSPuoYge2
qQzr8GjAaN90HnZmqWfxUslN3xJnRDuf6UHQxwcXaUC1P/7VQk+DvVk0+r4xp/IUVMhqJlgMAGH/
Vbca0rGZU3zGuqk6qY1j87uokpXp1cmQG1XFy+V5wZ2UNC4tPNYilV+Iw2TLlwlgJFsvjgZcYtyD
btv5jWMWuopaJ3lrt6IVv5lwoV+1yH1u0jIDAR8lyCXhiEPRM/LiNBL5O9r5kxP6uMPb+lX9Y7A6
+ApV9Owe6F+W5+Rm/SAB++pCztFcUvhJQhpIzL6+vV8+5qnuxpSmlo58div573dA/06qqjZCHlCl
NK+vXhshw+LHFfFpvN2ZgwoS1br8jfJcdLtlbt+oXyHpeQZUSX2bzjL5MAl3nUhg5OzHE47moG6i
Yq630+gil6EAl2GMriGw3i5FSaRAdyI13ZNH1I4wK9H6OUHGBcY0lyRIJmf8QDyhJeGNtboodU8E
nIk+aM2D2qXu0P1eBbulGnj5goVOPs3yj1VbsHJV1Uxe85xggtTASQdxDiM6DsJjKJ++wLU/+lON
y6lYjkldEirT+vakjqmSwCgY9nt2eAWFxUIDVplWgyOtIw3RA6v/5ingq0KiWinLh1UjQak3kOqS
gENJq509iOqkDRZIR1UkPcKIJXd6LZZsWA5dshAkr1GA8Uuxq+OHkahQBQ2FrVrCP+ORtv3wk65F
LTFBNqp0r3qSD4RX+A+1q+/Dz94wkT4vex4JV3PbE8qCwc4Kl2tvAORUu6KwM/exUx6m1HuuoIpv
tV+4X/INoNvvdQKMRFEm0pX3//D2byosriMRv1VnYJqSXxTy9/5fqqr6fytR1ScxDOTZG8wSMwO4
pxiILMr/XP27ribRibbaqh1lXUlFNNJM8ifqJ8zQevgC29+eV/V0lCz0N5ZDSN5q5YB/e4Pla+z3
2j6PLGN/3yVE/lDDv8DuA/RsYjHE3zfhksHbtuNlre4KxLcRGTBwXxKRO0qUspDDtqomOsAJBG6p
22Q3VwAdki2MSUZ8xRhVG90Di67V9bDL0I5eO4PlbyoYsBtXPvPOFIynHB6ehF5AsK+K6aT2BcX8
xS3xhDZ7OzmrDUJaCwFR3cDiD/0HayFS1aNeccP3qhJwRB7SArjHsXHfGePMwr/wUE0ANnGq8nyS
CGDwZogltKdhAg3p61O+DXWD8VuhutUDfquLugvWAAV5vaEyO1XDq6ZufyNvpNoss8fOeh69FcEg
Gxc6nFPwHwGgasm72mnYwKwIUPgQpBnx/gJ5q9K92jUOizF97LceVCyXlf9JbQjDPYPeHSSLpjjp
sutUG3h9+em+T1XLBdNUeGQcUW3U4XtV7bPQbENKwzmrmmCEZsEvT30rqr2/nedWRFADIDP9njMP
GJS39cXEzxTMFiB5hGnso96+KU1nIOqAqJswAHANGt4jpS3l3dDj35gIV58IttM1qCmTURBWEXJn
q4rqOJ3KIxJZaKZlAGYLOZ6McpBpFHlaFdVOtankYVXSmDUzaGBSe6urhqo6vLHIb95Oopqqver4
7MgxKyXyQBDbQblB1WN5kvuZoiAhKxTbwLCZoMAfkodLNZ9RxUjNPuXORJZUNYWAgt3gr7pqeK/e
DpPJ4XtUS/WhTL0x93Oq9vfq7fCrb0vun0G/skTapLpdgfrcb1d5a3g7h4sZK1A6z1w3KYN+OclB
rx0Z9FQdIalhEwadDFGxT236XyVVXTyGTNVYle6fVdV+qaMTWHVVEaHLwKqKuu0sy1o11oQcblXx
tvd+nvtXMSLq6zCTFga/vu/+9ap0b/zbGe/nenWJrz5ybzfF9BRefDDly2rI11Ztll+lV1VkNtF4
mUAVqQOmHMZqOdu4bzC0gJhsz9/ULr2PGd59OTW7N3lVVQf+dR/iqoRRQOmtVDuMwjjhq3PdvuUf
j/eYCq/hMoifV/zrH1XXrv6LVnVSqnj7r2QbdbixErqv+796b2NDHTsONYSs0TqMcb1Wv6DaqB9v
RBV4gaQ05jstdd5VFZjzAcFgXB7kJA983zWCA7Nr5SzNlhMhV035VP2+ue1sCkSg/bo2GZjkvPB+
3JKfvJ1SnUTV1eHbTlXXISRtDfydR8/VVpGn4UsCGJyFbOOfugzkia6h2lg3MVpB0Mi2wiaDuq0r
F6NkC4DAoIa9SSzjO4MEIki+9jAInIt6AxSwLifQQs4lezWXXNRMmwTyssaRCnS8gVo3Pizi5C86
cCJZAsJh30oiHqBOCu8QSSYRJjr1yVezKgzeqzXU3QaOSYi0g3Y2IBCfcjXFmyTlBZV9plyxHL9D
uVE7Ha3V1oMpdThd460ZEbDK9HDS13HknfSpm/dDD8NlkhsIWNUxJtiJD213SuSqRZXyoT0mCXOG
Ri/0Uyc3eM0sp7axyASV9ouQ9KtBLonuG7XPYYawsQxik6OHYoC21OO2bC2NgQI5sQzsztqok09L
43nbXA3HnhyJ1YZM7XAsy2edLph7LH8JW86r1A+jSmqjDmRVCJ1EWuXEktN025hZdGgXJOlU39ip
nnmR4YdR9seJKqq9iKE8zCLB0A2SwMl3DJ+1Rsz/Gzbz4XVjQ/bW6mPqiCqRMKksbkbZwPS5b/K/
V9UBtS+uSeppaGxtiqLGU9efh5OTCIx+rGhcq333A6o0yZ/Kn3wfzCuzeXV/Vem+GeQzoO652qeq
nSGDPvf6rbT0byKAdbv0tlqQJ1QH1IfV56AhPHSOMHZky3NWnoyuzA3RRfxV1dQQGanFXiuP14Yc
eO9NEcgUK+TrfOLLcnRVjTIrRuOz20YDS1Uf2GB7mOBcnTw344c3XZhwJegLoIxkrVlggJlz3XIz
WFV/UZu+Htdu15NPR7CQQYEALGsVNn1OHIocBAoDel/dOvB6mBlc7n1YbujTthrIEcNdnU+I5G1G
qxxPFj34yZCbe7VfRARC9NdhVVJtVGtVrQI9O6gQ5P8Ea/9DsNbQZZz034O1/yf78+XP/O8+Muoj
f9nICFxfPGwvfM8kL++5xEp/xmo97w/hGibxVs90DLaESf+ykbH/IIZru8jOWsJxUOO/x2r1P0zg
swRdEfW19f+ujcwrQwqplU2WgcvQTZSurNfeDolRmQK5ZA1Z9M7fmd6UrK3FhxU3YsqNEz3uzIe2
DnVEjkF6TrjXrZcBDs1vv9k/eZX802W4vuWiLGoRm34tbbsYbYME2KAd6qqEZJiZ3rkL+he31b8h
ZLyBYQ2qsq0Ak6cevn2SOY9WlnV7yP9dNPlV4Fr+GpjWW9JYB7F9YXPrfxdrxwAjadGnDdBeFKD2
MpFtZ0MzjxrKKYN7HMfyEwZ0T07sf8rmhjG67JD/B/G5FIW2b8FyPWCVUf8npWR8W/4eUefCXIv+
3dbxokAOT5e/328q8hPcsNpwm+DgDgia5npf7kVSPxpl5F1y1ya9P4lpUwJGOjVAiliaoa04Jaao
SAn2KEoNTrm1HZJtQR+ehqr0L8aUNRcXZbQJJZvWLIAJ+vnTWJriMv/aZISVN5E9Eh7CKHdboFe+
xjptelxqMmcxVl9BnVd4rMJbsGKtBEHBrAmfw+9a7Tkn8cYO39aE/Rkixj2rl4KhdtSI8BQ//MCD
hWnRWdYBnKKuPQBFugZGBoAUtZI1TpIdYqDtt2HyVzaCDGv+bQAEiLZ4SNrutPkr2kBrC233HdlV
N8TKFhcVeuxyk87DOUyPhoe16MAA7OSgwjXkcpJv/pw+iWSMzlkK8MmvkViw6gwRZ3N8H4RDsvP6
3gHNd9aBwSVAFi4ZsfSd4WNSbbsHz/HGSwln9NigM4PcEKPYDCXBdDdlkB29yDhkCZeV4haHsMVR
q5x6ZUX+907ekCKarmP8jJTivMdqCS6Q1Gp0klCKW+CF3DL3Ite8geWwHwcj2Ndz/L3IUSicXGeb
+/UPt1ieSj98qi0LKb1ACq3Wb5J3zLBeRhciGHZkwKJKf9OUUIDSFlHZCgTPhLFtG9pQ6JFtWZMq
uIQ4EbcayXqnXyBuCrGzGvNpCZqDW5BINnz7ncwm7U0jOcokxj4c8B2oonkDK/SDZ0IcgSrcb7Up
zOCm1y94v+wC98lY3C8hgty7ypa6l1HwTNIi21TGBALU0t90U/fgptl3Q8xQ8HLMTBuEQbBBh4sP
gS7aFO5no3oXG3gg+8UcPyY69IzKWqf2xvUQJIxypuX6pO+tFFZcmYIfkDmN1jf2BQGaVcLCbeei
jYle8nTt0STaeWFvPYm8WDYkpHgq5mg/NXDBktz5OocG7B5QwutyHiFGAb1McRlGxF7zVoYDcLDt
63xvZGGHng7olERUNnaTzcVOx2AT1y10SsNsUN+3TmVv2RslpqTZKCoJzUWASxX1ZEQk5dcm7yLk
GEhgrNQ+za5f5hir9lwG46sJ3YWwtXe3Sa7cNaigvaqrTdcXH3BBA7IhZ8TqU6qUysb3qiqpfa/a
Nfa07BPNPqh5EXqCxNFGWMjw1xyIc0ybejkXVSV0kNytmLNnMyqMZXubYsaibM/3hoYMfWLL6WzU
YbUpfSNa1rd5qAoi8JM260IzkPaQ38BzRAzitlWtYj/1VstoiduH1MTufrrF6T1rvE3kfrsSVGei
QzAb264liSRqI7ld4f3aPBWYuX2P2juri1end9U1qGKtLpcupIAWFa8EWN+VnfiQLgWPl8bjqYXG
y5jO1soUvDyhjb9yE9bnDmztDtmKpzbQ9+OoBzjaNptmasZTNA3vY9F+y/vHAQWsjw4MzSJ3TsVY
DG/cGnNfq//RMb+rMtSJfVvLYEVFwDzmPj9YYKJXvBf6EUVgWEuopz+ggn8I0DkXmmNu7Zjc4uAm
bxEjA6Nj4SygIxhSd2/M0PP3Q9F/yYgWo2eKbFwLOybyM0hbYeXsMXp6IBcQXIrii6F716ny0k2X
sMSk/wZI71ffuwFcQIHiYoHCyzowMZGL7SRDsdh45xdIDuIt9qBNaNMtEdZQiPm9N61yD2zqKzZC
2yUWKE0XI+lWW9K+QgnE6qBhBO20qSLRsyCEGguOxJacM40saBWiqJhtXNM4Bh0wTH3U2y1adpju
ZDmARZTAm3j2tmQvADlGy6NmG99x5rE/1z3sjx4QNGTdXfctdUMHvhcBs8YpEFiIpn4LWJhBC3O3
3iE33EDP9Nq+39XEzPRul/uzS/QjnkkETR9mx2A4Q1tzN2ieAHZ3bqfIfnKX8DCaaJSYwpaGTt+a
Mf8uFki1evPBRhfprTa49cHU/IOfMtSFY1w9FhlMYSskC6n3SXkWP5jv+VCtsL0C7LIaIsTf63T4
s50ckKWNNHp143LrOIyjemOeo7SnM9ZPE/pLq8ZO10MXQusAK64tOOrkDsG/GpHKFeimNnvydIik
poErRVVFP+JyOOVohttN/c3wKoTekbCp6sd6ij6hF2uhvJZER7fuCW33W3eMrWcHH+YhRgDas3NI
lXDotVJ7Z/RWsx9Qw7IM2GcA6UE61d+dCchcFdf1dl5YJGp+1uGUcjYchAM9QS62XB4WjczkAljK
NhE/GYk5rHXERHydJ8BE+6Z1rSOAvAPSWBcU6PZMMQ468YcND/ajgxXKDs9QDHNgdBxQyTNM81z3
oGXCGbZ+26XaE54D/nEAMsxyDtthzKiSAFRwN36BzbNsRIhuVRi9yeL8K6/4cbCdN3Hq5lsXNsiC
mVPqFh+CrsDxvGzeO/ZDObz1sID3pu5tjnAf+krmnw0aIFZU5FsNichV7EWfiNig3gZLSC+wS/Cr
xwQ+PXeiPFsmAxRae6mPqdSgmdklbsInPYIdbS9vB8d6O+fDpzGwPFQJpulM/HanYRO7Np0nZn7H
1Aavv4Bo0mKyFigLvwWUhZ59LfmDi/XD92DtheZ5wvSU0TL3ETiu9qgGfZnqFtYkLFZRoDc5ujVq
AL0HKixmFEvjd6NvkkgYBvDn+8K9Olb1OCVEYBh+IjBU/tYIe8hRJIe6E+4HT55bP7UOkf4JWhcT
p88kQa66cCHc0DX5QBwG7VR7IFOXcX6a4pAfevbeBE27BRyOL/eATUYcCbrJbJLCP2/dwKN3ifA6
jsJ+O7k2gzAwqY2NqEPlDs+JDqONjC7Wrw3wvigDRl7vugL1ytqKLw4q2i6Wis4QH6JpvjgdmRHo
/Jcis5A7HPpzs7w1l8hEsWtEQSKovlSABla9MD4mHfJ1o7Deu8vZiwG/xUF0Bfz6fk6c796k/wmJ
IdWCD1rkoO/QPNhMaXF7BkKLNECQYC7ue9+KMX/GC4gUbHzwzxjHIjuWu9HGCv3sgTiy0NGxnfKH
rHYs+Ekzqyl5RO27HTYyODOhQ468rN7XklCSIR2lWgUVEdmqn0jCS4N2jUnM3pSk+s70sKIJoBUl
aV48kECZL+aEhW6Uzw8m1IPO1BDFqzP41I4PYQFFvFXcVLyN5iK17HyknuqgXYm0WQee/sM9IPcw
X6ywdrfEQ942IjjmVetekT9xr6PBTK9cjGnnQh0lUGOS6WRIQ3ppuhra+9h1+Q/llQi9Q2yjDXJ6
VZefb9ChB8PzHJsFIeXetvmdfoTdUjyiGs1mAnpIYvHPMWrgDqR+xo2foVZ6U3Dt3dm6AqhLF/6W
pct/3eVXvzK/m7hSg/mbvmiVhb5kQG7eCi5JB/Es18unNo6dfVGIa4EIb20umBGjarHVreqHpmHG
7FrTCbPhx9G0LAa9znowUOBygyy7vuhYgPOR8qiXztEsh540TANU1GgfiEW+QUBCP7o5htwV3GYi
si2fBegayZtImi7ZYRQYIKNVSk1sA6G4egjWFfHBuUGLOSdQq2GK14vaP0I16B+QfS4QVifdFKQP
LRnmgzHXL9hYnywRdGc/GdMT/sNvg36cHwTSQcT5iarl6Y/I4Rr9dG+1A1+T82SlSJU9jHZ6NQgn
MWm0n+uCft9uYVSZ2BR37mfP5q5kzVSx9puHB7PRj0OqEwfH7jTyiscsNYJjwVx4jSRJsFkW6IoB
0h21Mc8Yvpf12Z9Rtum88SGTG4y1vxMwFUh68qA7y8cM4cKVjTtTyGKoY+YiXBTO9SDoHlC7fPHD
aTzAhkwvblNucgLQx8Bcvnnl9GT7L7iU8FiM4HrY4MoELB6ZHWOtim0Pjw4oJ3utsPcYpFjRkZFX
yWlVSiKHDPK9rnYKlf1UxUgdV+lPVf/HnS2wTywkylWBCvJapcpVklyVlGjWv1ZVk1dpdtVYfexf
T+Uh17qZshq8gIwaqxPQf9ta5x1fQRlU9f+/7wYA+Kc2NR0/qIF0gzRNJWExf0mFoUahr+91RIdB
W8jDr8EEsen/1VLgAR8M4gioudPd5Nb+t+PQPoDpqrOknkNq+35+BU7o+/4LflnmlqkSOjal/M60
xsJzq4oIvEITMz9kaGNAAkkeI63ImHha2bNj5/uuDI3HUWtRHQeyvzZZ4h2TEMWTIh2GVeF6AWYU
WYc6e/4UJeGbWKZBG1gOgCPQV3XycoP+MfKbPZhx0eWAnr0gu3p52+xAaYDzl9UhNLIrDl65VA6b
diMcxYvRWh8T3Rb7xWIpndmBuRXZaFcbx+kPWA0YR8/zLMxZIKDqzTu8qMZIJId+aLJLEsXZpYpg
K+oWY5gROchKtgOGUvpj4vqdRNHPDeLnjKOhbmIB5x9cBOcuBN0/sBBfLvD7l4sqeY3JJAFiC7Ln
HDDkBuFn8jBBcmzr+GezcDHQSUG2d5casGkLa19XXMlifybzUMBZLsmjz6wJ2lSvSQ0g5tfBu9Q7
9FxQj4GyEYSXTm4MYhdtQu4sgSCzikbhbLIHoWlXk5XKKcR28myGTxkDG78RJ2Q5z/CylNOF3nS6
IBX7Hry5S79MC1Lj4yXVxnE1pyGip+C84MNUuKN6GRGGKf7omg2OGR4yxUlAIgQ7w68AP7CS6KtV
67f1wYvEOV90+6wN3SGoZcgfuhjcK/QjnSn+M6inctcl8afGd+J9CP3loiO2jzMQJbWxxlm/+DYo
dBMx31VixztiP5rFLRgwQwKDLZtWyBzviMwQnvd8+1znhXO2LQMBbQ9FPMP9ilmNuLh2A84SZWpN
1nr5pLC+IE4p4Cvc9wFgn1cTaephfFsVzHqTJRcX9WCpkjeM4S6xTQQPDXNm4thd+rF3DvB1rYs/
dtY+TZLnxRfoYITrKbUN9H04pI47Y2VdpEhclEmpDP6VeBxBiJTL0QYLXs1ld9ZAikEB1lymWl5w
MdFBQRSCUhZ6HguwGJ3/vLoi+OJ2MSYxvY1zt4WmEj4p9fPSm6fGGZctdPJ5ZadDenHMLEWIp/vc
WCQDJwN9J/aG2txA1gNkjtNScnF/tVTN1cb1zonToz9l44YkNeqsIfc3YmYkjuXvDlAGLor8DTv5
0KsNpLlyvSDaydgKwTYCX7NE48+Nhl5xyQyI+q2oacksV+3wN7TlozrQy4+USQ9n7reGqqjOpo6r
qqujMmKlpA1fHbh/q2p8r6I8hvNqz5T3vu/+pZXV5qe5f7YSD2BYE8Xpb5dehQ5LAOHvfru++6Xc
L69WV54hoboOpEyKOjLywPki0ff3dvevvV/Kq6tVTV5dhmqs2g0dYgZ9fW2AP+7xTcPn3IJJbVfp
u7R3Lx6aIRuZH4SOFBdPJQFntFysT2gvaw9JY6LXTuRnyywdgpwX2Vc/StEqRv4jKP2zpU9f9UZD
ThwW4EqpX6BybpzKzDQvBB+fQntxDszqo7lbULB5bl19j+uZtUVu5avJPHeLh41PJ8VKV8BPX0Ex
XomQeGylW3iW2230xSv2cZm5CAm03nYcp0ViYPV93oECcVAeE733GaSWjnBA9iliXbMnusFy1JoQ
mfZc88hFdLBMmQ4CU/F2mvEUQuu6LkHxJddn73mI/qxQRq6ayXhEyStvhgZhpuFNMdDPdh0ivjOL
J3AgQ7NNi/RzpIHLW8ZlvIiaQNLYW1970X4lnSmOMtKxHRIoRR06W50YPreB95TburPDDzyM0vac
GM+s0+xzNmfwBSN7S3+OnQgwd1SZxvJce+Na6yP/XWDDWirhFGkavKfy/7J3JsuRMlkafSLKGB3Y
xjwqNIWk1AaTcmBwZnAcePo+ZFVbVy/a2nrfm7SqPzOVUgCO+73fPSchyhpN8Zl9PwkaUe/mqOPo
FLrfHjThNcIBiHKefGb23qOCTjof0Ybc4+n2NrXubuMS2EeSpqkGj2vL7dI9FnW5tjvzWzfdZ296
1s6dOFjMrrNL648582Kwq3IfhLbYcZNcteb1X7kMfDd2uvPb8WYM0cMwUdDhUXZPkEDI83AEwwbe
i/bJBA7cyrTeAmdFEpdH+uzNZCDSm9ELBCkmFCvsCJcxmGbme2zmKQtVP/SfWSSCix6m+rUP01NP
+fJYDZlLDzXq4CIqb5cYFkbnuhI3wq4EDQo0I+iTd8NQe89WFu/KlmjfUImrxml8BRe1z2omuPKy
HDd5lATnJtW/7TKeiC/HzpZ9NqnanvgbtTMybOE8Q9u3AcZGitgIhs8jGxJCFImxlRyJtyZAjnXm
GzBg3KFZvB7GUz0lDyrQ6ihKwoEDari1p2r7UE3ZHzcJ5M10sTsF3FFU2hyKfHqfT7CYQmPQu4Qp
5q3K9TenPoBqYiZq7dn4CpgmtET/z7bc/zd9/5emr8NcDdLg/7nr+0bFBhbKf2v7/usv/avv63v/
sF3B17E9NwgY0cH7/J99X+cfaPhcf1HMe4EXOv/W9w3/QenQpels0luxLQZx/m1Gh6/mgL4TjNXY
YCP/LzM69t9/5b/JswP+faYy+Zp8G6YZ8AP/e0sxoCMI+i22Dv3cPNEWZXGVZbb1LyidGeWMIXCH
MCwWmGk+M8in1xJO0l4UHvXwwol6otv0NLQ1OUfbp2qGiNTmuGctsaKqbuVhkDa2L58SZG3cuzbd
ksu8zxY1BU+pTQiZIHeoCzGUiuFw2ETW+Ezpc8Vp79SY3Yuw73PQDRBeCixE1TW3BDXK5EH+mef2
vY7Gj8ivTTBCVo7lZfzU3WP61npQ/1p9ntPBgKVXf2Zd/P03P1IkGFxr8cxsxCUAubsJKNFAv5n+
pB3aEl9Eu7grCRr69FgPfsCEuSQMr00oODGP/yoqxa1amM1d5TqHwFcb6eFMXbkJYCj6tsgsXYLC
aLxWcT1Pm5D1yijLP35hemv2kbemDRWjmpbeTKr5gqsUrQaZPbcmx+hfjhe+OunAHj28jxZDe397
N/mSdeLyPafR0O7+pmv+5qgKD3B1RlXHIxUMRBttrorhj/TgkSswtSvb5G1HiSUh3GRGLgPUJ+FS
qGrb0v3I8DrtZlQf/RzR7kr5/qmNiG3LbX+PkuaDt4Fyc9yCfvdnDDHO1Kk45w0/dqEUISn4U17l
po+2ghXuRWV1HjyDOnUysKYufoMpToEm9Hix8GwmC8sggXcEN2Cy3kgNH+sJPReQF2gmcNImTQdY
zgs5TArrEGQwBgE0FDDSGzb+t2FqI9KPOYOJLYR9GT7+DUQpw2Ew25ndTV3ea7rLJ+oN4MMSphqJ
eZ+HdLStNQT0VTsG1rEdDf7ekO/pjroJ4AZu/k8VsTmMWkm4u7PfvLRMdmJJeqUjRKJRHFKfyx+Q
TNsUQbyfsvw3o/mvOrH2Oq5+zYHxnTAEsNMLJsyMiHG37jbLCft17FpLz9mXQXlpl/C3bZXVbgm3
MZoHzKHzNgU/Fq5AEIxkEnYyHmD5M0myISGxNkFyH0FWnWXLiDXHSQsSAQasOet2lTV9U3nX22yJ
4oWKZq4Y5N5fHjVvdPWmBG+2AJLL099f2gJh5YyHbPU392jEk02igqTXsMwY9MsvLnXfQlOGD5fs
9pj/wEDyw2VIIGo9Y5nrdov+pwyCPb5bTLstmQysvD67Qo43ZWtyRvDyP8VCXv97y6ZYR1heUj7o
6lfuF+8thMAdzH8mALvt2HhUeCvfPOoIse0y9/D3l8jI2RzNev9fATrm1sGoLdaxauMvWbMsAdAu
h2Ak0ulvnOWDMRiUyYr2DoX9kLVjvjal14FHEfMpKjPzhEt1sQ2S5a7SuDtX5MBbNjX7GcdMIDJG
pOFxN41n7AUVSaPOHgkgEwzzEvhoyy4tjv+VwLLddAvTaT72VbjrY7M/TkLBcQqbNTkaWMi0bhfK
sLnNMUS2nVEd/KXpKTosl38jiNkQOLt2MG9NoxkMBKG3pj93+Of3mXovaYywaKjUDKucojemuT1H
W2Ob6OQrYF4czCaN+SX226KC+Ztoxbyy8OEpp46o3p1VoJ+l7vu1ViagIIoky0yB4wcPdezz0bLf
kFVWHMfcWXejPx3+Bgcbw4KdHFHkUCS0Q93Ge9+wmUkpv3ThLFxxdsTUDWFopSCjy+578tne1RTs
aJDbZE+t5smzWGkMn6vU0GE5+Q7jEradTc95ECxb/WXrZsz7/ljFon107cB5COiO5YBhzvRtBTfv
Lhhb/N91/NomY7mHZUlnS2ufFQHElp6sU+O6e5F0+mR78pc96ZheGdVHT0/VGWxJumkEo9kT6Y/l
RTS27rWLkQxPcakv4yhfShlF+whXDtrp9mEk9PrchuE+ttr2bWor1q2m+/H3/8VJl+18J503Tv+u
0RpcbatzH4AUIUjIjXhfWdI6MMWDOSKK+dQjmLdxCL4ZghS1o8amiZqcirZqnyRbVZfz0UDB5ctO
qocEZd0KJpEJyxFSFhA7552PFt/H1J8nKu00ivv1aBOCUVi5d+UMy7gNazgrhBWZl4+s2F65GllJ
HIZwQmx6QNngrqQEDOePUbwpXUPjCTKiQ+fA+cYe6p+48bsdYjSAUnMVP8bJt4vy4lw1br6bWkwI
9EpxBM0BS36TctsB0qcTkl+rMf6uoyxYu6PUB4lz3PMq/2Tj7D2JJL20tEf2fqurTTnK9653zQuW
MA4ZooQs2gM1UTNOqiBwU5g1hoslG3RIF/fd1u7ojBMepulDb1h7kTrxTm82RZIHp7BJlhogUnNl
AFpIEUzLWgvimcFfSwod5SHsX7xp40Z5d4vK+paEVXVUvin2cqG5g20HEkPg9FTkv0qHtwjnBYTJ
Mjjr1FVHSKCvTEhSFmdHxjqhqvMcWN4hNygwWGWcX02+1ubvb/ARljQOFfVAnshVKh+T1H7MZjW8
lE4p9uAMn5URIXvL+ukBYEp5reFDpMBnnnNlprvIDF/jGGyk4bxFvYw+8YDqdTrI+tpS+R4y+TI4
M1V/l/DpiG3aArdBDDXtv9ppn5vaOCVQGLdOl3NYcSE2r8Hp7sepiXZmm8FbcBF7DrUYn7XTHX3f
eMx0FT65OqB0C2n33J1Dh5FJNcDlG32nWw4ewXpWLds4KzzooKdxpwqQgxJO5ZR/GSp8dgxR3KRg
0M8bGupp0PDLGkaq5axSiqIkyser3w9ik7Shu6ti9zb7nd5BUlCUEo6BO2B2G/hDs2BfVkf6h5qD
+NGC4lYykLT1evRW9P9LkJovXCIyBeLC7rR/NqZ63gnL+ABLXGyssCzuqN2veUYXTWbtJdKSGdyx
m8/UX5MZtFtia0qVUWJupsKqzkTMXzhaUwwvWuOWmFNyNQRLa/A5lXH8yCbCXEsZjQcF0CnLKCLV
kg57DbDnPrgpra02Y+qvS9UdvYzHmqltBE8NhgCeNry9zb2wPmYi9odYc3mYZCyS1r9aFe0vI5i4
HLZPOC93MgZCvfmlT4GLwqeVeygZ9jue4sBR4ozsp1xb/uhdatxERmjz8lV9ccmyBa1Oo7Xu7BrT
dTjvFGpAHgy+BccAkwrL0+EgnHiHaAwvRKOYOfN6595wf60Jkk7bRMRfLYeRW5ppSn4tuMEsrqCb
OtB8ND6lY+4WwdM4tDf4JE/DHLavdFHHbeM76ip9EGfJLsPYeYYQx6hbnfn31rE/WfpWTp3293Qk
HRXTCyoS7jh2YSCQxhg+8lID95viZ7aMeTp0z1dzprwPSeEw/sRjNtwStojbqQP4V7Rw6SzekLdJ
Oc/hFHpbFnx/awD93tQeLBNmJyCG5xEO3s5vIM/E7ikevX5tuH17ICEjN7N0wLh0k/VS1Xw5WXbR
01j1732XMD+BS/Zu2lD0CsiBv7wB3MdQB3cokHjtIH6OfnsvmZldF8zcLW/O+keX1aC58X2fC9qB
69IXGOeG6pu03XACGDUQdyy9HQSyeynX2DRA7+v25lUFo/os9C4zZ9Rk6hx6ClUCBYSBt0cNd7rn
oENR9I1Em3mMGDzdeF5dHeRsQn9VBstUC5TXhAqcqt9dARB90lRyG+ZKnV6yIR4Edwefq2Ek4Q4M
fHSM2vcpstoLvjaOcmgeSLAIhxHmyT0Y/QT3NkH1Gs5yEyPJ5oDnBx9JEZ3TXHhP0zQUa7jsF0D4
yELCIofA24wPFNm/+CoRBHyG1Mm9e19DGNs3tIDwEUMdU8LX2zkarY+es2Ezx8/xGDugV8vyUBUJ
dC7T7I6Wxeeexe627v2J1gHzakbZxeuQNjYEXIfBywTngpf3f2j7JS8Ad13CMPq9bAe9KRw2h2ZE
zZXH/zjPzhWgOsGdBlxk54XU2tLokf7FE9UyjyfH+FPWOMmFcVR1daRaGG4Z8WsPjMjMjNKDBk17
A8sP5L9DMNWHOupobhgTfeXqQJdW3YDMkk4ISDyW2I/PSVo0G5zmQLGFcWX3daOhyMkIBtKqDboj
L4nmZKgKgiq+vUTPkMMzVFtmyKSDIgC0TwEzU7UrquuYk0FR/asOa3lg+xtsx6EOOQXjg2igjvYg
UPnK6BnaOGRWhK/sN84fL8JM2thmu6FBkt1Ybthv1Fb33GZ43KYEKVQB6XjLKtkjosuiU+n4DLDG
BV0JdhgbEcUPYxGoh+gHJQi9kmHXHgqKGKtupCFEQco59pMP48foD+NY+qt4SMuVLyCeuoz8Xuz8
OnsNgRB6A9tOVckxSvyPyUn2Revn9zIyb8gYuBeT4pLMjeL6yL3LsGQSctWyGqVd741MV2lS0p6k
1eO3pn0qm+psxAOPOjLnky7kJWTM4awkBWEZwdID8f1k+NyYmUWswrS3xFh/z/TVz4Mt+e5L8dXG
slhrymxYKnvzZMwjEZhAh0dryNZxFqEG6oRCeFr/sBJ7gkwGJJ5xcntlVW6OsAXNxTANyaFgMjCT
mYOczHM2QT2MB88MyAlMxSNYAQJUVCF3lghIas7Bz34Kq7M3GVjCS/scedbCoJL64kf6BlF8q/05
fArzTF2HSr4axbPnqORF4CO5Nq71aBrxfKqH6tlol7JfGIO7bw0Xy8RwKTI2euhHLlUiwlvi0TMu
h11YNOl+6l33bPi/zKqfzrbE++FnDdeSkRmzetGqc05y4Lci+IxK5PGxMPL0SCqGY7cdg680cMp3
TvTqYklP/BCP1lx/0hrlDrIekS8mPwZ7RRWn2Y2J/dAN0cjn1GJXqPAfOWYLIs6TLTpB3rh+BFm1
wItx6Cek7XmsnkbK/yi0MnT0AXZiFyd3Ivx2XbfKX5WufR6qoD9nqbOxKosNYtC9TkwbbeMe5pzI
Q9ixA91hG1vwFgVdDc0oP3Q+Lo3eyz55Vdvbwiqnk1Aa3mysjknnbjJOgUfLFXcMu2ovp4p0MzPA
m9Y07JO4YxMYx4qdS0NCeAwdOP2dL2DXJm+izdnW5DxPNp/3jlfAqibrGY9P4+xBYh2GXxZZTgb1
3X0maX/oxtuSI/3dmOFvLx/tfWEVPz0hW1j7/S6sM3HlMFyuGlHyCz2IN8cF9BaGdzssv0gOB4cZ
4TzMDqYsAkVJRTTXvnToTxddeVYWbs6hU/VXYnUvfBIfblfoY5We2QomJCkPVcfrh1IC7Yz+obFL
kvjx7B155pzN1LjFc+EEx7AC5W342WUY1JtF7YM+bcjrIKluHo/42TC0jfMHrjDRzOCpwrPVhUsz
pOt/8stmruVaMl/4kmTOhlGonaET9r+EOc7eoIljUo0f2S7d0hQMMhnQdBdTdhJGt5cun+ikKRtG
ov0hfKZHEunG28RxUXZl83NppC/jwNaTQYporz6mLhs4vqudhqiy4b8xFAAAeW2U9c40wNvjGYzl
wrPsa1a3Pp23hqwYR0TpVVBc2TCUPWFchRbIZcKLKij4DdZXg+V2+2j74/ugaX/7Y8WrUBHYVkgR
uOTTg9KB+8jS7z3mhcDsnvOiFKp+onUSnIXpq7VtBOzIvHHTtHX6w06GIweq/BNIGIEXw4IY1yTX
InRSduqdZIsIWZcZY4fPlkoMfJTuRsoWYBw/Fp7w6BeQgnw9t6JYu+1EJdWAb0dH6KkMZuexMwj3
w9sriMdQ9jDDTh3mjB9apIa5gVnSsa2xkkPLLddU7cr0XTpZ9e8i5tRvxc2Gvs2waSiwPrqx0nuN
npq3P+FpM0zpzgmr3vpkIbZ9YH8teMe2ia95mY9YrxfSF6tyQBxS2EUF4S+6MOVcnTNabB1euFcP
xCVknXSnlPuS6oD2Um+f21Rth9B7BWAAavcEsn9EDEPakV8SUX42fl88eQU3KKc+spy7XJNzCwYm
GlVn3UJj4yPKyyT0tgWBThNsPdB/szsIlBOJ5J7xAjhmKDQNDFI2Kbd122KorwzusKpOv+mOrL2w
ebeU+9AoHDmp/dni9W4jsqdjW95a7ahNPbNihf0Gt4Jz51MeWsokN8+uiTa6BzlS6y7SJ7r0WGN8
VPRl4Fw9mviUMr49f8W789564SMh0Fdha2dFWorqcyy6P24qQLxWyTYwYY/n7HhIAtq3EYGUtL09
ff0zZesWXKM/rkqzR2yR3GM9XRnduCe5iwojNe5lDguxbFCq2JJxwzlJeOTUD2dy4s3gXf10GfJP
dUoNQHg7mKdyhbjzXdtsrOO6eiepIgz2G54umB0ZLmiHmWIY+Vt1Nf+w08ckYadQ5x/ck58uYxTU
H1FJ1aL70eMuZtoDuFyU/ZSjdPfSMM81NuED7/i15gVgu6SOO8km22Z4w86sZ2+icEqNYiXEqDeS
Dqy/3LxuQnnFePatpuZbcfwzxbe3eBIQY5MF7Dy6atMW9t6diIDHQXZnmuBo53m3FLQ5ZFYGuV0+
yI1ljFvVYempqFlWLZfPLLMfsBenlXRFxBYTGqjmh8W+9yc3gouM5w1z7mzYx21QY0rfWlDF6UfW
6uB3xHSoX36rYPz2YaTUJNvgeLLUTpN5aAvDO1skAKxYbPweOCEwYY6W5JxT5DWiA0I2Sq5T/qCy
gHjf6J7ZM9gMefohQT7XQ9dcZGt3lhcVEwLGZI4Q3vIfEZxR/mtd+g29PgTaSzZz1X1GMnjyLTkA
T+L0boXdmQFwjoDy4IYngK9yW1Fm4TCdrkEngKlMz22NosZnIzen6a5thvJq4QrV87eZFwYTPszw
mZk6ezr9jl3dHSV9Yup3j5k5WUerCXyywBmxBdaoALcvc1GPIObiDe5aJmzq7neETO42E9MsrPin
tt3hg50KUXy/vHqpv9eRfvPZc2OTiRMK3uzsKmZgDy3xQxhuqvlE8zeTwPDlDd45REeDQeeAnw2y
CI1yj4r3hNFjuXADvI32iMQL5mjmAneLkZ+Zrv0QS19eSvodhqPegsY6iWHJqBefpsPcX2H8MVBn
n9TMHZcv1QXPcZAjZunG7AvAiYRJd3PZlrh+QUN6g7on4TiShOoeQ38xBZHI7h0jONk56TFaxuqa
99wItDeaV48tLRwt3hwlp9mKv+MOlYVyalBMpnP6LN3mnSNZ+yMTNefWkZnFyJsdpGKYSyCQ8clR
8lqxa1QHQ87kplGrBo53Ccv6id2dtVaPxhyFG9vQSKh8qjAdwDx69MG0Eklz7BIOnhDRH8p6ehZj
T2fAbtYTZ89N2blPglxzVRWvJtF1OiSQ7FB9IDvQgD9tgwp7UxmPTvVgdSy8dk20SFW3WefPs9nX
W/Klcp09FG2Budl2GAlB3IjuIblB9xLHbpg/I9v8Vji8ufM5JHGO+Wa5sbAa7Q1QvHB7vmNt5SgD
rqiflpf6MO38GGtu12lEnAyLbpvIaXehSPx9x/2X5XF+Kc28RJGIIFd14c7V78kUcfk6ghBqzo6E
s5DAEbI6ogbBlhn9idL5zyRd94mZSLUKs/FJKk6SqeSlsFStXMGwip+yBpjAljdea7z6zedY82JA
s/SReDFV9xp55fhkTUGz7Wz7S7Sxdy5S47GU3bEfq+yUmxaplkWjEzWoZuz6mzuigJWNeK6+uoxY
YEK35LUM2VHQWCJTN/d3PYC2mNTcX5y8PmrM47pH/k7FFF9n1b5lYf8smkqsg4amXNEXKzpB7NAF
CLZckv5V5ttUAQEdZ+wzKp3s3dBOIKZJbM+9f+8a4OAyqhAOmFUH7N4mRZPtedehaTHC7xCV10du
flYJkCaHesBhakpmWSbDQrMyJCxNXXRojkpojjl6Z0v/3WmKV5+a8zYKu/Fda5TFAL1TKMVzYX/q
KmKMbU7u1sAoQGYZ8tD6frdLUzv+tNpgK8aiuPlFjAB7XHEhgs3UJocyxaStaVpCg50MarAEz8/U
4AtS5u1lLsxjbbHDC+sJoLajtrBmUX8R4UFu9mywRnI+tF6J/PE+quGyReI0JY1FT3dsdzUQpMbl
X6rVJNaA836XDNXtcOLpGlRTUbvJppLwhK2RrX9T3FTDJ8ZgDTRt+ncT20J6SQfMRvEaFcbaHMDM
FlFt0L1Rz71tfk58c7tomXNyff2rEEl7Mkj7PInefxo61q1mbHZuy5CCJ9TSDNHtQ46LK5jOZmKr
J/TDlKrI1Wb8uVYeBa3Xg1uS4529eSO0DaihGNc6xofudfWuzgaIilq9h20WgHF/67phIgTkvw5z
dbd79SIyf5vWHWIXcYgLXRxjIvWP9WDIx4xt4ckzw5e4Hswz7N2rTMTwgO+bJVgYN3pfor6SwKku
oHAR5Pnp0U8MqmQ2R2nyCOXHoh+uLRZv2QWPI5otttqgBhLnGDDb9oARTO7TRX9epG+S8c1LQdWk
xVGDTTFmA9zw3uJFs+7cmt0F4WtHLEh7j3FJr+1Zzgu10Sa1cq9+CEp908SnVrxYoR4iE2+eBsdk
X+g2H+pnWpjDoZzFpxd66b40C1LjKn+ZbI/PLTXJIhBaNwYI8GqxDlaUKCxBG5vAiyYr0CySg2Cx
ChYZYWbkCk8t9u2sTOMN5lS6FMWwDwwuT3cQUfgq3VFdQ1oMRavwtkco+9ocmJk0rC32d8r1YXLq
fNr+qPrymvZIk7j3GC42LzXWDOkA5GXrZU6X2aAj2mQV3VQfFU/t53uyvf4+8ZZDRyjb67QrWNaf
+n5Z29Nk3ptjc51DG0DiZLM60QWgfcAenhsz6b+z2rI2flLusIoRZ7NYoSur0w86/B7qmEbmPL2K
ihsldkjQDhwqXWn/zie2sXKmPZkY4s3L/qjM+a3n9lIz2L4dcwJVQVzG/DAU9QIcmus5Yz5JW/6T
H/vHCTxNMVOhDZs36mvFqXf6N7+2htPoebeUUym9lsK5MU2ydXTESJ2NT6v0jGNjQI4ftfxSBczu
hiCVxTra6egezMEzk+ATjXXTvtTBeLSFdjkZD9Q+2+rnrDKODjCMD4OPM6ZE31UjDoTLnay70Ey2
qRq/BktsrAFDR+1/jb6i3p5/hRaxK/DIhKtneLKVOZKbchp4mSTbfWU5a8dJvU1lZA9DkaxDIC50
G26BGT3xCe5EFD0SNSfzJ/vDgB2u1YT9IobQ19y/cpNP/aMRL50rL5jYVNeMuEubdphGn+U8TFPl
75nF+W3I96bm5ewH9a4VzsMsR5Tz+L7JfNBzcZ6o/X4sGqXI53DZOYyQpcYmzAX/qvdYBn3yMc6t
xo9UqxVaCBrVnOr3QWnGDEmOuz6tH7Jx/mVUGY/NpH/xAzFB4yhjn7TPlVk+h0/zHOs7Da8dXIf6
KnrvwaOFOElvEQJxoPWi6FkWPqY/Tr1La48Zpoaij2z23D5X0bQ3urWEBPvk2Urja9CAubecsV47
ng8RkSQMhuqtnYb5UaVI3gHg0OfQ+1RxgUDPM/+tw30/UMBOSvgs4INWVTTvC+FTyMhxg0x+zMF/
FIxXs7pWzPNbogm21IBWmS8CqmOtPhga8eBkN7ehSj5o+Yltmn5WMjSI2fi3PPKeGsu+GKbzrBok
IFTorl5MjAG2UL1DcfUajj+LIgbEPtnkMqJ8beWcAAWC7w0khZKBc563ktcRvgjVO/WHhKZ9XrJN
7F0RY6lOD9tqiJjvIy6vuCOgCIEFdxokNomvrf0Y4IcSCRPgvq9xMiSCybWh2lE0wRQmUnmJkumj
C9DLlDo/N4UC8Mcoet6LU5xahwypKCj8kQhKXjEU2Xc7lTJZZVnugypC+gb0n9ZjxkwqkPlPlXB4
SsJi1eY0VyKBcYdckpx4s4AkYHIyXJl1+bX8bqrHq9v6t8YIzxy84P+m4MnfMr5z4YyrWlCR0GLn
uoRzEv00Iss0aW3OifGKE0tf8tp+NQ+dxEKUtFfLoVXRybA8qqxbQ1d6DtNifEWYsrUSmeEPKrNd
0yS7OCgGVAZVs4FqRH2AmcWV0eMGKQkqg5wgwQ+rZrtsgW3yvPTyUsZB8bANIqEphqqcw/XambA5
MfqTK4zW/Ti84KpCxxBiF3NNJtgsU+T7vPOQ2krQ87VLpKmTcbuaGEjispnu1tKpsaWoMj/KWF19
hql3UZqkG9sG0D6ILTVx5p+i8holXUK/iIHilG1XYUE/JKpRDgSktKxupi9DXikMbcT5fLGj8Sy5
Jmsv0CADqGA7pf7SE21nz6UY0wWInoegOlL7ZmYo2DpOWO9cA9yXY0FJySXPGangQOJSCed6G/+I
5Piuolxuncw12BPByhftKU+U4C13jsvgmkzhyOkqifbLU4vYEMrVsEjvsyy69aX3ZXZcBo+w7Lwc
GqaGYnbr7aoB1cFkDuJI3Fi26kFYl6RlZiMN2q/RkiSOozHfSgb+zrYZ31RGZZchl9+Ym7Oda46/
ML+4A0c1JxsQDcSckRFhqSdhHGpCUkhjp2ibWfkhowkzVK1a9xUQKz9nrtVw9NYXjFWIaU1n0n82
XQ960jhtEpVm/Ol62JgAIteAL2+EGbFRRimb72Da4BEsHepiPPkvtrOUbpLy4CA8VU6w73KaCsOY
8JzYtbupyjzbZhXfmW8bkhTP/JJFXbMXzV3NsP7B+aNEg0zBTNDV7KZ7WHj3zKZcOGX9nkABI8QU
jfIBcHjnf2FCSQ7Ddz+Jj4nuwyplePGoU+s5LzKx9VCNrMJUfCfBImJJm2qrquYPYSJmX2neliOj
h+ABVw2nEb8q7t3ISza72sG2wYNFjJqxOxXOxzwV22VclZ1WOXtfMhvJZvOSOGV0vLboqbA1xOW1
KJkzqnieIicvP6Ss0eZmv8qFI6lj/8wMD9YPNoEjr6uOOuiWM/GxYrv4NjXXDljOpweWhaSTSczy
yF4s5H8PmOu86tqY8uJSk6fC/FKGFXhJu7vYID0xvNO1jmFmhPFiQA5H7B2+Hxwqxe3EtqtdOVNd
fbWYv1ZVC2GA1etopOFeOX+yIHPP5s+S8+nGVIbHlAnBTVHYCWyzXLEIkOUCVbmLE6+9JA2TRpb1
Jx2jdGl8vlpmRPlA+B/KVXumkaxHy1DWI9U5C40HhWGHtjCtvXkd0ZLbU19vt6POicAM3oeJpJzm
h2kyNDwliChc7f0orFTfcvtpDB/SvrTfeU/wc2diZLAlRsc6K2oqgb2NfdJUMq301u0bdKfTnhn/
fF0z7LuxOsVpKWQhI3eGOjdz3vrhk6kjMiBmm+9xLj5xFxV7RiQ2fsfgDBoOTgtLsZZGU1c/pgP+
26Dth1XD+W4l2/Tdr9eW0Rf3dixuPXXiXamjXclrZpvQzlvHAhfIlF25BM0LyajHCbHUOszhtxb5
8ySC69CUP3pmo9YibOGe2CRWJIIP0bAltgXtqIlEbF8z1945zgaeNvnSyJcbv/0JJYDu9IRE3jx5
neexMIDSWXLnwyjZQtYhzW5AjQyP77webDUTM+narpaTgdvle5SdbLCKcdtFQKDJhOUNXR62Qsjh
ovk6F8Q1TZex7N5quLFN1r2J4X3Gko5FErFZtT2Ky4o1FXQC37dffQ+88BGnB6vcCCGcZZR3Xbt8
l6yL1LajG2mUaqXNZDpQNeja4pAnTXn4y1aWgnoGaC029qhMK7IvYX8zO54JZy4VmkCP1lpUAIwT
30UyNHsJbgugzMC6zMfNDHm0sjmor2ffQKiWiIQAceY/hGygGBVhXJo81WYKagosCY/gFDJFnNXH
yg89nByClcAzrl1T/I6ybNhxkh7NH5An6M7NI1naZw/54rn12/5o5FjpqoH9fTELPDL/wd55bMmN
ZNn2X2qOXDDADGLQE9cqPCSDDE6wgkwGtNb4+reBYFcw2dWdr+Y18QV3h8MVhNm95+zDf2wmE9os
R+LwttCfbbqoyze56sRGESzaWZG6Bk2HiJE6GpdUJnAZsjx2u1UysFumhEfSAmI21jBymeibjUOE
jwz3i1l7n4z6VQAuOS164CQZsQaGNUiEkA5oIBmsjIXyVoVNSGAxa/6yMDyGMmm3eiR+TGMab31z
lirPyHPwDbQ3rR5cUaOOaRVc0bdZOwTcM3RCr54SF9ZMopFDV+nsL0tDjWQgguK9+KSXwybuCPOm
KRvucI4FROhhNpFFeUIZhSsM0s1mCJ5l+GgLMdGR9x5M6H67hZGYlcU6WfjhzkAcu4QkuVDsuBLc
4ihUO4AHJ8s0uj317uHEEXZD6ZniSlM8LQjNjsDMA9mEyCf6W9sS9d4jxJ74zabXT5UCgRRAFV8+
jmfZ1CS5u4mjx74CiEkPR25SG8D9u/p7oWKGXfNAsZtw7hmIqhmwgvTO0zddh6VnbVLTQ4wwgaXQ
VHvfesW4VwwCxghlR+nka92dD00ImBtrDEBJC5eS+Aze9DND7RytxI/io+PVw++Fkx/6noPD0ubc
yoAkKHesy63r/tnVXbkbSWqzhHXoo5DCZB3homJHhMX20HIdTlbNDLfMZ92tZmevuZ4aWw8LFoku
GJtxI0Vb3xtfZiUGbRr7CX+tg+oQNedaVL7c2yo/tEGabutJ+yqoQNBeye4b4alN35JOzGF7A1Jo
ZqgYX+He6yf6RdyUPYFhBMkWARll0mcM4xogSTwZM/BSJPcZD5B7nW0ksRXPDMXlpoyDEwfcsJ+c
ZDz1cfjFypC8Cv1qNfG5H6lrtz6kejKTB5XRq0Nz4vPQFsHjbeUEnyb71YScjaoDyXDiyr2pIosT
l8L9Yrz5WudymSXiKnY9sZaAuEALOBE1sFJuSyRODDOJigW12WyRD5KkB8Np24j+2TQEXllOcq7d
ZceIuvvJiz3nhIljY2TQWB1TiDU1qVlLG4zWN8xrs4QxK9fByC7R+NawNprilSnuZ2cQw3pM7Rsu
gOFK6u2I2Y0uv5NHclc25QPS6X4bpvaDy3RAMSNJ+2ZPKom3xlALgmckYbyoS+ROHH0aU5tHYOlY
Gomj63Pti1WDXWlD4F9d8rooh21GH+9a55EiKmg4956JA4On8ZXwRcwBzRTvc9neaq7rnyZ9l7X+
FbU2XsmpKdcRY2Hfn0KEedmwptEsT1m29lz+N2SnOzxf5a7lEk17S2w0l1JmoQgfqszkcTmqhEc1
pDeCelvowVmT3p3JtmGvsVsuquflZqqwvCferT9gg2i0e7vEZ0JFXMctUqawB8fnRLjdjkHH594G
086lx9+Nc6y6NnP3vRa8Up2KU+uhu8PMy2kbYfL8aasc9Uo57ym6p0dnbKXBHFlLMqkF2Jds2pdg
zhTQABnuya08NAVugpU94/t7r7xVE9OVMve+ZKZ241lReDA5J1ld+pDgT9gJfwLzlsxhAkXn/3Cz
nusc/N3ViMAZ1Wi66yyKapEBRbGc9+5InvA55yd9BhSDh5IHA8qPbtH86WVCwcyH7DZJlJdmeoTb
vqEwN0BNAPDies3GPYQzxL5qhz8pkHPdV/BeCP3hz+DY801OCYQo0snUKFaHPpbBbj7JGfFjK9qt
qZFMG19boUjnGgeEYaH/0MU0VN0u8ZF/7GzEPsCOIPGjg0R7ZcfMUX+xQ/0roCP2pr+4i1zdVA7W
G5OqnMD3gsfpV3eR7/YtE/OhQqEe/ZiU9DaRAraaWTSTxkDJFWl9RDA7Sp4QnhiUUOiajdarSxlv
/39/Fl70Pz6MNIWjwGbaTEUMNX/YX+iJSdCNoDRrwEI68mlbSVjDY4rkKNZvjKJ8ZEayCbDUk6xe
FpSCgoqGh5ltauFM6JZz/znPH2MOrYsdxtllVkJTan4ogji+WlTK5hjsSOLr6+D+bHvIGhvbABMv
GU5GADE2dOtMCM5ps8FYUF88aSOibOh0Ev5VrRsnGk8O8djbPk73oZDxQ9PAoXOna+F54Rud+296
pztgPYoAXS5SIy45LQc8/Vg9zTx4aa38NKodlgB/jSZYv9eKkLN736ljAopqr3LG9lIx/vETLpu+
rJxVHwnCNRLthURzZZZHMh5BEJba1RhoFqYBWUNOoYefJ0IlN/iqt0hHcKgE/jGyHPJkZHOECIO3
EhuoUfUESgRafg5NJjajBwurqJwTZQhsBVUnrpnDfl5UIadJNdTbzpyvmJNj3upzfzEbvIsbaf4z
RZTEp2fOrNvcOSq6wtmlClPTlUBya+6TxEPQlkfOkWjTia42EEeDU+mWwk+zR/wgdrmmf0nUlD5o
ynnAfTvd5BSjN00BkKwMSW/mvFTvkWfNtejqW+xl/nlA7YtHIktXwki0C5XDP7lUiFMMlmodRxQR
e5E6Z+mZ+9Duh4udcRLMx2a4QSmorVOpbvW+zL8NAexE556rRPaK0AA3cRAc6FqqVxfR48YxiufQ
G+KLRpcSVZtkv/fiSyAnLvSUFvPUMJ4MDZ9TMkUv2E4OkLoxNMuuQSEop8+pm1driDxvZmEYez1l
Z8KPMqKfjqtn126+ikT01D4phfVjopNjWKVH6aV3xE3rN5HVYeRfnsjYoW5Mo0l2TpHrK88BHsT+
Yk9UBOn26wMIdM+3jWGzvHJ5TZjRyWrHLHhfkcRLe2N143jwLKoSyM/ik2wKhvh42VZTZTAkVWFL
V0eZx0C5w0MNaeYgBTK3oZ4TOJ9lhH4goxGNB1uuc5+A4HBMHvMxL0kTt/SNHkc6RyW11ImRFCoQ
0Fcck9lj3Z/RDqV3emr7h8Iy17Tkx4vr9sRMWojHgsY6WqKsdoZW/Si1wODKXnMFIFiaUIEeRlpe
yQfGm6iqvdukZNdvWw/db2DInZ972KH4YW+b3oOK38fOjV5lZJ420sa82E8P6M/zVeq40dHDUbxq
PVx7XWasRREVt7F6K/0OSiZKGiUaEpJjqnQoM9U5jHTSbzC+xE4juByi8LWtiFrgaH9z/Lw6OEYn
L57fPtaaX9wMnUUfExJTWJj9rikqbIstxI4pr5INv1m1g+5CK5dCjoamAivRtPUGa0WrgxSszLxG
lg5AJ8+3SZy3Z6haS42pYY6Y1is/h80FfrA/2y6iUprTFbHRRbi3rekbJd5qjdiPPOIxPziJE25A
B8q/I/9CMv7tQmErC/y1w6lexxb724UiroThWbWeH1AUrBn6Am0RWXTSjTS6qB7Ykx/FPyr2Yxwz
CZIBJ8zRvw/xBpRHeDE67VaUTJSyDBMJvZY3qol/8xGN2Qmb46nOszl6T0k8qspyLYmLVzqm8fu1
zKksinxooA6DiMwtyd9i3Ts08NB6GWc9gR/fgoL64XEql3FazvG0jE6Vqd11Ub8R+n2SUXoPKB+S
8e40+64agK8hVgtzQmjRJQkK3fSrqBlCO2FAT6kzN/7mKiiwDv/2LYBJkxloQaMm9VrNiOFfLoKF
hpReH8HKIfcrb6Sv7jDgrSwmHxtF4uQNwIoi7y4+50BqWOU+HDJJRxNBHmefHn178UlWYbhxh1fa
Sajm8lJDr5viCfu/r9dypiz/9fd2kHnoEAME1OP/8XtjQ9S83KtQwkcWQqjSx2xY6NbBcPpN5pc4
ZOr+++BX92XjVF8a6/sw0oq3rbraNxnGDsdLzxaxNuRjd9o+T93PWWmf05lE4yDihjbApR4kossA
24Cg60FOsLJCMVbFQ6ZogK4KEtH3XV8ZGzdN9wZzis+eNfzoYE6OznBfFD4a6EQe/NC1cMsi9dcb
yjuxjTCCyn5INelQ6XTylp/mP4b8vzHkGybDyV/2os1r8/ozHfP6mv74r39cf3Svf/7Fjv/zJT/t
+PRU/tCxMDP7x3hv6S7H+E87Pujzf3LXJcGaumNarpTK0XW6kB/++xnJTlON56XBEFP8W/57oeRv
Jz4d5LuNVwRnPv0ogzPMX4/HoJFcMKrCJF+kYzRcqa1NjAkzVByPftAm61DrQdGmOpPs1xaRDEXA
QF2qsrcZ61efvHzGh9IU21noZ7PGqLYyWhXIyHeIJZmSouokqq0ielwMr1izd4HHxKVtkSCRqQav
qqadoU2HBLExvWeaTqk3bt3I09euyO5Qv6o98+Aq9usbBtBcMZW9mapiFtmGcDZ0gjbMwDkgcX0k
e6C8VEoSaeuLfdl6zY7IER8bM6L+yOiOOglTJ1EoCJ7tUD9DHXlSqLsqTqufTXzeZjZcXcerj27b
VxuzgxsL5D0/ObK8DWwuA0ThJlvli++25vpbz2PUG/a2QOAOUkRv0zvNSVe2COac3dY5t1aZrrh4
3WsyRvOX0gs09M+tbe8iMZ1dlRxyzy9e8ry+C/XxZiqCYNN3oK6MrD85gYE3t6L3PujTfdy/EP4N
/VtY9baceqa6k3hwucCvlldYPhIMEDWApZyMKrFqmVgBZVqDk+G9BytZVxEUci++o/dfQDNL6y2Z
kH24F2li7PBe8mMXb20r5oks3I8G4RL8id1kZt7OlX8i6QwR7FEeCEzr3FPduEJGssSZ+D912yN7
QyN/K8umXZWc5TbS7d+w370MKi0Pmudv/Si0N8xbN3TYIVhTS9pUEUXcMEtq6lgSNxYTaIVoDtkr
4WUqn5VfTEESuG4MAhobtACXAALdGqc7ofuKGAejHjAbPdhEE8raDmROUfXxDUCtiIK4e2MlI2M3
OybXkfhEvI0n786PtPAmibtqM/82+RRpT423KRJ8hBNpmqiCO44DZ2z3XJ1jRvqIQu+KUsdXkXOK
f3SwOhx88ozXVvumqs67wcf+LQtlvK912oBG5FqrxAl6Uib1z74EGec7veTn8Sjou/mxwCYMyFmu
uq4zryaavT71q7NJ5EYOevpzXDi70LcPIajd8wAUIyG2gHFTBBaHoRbS6ozydeh/ci0Sqt3SZLdt
dLICUv0KZ7jeB7WRbkFZdDcV/2Iftu4+CClpIuEZNlaJi0E3k6PVKwbddeXc8amBysPv9ftEQcjw
Y0IYs8/zHOXizKPV2nwy6RjCOM4eEz/7pOsa/pkuwasfEvIzDecBjNi5ElpxHDEe7jBCIaoX/fRs
hSGsDb/SXjUzvBF9jeIONfm2EJxDHK87CA1ijTT1K/Ltfu9Nmr3jCvnZsPEopYaTbxgRgMq0I7UH
h4NbO3WYrBjpYT5dUftKzWpL4Uh70RNx0+hoJOie5xdb9y6Tk3c7Mj4RIAgPiaHObzBifN7oRI2D
2XP0feDlL7QLqPGV4bDtB7xgqo7LE31SgNUjcp9JG5Jbz40R8ZAQdwwLZAAmfVYYP50DdQqZu2q0
bqtq7Af05lGYWYRzexWlS60bUNYKRToQ8embKO0J5fS856aR0RMmrHVeErjXGSEEjNRyTrlOgoNP
T5nv2Ywmv4SB9znsIKthl78EdP/ebxj6gxr1jjWy+zLjL9coOa9E3zS3rjn8AG2uHmM/pKocNbSi
aRC04ISUgkVV6tbXUSvk3vFTtLwkrcLwr9aaQP8u5rC65cacl9DYkRvzcX9ZykxrZiuiofz5/DiH
2y33l+c/7r6vuTxoVy5bWp76ZXF5alDWuKsH2nDzJpdVlsd/22JLnetkxsYn55XxN/lRwPxPwI+o
oQVzgfx9UctZXO4vS8tKy83Ha2hi0lBYniZ2iZd/PPXxmo/HllcvT8zsXAjXRISNdkI/Z3nwX38C
bflcywrvb7ds5ZfF95ct7/K+aLrRmcM92X98+F82/fHB/uV3fV/zt++5vGYg1XQ92FW1/tjux3rY
dx5H5We739/q/Qt+fPWPlyxLv6++PPjLt1ve+pdP+vHy91f+svnlJ6B0TMTrxycsis7YqBqFTGXQ
t14vr19upFXWOmbcf/7hy4uWpz5+o8KVxyJR1Z5T4IuvOuP9Be9rDUiAYq9DEWtSUaIuNfEmnrqJ
8gy8iU8l0wlCdKxDcZ9qgqi1kQItsE+sZEM2V2yXRz+eaioj2Vuedvrt8eUuqsSfW/h49n0rzODY
1i9bBHlDbAQF4qGMy3OvbyMdsErYzZmZy6JWQmp9vz+GGnt9FjqbXx6E5tsd4/zz+yrLE8vrEAjR
ytB7yPyhy3lAs2aYr5uLbTZOnPppxCaOey7nlMMlZnpZquZAaLM1USo1Ca2XlPjt6Rq6Hgad+Xhf
DtFiORUUxtXALMoRmc+2Xi5XMf8ZY+Ds6GBgQF/6w65/cCaXK0icXxOtoCTBrAt85nwzzpmayw21
8/xf3v1Yb3kZ/0YBfiVbF7bdHoaB7Je6to8Sj3SoD9+yOcetqmp6lNh66XqZ/YuXWo+5x2U+ZIa2
KuYUwiVRuJkj9Za7JVYgaTXZYez31GKtk5O01kmf0RKujSbJG1rclTOFZbmp5yUnh/ZKK6vzDzJH
ATaS1uXOnSZ9XlruFrBN97NgBwYzbYn5BgcYDfiRq3neCS1fcQXOECxjTGHo5myWiNjlxp6IeegR
8tE7B4jzz5s21N4KoXpMoNhAKdeb4d4arLuqx50xmtNcuZy7mJh46XVoh2SAYKOm7CjBcQF10ZS5
amcqb4f0e9WYUQWyWpgnxNbmSfO1asbw6JtgzsmLKiNlBC0qpFYloSjWDfTBkssZv1s0PKRCjseg
CBLcsLGEozPHwPbo1Y462Lg5m9XVAnESEvFvT9lbwOt5j8OdexPLUm+pTWWauOjmhsNggN9O5hTA
jHnLKfVbgysW1sllCT0/g6xc3RDG0p2W/4A9u2wOIH1obswpwcvvb89/Anp4cSyThyUcWJ9xNe+R
wV5iHvSy7vdLTvA45xXGtgJz38+Ly/1kyhgaMMxr52A3Y6YYqdJz0oNwq2lNId1fN3N8iIvh9Jcb
8gCccW2m8tprmdhR5CdcRJv3bzU6pJvoxoi9EEvgR8D2sgMuu+Jvj41Nm2yCwZ9WuH8pAVBvZsy4
qxkF0nvvyNI05q/0y33LDsIt8zMcY+F8clnUC+9fZ/6xl4ji5Su7BdifdCI5Ztmnlq+37HCYFzk0
3/+HeW9zvKMMICTpc7Ld8oWXpY+b5THyD4xt75hfvJnbtMSXM3/MTlpj0G1ZMsyXB0HhdKuuqcvN
8qWXXWhZ+rhZfoPlLlcThquRPCyRzebSuC456/vzzcddKsovve8na0hjd03YK3IkFWeu90VTIljs
KPqtxzn/z5ilCh/pzb/dzWekuElXrEH2w8kMXNbHzRKkvdz1Dafcs1ucnN7EHBD3AHZ0dB7ZTKNb
boIAUuzg8X/VZekdpMz2ft2+FWEst9jIiCWef85u3n+WpeWxj7tNkp1qA6qzp6S1b9UsgaAPDYLK
2Iy9XZ2tFiH6QI0XFpFB+qOvUBugGjkuX4j0GaZOokYET6wTSinIvFB6Erw+o8GRRRS7ockdTfFN
pxu3jkcOsdHZ1ikcgUdNowFSLtCT82BGFz+MnnroU1u/LrDtVrIihIYvQACaj0ZqPqE7hnVYvsX7
oYA3tMvIYkgmsi370vfPUFmIzBxxKM17R2Om8W4Ikqcluf79n3a4CHzsDDAGopN8zAa6v5Xn4zWd
50YyQVGYmye3ytTZnm+gbew06CJrlZOy3ixXNbcPT0mxzoARnSyG1odQDzAJtc9t4Wo7v6L1WCbk
1JRdgHHJEOoStjhOFzBtI7FrI6a6L2NgWRKxDsd5oq1AJeZIHoEFIs1N1igr0TXYeYZawYhRfIQH
UdRHEzcYEwKa9/F8smgkpzLp6eSnLPdpTqsVHm8qxlYLEYHOByVmB8WVw5hX/2dEtG2YzFRb7dlE
rEIi0jVJZbe1a/fOiaCBOVX11Ft7k2nv+n3rMufhBJUAvkfet5+w0JX6Jc3sjW9XIEaGYC2ahpGO
Bfu+Jp1oSfut+4oIZMRMu7ARlwIW5M/I4fcs4CgY1lXdPAUzgxq19ycPUNKO8Ir8XMtvk9RGMkp9
cU5JiwkZNgwZ7Lqw7D5hQDNWUD28VZs0OPbiqd4uHyxzaHe1sXHJ3fy2oi6w1ScsL9pbULPRoOy+
iNonU6BvtkjvsCI5VrAa3JISBBy75SbTNPwCtf5D1sBHHMIbplp/dLwyPFSnKCdcNJlvlqWF7owt
tgE42FpHu0MCOiDkDIKWkHJsCXhBUd8vK3D0HmPr1e6oMjcRacWd7m2Q2jkH3YPwtXy3oOjmfhTJ
5SXC+VM933QpjXVUxcjTWk4z4/Q5H6tnX2smJtuTQO4FhcG24mdE20T40eKbU3XGm6jJnI2JbRgl
7s/dI12CsqEFE6cBYB0phiBjZE4nX5YcJyRT7ONBd35Gq8dzqulAL+aVjfngWpY+bpbVrI/XLveX
rcYgBvc4Ps7Lyr+styzqhhVvlWW9vb92eSyN+iPMi3idqe+xnrakIQHH6vPG35ChhutTkf+WxtON
O4n4AabgdIj6h6gix8E0Mvz99lxC08ad6cFL9PH8qtHFxJc+T4jnt1NCB6Cl0bQqJthMkI0sZBPF
Zx/4Z+oIPFuJ3FYBIYJVBnGsNDtv41fDuU+T6rsHeAnfp/s1Tz2Hhig1Ja9DOCjrtl9RSK2QCMbD
qUdx/TAZwXcRIas35dca0Clcvd67tQO/IvVPww8Sh+OrXYUXsm+sTwa1L6jQIEREp7qvsXZenu/N
BAOF6JNT51XeI2rcT9YwDa8SpTc6VM++ln5RX7O6zZaSy2tg5A+Z4aFWTnI8LeDzjs3UK8if8fBa
65ij2/i1duOErpJVECtAGhAKv+uyVX41dvVQyRsX/Sg+cYdh1vx22P1egkimj31RGSfkDfE2HXF1
oPWZ7nI9XoWDO72UYoAlkan2UNbu9NwXZGnMX3Jsem2d16F5QeUj7pj9cEAwXr9zLBzi9Yjx3NMr
796eQnFuBwg0y6clUmszuVb8JdWqaW8PjdgLQNlfFMLw5VO1YzBsgsgyzr2dOPcqhlry/uv4ARCy
JjTvOn8UJAfMasT5BxhteegGZTyPWdSgRwFrGCObe0mD4v2VAUB3otVM81QrG4FJN3xdtogKEASp
7w23xpiaYL3Qcsv5lxEgj+Bllp+oDOZHOr7oZzTwU4iVl+9OQ15uw6q2jl2vt09hPD0sG+wLla47
5TTXYCysa5476Fbnj6ic7JOhIwovhziBOdPGJ6Gi4f0P1KGZwfvCne3ABTVI7jRo5n2asPguW50g
Cq2XXaz1LO922e2WrcpS/0412niQ+hieAwcjwPLxM8Hw0rDz5xD7psAgvxvLAnKHDUONXEecqKOZ
fc9aeZJRYHwenAl/hgEfy4c8ee8PGkq4eY3Wz47K0qIvWigR3I9VecKYFd/XZJZxDKb593CQe0+F
45c2zFywGOXE+I3qqMitAzRfrlnzdlLikAf0ti+Mtoxt5JP5IFyvvhsbh9LmvB1FWljUa91LoqiE
kTiYMn7IgrsKhPF6WcMn/8JHv/hSg3KFnpf2ZyYG4pYyMaFz87vAT1vXyBm+ggbl7/YMLvROWt7q
XlC9bwN9DtN25XydSuznQyGiS5ZTh04CcBDLu7SdTyzZVL86NdicKJHNJR1D/aq8mobC/C4D5wDg
6q9J7gybbNDMS20FxdWuK/W+Cbc7WLWZXJYV9KIlwrxB7dk0tnvDJcJ7XwsfHhQy+xvo7JRrul3f
0EtHmmyJiBJ+nXxPfn6gXEAnkb15Y8oefDDvtYmrXnyjrvn+eUpAqy3wrKunVWAuwqbdlKT9fUu1
8/KVxETuZMal7Vp0lX5pZ6acNyXGa0dS4vzbo68iA1Av5bURY3HBzUUAot/o17zl7+lw3lG6r/5k
SE4psm/0B9sPCq5tU31Ip6x7gB+Low971J9kaCBcaOVraabaOgnZRsn+CXJLd2DFh9qz1vgP71tz
g0dko+oZXKq2pZsVn22hySs7E9rtwPFeHf6sZdXYxA6bQid5ANeLqQPN9QExgHrILRoayypZPqwB
KlWvWGBRCsdldTWE7M8gVCHwdwVu96S8W1bl6HlqyW95prQS75B2QymYnOAWvqBk5AMT1CSQUM7f
2GRSu7IaS8N8PRoHBk/afrLM6NH2KUlnjPL/TNkrdbfTvkaazDYYFbXavwY2UIXGdwbkkRxecpLX
5eexDOe506vwWdYNRCJ/ECeD+JXbodagHMtiHhl9XtacZnVg2wlxT/cXnOHYxNumq85DW7aPvY2L
YFkN/+M2l+74VYuKGjdho24gPQeXoSVzsPXsAKJfjAF8/vcK94uO3/ATbtoOsgDcpxh61q3AD7wO
Kdt8F93N8gMB0QTDAeYD93AfH4FFjfsm9pG4dhNzwnljnoVLjnbVV0/nXO0Ybn9jG1qOJAwID1LQ
5otIxXlZlUrdaxhkXCdTiP/kVZFCqg053HjXubemdKT4asrvLaFhMCi0l7glz6Vv8vqSKRFcVRSH
GwaRzTfIfuRJKo6/hIuia2u3Zgp0qyhlgD+vaz9XYEiWbQWN/gYIK3qiv4B5f2ihIk5cum0fSjKf
Wn3vQvcwgJj74sKB2U5WMJyjKfNv8WbpVBH5PMvNcrf1XQ3AKzuTmE9Ny8vm1y9rmP7pP73xrAmb
8W964+QL0aX+31n1mx/Ja/9a/fjHz4b5rGl5f80Hql5HuodSExGk6erWB6reVn/Yjm0pupdC8gQ9
+P9OKHf/4MxCgo9rSmXrpuBFNZHCwX/9wyTXXAoBU9NiQDSniv87pHpp/9YoR36jLCFQrZC44/Dx
aNf/KlxB7x7Qs4Ww0sW5tXEY/k9QCnYOPRtIKt4pTKE9+3LEwbZaVPYaFsA+xEMiaCNvUtBDaPtx
JSqR+usIv+sYUS7LBYGhI4DDs4rI6thhwmu2Rd3ADc9Am9C+AgRK9afPjeZcp9UacsOlrZm3af5X
x+Ks0ajGWteW1Z5DByenqTX6RpTBq44GZw9ZjHC2EUdeYaxDCzhMbG2yQJeEQDo+BqD8R5yn014y
fN85fMV13JHkmNVf5EAGZcHXoilatclXqVUOIV5AXoey2YwYhNZuYD+Ppu5v48C7Omal4WTN4m3F
4GfrVThZJo8xaKZIp1DqMY+Ss+4jNddaUJmdF0xna/T32ST3hR0S+yIUmbVcsJx0ODqtPh1snbOs
rOM7w/e/Wl4iHp2QM0DsXDwQaydqVWKtj09tDhRIs2c3UMCE12QwhAzatmE4QZCZfP0FkQGVVaZV
k6Ee+96gOCPj+BFl4UuIiZpuXsWguwfOua0ktpTMhhdiF1eBZ5NBg7seRkYBRkonuarDr22+DX0q
XlHM1DtPZ5l92EDJ6Lep2xS7NEUtYTU79qG3uCeTzywUFRD0CYVf0FIU/Pc73WieU8NP6JzCloAV
cg4s+oCO/6cCLbXKPGAsAALvq85gBN3WEFQhTvVtgKwHIPDuNoiNKxJCuHN+/DbKaJMArO50PGeC
jDEckKtUWk8oFAICZSzs4NWIqCicdm5ECmuu1EqVo72JLatYq4jEMt4I2y5QeLu5afKSArFh3GeE
ftOFvHhdeyM8N1uBw37sGMPD7GDYUoH6GvoimpvFM8l+Rv3494aTQs1NL0r/VhUpjfP4NFA0IjuS
CUqEZp2wcv+rS4l4HmMDdZzy+JiYJm6B+GupMPXaKJ3bmHBUJ0ueMfWsQfWkzbAuTAQS5AtXeGW0
Q6szLwpDugDI+duSdEfCaWysGBixnvjE5cpSDcAibMFFKsQu7TBbaNBUVy0WvvXIKMTXim2Kj6Fq
c6i2c6ZtyjE+c3MOed/LnVVioi8qHBlaPxyhYEAszSmoMLbdg0ot1nYJ4gcL4jGM/CdLoKfNGvx9
gZ6+Rc6D29Bz7uG+5K649aR2anw0nW1lWzej89hWdX9rVekl1a29PRWPljY2D9Bzdi4xLZmogmeT
qtvQh2+CdnKaZkdS3w4ehIOVo5rytrbcQzQ+jqNZbxMIzVsZMzYKbuzEqpBaeut8qIhXAL4y8z9h
46BmtLwYaJSJNxdRD0KLcgZykr5ax5xq4qoLj8W3ioi5O3Wl4U+YgakRKRoTOjSf27QQ0zKalYic
jM/Y6/MdQ/qHNLShjTtzWSyatbkG9vpTnZlQpCoCO6282AABr7e9Vd6X0KUu5jTAI27cZlU20OsC
M6N8Sl99n+Z+thLAvqeOsj2JQYc01PGUjvXOi0HH2W0z7WSg37rQgXceLIayJZcqDB7zoJy2cL0e
62buozXpWxJ5gmwJmptjgGAnhKpCN6J/9OqIfgqpFZlcCQ2pk4C0j8fQHXsCgu4NE351JrKVaQYA
X1LS6Tz9exRiI08N9TwZGXj8FtKCIW0yczzrbMnMPkdDJ44Ziaqdk/o7vxha/HOIXeGnpjuSGr6b
ZVOdQ5B/Z6OPGA1q058dYozAoyQyDs+RUNivBHoUpp9702+aw9iG9/ZQD3tXkPCaew7XDbuyzoah
/GPREqmaPlfzid+gfHDWBaySPMlqcun15jBBaZQhuQSxF7lr9pb4ohJMPHQojonT7fO4hwfnoHDq
HM6j4wwjd/OMaHQPGUhq1m+GTY4vdkvtTEKkBpy3Vnu/M+40yLJn0pkLPNgZoOukTM8BWHEU6nMM
gmVHh6yfrk2EHR0d2I05jJBiRKo2/BSb3iecIChdwjgz87OLomxvSpsU264sDmjUbvJIh3xKaC0+
VfL+woZ27fIpKClp52WpnN4CO7JPy5206YcDO9r7p6SZiX++baB9YmTF03HCeE2G9PtiGVpHh5mD
m08n3zKfcp2SukbywSgsY1dJbLwmZTQAU10QmydmdeZpWcrm7hhVTyJpIqUj0uneUlX6u3wsSxB0
XxDCMCmbkQHkIwOkhIWlj/LOz2S8Hd0JtNdo4JnJsqNIfDTe9rDvtemmHAhH+M8A9P9nAIoo2mH0
97+PQI/Zn+Fr9hd15s/X/ByBOvIP25UARgzXZT5gOYjAf6ozHecPHf21nEd/lPuXp34OQaX4w1au
jUzTVkBd5Zxg9N9DUPsPmycQO5sMGRmlOv/OENRE/vmbJJlEYUafruWqWf+N/vOvY9DWqKkrBwNp
Qd52YiiWWPiMQc6lt94YxIT66GjzWptIX5AwVkTqoiQLRo0ivU/+H3vntSM7smTZLyJALV7JIBla
pn4JZObJpNaaXz+LUYM+NRc9QH9AA4VTGTqCdLqbm21bm8awlUKyB0OdYUXRIgCakeu0xqR+1ukx
8cFn22RkXhP5SzcArKi5dKl1dI19En1WBgxIQM+RU6hmuyvw+VmlWTeyiBSBM+ihuG+EiIYAIXeq
vFm4Zm9tpyV7CgB+2Sn9DouMbWRCQ0GbDk3ToHEaq8a9leJ1gw3Ovp+sxBOLoUY4Jx40xKorQQZl
XlXx1yTTHggAgfTQeCc2amiYaDtYxXcb0H9DCYLWZoJMqHaTRTkbT/O73LEzDe+rSTM+CmHE1zST
wFTXIFKwEecplV8Egy8EsFfYqBcHqXHrGilArOZ/NF17jxftZCaSqprL3/7VErGZpDd919H2s0Lq
R0smjng4fxr+JMQxOZYKh+5A5RBT44f5qq0BW7mpNSjuXSNmK8psI/afYWf9JJS4K9nYZ2ni97l0
EoNU9iudDnF1qF60CnAMSG4qKCFJ6bE9qnG3r7sF/heFZwD1qSsXKmzFsD2F+H/ZRqJX6yIQb8It
Aw/nRY1KrQE8Wd3mHUJSyZ3k3Dqi3RAvVfcbtydLloPXYSQJlQHjWymG/N2xKdoOeuewUi2ll2g+
qlnnZ7NxnZbtA2aR+qlKLwk4IKMnzaUnZMEbuhbPTdoam6wVroKChqYqkj96tXT/4ufgWPBQ2e/A
Z4+M7Fr05L9J+83rMIoVO8YPfIWk49LQUeHgZ031sEy/cWxMt0Tgvp5jWygRsq8aeufXkSk8R/nd
tfJauYQsOpy6bPIibFV2FGJQ0xAENC8FqfsNcvlrq9Dmjnlzs7kbFERlvdzjx+JaOB3aglJ19ogB
kgw+FK+TITjmlmSRdpk6txX1G2yW8pWutGkxDIEmjUC0ULHOoKQHKgIVRZsCylu2OQaFepMqiF2A
KW0FsGVlcWvmEhrwGAwbuWk8ITWwDGaPudYt8FtSklfYMAEapR2Yfs9ui/UotrNLyl/7MAZ1fFoy
mRb9B+xg5GkTo/cxO4qrk7wIBIfKzYqKmpYKqjYHu9plVe3IhrGXClwNmlRzxCwdKAFn4T4Sm89o
1l+7BiqyAHPPsLoPOe5P8UQp1IxiAvK2vApmoO3T6kIGzjwmcdjZcZzSOtSLMQyTH8SE8WbIaMia
e9lH3KOsSAZ+CWlIsn4K6RvJvgVaEUNFmHzcvNcy59uVO4ASggAOT6uhSJlORCUb0EiPLABgiSJB
PRknJK364pyjdfoZXGm4LlTKpX3R6uhInQEKBX137Vs8Vbu4M8N1ujB4zPk7T00VNbF+wFvnTjK3
LL0haC+d1v0kIpALQW5RD0cTcmhhdO4GpMildyrVDfVaHRQOl9oWi/tVh3MyBAi73ctycwwkkRaP
6dhW2MnleFSK2bxODGqsYTEnOK8wAalaANXVnNd9Gx8EBf6IotMXmfbdlmKqCuFusUTIRMPphj15
hWkz5iN+F3SmCYE+rOK8uoS5MRF+UZ/vYnvsNOWgpkztETE3cUa46iXlKpYGwu+ODqQs2w3Cayp3
kZd1yaugUizUyO7hxzDldOSrF9h4EDkoq7wlLd1XYwnJts2ZI/TiKRStt3AYEczCNQOd25v+WFef
QSUf+ygEOp8ULzgQGOsGE7VVmOTreoh+pKIYLpaVh9TDzaesF+6ghlrzBv2XwmyGUAr7nvvcXcco
m5f24AKRQDtscROypS6vVsmIRp/2btsyfwMpwkVT7p7LNoOoGf2Y7QgiJyOTPmj0iQujhplM9wbe
A18g/Q1++aEQ06switdWrP4Aiedy7LPWMwZyAClLXjR1cKtHuNYNfFcK0QTegSMLZe+aS6dTiIR7
FhMvlpVVKR6RR5WnTjKe81Cix1AC4IvmXvCV6h2jqwjDU2GvgP/ykLp9jlVc+rMU/mDMPu5j41ea
gZOm1gaISrX49rF9RUIXS93FUNLCqeaTcgcprt6ZQ+Xk7nYjuEapi6d1PeeWXTVR4SNQOcXWxO7b
mEAupYSaM74NbqMBjFQ70PDGDR7zRhbI7epgmBTk85T2gWoJnQBhFUrvvjHnz7tKf1pSJi+6IQ5H
q9Q2QZnR6VmO5TUbo3WSmKmvqswGOq0UZhRoh7rKL/THA8lvcF3o2BHaOY39biOWP6WVi/s6kZn9
I/ocZL0DlQQlatJix8zk+FDRkU55UO58rSNRlUKoitt74+maMjmkBgrgoMPXrGhHMa6QL7AD7VTY
gUYwum1lar4Ry6WnZXSH5EV+FjR9KwWstzCq/iR99xVPQO0bNcYGvc0nOhTjLXUm1vEs3OWmdpti
a1wJtPrCDWapoP0QA8O2emJvyFye6civlRlNOQXBMTQqeAnzUwVdx+1atPsZayHRu+7JBbX9QHoK
S4tmzInprC3H+LCQc2JdAHdWZwnFy3CCzNOo0Apb+OfSr4x0yTfRvhktXgKdAUmFvBiQfWSIGQt0
tabsPa0TJaDAWOpEX4po+DGZygUiHjppa55or0cUCautxmKQHlI7joLkgG/wCuaniMuheMbIhX3x
3FPJ6dMJ1YKMpTgbGd3ojAMQzhDjWAFzEohhjqi2f6RAG/dVNtAUmZIw0vglZM0r2IG4JPwBXFh4
hVQ862r10aKXWycNy0igYrLYWugs2/RG5zdMffVqStTfSyF7DaNK9dCVsX9JSy/s2SSPIvJBQOAL
2nf+irCwcaQ4P9aFhm2B1gLxiNQXuZVkLHmoqyzNZ/VLeRbvtL2ZmU7JN2SRLyVs1Vozt2MMALrg
PtuYhH/jnE0DPpGenS6doTRWgFzMmOEBsQ7UgfxyIofIxv1d6EDXTVnNxJYElPXTVAbgRbdmNDlc
KBXmWsxrUqXbBTbPRYe7XQoQNS0U02aJ6Da9FoHmQ4owdti9BQIxCK0fL6ZSiac4O4SCdYuSVtgo
UduvdGly1QrF+twgcjHnbTtF/Qqs7SobtZCq6MvMRA/nikCpANSWmh7VHrCMUKG9uogFzyyIAo2x
2tACJW/a+yGkteSYqOJHuChaJqJ8W8vQC8WqHmGRgbGGP9KelBj5DbZw4f0jDVZAqf4jQbZksRTd
ssxpCMrCPw89Ma27qLu7+1Okhk/0dJOE6+t+lQaLLNVU68JtizCky4IOaH35RyswqPQEEV7L4/bj
H2JsaZPUV2XAbQfvSORzDwkwr4XcgjLSFopImR1NheZGyiCwHw/n1Ac9rRNPVYcYkVWk2j7++u9u
/nf3jb1s4HsRGfbjtaAocebIyEf+f9/l8bw7TMbZ0Uea04iI+n89W0uwE7L/vrolhl+BUqOV6O8j
//rz75ciGQBUzaSd+e+rBQFPZUCDsiOaBFP/vO//9FdKQcjOqxx0h0vgY6p0JCz/dZT++QWPt0pK
JC24Cln/fPDjPgxOgDwa8GObRUVmaeyp2kJZQ7dlKNTKIoJaHigWdfrjr4YczCq4s5z9fQCP1dkx
llGW0nq/aMBamrUe3RLW0v9QLxLoxz/3ON8VBPPoOFhBl6nuX/887qOjBI+fHI+bLI+xTuzS9UMz
+hDHJumIEwbMIGJ0GdiUmENpTLP0WV5OaIjx4L+ksn+Vgn/ls4/7aM5ei3Hf+ZNB3LKTKy33VSvf
qhOkp0Gj3++hFXwIZWUtqficmt1vCMuIz6CnOaKWLBcB7VD/ryR30tBaFotE6u8DhW552D1SmVhU
Uw99boDsyIPGsI9M1Ih/7+974CVTIe8fCtbOKNlxkwek9wOBqxXq13BxVLUeQt8gqFDPPh5RMOYF
FlWvH1/4r9z8P27S3NN5s7pjRO8fOtflG6QN6SuhQtQI+aqGF8NfJpfsPzdRosm2GSIP1MnLbWsW
u229QK4eN/+5j3G3une2n2zOkzdvYU3Y50U+mLVblJ+vomX76YKmCq+1O3hg7m3j8DpuSdFvJg9/
qZXm95MLiXjonFjzzvP2dfD81qV8bEMSpCFhivfW3YWidb8BtN1m+9R0/PutdrULXhreHkNzh3Y8
h8q/T4fmCjsh9335sD2TM+XvMzy3V6Dc+9FJNq+IFV9NwdNP0zd3dCs+kAajGwWhufgjZVis3Liw
/Wz/er+1GBYT6CzO5BgGbqMNUfCF74bIng/3eW/G9m+zAjW1krazA3PDxrkLanRRr0rrls2JE3Is
JgXTDWd4o/Sk5vhFeXPm03dVaN8cnikR3XneWNobLQTjxzidcgtzsajF6WVbNYhT3GLyMIRpOqfP
XGs6VfNZNzZ0OY7zBv0cQc6Rz76T+QvclEh9OA8ep0SCzIJAM96nOFPXdv+b0yVn2QZs4tAR4SoM
r3wPrBtMn6+hYrY52SnCdE9nUdjQyJ8TLwLcAw5sU8DjD25idljOG1r50XpG8CkyVz2FuS8OO2ty
ssLmJBAS6NbBZMP8rWgsuNAA2Q6vpY/+7nKvBnZuALWxqpPbQP2iomkC++HUM3AACB8fNlIOW3EW
ircZ8TC6Z8A+CvoxVyBJu9ED7KRx+12Jp5l17QAEyYo2DAuMtJFmQw1kfloqoK55M0/VxjTB655Z
sVz+p74Wruwz38kXtLULF5i6WOsnLxN0ghflRK6+dO4OdSb1mmN/6vSHcCvwS7cqAJkndpjwjgfz
S/wWuzVUn8H0wy/xjMCTA9b/VKGTf3B0sunlfmVWhBKGYuizc2cvfOpXUeJMX+vmSfRgadrNHqZY
fWgF18p+ygLR9AY7umvipF95dogB2mbJC4SKOhjtpDqIV8RYK0wfbOv3/k2wCAOJOfBYHkJ51x7z
57TcC5tfcJt2Nbz3+N1eWnlteEUGnS4hse1Qp1wsuNFhVLiKZqAUCXG0dKv8jr94Dud2sY8/GQKd
JlAd3qjSvIrd7tYfsz/049YvUkxK288UuIEugwIT0/JiQYpKyieIkUF1afJ3Xt7WNrpJjod6WtpR
8cxiMLLHztxx/BDSVTmdGI+css55nbfit8+D3Ru5kg+JcgmaODYrGFC4DKR0Xue/eBSP6G+vUomr
+InPjicG5Cr95fSXSAe5btBhSxe1PDC4IGGFxvKRGmfWvOXzgdoWA56CxN0NObFGc20nF0AaYypR
aF/xGPjzfMhVqCSdzZvmYBmHnUrhOwHQ/iv07OW7T0ZyU2MZurKEfRgcGJQpKENKmqrHnd1Eq0++
MwFhPI5SnmwT87kqn6zyu1P+hJXjW5lb1Zui3ogQVUlsLawWL4r3Qv3V3Fl9aF01byAhM3nfE9z3
uMPkKB6HaS11nwpmfxh4ccln1cI6c5groGZSf3HS4iyXB/NGyamCsSJwRgba2bi+MQwjs7JB8OiG
ks9bYE79mttWAYjfDWoCsRXXHrlAza65JhPPtDnvHTZBjvptSvbkJfWmm8/Wh3niDMv1muPaO5+R
Y55a+xiFV82fvrmCdclmeuIyYVoY6nVL1nWdWScakT+Vi+LjNwN/lIGCRQKzJ39xOgy/3/buMncz
x74zlPgMH9jZN/MqKjPOMy+at/mvxg2Xr7LPX8gzTZ5MNEZ7NrJC67OEl3ETfmoSdR9cKqBJpm/R
K124IpB3EmLy4+SpN/1kQB5exknU+XiOMdFTbuGM0Ra3nd5aO8Tl2CbvRhbDn9W3TlrpNN2fJg+/
sOCJmTPac+LgD3C0jO6Zr4AJOztrp3dbBq+JbNKDgTh9M/swlY5ca/Q2mCyL9zUtSf6ycmB51LuR
Uy6zZv7CZIn6bhmoZPlwqbT5DYZvRnv9ZCaspIsz97OK/8qv8AEmRxe8fsvJIo0jn+B0QqcDpYaw
G7+N+ONdvQmHH1hcImwQPplvgeE8VxKX4/L28SuZFKZdLaL7nSufdukVU/Xj45XMF/CVwozD+TQ+
sFOxhWfjgpfgm2lbH3gjsnSpfDUOUPg5fPOHPyCIXlaRJKLlwGth/3YeC7vIiV5WQnXF7CBthec+
5EwxNpT8XFIQN0+xsWIxmy8zZ5ShxXeljc4BPD0twwGzKE6HwuEilMRdgp/siN+fjDyWC8O5U+qt
9qxf5omzZF04mzMrceNBu90bF6zw8OTR/Ffjg23YvuSNgSPwdCYFxRdPwkF4lracJP57jV9G55uD
oN9Gh/PCYcInLOWogsWz+VkMfpbQfrtcp9qudMOUHyldWF403B6Kl/RFvnEaiz3L8/1mHFqXEa0w
R/kWNcllZjIOrH7ahassw510FX+GOda8W8PBoFCY1nzi7LOUmTZeIZoPxmkJT/idNK4dmCrJs3rM
os3bOy8mRskY0laGsIzACTe8aM+JZ/JJX5gGpS1XHvWSPb+MOeCNxV07vPMrlA9+DeQW1lCOrGa3
biN4fJTx8V43+4gF9YN/yHhODhNq8MSwz3BKcI1LJzCgS5fzQnVa9cJPumAa1skNlX+glctgpebD
F8ApYAGerZQL8z+vGpdBqo8ewyz95WstDIbGZSs+r7sa09Fz881lDRqZs5LPm0UckRA2uHw0mldX
iDZEUQLaVHvS16N5W0ap6qaST88L40TEHX5D0ngkWFC94Zz+kos3ifaCK20Lsz/N4438AW19evfM
utkyp1Yf9GLRWzOcOQTFPjrHk0NHXod56AYhQuDmu3u3WXL6jHq8bVRAbQ2SWyczYGd2B+SAJAPX
YJYdTdqWVrMn+bG4SYdNw/No5VB7fQfKdD0rbOE3reFR1KpEUFuIkp1WfyopH6SQs2PJ0Q6f5o1N
OkRJm6lhXCY5pKOWM4zHwHg+T9VbnvkYtEQfAydeJBvgBIJi4/viRJqTtO3GuM/75eBjAbiEaF40
3F7RSiqVR9iEyKTDZm4n32QJu6sTU5RBWgJ+0HZpWEQxG6ulQ0WE/ko+s4bYgIMXQK6aVW2s3LtX
WIeyeNEOukXV200piEjwZZH1H60RhPoyDMziANmO3LDzDEPLnk1YVd6Ex63piIMvF4eQ4UpErO7U
Fb2ZWP+VRK6cn2tw0ApXoYqf/Zjs9V9YWo3nmB0lAxjsKddpsKL0Q0yzDLA9Fhh8+O2bMctyTpzN
2M3WI/5D51r1mnfAz3cif82WRD/VvOpt6jZYC3uc6K5bQx8dVY81MM9RvB9bbl5G8yihH6DsjhhF
cX3fZ5Jr66vwXNceI614Y75iBIxYS5DTHr3OOmSEQ8EqKg9YuVsuYNHBmRfPFwi4zkwCTN5QFGSH
QbQyOuIf/D8V+sbFp6Hf8YXZcTC2fEgQdCPSOtwRu9lyaZtPANbIOxKks2I03Vo6YtdGbJASpxAI
DyxQjnIYp7UcrLJ98z02vxkOHsKF6l6ucTBbbSs/SR/0OLqq4d9DJmP2G7sW3RqhMROyulUA39zJ
sqfieK7ISLe4/hlfQCfZ8Ifvlay78Sc4HvjtaWTd0nirtS+JzwsDtqhelF1nlMQkdTfZB67Co7FV
tVUM+AkPVeyGnCjdzckpuggusaWrMbjWBLa1ywBswTpn0R5jJ0E54LbH5Z75LKREre1VX1OySHXE
6A64n6NpN99ccgUWzixWhk11GVerDG0NPTM4h9AFskLQQOaLboNX8k0T+XgEiGSHvttfliljZ+Uu
VhTCgcmEkxuq6JDRd6wCOpIlJzsMB5KPFDubiwimP/uguAureZ1QPQk9kQQioQs69DmAe+yquhvi
0unqlMQG0rX6ZkJKNdjYqdYUahEgnsX3SliG0MilnNl998e0QvtcYVxCY6dAOvaPGZ5b0cm7l4FK
t7aNhbeEYVM7o3IQqh33TOy8Xwp4uMcp9xafZ2Z+/L7GN9pTHLl1gPp1bmP96DqzEBaAoPb8BRDE
I1SPMLTPPSQdandpw5MlflJQ56fokV/muCk1LpZ+hauLHhbdT1c6473w+AhMZHZtNpq4IxeOcbU0
P/sJnqczC55F+y9KHnEXk9mVYYXjW0MigFU3w9O9y/dYBOuCLzjTn4Ak/bVTV8kuZxm081eh83Dy
uD/d12y6x87rQgX0t55uxdioqP8PFHsu2rUhMbx4V/mQQS1Kn3StfhjMP9VHP4MOCtg5gdeZiGFt
SPDa9X7RM1v5A3g7e7kjDGXKwC8Er+4bTi65rV2tjh6nLxPv2HxTVrBuHfEmYfKAiMk6SB9ANq9t
BWuhpTu4dmmIjnF0++A0q/0m8k15f2+ZX0a6/myGApAYQlV4ssq6MvZae6wptNcIhi6Rdg6Gpzl9
o0WyCCc/DN8VvgAZXRvrgExFDKojOthLGCie0m/88bpL/j58VClb+RUrMLPkbrTZv+6nFfZR1rbZ
syrL6NNbu/7i/+EpPcnP7ZlCDCADrEpIRus96rMjsoe7ulIHrFPwdXYFSDVoldyKTBvCg09mjGYA
2wDazq5I0TYYDbmNo+3Lje5PW44dTes2ho7euNf2IbOb2+4DiZmwx+jbDj5N/xCs56cEpyn2lvjd
BhyRHtzLKtA/UC+sqsqNjO06LomV2e85c/jZCJB8SBCuyg0cyw/LkzzmTBZzt3oJzJV50J9Jsrjy
Yid3UDV2GFsQU+1ri3OJ5KHxl0jcUUdd7BuRTNpkOzzcSkbcYgUbmWxEp6mX7AICeusk7Hboiilj
6Jdgh6/Ps9ytobwnPmYtGom5E7Op+p4cxh2QIWUN6V1ZK6vsCuPRDvfQO9UV7ZHCTjtJKzLezAoJ
Txv3Bb2jwacCyIHh49RvGPZR/Fnd3ytfRD6t+oXb6NvSV/cdYiq7Ot/uR20V7o2TQErBNk6FW+zE
yR5vEc370PD2BhZivyPbuxOI+PEpclNPH5xgftPfg4+OFrGVGG7jVfWscsTXfGP8Z+b9YiENPn60
WVZfpasGxuwwJcdC3hWmWzc3TjRmJsweduaAsM4jj9LWIIDfR4lBsOUXhwHbM+bEwrGY849la8sb
w23e4ldmUfGdClngSxxlBfEo8/euUNFh0JrsYmBZRk+403AVS1fAXDBMJXhr6saUfom6zHpNjCDW
mziia4bNP4JjsqGi/c7WieWPCAE6E7FoViD6qEdHoCS8/L/QWo54ytW8x5tpO7sBNmqbGhYpc+Yu
HMFLbzG3jINNpits521MBFqn2w9vBhIEYlrzNdtHfqbRsRRNfv2KRqHAfTh1etEO3FLYUcxiV0VJ
h1KbiTDIRjLXXVSM+g6y5QQUZjIbQR/WMmO7ybs1Pn41jhwSV2v8TLjJDn16S+TVPLmE+pg4WOdZ
upDqFzf5smdHSeLCDWOfxvpPNkPA5+yTUSDbTHEGvSlsUOOP3OaCaN3wGK5x1AOA9ca0gO51pO7z
jIG0esN2+NXCIcm27OilM7wgX6uHwsaRntk7eKYLkfnKG9+S3+i1+4L3WpB+X0nfGtkT0NiYWNwt
5z5txGafTB/Nbwo0U0ExwTxuHfBiBsDJdfGrIzxPEPzyMfl+cbmj7YiD0+xJB8ikUUIXWMqGMhP6
INIHKICIEJjlUXSUwip+K28QsxsfmyptbW4I8m9ztYXUfo0YGbF3Lz+LS43CG8ulZIf+ieSQdcSw
AH+nfJ2+mqxVAzwEmBj2/U+cS26yycxu3yiagpHoKu9W4zZ671YCmSJl2b2EL73kd7B3Zie+Cotp
B06p1Xv5Qkr1u40vRFqCn6nnrl0F6tECiI5TPMLTtgDhd18lW7iTdwH7nc1wlF7N906wfWgJvrLn
klS8/ta+6u8hsyglca8INIdVSRvXQXxOUJCmmo9UoPvhCLAL/M3wef/RsN5p1b1yHYknng3DlvtD
8imz7w3cmSFS2JIXcQ3ea5ciAcyF/LX8Kr+Kb+ugbWt29uQ1TsgFUAsoOJ1wQXdoXu3RJVT5iTGf
jIi2z9ZR2TE6orVGHsPXTsB/AvIL23YrSr/3ffsVPZevmCkRlZ3uT7myDlrMSvHNsSUosPr9p0JD
PWNskzksSWnk5fKziY3CT2sr2CWsgx2pAcOVIYK5KpObTQTABLyOfMyA7NmGvAZAgqakbbvDwH5N
QxNaWo7jmpkkuBDeHqwjWtOn0iuOifE2k0bzRDpx0d0j3rhdrWPwQb0qpOlOfBdv5NhePikA6cts
+xK+EkLFnGU+1iiY6cxzaoH8Q4qCC7TdvxpHrViRFz9hyMM8bJH8tIGDs4/3s4P2Ov6RSfx+KNfi
+Q5y2zZeo+34xEj8qeJzn1cktF/UYGtcn1SB3/ZdOdGzZBvHO+oGvNOPyVY4IsfHDdq/n0HPzyts
8GyU28FHhmTRPiWYIsmuLL7RFOLoW4IzshuJfIF8vE6GTWs9GYWwb4Xg/A8OAKoBmeWljjooSy2o
noghRcPyMNDDvrftE2pG1H0mPIARePX/t3n+cZ9VRTt8qFmoFmBCuGBOkEiQkJFrUpLxPEz/IBwe
j2TLc/4+UQ16dA/iUwuxwXkwHh7P+vvUVo15J5zwQtSWgDj+4/XJgvWAGxQtaKcHsuIfbsVy83Hf
vRwI0UMTVDeaIUz62O924b+e+h+vfLxc+y8AxuNmAfLLS5Pmpmkm4r8aS0NUC/eFHvX4J6iWz3j8
SUcIGsXHn6aRNJJr4BZAy124+/v0fiFrPN74731WAIv4n7d43Pl4Dq340Zqlxvv7vMf9f2/+81eY
haLzH48kKn5cVcPS9PcBU2n5kMftYiAuk8rSWj3e4l8f/88Xw++XvfLEZdUEBJBc01lp9S7KKJJf
Sw43yievL8Ey1lW2iftqrWlG6FHZF31ZqQ5BRs0risldzcqTlNAPqwy3RrJo/mD7lyjqRuhbbdUh
n6jxOWpblnY9NK/0AX2ZSXtoVPnDMlp/ytFRtiJpNMFCV6u8hko9OPh60EBiIRhRyf9MwEAdtLw5
Di3xTK7Z9PtMksgY96rX99JarJEVJHfDWisaMtkweU2HeHT0Rtu0U40GT3wqH1qfpB95y/EZBwRm
wQIvmWHeZXfCM7Fy835axdIaFiXdTsSWVXKOs7cgIE4hyzGwedNMayM0OKsVkKjCIcUtucZ9I4xO
YZN5qkTHmqIE5/kTGO3W6CrURbGwVbP6uYyET1GfL7mWePfga8D/vFFy9s1MOJaMc3deOGhUTKqk
muzqXXvAH5ME6ExS5258jMhFndHMz0jNwM3XpcbmCHUkOwCqr6wimgV2HrEeZlAEGEMvHML0CAfr
Z2pHXO9K+Q9KkoMYGG9BgoRV7mZ/TL4laQu+8jsfQLsM+UwQEDboV7vfMDe/KCPnu05U6HwQ5xBA
R+SVwnqukCZqGtvpVkam2+avxhRTK5e2dTVtEZNs6Ob6U873/RjJV2h5ZxqJ7WioUUfBLEuoCNH/
E4qtlwGiqUGzwOCm761G1ajKz2A3e/NJVxeDckN2O232Jd3cBeQ8W+2Dw/RFl/pBstKTJMdfKtFW
OuJiM0uBC/Z0KMl60KG9U/BKKuPuqwnEO8UGlWiPNR4uescRm3Rj3xpSbQu1Fu5CeoPurYQ1CdJZ
bFUVfVWOF2gU6vecUC66a1eMnN6ysiYPatEZ1cMBxW3mRwpAboedsBuagn71Il8nleGPGWkwrWNP
hefxrBJYxrEA76uK/xSZo8qGSEPU8FyarK5Tq5U2JhT0SSXxHi4Eol1tXDUCvkWZmJbHqKEVr5QT
WGOmsOoV9pOZ/DJ2EoSGbP5I9JkpBZdEZGWYfRmjsEIb+M5en+pTgAsYysuojj16QX8YSa4ktS/3
wfzES+90pyo9G0g1ZnF8Hsd+16eRW+sVyt0+C6CfH/ADvWFvu6Wfka4ji/SHMsjX8QWbLpoqrV7G
b6dxSzh2DtTMZ6Uz8anV5M/qW1Ss3yrJFrQeh2usehbZaSdr0t0bKt7cwnugl/v7rtWinv4y3IFD
bSuFwnEW79jWqPcj4tedFbc/0mAtXNDmlpb6M2ryGiEm6tupCg5zr31i+4ictyCOpiI2Z1blCrVI
1WIq/sRT5k6YV58SsTCdZD4ifoY5nxB/1JPlqQFe5coQ74fuTZOY5ipx3GqprruSQnUbAKCJGt3K
nTT7rQ2sOqyBVdw0LzXdULjME5D3v1gI3FA7R4he2Bbi+TE6cRHvdL15jTp2F5k8tDYKQNIwFsWO
1KwSt3xJ6ezxWw2XEEF4Cbk2ObraW6TjSikJZGQicWMGE7VKPaLxJf6YBum1D5F/yXUb+KLAjjkK
NZoTJoX00BQ6MHc2SqMfNJMW9Ehu2NGIxyxMiVSH4Fz89HX5595S59EoQGZbJZzFVaVGhhMCRQLS
7HT07QANSMm1afISElJxuU/RFtTSRzFT/dQE0p4YKAfrOr2TMRujM11MH1rZPFf5cOSYH+daXlcE
tGMXUzUVoPiaJL0S6+k+VOdsnn2hxHVPxbRZyFkYamOGpJtFv+p4U4pRxSVZpzmiCM/YwSRIg1My
8sBzYksCYY3C1BE0SIGyLtqamrS4gqffArARxNXtLxBCfPzSahOoyVfC5O20Svhl1jjUIw0eacJn
y8/8nVaw/8qEJinmpMlob02HTUskT2cJYlc9B6jVoWuQgmAVRPZQeJnZ07mZdoCQmuotGcvBadr8
pJwVMiFCmdhB9qPh/uH80VXKBVX4nrZfejhzqYvyAFmHjkEJL2aE+ls5uwj3+hiMVXNEXb2oSkmo
S9B3bPler+9DSrWmzV6EsPvSZGWhKC+lriVXt5DHMprRhgLP+2oaniN9bohOrROyT9m+I5yDEEm+
HgE76E4ssoXRMHyxoGE6T3BNLciYly1JEBNt71gWZyWn9oUUF1fq+/AqjtaEs6a5qYs7wKJRbtBU
a68ijAyQNrQol11LIqROnsRZ/i6wqi+aDjGPMwYkawFeYB+HuMSQEhQEmPbsASR6U8vuMyQj5hZZ
jN7onvYbLDbBmGOUomyFbo9RGOUmkTJDcLfQmozpWkq0+wEUB6IkRJ+GMn1bKdkpsSFllGWkaHsS
+ol5zGhiBh3cWXxb6iR5Pk5EOhKJ9jK/dk3VeL2KuwaNmign5K14n5kQo3FcRfST6rUUOxHiMLg0
5beEX+f/tpT9q6Xsu+jytp6uP0H0fyg7s+a2kWVb/5UT5/lgB+bhRtwXiYMoThJpWbJeEB7amOcZ
v/5+VVSLtrp373NfYFRWVgEWSaAqc+VaRf4rP4EuCrD+fUHZE/jGP37817n92v7R/GXcW1GZbf+L
4jDDo7IMIQnXgbvgUlOmOfq/TI/KRpuHkKdT1PXOauBo/zIs6idsQ3c1nRFv9WSa+y/P4L3ieZru
aJ6jO/9f9WTa7+VkoooN1QGe1IYODNBwP5aTpRprF21IrD8qo9hbuWo8jVWqI1A5e2utt/Wnwaz0
RTbX3lr2qq6iXXr1OjcuvWmavPX+3Vg5lXT+u7Ga9zVC/AWJy7LaygOg3grS+fe2N1Lx4YjDB1sc
CJWSi1FpdnbeEkMw0Z2/HtLS+7UZmfDpFMmdV3nGc1CmpC1tL7hVRLOi5mRJdZuz1u3KfNad9keS
twMacTMhUZ4ODsuOhI0hrwiEm1vNI/A1rixe6QSGVWc2F6k/+9tpqvytPLNLz9/mfkCW4NpOfIpI
e8rbkwnSBLRxSbrUBvKA7jBr2zHVHJKFJm892Q5thPIKX/1WJlF8B1kEof45JJ0sDqE/OregNeG1
/L1DNuXBjupiR4EAqyx5Wt55AeBC2ZeOgLmDEEK8IJj61YgE1iFmdUvdsk/aUJzN40hoziMsUGrr
ojGaz55aKQ9tWrBxVkLQIGVfHHpx8JWEg1Oxki4RG2dzFHTEfjOIkcoq8NYoKx+0oJ0PQamYZ60g
9cxyKVjVY22dw6Ac9oF482aUWquhavWnJIlhQQY9bVvNqVPT9sT/o79DOzS62GSH+K0glkywUjbt
WQ9O/zRITpRa/Z1RF8VmGA3iHyhDTdvBTX49SFupO5DLvXdIG5SrT2+fuWscprhHRWpIjzUCpmff
VyzKF2zkGU07PI/NhKDw0IyLmEXTukpaY6tpegf91gDTvlZFB8D6aDS7c3HSIaO7FbQPz0nq5EJj
vd+WUC4tCh2F4HhAU0iepe9nzUCRmbRdzxxD1++QU2DJxz6c0nuIN7zQZ7Um20PeU76deaSPtAlk
5kyVvNIM4dkZqfWZa7bEwai6p7IB8dErWfwjREW9rcLstfXBZIQmrGDQKfg7yAPMhd9OJKU7XshZ
6QeASVQV3JdH4KFM9QL2NAjYSEUA9BGHyhkoy/BqCgpEBxrcZDxktxKSJ3ar8rvTjaSv0lcdinxe
/16l3ItmnvfgVQpnVuCiLl75efIfem/WuVk/NvNGM+aM7F3Lq9VMTG0b5ymFBG1StEtjACApjZf+
uNG+2SUVBk5mRWSNFPKd0MwS81O+I5c87qnzMg7Z6N26sZPOn/uU6KxaRYFILAVkMzWwyDCuJtOD
N1vj5ZBDs0/B5K+WYISJsIIhDzXS6WFMx1s2hNM6hXrqsfALgsBTnX1nRXs3xt34bDX1wcmRDhbP
EXngqefD2MFzRDYz+TC5tvkAj/4M0M7h7b9re40Khtokq+1Y80sA06Dd6PYP6oXP5mxFz4iEwbhp
+fGumOtsH3nem2ufzzsoBIvnX16FDxedpP/KETQp0Ftr/u9/a9rv+kkmxcaebnqWbXo2vD26Kt4+
37+eojwQ7v/jaFnUhcRI/kjsKGXhKjDnugdvv1SzbYE2kxkWvP0f2x9df2n/5fTj2GYC3au0o0mQ
dVafuio4VYiqH7Moip9ACPhZQ6QYjcFlKj5medBs+L18JQPKlgJxlh+/XhCOkqeuGDFSaryUftdh
7yOudkufA9Im/7trVHm9Z7dBcssFjdz0FNpFel3vWP2SQLNRcQ2S/j4YjeBz5oHAMRGUgsHWLb+S
xqdy6GuTFc2qjQr3zibY91lRsk0GfcQwt2dIoymxsls2+2G3DyanewEGH97Ntm0uiet0L3mPMk1W
N+ER3iL2QQEMhVpNNsqrpxBQcEPSV1XHXZ+70zlLqgdH2Bt3hJQom/1NFVn580zIXto7L3ZYIMc6
VD9J+Kq1x2EanRd/ypW7vqvRqBXmoDc3bVxGT4FHDXlrzsnCH4Lo1SD59x++fS6l/7+od/HtcxyD
J55pIP9pa3wVf//2zbHhNrZqRz9iLTEIfPDqiqlFf2UVbSNKSAbGLn3j1M0ur/JielVTz75VgrbZ
zc1knMJAeZ74wa60AbzClCKPWBsI2hM3eTuTNtR+HpJ8Du4+2KXv2NlC2V6MvXbHdvVQGzV/8b+Z
TtrUJl6XITWF0A4voZwfdmqbWbukhgIzK+YAqbH46Igft+VbD5Vtqs/SVQ/NN9eeoMLVtXBS50eh
GA8xJDjPtj9RolnCSViHLQXkCPYpFCo/uN2w4Se5GmIzZp/LmZqaqEgGHUgMefZ770c/ZYxWYwIb
vhx77S3cBpK8ukNUIffUnTLNvx68UtvEhl1vPtivvolfIrErhtoWuL4x8++ihKIJ+Jz+Op20WUV+
1Id0vJND5cTS/nFY5qknJWFPOlIjCZ/i9ImXJ7E/V6tf7KkF+tS6w7egbPdzEgAxj9kMRpEC84sQ
m2strz5pEYRcipU/afEYH/VQ1Z/eW7MXGE9RVD3pfRYfNdESfbKl86a6ev6vxs3iCu+zXK8XcAXZ
eu+7Xk/0XVvvd2blqbNJSsplYi0K926J4gXoFpgAkDveS5s8ux4S2RGkJpDi8c3v75zD0fcve8/v
4/8J/ij+5j0iBciuMnwmeydDbJN03VJ1zzWcDz/kspsKUj+G+wPuZwj8blCBJlEk9h+Ftk47Xfkk
G0lyR5GQ8okwU0EQ62ufOVtCW8EeoA7rifdm6ausJ+LBv/R6kVM/esG0UHlSWXOl72DeDO4Q+tN3
ljgzhE2eSdu1tygpb7z6ybMhGk4asmS7wSGY4Jj6uGqrujkmc/B2kB1F541sJ/60SZeZxzPxXDpK
KwUoB8alOWrCKKeR3tLRSygX+eenpfM7t538Gxumyx7Q1kwoDj7+jccwUvSwNpQf6IKe27l2H10H
eaEGlRSSXTw1WXZ973LDfWR5Ge2rd7uLHZ6nN3s/U2BZVPok/Ucn8n7xl3YjcL6n/teo9qDGSsne
8gDVdv77T/lyJmzqjPx8DGMd2JcGMI38HctueZC/aHkmHVmBUGEBrK67kcbL5K4G43Y1Q5eqFGw8
qjQR8Wkv31Zi45EV4FZD1YgWsqnmLqUZsFrIFsRZ1tlAmw3oFxLNEcH6lsSwP1nbtGqb46AP5W0b
Jdn3io8oRpXxNWMrsrx62NYP37pvoDHfOIYBjEqz+eJd26XxH1Zc9l8/RYfNoQlbp2lBDuN8kPJD
5iZS1DE0flh5G9w2UaTtuveD3UT8FWUb6SmepuixG22EgpNwkaYq5+eVRj0qt5FlHhTUCg4JOIXY
CJu9SXn2QRcHaY9iOEi8SUNw/PcO2Tt6ot5ER4ui85R2U8yRkx7Uoo8XkZ69VGOkbazCao7N2DVH
Q5wJe2HaE7AL4ZvEJkpyXbLtzV6HR7nwHhwn2tZDaTwZFHw/iD44aX/pa0TLNIdPRYEScaEr1aaB
mW4rz+JhejtL38+uvdezYHDibaIj4fnPvzDj9+WIZcIYSaCdNQlBBZOQ/wfmngEEdFTPVnI3+bUa
W/Be3I6s4GE+hPouJ250Gmb2GajWZd+HLnnoU7P+fPXwFXNmLQBYZgh8RHp0nXfROEI6EIbztxRt
8N1kFOHZUrPqfhC9sikPQTt8m+wxQDJNDc/X8fmA2sptomnfqBP75//uX7RqXf6ThutAUkQKyHHs
D2v/jKr9qQvs4O7yBQCRPkzs45Zdqnl7HYo3+SiTzzj5ZJP2fgJFJR9+ZIKm+6DrJ+TQRBIy0I31
1MPTtYSw77f2tZ/Ya3N064vU6b99/bjiR8MXBF0/wVDKo9HS4XQiUW5bqM3Au/T7OrK1ybdPSe5/
T6Z8oWkOGj3dDOHZrLLjhO8v28pmZfnkyep4hhqMPc2N7P7gGLshpJQXd+mErOPbRFd3OaVsyind
0jqmupGRJW6nA/kG0iutn3aHEoYELIgFTtSUC7NTxj7wBxUQF89OkpTv/QQgAb9B4reetWg6XLrf
ZtEIiNzUdWYtwXGVtdtRLKl09U6LC0qK5ak8QBzgb7MAvnM61cGsd784X90m0ROqqEnBKxGVxNlv
pOly6ncRb0TC5Cu/SYt9k5OUL1l+cu99sZc2ebDYJI8IE+LjDs6uVMl622ELPu3qI89Cr32bQTZh
wfAufL7/9gugGX/5BvBFdkl3IMXqEcg1PxC/hk7op/Gk1j+EUlhDzU3prepwUvbkvx5KBUymbF1M
jkZiq847UgCoIFOLJtvCW/ZDhjzdD069mXJX2RtZaPXothS/TCM7pG8E99aiLUi5+WWNsHkxK18s
PT8VZa0BdtgFU+vwb2A8jHpevQ4+yu1pm6tnNZzHZV4oqFKWaryBoZpySzs09gnL3aU2xPUZkrv4
dmrC4FXMiGCwkAXZmX6QnFwjrNcwThs3YByy76aqrqtxmF7gXaEaV3GGey21KdkUHmltDweECMGQ
yheNeLGMZqfuHPm2GSryThbl6qvuvefqCBFMujACMJ75YDSP3gjavRrDs1nBLK4PYNAiz21W0vbu
0Y6kdLXRP1Ui8mPNYb7SSVQuGtGUtih1slXlsWtzZKwoeG/nxFgohsRR2hQvjuGLiBtQDHRc58pk
yCmnZldrlPberADpwVtx6IKRSJY4c/SsOJQW1TdaFcBl8ZtdeshOMVK6XgdZYmQtRr5PKz2kXbrp
0XiZVpo+DP992sYr/sNqWzM/RG143nmqyb6ZwA1fUPQvfn/eBd4cW17ZKt8SZFZbgk4GuAISbVrR
Qb8ilgTXRYDbe+PBfZWGKC9xlYsBlBjg/ZnnN39pkyPnaB4P/Xe+SGLW61y/z3+5aATfjsMDLhmz
5pGC/uaxd07wFlcPlyW7WLcTO7laAjdLHsp4Z3ZAnnkKPSZtap09BQanxizMNSk5i7pTm3x2BbxQ
9o4QeJzFANPnayBNhMoZAN4ybZqc2kr2GSSLO4Qz3eJONoOs6hZ6qhXgdOgN/T97Zcrk2itTJrIX
VbK/jNUSNX8qsiHbzOX40590GHjVML8clKD/MZeJtpEm2dm5pBtjvf6ZaU3+gArDvBg93eB/khV5
t4oNyhjFcjTuG8qZ9ck6VpPabZ3GKtEl9YNX+NNAf4TGyzxDgBNUxdofO/LNZR2e+8oIz1oyLr2g
VY7SNEZjweq4hHPYinnEdSRivZbqhlCJeiquCu9YmZ57dMRZaQWUYAPf2Fw7xsQz95Uy30q3q11O
0rU5vB1ivOwgyAvaVoXD+RAhb7vt64qwVMJmKia3qyr29xY4yMvUF/nK0axpbZfl9OJ3xdGGwfSU
hOF/+B04v8vUmw7hTNU0VdPSYHVkX/RhAdMNvkuyeB6/jTUpGvUGnYj8xoYTe88C+xGpdR+0cWv+
NPrQ286x2p+JtzdwhGUAwkVTHvryk53P1Uk29IjvDUtEfyWb0EZY0JZZj7LV+XkPr7L/M4FAdKv3
CuU3VWleApTTBLP2MADcFrHJS5ARwUZ4E/sUGOm7nyHDj17nL0FgLBTEacTqOfPYqCZlCkhCLJGR
y/i1Cbs1ZEQOWA1Ht/ZGWpxlVkYeyiR7CEBbHGTL5yNYpoZjoyYr0jhxbV/9Cw06hZ5txL0Zj8ZC
nmX26H4CfLcbRIBN2s0pMe+91nc/tW750W4MKm/DGITAoKmosP3zmlSzxBr716WcpkHrBu+SDXIS
uviPn6lb6U0LBVTxrZngOsp9v6ZKqDvE4wSae8zDcR8U9biXZ0WSNxu7bg5sEhvrXjqLZjb4FMJ4
xilVU2fvFVF2V3peCDxyyPZOPNtLJ8/GM+so76aOouyrkwk62hIYW40qg9Mn+g9nmgApq9ZBJ5i7
J/uSE5p0oRtiz72oZtWlOjed8oecsivUGtcdy+kb6LmT6A+dlPQin8LsFnxsvbse7DBqdsiWEr58
7+hzCqc1yHoc3dOWHm/3FvpFe5ODzsj00Xg2YsrfptK0NlaqGM+tDUpa98pTl04oN7X+lkdg8rl0
jo4zJztuhVKK94M7g7mFywky0CbV7mRH7fWk9vRAXV/24mQMP6Vl46+vu3e54b825W5dbubffaVJ
etiQc8Oc2W6aMpi218Pcl9M2S7O7LINLAYhiWd1cey9tJ+QravvzxooH8zhDuNflGZR/oiVNLW+d
rdqOe9niGfNm7ws1Wk2xOtxebdKF5Nur1k2A8QnO199igxqGoR3tjZFTHZOWU/AlM+C8Jug8baE/
z581mM6lvfD9AlXsOF4SUqVGqQBjldmadzSz3H7UzPbJFnaLqMsq8UZ/nStOTvZvCucBkO2oTdt+
HOxzbhTRU1usZMTQbDTZkIE/M3RD0SMbqXALkCEXAUnpBuizir1w+c8/KUMFi/DhJ8WzkW2e44L0
s2z7w7Z2NIYc4rjZ+JaF/F4cU3V38qC4c7yC6bu9udogK536G50MxsUnT1OV2gnwT3+Okr4fmtLf
Utkaphn/Jadqz6HC7jDuPSLa4jBZ6i2ypuPharJBGgKq0/O7Cp7Ui1uIQs3KVhv3VtqMIaEeu/Kq
leq5EMuPTbbRxsr7VNmKurSNklS8aJazWd8lLcgs2YynnERuQSmPbHaupR171dzLVhLOxafAugyU
Fmjp7vw4dh4CL/oeq1m+zWyyBZ1JpaPMXU5i/fnBpgobW+Bf/a42xQJycEmSfhjXGS4U/4NORa8S
fOkSeEqavleWmh7ySpkCf2/PKtxgVkKBwBxsVK2zf/zuig5FtzWFq1X1MKOM40CxUUiVPyCpA2IU
4aFSicOraki1chpCVlpReyR7ZXtwRyp6VeDSiCKrN9Lm9VZ4qBVQbkY45ctfxlWK7qxTFwBHFYbp
0Zjb19nx1M+xzTLNzIi4yWZdDubaSaiBk81GB9tpuIO/vjijCX+rp4jryCbA9BcYy7qjHdQaeERq
tAzrj86nBse0DHgErSraA6x9kW8xaSKpumV7Ex2dwnN2QWKezKkgQS3X48DdKIbVCOVeF+rXVbns
1SvCth+W6zAVUpmrRe69N/s8fdpuiu+ryNyEI+RzsS7IwaZma4hDkEF4JZsIIYCFBeV+Nckz6SY9
ZFMe1NZpQFOj/AlcglrGAMog3Xco7C6i6MUuCiBw8zTvE0I+nyEoCp0+elF9y9/OPsqasql7mblw
bDXbyGbRQqObaz6yffEXv7G/JhoSEYEN3tCDve6pDdNtnfbTq7RHwq6b6t/aHZ4995ECq5rMY4+2
lyxlUyazZRpbdlzz3VcbdKF35ayCTVeNPQpFxYqXnwpageb14L03fZV6OgsI6Fr2Bmx9RbEq3nUF
c+UcbfyyMvYxyhfLYDTzpTEb7n5kF3YTDEP1hX0jkr5IFm97EgNPZefzY4+qL2aimOtYT9tVM6sl
ddnmPuLNfnbN0LsMJ6r3l+FZpyyknaWSiZhSvIsqV/kFt2IUoHuhjUZuWeBbWAlox2bW+BxoTbnT
3lozq0S3C5IjrCbR6EN/SwyKzQFZ4sUYKdTMxmQepc1CM+CoO09eV/zmllsvycDOB3kmxXs0p9NM
VBbiRi9XFkjURSvL6MKz6lW+6KwEaMXv7eM/vyGIcRq/vyMs0jYEAj3AOKpBfBo9nN93lKpa5YUT
hQ3JGhZ/HYhy1C0j5V4drOAlyjzSzmyFXKcm4msiCyHtQUxNntpH2kqJ8vDFUwuYOWLLhoPKnp6y
mnpAMTwvrHwbhB4F/qJZWGq3aOJB3diwGt/CLotKjzp8K7Iu/gn5omeZNQVPhEyczne/ZFlT3ups
56Bs5UPO1KratWnvUNNWDeu2NmEDq7RgoU+a/izm6Vs/+jnPb/MgovsQ2ZRQlSjFBCFY/b6I+4Nv
wCwbQM+nmxq2CuQ8AYOg28+wGQxdd5Be0iybU1fNd2avfpV2aZKd8oAqAl/GFqLNyxWksRFTNhpk
j12eB2tp++ViLnUoPG3g0LveQNbn2a5Vq4U1VM7bTclLUWBCBUxKxYSc5mKTPopVF5DVpP1CGj/c
dT30PHMIma3zJgCprDYPRjo6+So2Nfj63JT1S6Lq1i4udQgXEs2nEAe2xq1sFy7l0y18wAjHTTCA
sSonUZNMt4PnRneO3WZnpwud/Wz6R9sMaQlTlxJkbVrV2oDmzc7qGJhbxcx+Xj0GS/1Z5bGzBJlE
YbIYqduZA/lHTTmamMMTh3TMHmAEtfbSw0yr5K4appHfKJ3SBsRp2eRK+HC5UuZNKyRaZ36jYo6o
2kD0Sxa+XkdNMp6kVW9cahI8zVleZij86tEgGnid1IF9cVFEZrmWs5pz6R+iNLh3Ld6pt60DfYBX
+rDQqJfrtIFvUkeRPUt3Oc8483ds3V48O7gTP6QyR0H443IVaasC8I2pre/kqMCFbKGGFvdW3pW0
ocd6nzuqe5D+kRnVa8LXISqGTDmN/qtYoO5csAfHuhLLSJM3ojgg28KzTTMgCbCtMAcWk8C972SP
0qWZHWPtkKm4jXQdQrcYniSvX01Wk34FRJWuqFwBxqLo1AzMsKwATPhqUn+wsFuKqo2hH09K33/T
4FD8GuQD0UyQlgc38JKj7s82HG905Pb4s68c5THyC4irGmgo5AV6BCeJR71MRT+hV6N0G2fko5AX
Sf1PRekZX8Z2RKCjHDyAekr5Qhz1lriuD3VVE6/Yxpknpd0OcYV+VDfGKIoXVrzRCI6eEc7O78uB
UslyjFSoZnmI+VTMPMpezYYa1o4UqrmFM0Sy5q4p0tfLVDXf4Yog5MH1OvWsI/S58vW5WMomICDI
ZyOkAuRlW1HWWGlzQYDcAMnNbBBOKmvPFBwKoHXPujKap4w1qOi7WNgn3mZVmFxu1UXW4Z5nOzX3
wsVIZx4TaNbfGw05p6j5855Ls1vEPikoeR9doVJia+Zv9zzYUIl1aX65Z/F1ALgHR4y8amrBdD07
DuB2cQFxkPdt6gMae6L5T/csHRBM/Ms9B0mNyKBVhMc2H1eDkiBPU3ubMiGPvFS6kqpQhQAQ8mGc
TimootuuBa0cOdYdYT56XAWxrTSHWuTSVlpef7EFTSJ1UgwXAwcI0Vd+5D4nRli+TYZmZBvuZPfF
CsOmSpUGuWQFMuiIF4CRnKmY0FZdDYUAGbz0TGg9PVfZs8v36VE6dA4lZCi2IYQo/Es10U8Mlo5y
SJZO7mIIh3wlbQ1BeTKyaPMY0wapw9u3YczbhEKwu6uydUQdy1kNrPaIRM366pFVU8d/syvu5Fws
mbw9fxERVitLVvvcgBwKTSGEperYbKQtH9Vhh1rYl7mau41rVPBOqm68NtvRulcTGA6DsW5ug3Hh
5+XGTYr6aabUFV6AcvojnFdp7jQ/p3T+jrCA/tktBgfiAj8/gARzN2RHnLWmtwGilyEcVb2evYKJ
3+ZiUNxFa54I+tfYoiA6bufsJK88TgU8LDH7aJDY69K163Wiz84W/vs/qNCqqKVS1Lvedq19xFuD
4sVAWyq5b6GaV8GC7bvuk9LAHIgOSBoN2lc3QPg0K6nWGdWH0EWL4yaGBzqM9OKH0gXfK7W3X+yR
YhxzmPxzEwQKBckJNeLG/HbtINcRR//9ulEXuI++NQtx03D4DP1Bc6Nr/ofrDVXkhDdFU648yOFX
tpMaq7q1oPFLfcjKes2BILLXviodxTG93nzxmtxZhfU03qlJUXz2TPu+ysSstafdAg7ukE/qtWMe
JdTryZEi8hlW0xnt8vLeMZN+KQdk+RrYl/tq6mG60lokL0QQ8xNKzQ+yn8g3bBpaNRzCkvomR5my
28tAL3ickXP4xM+u3YxqmKwqvfZffZiXxJ2wVu6XVFhS6q9283kI65fLjWSzRfETf7hkGvq97ghG
FzEgGpT7Iuryz7MbQpPkTlBmtl33JQE3Kx0UAylBpdAygWytTp4L4kxeqrGaFn13HVqXYOh2dq/C
xyymVKxm5fHUfO5cw1y7ZQ3XSzIqz4XJJy8cyqqo0OJw010QzPGjrSCgJu+yMAwqbln2nWzF7ba+
JhiHxIiamledFNiXdraD9TiXsPkN7vR5LvSNHJlkhsVKNcvYNiveMU+oTJp5JT1ZWf5E0RIceW6V
wfWRtBcgg0QzWG2b3/ihnd1dEQ5a4JyV0dU34m1aK7F1KsXBTVnbVQaEFvL1GbFPPpXu9xDU4OWF
So3vvGazYNzKQdKrT8PzxHJyL1v22Hn3ozvwGi4KnVLXWLt30h462TJ8Sk1FeUyCcqv5ffA8OgV/
nETQsetR8FzX2riGB31cyl47C2A2NCf4d0RvP5gwWrjqQbbEjPrgBk+5mLGfqcYQTlbFdeestkhC
EAtIlqbbuzt0NN1dZ/WsTvtq1O8GpzvqoqP2XaVa/NKtjCVlv7VNBiQmMqQlGfFHS//zdApt9bad
xx+B9jqYQXzno/VyaxUe9XQkZVvQOI2xrojjg/gN0jWKFsahsQrBjqWGJFfV45tzrrA9Hzu4WeVg
PTdGODaqdsN+n8ma/IxwRfwI11Z6giEg2Fqh90dnp/TpnYuGSQsx5+VCbKi+d2WrLXWPMFHURUS9
Czt+TgPFXmaKV6xlsxp8iOQohtzJ5mjoSNdorKIKXySh0Gmb8uQ5gIZ4b5Qq0gOumjy7luuua9V/
641TiCXUHI4R2durzlezCOujHKrAfWGoVK9SL/NA6OFJXifLzepe3lQm5gfF8/c3JXuzWrvclIK+
OYsFuPZ9gc70BfzKE5As2cyHCK4TdjKI7vxpc0MByXIlgktaAwUJTunkXEBY7xNdnOSckXCysgzy
BziRQcTcdpkHZ5SVzU8EEpdo0HQn2VKHgiVaBE+j6EMVawOYO7m0CKjujKAYHmSf33rHdCrco2wR
eT6TcCguLd8wnrvR0Q6yLw+yb1poRQdnnucn1Sdj1aQmpSfyEiqECPw2/J3sRaEVnhZvompe9JJo
gmZQS92t7M15z8NVatbbS69t+fymkN9kx64+2Y6XAp3et5QXboCDFZ9mFPEomYH/UTaDVG33bu2/
OESK+RZXVF1OvnqSnWrLpQqj8e7zRik+jUlfrPJ4hA5SzDT4BpRzE0+0y9h24aDy8Um6ZjnCOroX
sHAXrmE39EvoA9KV7PWaCqkNCp3roTmkhhku0gQ9LFDEzcGqCopVOnEahy4KAnHkry7GKgTjBS2D
BnUA4G2QOxOlTmIOFcKFzMheAFduxpksRZ74+VnzhuxQReFBVTSoEet0ZsOmGc5G9gph6a0/uRGV
slVxljaddTIVp91OmiIPvg+5EZrkBJPW3DV60fD0ZfZRK+0VurEdLEE05Qg0RcKkV0/SooWs9SYr
Bc8rLhBOyfAAiujiLj2G0eFrVwLEkk03bPt9XCCB7oyvud+3O2lu0Zq44Qva38tm0FQmzBmUC8mm
PAy1/slo03Qvr+TNKeJUvL1urx6qtRiHbMEXJX1Az0ldGmrXL3nSVKu8LRz0yrjFvtCU0/DH5X/b
VN68mIiZreQsYNj1Y5LGa52w6eV/a8FqcAtPgv52+25gsgeynslQB4K7wl4BEL81Qec9jI5hPCRE
U3ee4t5fTfIsGYHr6xS7yNbFBMvCjVeO4zpEqOAyvEkig9gXKqsUxm7CcnSWqRl0l2CUDEHJg9+4
JxVZrvtLDCprSJWPI8wVMkBleN2w6hynW3phGS2GJND2mpW2eysJUbYZ0/C7v5FYk2u/avb/2C/H
82rO2PyllDX3hCmrqDC3HVUFNzLvcW1KJPa1KVMkhXBubUpqdYHFvvbKsU0HqUTtqegQj6V3bAzt
ZxUa04vtooKn1LUNTyrLMFZt+6lOIbNjFSq9/Nh5or6duCLCHiuC4YzRtae+i9pHCkSrx9RIP4dp
Mr2UceCunBIsUcer8yXkj2UPPswCakHIMckfKqMnz6+gDhuybUmSKIRu+d0l0iwqD8awWoxhD13p
UJBJcbz8wVf0eGORg9xfbFXuDnt7bBE/8+qw25RjrS71clTXva26/NFiIAwwSqzdvHcXrd8bT7I3
caiAKl0dZd8hQOqeOF2pDGhlaSjo7MPEEzpP0wPqJNPDlEXTAzHpb5NeQ98lWtLudvrbUGmTB9VW
RnKOkXO0jAQt4xE47uQ0/SchcizKzZrVIJqmojkbOw6iW9lbmDGAg9oEPEWnNJUkKDxD1R5lyy/D
HlUWsLpxE/w6G7J9UVDbj8B6W/D++07Ph0cN7onTQGXrxvPhO5R90mYHCBgCYyYgJPylzUv2bd1B
/x1nh+tAe0IrWTY/DDRyC9ZhBg3iSpE/v11JDoiz3L8rdNdNDznLhnzQNEJYgXOnKLlOwehg/+WM
FT7Jef/zrLZEj4ikEaUw1ZMNQHmoemsnW92oWNtQM77Kljw4JtSysZobayMbtFOPtvSpJ54qBstp
/IgieH7d0QLMCCX+YsY2tKwdUIPwZIcrS0nzHbpen3X5X4on3V6Yoe0uVfHnk4e4rrcoNyt72SKv
nu3GQfssWzWljru6cOd1CoRiFwWhdjmQ63w7syKvg/Sh+iI9Uq16s8vmBEOAZaIBBuAZ9lRRfjuT
pr3xUsU5DFXqHVXRkYmOwvRNSA1V5xAWg3fsR+1tRBx7P+dSv+t9K930bdSeDG02H81k7c96c8ry
rj05PNqB/BNGkQ7SNowVGCWzfBuE4Lr5CL1U7uxtaCfsRI9goszNgzwM3ggueo6DVV/DHCxtoZtQ
QjaJHrPXlqNBSE36yV7UkD/1uc+nbSXjPoewI7Bsd4v64rj3tP9H2XktR45rbfaJGEFvbtNnSkp5
lVQ3jKqualrQAPRPP4tQn6Oejp5/Zm4YhGNaEsDen4FciDwFDbq8thpx8kfoJQOmh4B28KKwn7/O
EmNOcbagzoCus8Oa8u+tX/2m2ruto+5nuiY9CM6CJubnv0YW0jZtEz3qeglWnrCZak7mmtxI2SaJ
qfHfhp4Fz1xHbLnX+q/hVTMkILOD4qGzEQFdQHd9YyMRskTiTK51+kzX6Vbdbxxk+s9WOIp/jUXC
CufIMbWPBr58d2GXpndlKtG9QIFeV33V67Pa75K7PnQVKuXF8uKW8Z3RtNOv9QQ78FGfpO1fNWhk
ok+bJ4PxHPNL9DkSW4a0HsqYPUSmfzl9qqJl1eKbRwIk/Nj+etANzmKnFwR7P0eEfNKrLwRYd5j2
6PEHzrKz66k7jmFrvfBTGsexTKqdLpbK6249wjb4VNCqpoJtGiuFRGar/ZphH8Yxzx91Y2TUctNy
590YnWO96AvLvCWwuhZTnwtHFbH2mAjvi72AjPcAfDWpPV01Tk7D50wPcJi7QUcD2q7rfDPzfLlR
hUAkOSrdb4ZfEa01qvaEi5bzTTbqY/acEvPi2nv5l0GGNWOPWNv+HfKBhmHAOSQyniQDJwZ2jPpk
XHbMWP7Jd3wP7V27Os4iFsTHE+dVFx3lsrNaJ19d7DpcQheRto/zXLoXu0Qihdz//G6ayMQNvScg
M8zDN8vCEsKd33WvtHEBtTXR9B6FMxH0tZczGLqXHvxvvRyjRWbSQmNEWsXwzQWau16h6fq/XlYX
//Gy9FLlWB9aY7RQW7HF9euQO8eamMrdV42wmMc3oKa2UnrNrW4g0V5dVV/3t2YzwL8U3MvMM69Z
V/ongUf1AWsw732Qalcqmf3MAyvDr7YLcR4M7PtpwLcSin72cx0Zy7x4hYjy10gL71s9UncAdPzX
yNYWzufI2grTn23ZPc51d8rivP0BunHy4vRP6OpEX5oBPSIVqX09jBlpU6O4kcZk42sEnYpIC7mt
YIADBMFGjypqxI/TJUM6tg12lTcitenCTLA84ndxAI44V6TlE1G2PzPQVsTusz+LmBnVaNT7kkXt
Lsf57r7ug+EcyvqDRb/YtZNLLAoo3Dbp5vA7C85Thgn6n5Zn3Ra5tD8qYa1YBC9D4Sa2T2GI1knt
WCSJMmKBnj1OH66PUmLE3GoZ8UfPhNBbHrLKrVW/DEGGicxcIMsS1fWLSarqxGyB7YGbNi/jPJr3
CAfecFPWL7qHN4WnZJnLB13lywhh2DBMz7r/kkCobwXq7rqVID4qB1PwqF9KV4V4usCY7x91qUud
CBMDM7noa2eZRIIGbaKdLvoJGhxD0nzXfadayKvIEM4NSZrf9GEmXghdXdE0QoUxU/HOBQZ6kWHY
vlkIaSpl1d/nGFoz/2L+FE1lvjfmT93dsJA+n0IW9roYWoeg7saP2unbE1oSKMusF50HZBndXHyr
pLDPtZ22e33RwfAuNTcjQMYu2ucI4TWyLp6K2g22mVuxgAgGxBbrARHermWuJpr81HR1ieYUPiJ1
NRZbkBj9KRyQ3P4s/z8O/rzU+mr/egErQaQ573Dr4cHwHnfjNreH6BUNIHXXW0jc6frKmpZdk4xo
7K7dZIWm1X+7dWH5924+i6UzLER5N2cO640NScRfWAJGGxVY/W3fLS7SQqjzRCp7M80ovff9Nt0s
60OU9cGAywTexLqI/TFmGQQKbnUxdl6HxO/eUke610kk8L3Xiw0+jhTAh4sGqX8fyswfCkkw064I
TrD8RwI0ir67DlrcSBSYT40foNWBReFNHIHTkcTkDk7WGI/5bGG01hf5d2/or7YevxSYVYyZ/NVU
q0lh0I2vkyOzfRNHANgbJPkxUJpPeay6ezEbuKwUafxGgui3yIf0z8Q8IdrE+2gthEzLcHoP1nvP
aGrnIc9bfGtcv7906ZLeqaHy9hk6Ji/m+qAgjTn9NHwsj1tiYm4SoS7umPFpNkBWd8p2Vl2d8NS0
BCF0cXZ4AsJNyD+Lhh07JzvCdFm3jgl3qahwKDLr3H1FMp9suVNVzK8UOy+fKPr1Z+eAdPWp9XPs
P9dWXybdCV0SvtO1mNYB67wy7T5bG5/sCTod/edYJ57EKXYRTtZjhdfhwB2a02drFDXZKbGM+bO1
XFG0yYBPsH6TS5nHGHkjAa5fSAYkQrIWKyfdCsLYO0Kw9T6LaWbiqND5/meRuc06Lr0KP8dW07gc
bS+OPlutwUb/VbQuBinqrMKmO8Gqf7W6VZ6lHYS60wd+3r/Ocgdy+DLd/rOH7pam8JpJ5JVHXVSN
Qgw/xcShnuLoXrh2eBcteBcNTXzP5Lv665HcPLRJunxW6n76kNT5zyDzrLMu6RG+ERP6FeMhX8d/
dc1LYlFlTi7sq06fdbb5YlfleNHDdZVaMuMmRD9PgQQPNroOf0LsEWWMmMp6YUvw8NlkXn0VXqJu
vl4srrsMd/f6oWBD/rfXHwsmVXepUD1bx3+9WGAXZy9Uze1XfZ8YAjlYPADWb+Tr2lmFnDWBMevz
GsEzhuINMe2i/zwYmdvfphFq43MDzv4/1WWZekjJr2W7Mb9OPVJpNRMvFAxD7ExgIbefp7pr15Qo
+XYoTeuW/+FyXZkB+kpILawvMa/X8ZOeXZEuu7MRbpMqgvWTh6zNiuU9Gq3o3Cb8y3XR9wrk9YFY
3UEMSd4kcDldbyFJc26lyTIW7uK7pTr4tSrs79Kmd18F0QBdX4hoOi8piO/PiyNbRY4Eb2hiICxo
wWijac+h6fLoVq4HXew6D9xlDPFL141tS5KaHD94ZXREiEzlwV0edMFdUapdHznLDZMwHuG6wY8D
zJ2RxmMXVrHO1h11iwU4WvdO17Ff9fosiq2/huni51iZeBfIIVPJ2kgdkfY0boE0YCouYHdxmN2s
uhvXgz7TdRkJo10SmMDU//eGlCn5b8NyAzS7iULxP+r1RfRQ0uQxPnIIQv0fX0yPtWT0kwDiGpkj
9FuOMc6DK8pbM+u+uHefhLzSR9XVT8y91GS+rz6jk5hbMzKwglFBDo/ey54NW6Ke1IjyOKZJ+ZbF
xaOTzOKPRcU5f4vu7z2itPu/9IiNttvNS4fcR2SL26jvCF51SXVrmwF6LLl7/qoKyhxt9K/y1whp
F/0Jbaa7cL2Irv/sHMxmgG4gFj44UHdo4jNDu65JrJHYCaKOswxONURCFAW97uGzErPcI3xY7KvX
uno9KAl8lD22udOX+Wyw0BX3Qb/uv5iYkzEjSF7GPZqi8DQ1b/OTwqnL/+R5/pMb+rd23V8pxFL+
cbl/XkiX/2dWqH4bmiTKXcfEroeEVYuk+QFyISAeMi7TBsA81ILZEmR26ta8aXN0ypyUom7pY2X3
uwRVvI3Hr3zQlfh9O4RFZgcTh1UH2BnVE+qdPEvsLDiHUUG4ZJTFox2+6zZd00ZxDvgfZdGvOt/L
3E1WYbmH/KF8SsEKPNVPurs+lEi2nGozDD5fQ9e5qZlviyBVJ7sOx5MlTDAwQpSgN8fyThH7OKX9
/K2NawtzFkQ6UBZfW3QfcMr4r1iDs7PWOt0Q1L11qAfcEGpR2pfaKwb1Eotc7L3W9PmakmcEoKYP
SxRs0zzRkYdu5WEqEwASlZovc1v4RxaOyQNaGQhWGq71VrB13ozCnX85aEUHkTcmmxLllGByIjBL
roXZT9a/GDFJvMGRaBYHZnk2yyI/G+u6y6xbjJameXppFKyizA/Sn1ZYnD+vhHwEwZW4+zX03H6l
qK7xIna10zU3jmeTxw2w5CY79J+yPtMHlan65Crn6rYJkhf/PRBaS+6aiceayEL7aIbqQzd+1f+j
7zK16Ypt+9drfA1Ni3C4dMLe62t/1euzr7qlCTP8dJ+/ar66ftXpN1Msd7YRVrdf1WEFoLf1K5Si
E0/dhWmEB16QYMqAwNIeqnW9W8RjFHTes4GTzEtT2Q9NMBf3JonUF9VjOLMEXXkzjCJ6WeJeoUbc
ISK6troKH0+H5f/eXoso+EbnxQCCo6+UD9K6i9L0h25EJzx7irldWHPfysJrzmJOoHgX+hhnAt+s
YgDLoMv6VPAnuoBo7W68aYpeBZLX3JQjkm+U7N56FpU53n+WUpfAVjg9fJZ8HBqX2nzUpaggQuKX
eJ46wTfTrpe9GLvlXh9sgLD7KnbwZFrrqtb9q0GCqETtKAz3nen1/qbULRYmEQns9dPXFdoiB3qW
pMcKzYfbr/p+bCKsCEBfRiPeTOAPsaaBVfXQAbp5cOsAMUL0WlCsaoCWrAeHqMgdutesRNiNsCql
rneSoyMXNN3Wku6bZ66NenpWnPw+Hx569MBzY7o1M2ReBZGtn5i8tJb/U/ZdvzMLgRaL0QTXeSCt
phtajyeTg4j0MHoOCeTudySM8DgrbLFFPKDh+LfTHHWDC2ldhZFFYtcX9DeaPRuU+LySDrqi7B98
TzYvcOhqMmYVZLDKbV4EC5yjVH63060imLw7OYo3gtG4wfQQQ8M+U6jkkZ0dsxRfjmCE75ZE4lgj
Ao3rUl+ZFwXt+/NQVOPfiz+NxRfYohrJDVGh5EafxUud/q2oG/5RV64jmrDK640eYi3dnmeLd5Lk
oaY0JeMxC9jGqSlvhiTLHy1PolPdqvanGvyXaDKdl6KfXBiKbnwomyH+huAZYYFG/mwXLONQi++u
MFScu4ls57aVU3U/ZampjgkSkfsKlNeDP47x2VJoPLnKjh/s9cCuqb2Ojrtrc8L9ezCwLNLVeNWN
uhtT9G/C1/lFX0MfEJEBBJ4cSFOBS0vd5U0u7SFxnfm70zTjvieRjq1Znx+zAUR4vBJIcifPrnWb
JjjAxRikrcWvhnQtCrcD+uTMQC/+O8KAoXJnANwM2goqSKWCdyeJR3Y9MriBRtp8G/uf/lqN2It/
xtAcD86sazcgmJOTZQrjNuxG47aB5HWrQF5jagjjRTfoOt3qWWxzcZqlD3BYbGDhvhhiCe6jDoR4
GLjZT3Mun1TbolAEtOukFrTFyrYy3hFd2eoO8JWKXd8W7q0eGVdAdZKeCcIwqydh4YD8F9Ym6vAo
Ucia3ee+Z98TkRwPiTBw8vlvnT6TOf62azjjMEfzgJEUO6NhnkL+mIzVB0+WNiYuL7rg1DwgNgLQ
33mqg1+BnPsCI0SEXtwuFLuvUe06PnGaYaPmODjqBv1WsCzAJmTBtksTCqHhgNZU6dvcdMX90CBb
QEKfgLNc5mPQqmCvu4UxKQJkBJl319b/71Ho3rSvfa+wtLOHB0RghwfYCMMDJK5zRCbp9qu+z/D9
a5clZDtIN91QlCaCBYF91oN0PZ93Ps3duIa4Auce6gUR9jH0v5me+S7K2v0zj46QWoPfRqJSoCFh
8xYofLCHCHydk6RQFqtwwClzdO69Rv01mm/0HfTwn07S/+ZyyR1c6HzEEpjToBXpXepJPGfiEtX6
te6roRumeyQtzZV3DhhYhXeaOKZZYflgHxMzww5h5Y3p+rVK94qWND5+Jn7tCsF+TfNoZjt+NMST
JoDow7KSQnJ0eT5JIcBFiQhgtHFs82V4ScP+VlndfO8tYnjpybpvQ5CAZ92Yoc57WFK4WbrVDMrp
RlSY+epWKfr0aQbHpRt1FUwLoLbufK9LXkyMIVa3MdubCq3hUVxKN0ruBgClOyT5iEWsRcRXyP+s
Z/C9+cp0eVr7qNbo8FtwUbAPwuks4Uo+hyHaA7ZhY5CDOPyzgSgOm4npdV5Lusq07beqrcs73V/x
lz1C82LWWXuEwIgeh9QlgM/FIsgU0sa4zrG36WRnVx+y1Yhk/DVuysfZ9Fk9utkdeSlzxxsaHxcP
cU/EMXhuPk5yaABX2lDyxQzh3hjegVu/J6jHPRQXn4fNYwAnrZxnsq2lCI4wzGH+IBp9cOsSkEBj
ANL3jW1KevJEOvZsBDJ7jGIe7igTjt9DAt1uZ86Q/FxnV7OVveozwwNu1DY2BnA+P2sOPXkrnaba
4S+xJf7ELE1olsgZU/JoxjUi5rjZhbVNFLdYkeSnYHqco3VFFEEjTnj9DZrk9cWx5bJ9tbP4Jszz
8sL9jwWJLP5YKa5PjekkZ4QYPqIh+ZHmSXSMMzxUitggtsV2mFky41+0vHrZXB79Fc0QYheRy4bP
Gvm7MLsCb/c2s2jSh6Z1okPaP9hFDPq8tV56x/qO0Chu2CDCdm4fE+00go1EF3Zr4o87Izu8HUbu
HsIHVYqDPJaMRtObD1FkouFKnhDPLZT8QNd0e0DPgXFpIH7uyHSg/twzL5tlfjMBW9ykdXfXE45H
zjD7VXiVBWDQ6fZJbbUH1DHwF3EBmMI63NoN/m4y+7D8fvnRtf0xxs5ZLd6900jzJkKCbsPkNOyj
DKMQ5Hf+jPsfshLZlr3v73yy+C7UR4Xyax5V3wYBmMRu+oMzIwsMWm0zSgyubONbUhVbT7ZMK213
J+vU/VFW735THBy+mSqS5GUC9dtkmbDz3DfYAHj9lDG7E4mPnpsPhAwMY9zaS1UCsPK+25mNy3vB
mjLKahTMhvkDduS+qZhgZzGoc9sU18wHWb0k5O28Qh3kVPdH0KI/jLGqXvr4zzYqCCRK9WoQHWWd
gAXERABJZPin8ghh8liCnWnZV/CYfJKlzU+owcxAJMffZZ7IK6IB424oX3pcb16d4DKAoNwacfpi
wQvZofbvIHLhrxFPF4f26uou06VGE+NpKcR1RMFob0GR2S8FPwaJ3uGILKq8ZMk5art9YDfuOa4l
Puju+NhbGaaRftceMz/FmHLoH4B+7Fw5j6CQ3YtVh8bGhLEP0q5/DpaahOVcLzuEGeQlzUcUMMDm
mqgMIneDCV1vnsbVpLd2sRPAfjKJ64hsfxa8JnVDmqjrw4sYPOzXY/8aBsCcAxeD1tY/dj1OFFVm
YvY2bXGm8U/LAo/B5RG3QbAODxuo6dsR4zTwwegewVhz224GxWFe4HCrC6uIzN63c4t4W+FPEqUP
Tlt4b+Xmb22LbVJR1f5wBK15rhsCXaAj6aqvgmIvzZ8XSCqJhp29EdMyovWdVZdRuhIhbxe/RESP
LmmU2QevN+9Nu2kvAMkX7rAsxFST/fFOQYrGM27+zSTmQ5NZokeFtvjWYGWwYfbDDdE+FEaFY2YT
7MO0DH89VVP/kYds4OYAX6HK/gnJ/Bm16o1NTu+cOH22D/Lhj0bx86TR8tC4fnYxG/T9yMDXFS4N
5hDdyxJp1y48gH5NX6psafdlDxBZ9r9FgNMSQN0A1mnT7BcjC+8HGZ/FEq45/02KIciN5fSvlQdt
Pm+aj64qMcyNFT+ewJx2ioc7008HUvgkqi1VP6ts+J5ItzuUXuYfC5+ESjP2h3iQ1Zb3W9wIMR2j
jC9ENCLa2MIb7tqaL8sq0xcxkte3W7YucYpDpjgsBJRPfqpuhajlAQX117Ext2kei8sSklwrE5zU
Pbs4dHV8Kxv5PKPkvjet4aGJrffMDgjVKHljst/Y9suA4305eBfDxo01tQr3XKbmuJNd+2dq4RKC
h4hjyj9tNHo3k4uZFFZbuyhOHrvKsU65uMikx8WkxaZIPZtl+ta6JiafzsTWNxTXLPCRa3dGJJES
sKkyEmfbYpFQhMV7J7Go7YsQs3hFoBdTc3/2N2mEz2EgmvBQk+659kAWZaK6a+X1RHNFc4gn1lDw
bjA3NVT/Skw/R+TCe3fqBEYWIaf71IxOIzaOROgvtTH/xmfBRn/9wxvFU+E547ki87TJUtLFTM7T
dvaA89WIiG4JQyP/WvH/Dop205aivcnHjmdwiPO0H/v2pjemceeU1ltZNhPYVcSv5jDa5c1QbsYC
cmo65jf6MKRejtdseVMKCe8IOiEw3uE5LCBYEFlCxwEX4k7+mTvemzfOf0i7IweWubeAsW8aWIjI
fSBQ4KOh5MTym0KsBo2Q8iXMeu86Md2jlFjKU5Mo8SBmcHhG1j+m/bJxe1HuBYu6nQ0xaxd5OYrd
1giWViBZbimxb+3UuTR1WJykCJPbPCXLpkYnu1ki4Z1jVmqXNCusSz46MDSzarmp82I8VVM+I2nq
O0e8Dea7IRMJi1lorcBj2sMwjjaQaqzgmrwIHkSXZPsEpeoeWo+b+iRT5x6H34YlcdU61SkDFY4t
cxltO6yJeHIDiffS1HvxnWjcjsjMvyp1wsQNq9IqD187kvZbGXj9m8wzYwMvP/3mzIO3yUHUf1ta
dk5WO9TvRktONCq66dx42FtDeVWbjsfl++TB9MngtbxDK8bKSYF9AKeKIgP2xu9MYP2mg6r1Pvm4
W2VFar7XmdfjOA+AM/EE+OZ6Gd+Jp7NhK9rh3YriYSNASb1HHpa93hLK96TmETHFZfsOhWzaWIMr
H/B7v2QzKyQcCrD+bIN4p4t5utjXyoBFNGXvS1c0W3hJGADNSXdo3YlJ1nUvmc+eOE7c4dp12XhV
fNabKZQHAGfslZmAdk0koFqWgXfHWpuIUvRgLNJ46Qq+stHdDj7vsolznOOKadw0hlXs+8RZo6A9
IM1UAvtNMAf2J9fa+kDGD6ZpqEPSqR/hUJJiVkiztCbyPuaCE16edEhaNf62JUS6GSynvG+9MdjM
aeHsC0LAGwdpOrsuoseJ2e+wNNehaOdTr/L4uvBZjNy/BbP4WmZx+kAgFYN0NhEsNwzz3kp6yW2/
PPjuzIRdy3lLIAF0XbouqmN2suaQ91vIDN3BwQUz6VGjc02nuPfHvj5H2MxerAy35rFZvtd9fehk
vRxbNbKiaKI3wMG7Xo45xBfu/3gB8Tu3YcpH8cGG4MjbLaC10SmKiyzZxCWBVgwtMGXm9JDnUIbS
GMoK1g0PvlFc7fXRnZQErnzRy1UmZmc00mPiTiE+EBDALjzGpzQSwcYUmGdKpocOydensYkIqnvi
oHoHj9maoEYdJeGuqBN/o8gs71XWYM4UyuHieL5/l6c4HjfFAm5BES6zXB6oFUtohCfy28ppAek6
t7PRefvBQ7AUbkeLxHDg8c7uDZzHThYGxKmhsBrjVt0ESfOHGyz91iPLeBpM5xaVe0LIc2DtMSap
j3WSllt8dZVvtQ/JPNkbImrfeXqTYR7T+YIAwjAPaNyqxLj3G9VfJ38yNhXp+juVIpuMkSIf3Iwu
WQefrybMU3TygWg34IYe4E8tI/dUeU18DCwrfS4R1tw00N9Nq7hCbzzwl5iunSLbWIBKvCRxWG2F
CO9Kk1VggpniEJr3LgGdvePP88bqjEsX1a9piqdd1Rm/5cQPNXmWc+c2bbVXc/FLOeB3JLp9u6J/
qHuZ35bDOG2MfA5wmBjvO+Z9RFWZVkxfXITpxvimudA4B5jSfRxfqrERuzQwfruTO96g/OYcpwZX
rH7ytirlf9I3trgYKY7GtkNgdJ7qczgPmHmHdXvrjtbVlGypHKAijutubSPPAcuyIkuFfyOx77tg
PyCxZRvUEZLtPptQkQjbdDkJr1RAK5uXTtWPBtIL27An7Rgo9WGlpb11pOVyh5XcfBGaRf0ESw6d
ljBpr/4aE+1ReNuPK34J6vy8M9l9NFGWXuAo4TOOTLNSzmpMtdrKYTm4Bf0WbZdpSnd+H32UceVu
umAg1tEdxqnE81D5qIJ003UCZFjxgD2UYfIWILSznyK72eYpPulT4rMZXm3DEHA9+DhL7NOgfKsF
5lPYCvr7UoIoLzPQhLWRXBdhN7fVlC17FTNFCR+z2yCOyoORD8G2E3m3TePsSAyuvBRLdfZN279h
jY8vjded3DzHiswyjg030iaeH0oAHKPI00fFfjbxSDQjWcicD6+kaxU7VlParPTZ2TVOMh1Fgy9d
DsAGB9Vt4OX3eNx4LG8UNqogJHdeUDxmUXqD2Kfcd1GXkLcW5gH/D++0BGYE47dFdBO3GVyGC3Ho
ca9cer8+ZKSkN4nBNxfP5l4FIaag0iwPiAryJImxIu7y7gPrLbQiezU+W4KwkIB909p2ujGjCMs9
xyf2FOfTrrTlMz9VSIwl/EH4s0RUr9kls7MLSjAyCUE50PqB3I+lzHeTje+Dk03pG5aVHjxXbIGD
FdTeye3AkuLQehmkcZQgQIfX3VNbQuFySARG5PzlBIK+nNwZyzH+7D2G6Tx/fiKzMN6keYmDG+a5
g2nFd6lyPjCqHDbL0FzyvkjP6Iy5G9cAzlWTzWiCm4BdJtTTm8Exd9aymqO3lslzL4Y6F4NTKtSl
sytAXlO5AbqP15rvmUfTYM8ytJ78PHgLKAi3FsMODYHHOCqWAxzNaYvVjmAha7BTn0QOECBqz1Y+
9pdpTIeLPvs6JL7bXzC7IGLTc2dOAeF28O3Yr5bhkR+3uTil2Vx84l2HbsGEZiqWS9oyMeSCTVsE
L2mrrxZ2JAP6cjq2JBhRcb4hehFuCPVfUyuSl6Kt3mQoCKBU7ihPS4ZOLhP1dzss5wtiI4i5On21
H9A73dS+JZChwb+bL8E9D0Y5EF44Tqu/MLMIJsP2FO+9vn7zV9/iDtsJrk+oRXkoALn11shqhEzn
ML7oA8tX1qFZcfUIux9iw5SXpUeatRy9o+RxeJFmAXYxY1m6aWX9gj/BH5j59Z/flT7TX1O2eBYr
lXgJEVLu02NsCVyP132GPgvX4sSOg997J5tq4k1z8Kd4vPjJK6Smhgfd3uprPO5ssrJRkL9ht1dZ
W2W2xbnrFhLuyw4jsUfLiPJ9NfHBSL55VrMqQbCCVyrGlHH9Yp2kvR9qdS0MHhdpTnsxx7humzFi
TmV7GhEu3sZVHG7y7Dx28BINFmvAYCfnot8BYh7khYPllbRdc2FiCJetPkUMDaNvhR931gGiRCoE
+vdLXUVsrUaXeI0KrQtAB/uSwjHfNgE8tvZnuJQ/ibuEfLPxxD/X9kJ2x5QrG4fwNEvP+rdq7Km+
yPWgi/rgIubB33z9Kf+tOW5wtvnqje6/Osy4LYUgoS1sF9vB/2Bz0m+VW9r+3jdcBEaq4oQtS0RS
hw5J012WOsw3GNhsZCTBZ6YBRszrYQDxd5h/pXF+JgM4WUZ3iyh0di4NkW38+75B16zPhscqbm4L
ngOXSjjltmzEj1kgCGg4KtyIvjcui32vRIQu5WKE+wDX4g3AaNIJSb48xa3AQZMUNCYoyWNAViwW
z1kwvEozdI7DGiYwPU9cpiTaTFLaNzPu81D4ozF47iX3cDSE4CVF/RJpGmRACDGBSDmMZ6P2C26d
cMYoKkOUJjAUqybijBHiDe1QXlB9MrFYN1hWqT684as5owVjeJuFrPPGmABphY6NH2fiPk+YQjZN
cYnq5Rc/drCdAa2e3bEKN6Gdd7uMFJk9dtF1TBfnSFC5gTW2zdlC7Dyp6ntTQGoc2EZt0xJlpr5M
6nsvJ+Nc11gF9NURov2yIwsT0SuLN86UWltTkTpeindQ//ImrnJ3G6OtsVPG0t4WCGc4Vm28NTxm
D8Ekw3PZwd3AApqctLd0f0xFegyW7jgAlnkOgrQ+cgtUp5g4+ltd4RxX5caPPnabLYr/A4hR7I8N
k32PwtS6KbP0R4KNDpGkbR1M7seQpI9+nAW/RUo8jXnBrgz/voxZvlRJ3m6kOZ9aV/k/icyHxAJ4
RgVm158IljyRGoTj0rcQrYiW7OpEFWfbIKeJTedy6uNoOS6kDnagNJ3dYnRqz/JxVzdjfjTbNd4R
EZGqiLR2ae9fAfqfjDYdntAFfHTyOvuIsWiCCU4ywX4uGrNeySvZ3nT85UmN5kenrPdq7NqbeIAw
SbafPEyNQ3eYR+gAjdUuKWD+pnkhILcWMw+pfTeL8qYVzXjjrdG7Gajv6Mj2FA3SeDXnfJ9GDiFV
GHu7uC/3U5InryAFf6ZduNy5EscQx8TpYB7McR/2AmSjV2eHUk7hhyR+LaMQbL2K5xsCn8mudJFT
Gsggn5yZCDVmWD9UNDrboAise3YAzlk2mToquGfPmYtx60Am/Lc0T64X5b/kzB+GEIvzGNVlg2KK
cE8RorGPDuZm285Iqz/K5jeyAhk5UmxlFulHz6CNUXLPAgjDLS7WzVIs94QYfs12d17mtHseVRc+
9ghbZBiF8ndnWigzyeNI579L3uxF57wLcmnl5qv82ax76kpd1gfd/Wv0V92/XkI3+0usn/No/Rtn
9A1RKzUyZpXP03q0WESvZX2m55shM+mky387/Wr/6q7r9OEfdfo6um62umrnmA0mhQPJ+Q2Q4IZJ
dT01A5YwhFP/U+sMLguCtb00gOzu7bVdlz+Hfh7TmTQgpsCHpEjbiz406zQ7ujhKbHTZVfN/ykYa
sYocsFOb7eTJs0xuh1A4W0BEydP/4uu8liRFljD9RJihxW3qzNKqe6ZvsFaD1pqn3w9n9tBWe87e
YEQQUFkQBBHuv5C6MrMZ3WNzOEudbFS46Wo0+PdrVWYnzwHD2HZSO3je1dSB+Wwn5c1ck99hwf9H
XYyto6b16nWrY8WJMLNtPBVmqh0jfH3OVhngKqNU1qNamuqjj0cJn76x/V672pcMIPKbrirjbfbD
7Gjnof1STDPLp2DaIQNa/B2BuDjHRplcSIzAWoadiKvvQdO9/tDXKbEUP3+wi765N+P07PKNvavt
kSnSnKRXmGPnhCX/XV47zRlxl4+8Tp1FHVI9Kiy7GFYC+2Fox5gZvvqQjO0NMZTszhuYe1Ysbi6g
qOYj3vb2blIy9OOK+XvoGMGeG+29EdB/wNZV/Ru9tfwQDnZ+VGftmXRzxxKzK/d2kYy4oFT52awL
Mj0qgkyaDlGOqfch6Xv1A1dCAKNtsrApiCSlmQUe3gyMv+Lyl9F0DStlAI1dYH2ZB7M8ZHDnXtMI
kYJyLH4Qy0eEdqmqA7179FLc15aSbCAKB6cG6vdB2ktd2+kfntXX91Lqo2ImwzQ+tC323UXfhoci
S4bXPPRzaLDRcFTQJnyVuqhgsgs46lFKXldVd1GV/UaG5t8G82g5yGH0YFCWa8gm0/+JBit8kct4
JSKIKu41u61B35XL9L5Or1KHUWd03yr+o4flSzGhMwh791mbM1yy6mQ6OW6whCcYtqUusKKXLCeD
KlVW0c93YVr8lHFdqqJhnvZqqelnKcZTU7xORMXXK+TJSdEBKgmsVkCuwEGf4zJ2LnHD+Ipky/8F
3a5NGuRQTc3/utV/bkeIPwcOaegnud7WsNeit5FsHCsb1LlRcCoekAw0r8a46OdUOE1InWz6Qi0e
2mUTxApWH/o0L5pPUHP+c2BrrCWzcyl19Xmrkj0s34qHrc6Ns98q3pe7vI68nVs38UOhkzIOx+jf
va3OVlpABLV3kxYKGaa1WR5U6UXRAcPgwDkQpzb9Rb2l/QgIBB195gwnKWrIdJ5Yk8C7dqwGcXp/
AfksscKlcTSE2SUOQ0DVS3EIu/I6RuBMkGpi7RXaH4aXgm/DiWctmiTVL3oDcr8dOvtjzOvhggB8
dZDG6dgkl7Ze/K5NuPJ9azs3v2ZSYidE51RFw8sdmNq70+cswbzwi5SsTEMcizyBlCLXt99R60Yl
qc1epKroAmYTWTnfSxHElLlPRuvvCp2Hgz4iymtFyNoqXaQcLc9z3zWmRhc1Z1InxQKpF/TXmORI
Y4Ph4hkGw50c9EF0vH/V6db9fpgM3quyfFaXiyYt093W8/J7aVh5mBv5E47c/MJ0J3W4rvrHsEGF
ymN970VlD4mGT9woHzb5Nrk6tr5rGgdPTmXaG7Y+X5y0OaGwmoL9DKJzjlrIezC8lGWdnTylSk7p
sOheDvYbQQKL5K/WHQtQWR9K0hOdStWvaIHydZ/y7MPSxol5PqOc59gpc3HDuZsj6M7Y8KQfvTKS
bPH8L1XapR9AhIsXrzPPUqrKoX53jCujY3S05+rsgAq6ObruQd9KtMuY++FHMxLJwliesIId6xct
DxxMzweyBlbp7HuQLscoNbsTYawlNuYynUczsDPyvalnwcXTD3j3uM+22tcvstHTi2EqT0Zef+10
JToFbjU98aOR4ShG4tUpaxfFgBYZkzzeB3YJ1VBHQxDVrOJ7m/fPvl+p73GA0iSIm11tev5bRlwr
qZirq0rF/Zk00EXLRvbCZY5hF+ZDkAfpWqWNfnRTjP41btKfpe0al8YwoIrjsLibmOLeZVX2F3Pv
5qdrho/9mGm/a/QbEq+xWCw9YSq6Y0KO1+rQtsAlLHTZddSnggV/Heb1LnA168OMm2sEkPenliEM
pzynnmW96nZxV2tqfio04rS5EudHACwlSe/oK5O+6ty7EBnC1gt3PsyuZ7MvcBSM7OhnHX5Xg9k+
e422oPNz9zCpxAhzNNuxPHEJ2qogYzE9xkBgyN+HLl7YhWl4kyIuAg+kXrR7mPf2s99N5KG6oYKr
YYzPUW0u/LK4OYEKji9NhUaIpeQXo0/yfZza9YWgX300F1o5K3Pjlak/f34mB0mC4gAI6hgrJPpJ
auEOprcRwRt7Z+ovg9K+BjMjkMFQewp8vXgY4hzUl6KVH7hqN091lr9YrNY++tnVXtpGP8kxxEW9
uw5Dlt1o/+oYnD/M0PHe0EXe2bZuffSWMb3Nir+TYyNCcMSa1b2UVPQWX6ueyP1yHn4M82uu50cp
YadVvjZecgr90kIfvVJeiO+f5VjnWeqLgxb+WirN6qUd5qupJiryFfolqdL5MVs2rTrg8dDqhGso
lV3Tn3pXsdEy0u3HUdcc1rxTtiOig2aAVBrLkdjiGzNN2V2m1/ajOmgc9ad2PpoRFhprWQ7JhgSm
2RT9oxTWS2VVY5FULQij4ol8GfqMsGQTFljMWnUIYQjlMCkWyx8gCWBz9gJ7JmsBnIji2Oq0nl11
vnbh9L4W5YhWl/0tspLHLO3/Mou4uGZEvB77vvp3gwKmcywTu9p/OjCo3vig81O2tq3haMauGbVq
B4AcaZHlKlFLMGjUYwQDsB54MhJ3PIU9ZEotVYMn3iRIAnY/T/cR8Cqpk3buVAZPUsRc8BnGHVGG
5fytfq4a5ItqW0GXMaiZyvm4U09+COOUTR63OQBjKJZDWpJEXuoik9ETIaAAOIfdvmdW/lH6Vfgo
Jc+b/AVambPY5eDQxspZGeyYhXTevat2rj/YpfMVxEgL6IUWFbBUFsdvUghrckxZncz3UtRaoByQ
8dKzFMspj6/+4IEcXs5ExjN7modo/cNSZVvTPqrT4FVKVjYQYh3QRJFiNMTj0TaXQPRyemhb5Q0u
hr2TYqo71nMNBVdK8vvaQL+kdlY/y2/PFpzXaMXKVVpUC7Bo0rXyKMUyVGe6Zl6tV/PsDBmkGCGo
5U/J1SK/f05LQrwklkmtWVqu7pWqqW82yQICyVPFWG0WzUW1yQwFtpZ+OCNjdBwEzncAxHc1eyEM
k2ejseZ/iFt8mYiE/l120EVIyodvObpuO0w5il3PeuURBEd6KQvbv7XGHCJurkQX8pD5pUDE80nP
4i8p8my/MINBoT0cvzhu+SvPCntXmMl40/D+fHJj0DfEfqJfVxLxDRF8FgZa4MaP6ZjHIHGC4I4U
6Tke53d7zo0dcpzAN8rUfmjnrph3WaXRvXlT+zR7ko1i2+kT0VAc5vzvDgqP+z6Bge4OmKwR0OwB
XAE9h0OnorHZwWLx2vEOsPx8rZvqR9mkCrY42fRudRXdbnzW/Fr/Ys/hz3x2UdFPHvqp9E+hHf6u
uix5iuII3drUUU7Q9NUvpRVrTFrbk+bq9kdon0mJpV+NeR5OhrI4TirpXaB4P5muqzezjn6bUfGj
G0OT9E7lXDQQo2TZ3GNcIjQ21nGKAhPkBy80km8DSaJ0slygSBXJSocXO6lG76CHpJcqgACvRXEm
Ih+T8gtPU5vHb2mLOjFZAu1rNQfexfLIfAJ8T49ViDym6QBWGsDCN03v31vfXFjfj0OuveKicoOI
Xu3IQgUntSAiZiF3SeBlJN6rMjevHeNpHL/pLZOkl6K13cuUdcgfjgCU6z1xRuWiKeTV4DRVJ7jz
OvIgvnH7CdRDfUyJgB3QV7IPuZ3vDNQqr3wekdi0g7+rzK3fZp2PNlX6k0PiHnC3ExIxZaOYY3g/
evHPKcfffhzQzp3n8p8ZGkzZ6t63oAuavdWH7QvJW+1sYfd5C6ycqHxUuocgV40vID9/YJJU/mOi
gkku6HfUdRhMOYuPWlEiDjG03U5FpA7nlWB4VQsteq5AqUhJNpXVaieI8wTHlhay8UsdpMvo3fmQ
VV6RUdGA/cUXsBHH2B6Y8Gim+jaRWj16OrluKVoIKT5msfcgpR504dtgQMYe7f5eqgzYB2cnsqtD
4ybam9cbLShPAERLSao0w0LwrU2Tm5ywfH2uBl9m5i7RpdD8Re2z7N4mH0irGZUvUioyLTimrp+f
pDiysiFf3d6k5Ola9xYpKQgBB0dHqdMnT7v2Xm6D5OVqsmFScuLVyJ7lhMBVpmNSJSpoBFowq46f
O53sw3I1ZdmMA4E/BdLAVVoQ6h5ufoEK1HbJwE1viK8m62/OoqHYR970NsWEOyZL098a30Fbrg5v
aRbypSva+B+7tdGVZu706oT2azr8Kr3ZeCemuZ8Ma3zlO2G8l2P5M0wQmpBjhGjVPeKU3gXEqPlu
ay14rt4bjtI2N/TgVuHJsJejg0qmR20i6+ybz3zvS8Aw9ZThr8AMAipa9CobxFGKIz67xTH5T50+
RdkuqDzEu209ep2CEZSX76H9bZ7TMDLe3KIz3pJZYdAH03KVYqx43VWbgYdIE22wjTc+YJOTRWv7
vCGNPKLSerGX06ugPgF39xFEh9tWKZ3zKpskbhjtmmG8OkHsvLZooz+OsQLNXAeAVpgB7OhsJs6z
nEFEMHxBS441jd/me1C/zZEbNB4BNv97vbr7p8gU/wizH2CUPimvcOn0k6I13VqUutasD7XG90xK
atAU57kCYLcWdZ+z5uzsA9x4kqrRmEnndbG6xxkteJO6afZvWs6LIaW6VfpLa9UFLfijsunt6akE
HPKwVsGCvA7M/3eGk0fPjstr3qKdZU84ApLbJVNsDMGrbDw1PKuFMT9KafTd5hGHiHOhp1Gyn5sl
ClxXzk6OFhFf+dTSCZ01SXza6gwv+e2pKh+9vmxeNAysd7+d7mSNjfoqG/oRCh492eqtzjeHjzpS
x3sUfdTXPvDj+1qz/9oaJKxTUN5omvNW5x4I+4/rRZt+QLACGaG9NdrTvR7Fz+3oZY98AzM8sbJb
DwniJiXMMW11J7teGr5qrdle/6iT06ym+FG3fnDQyioD5JM7L7Jxa6KEDoQAGOrUlaoCSJdcTD0c
Ejiqb3Xsl29+UhJe8+LoLHVZlBOrjIGYh3lR7qfKx80nyvyrNDYN91tQoFJsmMB/StVujynD7DHo
ovqtnsvXlkDhA3qv9VuRIHJrhoq/V6GD4vUw3Dmd2XMDOBgCnzqQSAUppdn1mzrV8VMTu1c5KFWa
a2gE7xvvqk1D+TiZ451dhz3PczA+GnMob95Yd6CCpiB7qIPymJdHRR3KQ9M49UGzghngkd+cTMVw
HvoEikbc+8l9ZqpHy66+NoZfwIfv7/2yf7D6AMX2kJwUvIQffhefrBDBg8RipVMwA/BKrbqMEYY9
bg6Crb6qfQBzQgnBdKu9fmiZg+wbZh+5962J9Ww3gxLe4xUCkdTnay7ZPvAxsOtNMOiqMtxATHxo
tROdAz4IBLhVIOmAlPtev1NntOZaTTFILsBOcpVzOupfWHcx2IBeOJSG+ph16XVSHOW+6krosf3g
XrMeApxhfMTNELP8c1kng/bM+tB9mzNLQ7VduRHvaAkmGsUuy6cWztROHY0OTRqi9dCJmoNX9rhl
z3wjWQw/qP2LFjbe8yLCN0FisKfKhPcYGPdmE6snBV/hXRF9QdP1nYzQIWq18lTYrXvXZ5gpEwhg
d9tMAwrwtlHdIVr2FYTFePXVtj+VeLzuQGr4j33+i8uEN+RWjB26z8PeMQ0yt4Wi3WfMVTNrVF+M
lCsPVTbfWQjOBiEgkUyZjwXuqgME1EujDfWt7vz6qJrucGgcJ7hP3Xo+qK3+NRjxDwAx1R0DPF8q
dS5fLOAfL5VufihxVF2wzWvvkUkEV8I35Zg2TntfFgVREn2AvzX7+6Ca+nuABJeuRpCxrZN9Xpdn
Lxu9a25MFQ5PAKLs3gx3RgQ3ou67i1UtiMCg047mgA8WAOEfSDV9Z5TLLiZZ8j13q98Dh+v2qLMR
waPf2I0CXC9p2zuNLToJwLXQkmDF3hl87Q0bto36o0r0CV6dWd8NAA2uyhLwMJoXmVFry7SaKQrd
qCMPkoYIs+QYnF2joVU/9Ox7byuPaQrPF3GUfRq/gF7+Z3aN6kb+TeVLmNRorqm3qai0VxOGh0m3
J91r10MC/sap9kYeRvddXgW3YGSGkWm8v1OIrXXa4S/oDUvvLTNCVk6PJoUTfUz4AxyNhBiqXdX1
ObSnH+5iQDa6+FMRCmxDQqEr2KGB4Fb3tnMN+hBHiAAyjYYup1bUS6TkK0SAfD/E0a8mKzGJjcwL
3/I+AbGCvFV94ob+U6dYxIyE4ck+YMrRVtYzgRF9F4MuO2A5+obBLRwztzF4iY3iGtaMg7Fi4u7X
N/uyIyZQ589omqr3vdi0LxvHnCxS9VA78l2oB/7R7EDqhZrOCkVxOsZeqzkGSeLuAWWdoiL4pZB5
QIkhQlGIUMbP3hrKLy2y5ny0L13u43viwmnSA3Ig6gg91WN6/BA0AHnmF1Yk7Z68Z1Wa2ECm2U4l
BpnGasifd6wFQn2YIBc/jR4B9lrvJrLCwSvCKnw+2wqEko9SdImy1P0I8hIzIrBZBGMBjKtweMyW
4PWcBifbW9Rnq/5X4PoZAmUG8EZXxzgYjSmAh/45nB309iHM7zoNKlP7e4A0GAH7PTYYWIa17RB1
dnZm3qp7hKaLo1p0IJQ7BQMWTVWQj0QvJgh8Egul+zZV0+sY2s09oUa8FLsJUbSsfYK9/EqkudlZ
6MlfvUkHBar71tWx3Zvi995NSXz3Zi04nSruvjeud19GDLNmgzuomlbVZUZhqdVC3JgL91x13Te8
Dww4wXZwVMpkehjwKrp3CB4XC4E4SPW31HHvwD9MzLIXUzh9+Dayaie6EQBfwjFQNzp/1xSQKLK4
IlDRBiZZt9K6VG5V7KzEbs9A1wtAcZ4F6IaPwQky883JSUrpBZpbSMe+lVbnEuUptEMSx+dyas1z
X1feX6n3DpepU1v/52zXBzjvfEu9BSKj/IyMfp9bWXDTx2Dc65XaHFipe5ce4NnZAgcK7oSUlOKz
eOsg3DtWQdBDNQ/MAB+80Rqe0wGNIocSYjKYCZvBe54p9t22qYbCWYs2M/+rXUMRq2fr0fKZO3qD
BY7RzQB6Vp538jHw3Yce6msaQ9+eJfNOVwNeRd807uY6Jm3K7ONXmuvHPEimmzoj34RQ1IsWB7+t
xSEKqs49JlrSGVmd8SFeNot4jpmP2r1q1u3L0OM53MbLyE3JK4P2pY6Y6lZ1ei4DB9u71OExggm7
Ki3rj65PmXlY0Zck1dE5NItnyxjt05hHrL+Xje8+zF4HD63V4mPTvaROk9xClge31Heig1FAAICN
Hd1ZtvmiBwbsDW+kR2ECNoC4Ir4XHwelfpl1n+AaMRj6PwJnWnYRDJi9ZKShCgNLNK3F6woE5n82
Ske+qEfbFM9XXtUQSS2/BKkxZl5LmAW/BgfZ8yURoMz6UfdvSoXhFhyJ7ph4cKyDHjTWFAwTK06f
cwmN3CMofaWjFneNOT0vTuNQO3z7MKJKs8eucqTPkffrTR6WmboAzZwwhVfSIT05a6CLPLO4A5Fx
GSYYKcCVHjuze1Fa/J9yM04Oelfl814wc+FC4LfAnx2dYcrhFMzu45hqGlPBLnvySM3d4qb6MgM3
+sBrA7Rh8T0covRDzfGC8dpfbuHTuSVK4CyhgnrWWemkdCjHc7UH2Ux8wgBYecrBl9ZogAdMKmWr
APb0QQpMdY5p7XKFYtbe8YfOr1lcMmSPnXOorRh4CCkFQHDFvC9QTIucwua9sPcmQ97DoEHprQEK
KB3AqqTh7yE54j/EBFgvyRx+CZGCQ3z0hOtieXCcEYL7gjcCoH3AZq+6of+bKqhv1f+wrmnv2iE7
12PNZxJUYOIk/llNIAm18Djr+uqEfxd5aXxFQh5FzvFVTwLrkg7K60wQYKG34uZuLsYD8Te1My6x
N4Zk6w9ePHvXMLIeY1Jp+1RHVqlVc4T/DBDj9p1r6tO9lsbvo8oqNawCZBRDKMOLSVPlo2uTNPw9
oEBfVgWIIKu7k03CGyxXaa/CEen0Tzc42huwXRdpbGViIWAyTmsLrj5P++ZQpLb3DAvAeVKn9xkE
37MBGMHOg+ZUxcnXkokB8pVYKPYlyVQpzqmeMecrMwCaCrbGnRsyfzJS4C/WIQ86Y1+VRX+BHVG8
d2bdXLD5tPZS1BOnAW9cW7uwUZoHpsv8P21nH/Qy+DXZynQu4nS+Q/jjuZ8Be5uunTwFSLk8BY1W
kxlGCtPpnfRo1XZ1LqGBGwHsDCVBYi7j5y1MDXdAKtgJSTIWuPDOY3ZkFf1kEOdgFD9k2VMXAhbD
0+od07L2mi2YmXLB1YUgLK6m8xQtuNHamNQrwIhwQZLKZtKjL4pi+Mf4P1VSL82z5bWrb2XAffVa
6HQ4hKdsBejZ6CCntboKDv5pUg0mhuF73IAU8N/GJkhPAXReuzXgFg3jG0LlqBviebfqaghGSHBD
mcmCwY0dlLwX7Q050PkpJMnxx+Q2wQ1cljUfmazyS2RX3mirgkt2kd1kJoIEC4t/b6gL0L5uq6Mg
VCrnaYEUMpcFONQDtw4avB78XaJoSxyB2gAs1pGsyt+Okh8SNXBepl9mP4BiXm5cs1xR9jZ8oo3X
+nwUqKJUjnM2ZRdpGTktdwZZxODf89vlItJKC9VpZztZepBfmaA1TQIW4bPFVO8cNOpZFEYcbw/J
fbiC4fzZLc9vNCPnkqNGLelg2SRy/2UXV+WAlBbGd1LMsuocloqO/8zym3JwnwGuGxf5k/IzvOAp
jKoBcZK+Onpl+UvOS8cAjvnyGNcnLJWCl8p9si7WQhrd6sZS785IreDJBOhjxf5Kb4B2S4Z6nNLx
qOr1d8EDy2YARt3V8OuIpyI5klWDjRlR5aSM8W5zlKT3ivMK1eBbD3Px6DV43SPjALWxTZo3efZ2
4j4NxH1Oc20wrFtDhN4eU3fSW8UtdVj+tSGabdtDAzusA6FugoM8LnkasldqLmld2ZVeYIW6T165
23lFn9/wdfRAn8nusoGIQN9QzpXGKgp9wWQGiADMOWVFMx//2JWzHRwpQCK7Rn5bd+e0Bw1lRxf5
e2PTEKNuDnGbfJ1H/SZ3br1LUEt3hZVOB7nXcleStmD932qIrywQa3kmcobsSd3aHaQsGyPFMaTp
QiCaiD4O3as8+LVryq3ZeoMcqYl87iow7Ae5FfIj9b7m/rRBoe+JoDPLtaof7WIbgtzlen/N3Oln
gFfGCUN4i173plV5C9M2POUzROdWn171ZeiQz3YW2855DmaQwLju7VTonCjhNugJWUle/D9/+I/f
ILvYXkF210N9bbk+PdRkcpAmhn6QIUC+7x1y4xcbQNb4msLlXW/uCqf44635A1Tx+Q4apPGKCNbk
3JyMMNfmY+yG35QuU4/bHWYQvOmOC6V7G1zU/jnDxPIkv6X3q6cUd+QTGo39vG+y8L4ddAWYxzIO
La+1nCl7/7PO68oZ4YAwOUhP6OP0xBSGpcvSEfQRaScTjvXWfZYGdjXTwNT3AxJsF+nBY2cNlym3
WJZUx9wZMD5yF3Dl//y7dpFe/RCssJcbwBUWQMrW9+b4wdUXAKNR2PUib8PwtgzL0pOkuNUVRH+W
EcnSZ+foO9UAZiV9dgKFMVLay2Z7W//oouuuHJ8rb7h4jbmXnrCegq3AWfnSNiQIZCxkwd6cUei+
bm/41pelTorB0gvVvj81gPTOoROd5JgpnV1abOd/7oJSlqcme+s5Ul53Px2X4qe6tduWlW3/O/Rg
K0eCPzWvAVy5XQo8pkgBufU2COflw6F7EE0DnYXqpJ/woSBPz7xAnvhg6xiDOk/53L44zA1YH97r
RCxmtdi1UCdyQClD3d1ZC1Z1HsuXfHC7k2nOTCUaXT2oQUHspkdgZkeC9yTMgilf7CLNeagPQVQ+
OVn1x4OXvyr9YH2dtrJUbt1k6yvSpBjS9tJjPyidUTb1MlzLnp5AXzJjOE9y9+UiBXjGCcwK3a73
odXv5S2B1U6t7P5RO7jGX7mFiJKsWyZcg4+Q6v62hUsRcsO6WEmvxMGhhsQLvmFM9I+oB+6OjMlR
7rFs5LHHy/QEoVzWyFP6I5/0mxcb2Umdx7vELBEo87qLDDIao3YLZ7dEPfcQFsH6BTDaX5Dys6tc
UJ687DHStwsbxo6GX/PgPWMW566YZT+x33w8z0659IhtMFA11bly3vb79HbUDv0E8X67i2XmMJIm
y2cmczPr4FvQhYRUAi/gL3DJBjNxD/lRaUJuDcqJgS7KqFnHVcdMJlvgdavz5DrXCWAO+dwz9Eg0
iiN7n+EYts6u1lVUpAUFOTddWwdhuNSPtZEYJ7m+/C7fjsZrqz/NRt6eVNN4kae6PVrZy7vuZ2xM
0W4sCpT+oZD/u0DbBg5Fvv1SXid2LE9LHGlYPoDxP2qZncPOb/PhAUF28wI0rboJa2eIuupGX/in
DLNsfb7yJLYxZnswfKB/4z2+MyevPlgQpJHFcAwcTgpeApcR/IBC4LHklsmTkW4dqMQeLeDBfoFv
yH8Gc2mwjejbk1w79DLebzdhOyp70uT/fynmaiPspQd5n2SmID9GiutcfCvL3lo5R9h+MKFFmEEm
ukpnX1Q8FqWJ/Nl1yiW7OGzyqq275LX/hdWvH0r5nX/MMtZzy9zdAwu4JyGIPQYfepm/khwhdC2v
yWI+P++DyfyG1grx5LBPLkUThupRmq+7/vIFjQCDdEG6zuOkp8qMbttsddOckXLQUIrUgIktkzD5
d7bNipKU8h9z2fXXl/MIE+dhLNB169lvgKefbLJU8x693oIk1A9XfohZ33RXV69ys2VSJ3vbvd/q
SASheR1AANkay1/fitu5src9xu3Adr1P50b5R4dQB2MYY6YMnEi4gS2Ssrx53PGEZfxyfP3xc6kV
u0gZ1D+mkfII1543fw8g2l+lu0a66gCaXp5B2HVIbkhP+e+7cvY6VAHKaS5umR4+U0ECmCLbEu4T
J0QIHnJ0O7CtAeWAbLZ2Uhz8n4NW59f11y89eSV7bO/MOp9ZO7PUenrekT/5z3sne2sr2f1clpPW
q/7R6vMf+HyWopHYaO13bUZqVsaVbfYg5/63uq2JHF3n2bK7beR5bEXZk/P+51X/WM5Ia2n46U/9
t7pPV/30l4JlwMdoru5CGH3LK46HM7mKal7XqvLCy4ZQCuRMaEQs3pcw27bZ6uYMT1Dod7SpWoPd
tZEMt3LxrekfR2TXNwMQQqTg1x4tL8v2xn96qbYXaHvRpG47Tc74n3WfTvtvl19f1zlfyP1FDNpv
PLg4tDGtXebC8uHaNutKdiv/Eav4b80/1a3rieWy61+Q63xqs/6FIfHuNWX4R+28cC9Dg6xBZW/7
RssYshVlb5uQbY0/1X0qSju/RzCg/6nVSCIkhQ2Rj5eT3DvTW+nC667USnkmlM2yOquyk+4Vb9vw
DpgK2vhWVuaFRi5lGfmZCwVElKzMctfQkR9Y7byX4YHoP5KsDcrA/9LV1kHDVokhyOhSlDMkTMTf
DvIkZbMNt1KUruDIon9rs3WDre5TF9ouMwZNSsjChek1qLN56Bw9nfey/k0AGBAuSsb3oB2i0/rG
y03ZNuuwupXldv3PohzYXl0pBgRS/h2+pfzpClI3ZwnYCS3hNdoG+3VivR6X57Od2eBVwuItu1oE
RowlQvLHynFrJufKRiYGW1H2PrWTQXSr++MflyOfThm8SjnOxgOowOcaKgWuAdKCSLmhgeRYPlwl
jnjtmwxdfpZk2UXuTJn0eXaZVWfXZI51kSe8PdH13f8jmPnHVGFrKnvy8KOiJ6K3NlqDXLmD6IkR
R8ik6GhlD7NXko5BzUWbHuUVXeOU0gPGWY+bv+RF/jeqVavBEetsUicNycE8z64JEsGwxCGtyaZu
yFbutrJvBQr6Z6G1KxfdYWe2MCBjQN4iH5auBWdT9++Es22RAIhUtGvkrspzqTOoTHpVvJcxPBPh
k+vLA55bRHfaNZ756fbLTf3jEa1L1/Wuy5pFdtfXPCI5OXvmdJS7LH9228gP2IpyYz/Vras6OfKZ
zLm1lMPbv6SHob63sdbbYWOIVVyQ+1+6Ih7PBkKARx3GLEWoZwiQFld8Jjlq6eTODAeZnuWo5wHz
1JME76Y6eIu07Kwt11CTOnsog7rdSau5y8aLMpfmQe0zQHrDUOyaiFddNl7mmnvbA+CpgSm6TxP3
pEahlR+RDMJwmZX9kagkqOHJuTZ60DzBySLXjGgsxPPM2SdFrN6n/vi+INpfA0gpr/Bv6gOqcSOq
HBSlLkPwKEtIT9QjKhCxXaWvseegLGh2D1OMFoIDbOGkk9s/e5Y/P6dV8xO+46U3tfLLmJu4aqX+
t7xkSl7jA3/zAxWkeNa8995sffeI1pPZ9QMSDlqLOs4w7IKmrr/WM5heluTlh66m9h5FHeBVEbJd
arHYApiEkufcqtBvUtVDhUQwylAlOG6MGKvHcTlCKAkzgQFHgTDRzk1hl4/zlFSPsiebrCgcdM/y
HGFhgvBWEQeHskJ+yJ+Gv02SZ+dWXaT8MrUysCNBieOwBIB3rs/KLS5iVK9VCJ+Gj5GoioLhoc0K
MEFeO7Aebgr3BlKD9JpHsL1F9Wvqp+h5WDYQXaJnX02+IaupXKWqzDDpRncRVa4C4TPDIlvjBM8N
atjPKpnQ51TRtP00jgErCA7Etge0KrW5lzmWogNr8GkYukct6bynednUGbA9m74Fu5oW24FQz9K9
Vjq4og1kZ8wJs7lx1NGF8X9PSTQ/riXQHCj/OvS57fwqsrwnVGaifRW2O3RPjaOjWeZhmpocjTfA
9IWhmTfbAeoMrFU76LaetDus4JHBwAG89MLyvoJqd98sm61I/zwnBTHUAWkjG25aqd/y2UyNvWYa
2k02xRT838qir5T95MFy98KUYDOiBu+9D2DUtcf+72TI/zJIpYMLh+7Pu2XCZwaZCFqhqFCJ6eff
pDu//h/Gzqs5Umbbtr+ICLx5raK8kUpeeiG61d147xJ+/R2kvr3V54tzIu4LAUlClRAFmWutOWZU
pPr71KZUKwDEeQpFTtk1HKy7WSOXbE2pdardYjjqQ9Ltsywpr/wLNCT/nfrQCoWbK8/Mi2oMTw3U
oIsbp3ejXbdIX5XmIRlIHDnAHjdyU+4gFfoMfr3YNGI1YNyxmpbuiZZhypdQy7UcRwabJkdBdssz
w//rYKv4cLLZPMlTNa2pXR0v2iMOw6kzB4u25YVT+9/foAvTP1E0p1/nbYy5u2v7blOoYG3WARbL
Q5g/YlQ4E7QvW+bKtnlCaNE+oD0froSOD3ILo93uAdM6xFC5ANa09JBtjlH9+6DUfVJdeFy4BlKo
jeyHiMWyqqCgO8NPG87NSFi5yqCdyB0OJIsDGMyUajYuhW4q3Q7YpraWm/Ly5Jm6vKocasKW62ML
QaFLvQz0kp0t/nz9OVlaBDu7bNCcLdcP4DQVefnk4U/PPSNGE3KKXJWLOpxRuH9vy7tNdCAk/2qU
u+WeHnGHP95ROEMFXgjnmlj9D/ihPJT05q1pwmg/2GMI4z2qP6pqK/cnY9RsMx1qUz0rDgFrxcUt
nHjgoQ3j8NwvizGFe+Iawe6vHcOQYSfzEgZ2skHCkJwqkeNhuCzkmmwzmWWXiAIgqiVa3OI3+H90
lId89f4+uheYA/7/HJK5I/UVqrb792m6vgRyexPXSiUauP7Xt5O95YdMZaW356xbdBSkHU2rQwEL
kfISL4sCwMRFbk5BALEwDkbE62pCcH3ZXamQy1ffneQaDnonXnw9eWQOTlyiKlFVe3hiTIpydF4s
SvEhS8m9/zpUbsoP7qCO7h1A4F+Hyk/764hcNzd9RYHGv3cs32qqEsSOt7m03zLsSalcmt3s1E11
dnJFTMGJBnmzz8kzqmQrNmkZaY9qFY1nV29+FpGmPo52qT7qUXPtecBeyU2jdAE6yNtvMOB/OU2n
n2xKS17cnFORzKkuGTSDl7hWXtEjh3dyp1mFl6BM7Hu5j0rhTYag7qFYeormJR0180kL4vJZSw+y
C++c/FFtW+SX16jJpvMQatlFLAvgfvq4MtOGVbudVzyzqcZbNmUfhKYkcgL3t5qOuJe6xC5RLmUv
udfA0daMbi03jaEd9wauqX5lWhDxV7bVDw+YXoEusoS+iRFUvrQDtggqer3doq98oRSs8u08MPcC
y8z7yhZPlND071b1Y3Zb99VS3O6YVzHoJFvv39uZQgrVsYp7IDqwdKPhT+jY3TslW7o/J7iI223w
pFF8BsO2G6n3ZC2Jus2MNSx64f80IYv8Z+e/2nTLoSo2n8/V6DUb/NoqCHNO+ZQrln1ss36CuT2U
TzqK6Qes31dyp0IZ2xMVGK8oedWLbLKDlvyCO1Y7uSmgSRw0b0rXcrNJXPN+Jksnt+QZ+1G9qLDe
dBTRp3CaqUsorcg4NbBikEU3ARQ2u7gQdE96n1o8sJ6gZTd1MDpHuWfoAm9jaqPFfYfbyRzw5AEY
E78Maj2s0fjER7npxKpNmUI8nOSmjRERPpB6cJabszL9cHnnX+XWNOT3PK+LeyOhvicQ4T6KR+WW
5Z16iQNkxFGAXdVY1PcU+mzATgy3yuue06RTTxQrjDdd7/ipJFDl69Q9yw6yHS7itlKa/Cqb5MKE
chTbCBiaXsdwtcQ9NrfDm+yeIEe7L8xb25Zbt3drDAubDRjz6mRPTnmKe8RyCyy4Oikqi7avXTCz
6uQnHi5auh23d5HmYAU+WU8QwrJ31aq9DdzMai830ehQUq+XL5UpQFIaA7UESzdtmIIVTD+qagqB
u7LaUSheZ+9UUec75PjOVif38W5bxqlwFevRjHLnUqUWBRZLt25Sf09USx54tWkXhnUabkSsucti
1rJgTQSvpX73P23fXeSapXS/60HXdv/b8XpHAUxvJ3eNmNurUGrKpUsX9B1VXSZvot+FGjybYrRf
WkfAByr08pxHhg3ZuM6oiBvn16F2b7KrMLJzExveW9MWqu82iXXJKg8DlqaBlgIX9hk50qcC/GqT
lGuXsqGzWvGjckXyo9coELMMt73zzD48KraT7uIsUh+hqjQreXpnflMrr/3syRtRRmQmcBgnY0/M
toK6W1k3z4Y5zs/dAWypFas0b0rIuDCqzhXP1LNdRf4Q6MmxAU7+z46vPnJ39d2KjoTiZzD+vjqH
auLL/RF1j2d5tsRxabRr5IS1Yx6+NuVu3dNSseWnHX/1DDX9ZpmptVPtEe329yksxzzZlJcfnchS
NplW6thSjc7eot73gNdNe9YM09naaT7dT/i4+EOnts/8GlVKf1zng7HzDTaP8qf1ntwxZUgqSmt7
e7S70vxEkwgs0uQ5z93HjzZPHUQq4bxp6rq5JnrX7E2jHo+x21m4+wYVtgS9Ax+LYlUefCgz9Qos
VjAE70kontPYVH4rVFp+fVBeaKDiSuvXlI0/IkVx3jS7zaEda/NjZMMGZ4gS3iGhdnf5AhVXlSA7
DVli7QgHZHcuUiBqnFuL+BkPMjuYo3cewB+ID5VfeogPMtVJjLAZhKeha/7OISPr/fAUPlpG2z0M
PTXLcIrbJ69jTtgPtXZH3UZPeQ4OS+iuHJ/gWhDsdd3Ag0o4C9JAzfLTrPX5Sa45TkMKEATCpU/B
uuBf86A5o/dUZN6bNiXKxRw8j2sAvreJsuYoN3sD8lzhJP1BTwbAVBrjskNfUepWtq73HCJIX9Vj
pF6Gugqe42Z+161Qv8qteakAd3TrTnb1NOcUa1ZwL7eiIdx1WZU9mKUePAczucTSah8rw3Geg50I
cuc94VW564Ta7ZxuDD9KfdeMjf1RUZGFZU7d7MdwLN+wuVsPVuw+MI88Y/JQXptAAZ4fIt7oh0hb
fbUtO+KSjDPOuouSReyAHU38iACvGbHxW9odWsDUIifsn787tEZj+LXdW9sRS8Frvyy4MSa/xRvZ
l5tyBwnb8trOuG1hWX2i2IlPDvua6gYMR1fE7sqrsSxsULwnVzEuhVPPD0QB3voqnj6meCn06NBz
wIECuZfpb8k8Th+iia21WNrjpf1/9ndBLn33D9yA81Cetm5DF+Dbf87/3f5/nf9/9pefq9cjym3P
3JiFlaxHJuy3apyam+6Y+s5e2sBlNDe5o2Dy+9UmuwCKbG/V0vavY3lzgrNSvF2i806UC2tRW3p1
q265M/J/2lTso73C3H53kztF4nmrpkFvEFZ3St5ZCCbRfAmtGcONw2/dH+DY+LnQyju5ECb/r3J4
0VdaW2/0KFXPYY0Qj4eU3IDQrp67ZSE3bUNBdP+1ndf+wHQN1uN/9sr27015hGyDbXcqYgravpu+
zvS9nfHQm4V7V3G5fgzYf0Ak895T9EzcVFVx8AK0pLpwHiZ78H4YAOiIFnrjneW6GI6m8FbKTI3J
vqImRnh8aCtla+je/AqRYdz1nFUCT1+QZR3kZ0Q55XxD3VkXLK69a9BrJLqWc2Necadz1Z6pG7Fw
HTCMrd524qg3Eczu/zrsfJnrWFGJOJfJl9whFwOs7o1LkRVK9ME5mJlZAdfpglvupMoNQHTv63sP
G7F0nmG6GLBjgJA75oohCLqYRDQ7pc6HHZM/sPjGn9rsPkCMjK9xghN82nfDXdwO2l5NuvwQiMy8
RqGOJ4ZSzS9ZlP2h6DD/w8ERdvBHxTShY2H9e8NPZmeIPrzWZdveymVhqAwPoxJc4tLB0BcpUkvJ
htVVVy1DFw8yWd2MXtlfZX/ZDYOnDaaREwZowGnSxZOdknm8ZIf0FgLr2OBLmd0DHcIgwsIYzehV
scUHrblaYZ/uaqQ1lzRHVGEIcz47LpXFqOPtk5OP8aEEZXzyzNg6EPYoj940j8e8FuKgqHF1yo0S
Y59giM9pG4B4Gh33nFYTXq8NQZK4T4Nt0nUqDgxqs3W9UiB0BboMAGq4Jz9RbbLE6W8BtCe4wdQO
8sShGqgehse5x+oHc2fxFFvgkXtzNfQRQamwVJ9bctDrSKjGi3BdWN5wT1/xnhlWdTyJS4APFQjq
IvPrKYohYcGP492E4CPI5p9p624C/MjeyF63cG3iRWs/x4/Ukv6JbXX+qaTGTwK/yMutkEB56Orb
vOPlHIzmbljO4Cb4d1AHVmHxIJhQ2ROQTkpMfpbUJeq9+cOj1oApYD6eYKOK+yZ19IXGPwNday6e
NfWgkPkFMDOq9nmrAZIB3ieuCbQWBuViX5hK/BQonnN1NNS00vk9Mgckd1Yw7odsnN5Mm7mTpoVP
bskvRZuKEmyAKt5iCgA3YTUOe3mUnqSHxhi1Y+Foo08ssTyiCEqYqi6VwZaHIUfQrb6azAkgouwi
1/5qtJc9svHfe767i1zyCfmA7/PItrp20aGRwFvnOAZerarDyrFT+pceA8ujCNQcfAWXJIe3Tdxy
ROmxbEK08zZTV+JzuWzq5oRoybTKg9wMskZboU5MVpg8IJKzHSYFy0IvIvyeKnOqTsJLaxwsWJOL
7z5yTbbhNE7vVqdEaSyoxvr/OG4GGFUhUP8f55abf320g4/AgZHQ6q+270Pk54u4mo959tZOUfTE
MzdYlYljHfQAbcVQGI+q5wQ7Y4yU9Vzwb3a8Mrm363Ivt+RBpuE9dn3uXSxL2YMumq9e3yIp7Iru
dRBOvTJGJ/zRhcoTgiLvl6lp28LlcQAHfB1qhR7TAShvnyd/CGbcQQdJftZxk/Daabu3xe5+nVp9
dSHOfVKBuF8QCtSXQqujLTjTeZWaan353iH3MsD6p5+JJU/ZOWu1f6FEBufm5QzyENnxe3OwhbNy
xoac5X8/5F+nVkSKXkgPXjJqVAFmLh/yfQK5mY3qnuRXcvTdUXHOvQgxIMI6FMcXZYiQkOjOvQnJ
8T6zl6evVlJhYEbuVxtKXyyVMnfvECq4OCrGJYkK6v9rc2nDqXu8xMtCtlGCqW3wRSMLsuz93iH7
yba6UfOtOeIKIDc72yg2MVgYv08mwvt18zNGuOCVavOuhRPyt6GaXpyKSXsztcFjMReDT6nYcNP7
BBqmI/I71wCqkgBxu0zWMO5LqmohOMbU7GNbdbAyDybI8hQfHTW+Fplab3PmuvcqrF0iBkSvM6tR
CKyX+TPfLloT83ZfUxsCijWb5geeom9Bm9mflRUcVQKZISQcdE1pkzKUfi6rzgbfR5CBhEb/R0ze
OSiK8tNokx+KSZSapyUF9FQNWdaAG5YJasEC6ZnP+fgcNGML05wJhNwrnKg6RTlSQLm3wMLzHAxz
u5J7kyzK8byEKSf3Tp2dXRvF/EiXM5HxKO6ypn6U+xLTJeYEaIkxeXxXdapyTXASYj205vhOrsmF
mofvs67Wh+8muYYbauQn+Ph8HfW9V3VyZ5eQiFrJNqeNwE26LbpT4KDr737fn6OO+aU1S/sYzDp9
5wRXKpRIjyL1KlJEAckTLdNOnttrJxUdFZr1WNtlM6gYuUMuhAs1aK0sfRpFmert9zFaoHxWcwXZ
7r+n+auL5SRoyOTJv882YNOxHpyp8r/OK3cHWcJH/NVzthVljR2W6Ru2hxBsOb0yNkgEUbD+daDc
8fWR8gtGuRpsPdN8+Woz5Df4/vDJS7kFA6dXD23U+f/r3/Td+5/zar/yEG7D13dYroJc++vLLl/u
6zvJPV8f2lf5XQLYFan4zupc9VQu3WSHwGwI88hVuUcuJnn55arp9qAbxp8eGaGL0o9bRhvYqYn2
0qZxvW4wsAhjpGZhW/ywynaCoUdN46Ae7CiYd47X/6Ysd/IzwIpq/DnoKdaRpo0fhQcfzBv7Q5R1
v5o88LaMmU4uCNO41mNfs6cFZet92goW2Um/Uhoe5IBmTXD4rkeMscXdym3SF+aZe0R4z2Y7eKuB
nx1cj+mpCWqKi/tnLRScDJkfROz0Oqjt2UnQX9ZUPRHQ2WREt0pT/xGV41kh6zmVWCJOIBiqJeFX
KiQdUvS+e3TETFO99BQr2q3pUuVeTZjyVvgZ3dfByWQsgr3c0jSKAZlUll6+2jRMXFZzOeaH76NC
Inl+3oBcwjdVuZc70KD96GYUV3U3IOWcH9v6sc3M8X5kINQ5DSz0gin5OFMyArws4YuEz0qFyQoO
Odge1L0D2aETK4HU1PSoN7Sy66AJHMCWxZQFt2ZEx5+XJyccLar+WZREi9dozMRWL2GNybYCAsNu
xmWNgOl/2vqZgQRIU31X46JXulZwly8LcBRe5dT3nQ2uKevg4gjGMPfzsogzo9q7kzOt5CZPEOM+
gUaBYKj9avpub23zNbY64yibXKXW4ZKJGbvQttzINrkw9EAnTQSzUXb5awfEPGNqvz5YNlt6SX53
KouD/GDZFkTjyvY6w++mhoz18iXlzjhVi5NlAyBcmizC6lfHUfwxjJJbWW1KBMH3nabFN3Lmf0Rc
B4dRMy6AyLOzwKzqXi7cGdY/WCtr+92WTUOBiRtk/lRVEgVJY2Dged0fUyu17gn2W1/H9rG9mcsA
96Ooa9dF4TJpCzI8hmarcndf2zgk1dumzMw1db7sjypLPy2D56R172aP0cEw1+SK6t6897xUubPi
U7hsGHHyz0JYzXtP1PI4mdkyLUTvg/sfhRnf/UQK5SibefTKEzlqaeNdEd9jeNdfq3Lyv+6ouYpD
ao27FVTk9q5s8vBmEiS76Un5WAWhOMlucsGQTF9hC1Tt5absq0FZ962aynF5lGxDUZEhSUgvzOHE
2lND7z4rDO8eLvd8NIz+IwwaKCFLu+7kA05SySpIXJT/shsEzAOZ++giezDyu1djzTjFM/dfOcXd
Xgk9+x6xqHOPg1i90SIXLwMxO/dyh9YB91QrkjNyU+4AmGJe64wBI84bCuTYqCOVbBjrIeb5mw7W
+btvROwUM7PW2WV6nWzdiYoJcJbRrUIN4WPPkm4MBzLa2unqYGt4BuRw+C03UM/xzexatKFGSvxA
EA91jQxTocXLRC4Yu8y4ZeHmqc+C0UYVYoenYBYSLKS+APDwP2vLJny916LDyw9vDY/6u8VaJcAc
+ijXsGvOyV8fu0Ul1C8ljHJNLkZZKLksmNRSOCkbQdf2O08n4y0SgC/l9BR9FV4tdd4qw+7mTdVn
wiwds9hF+PC9YIyM1EFu51L1MJj5q7kIj/pFSdMsXwFvIpRHttQfWTVgN2iQBAXg7h7lQq87MWNw
1Cz8jf+u6pn3Gac6DIy2APsodw/DjEJUriZgZ0D+pwlpDsD5JO2g7H1dMXfCgiSFM5K4NilEeRW/
dgN7OS1RmR3sE+wOUJghXzA3ymQoSOz631Nv/gqgRWRlvRPYf/mW9hji63gs++HN4bKeYuzAtp1m
fkST6W3EUlWbcprSO/HEyTfy7/2+2nJN/gfIYUUbM+RaKbikndRe95s0NPcdRm1H2yirg80kIa2T
ZqWo/W407eeMv9qyBAp9RB0q/2FuAa1hTO4CpJ8Vy08aRMyLKK1YKq6d5Z8l13KgDZsaLAjv3UE7
tpAtwtom0WVUkPjSTJz/ujBIlLlutteCUHS0taLkAfF+Am51ZH2aeaRsDOtcjo04tpE9fi0MMxbH
QF+uXD595JpeH5H81kevqIGOy9XC9QZtI1el9apck4vUCWqqnTxoGEvtfLnYsVRGjUCHQcf/emNV
nlMc4hwQwKIRXf5MuZB/8PdmnxuQZTR8M4NFwzQvNYrycpRScypXu5mAV5E7k//9n5H36femXPO0
EXsrBLw8vEs4gSyMpezve2H1ZrTrTeuULrX38j6Qi3jZHElxbOe4PcumKrAwdwhdRiPS1mCQjga2
MvD/HcryIdPaBvdRo0ADtqjGvladXh8PKZAvRPJc04UPUZvYGMiF3ExiKMRarPxpGFKOJ4whu9Xc
OgOuKEoiTo5b+gY2XV0pplWYY60b4U/tq27NLEZXgx2xn19eJp60agHrMh7BN7bEcA4p/UTqfKPn
A7rR9JKXdbSCUUaidK6is00tzCUM+jX59nY1Tvk113hFFF5t+R6U1ZNad2seGRUpdCKLVd0fwA0s
U9tZvaG+1/fziIOQ7eJJ67x2TVdsTZIwVLH3A14sbbiNO4wocQJXhpz8CGWCPi9cHhrJnalr9nrS
JmUTKB22MIO+hf0Pnm5+NszsUFQV8TssieLWfK/HGs/CKduCX4o3FkK/suvPUdioK16OKJOjsvRb
BBlRfwb8Sj1JQkpXUUm9hglBFbRUa6Bs8XasF4/ozqAKlxAFyen1XOkj/sZu61cgKlqXWOMg/rQO
F8YdPKxSOH4evHM4pck6xmArKBIVrikWpbFGuHpQAd8a+J9PmGbWw58kQJGtUkm1FrPl7gJYN0rV
7Ts94iLAoYtNmyttRmjF29GkLmZ88dwldIkRJOOx9pfDq3t5tmga7BjHPhTpzlAmhMAK9f79qOwY
Ucxr8o8fDJ6jjTuh368UO4VNRJmOOzP2NNHmuODRKN/kDw8Lb9qn7k2AQNqT8VTPFNPinuHiwKAW
/KMrVLpo5vsQYLAbuipeW70JcwrVU6T86QK8ZRpxWe4gPbG7SxbNvy12rouWF2XNJFtxgmup9591
Dh1J5ye61sYBs6ZpJN8YOTjmqInpExA9l2mLA66NTgwFt58RTjBMROFzqmZru1uQIrCWV0LvXgPe
Fz6U1xW+zPiD5qRwXD7Lrr0YJsQ8rKnKmSB6WZe+VrZ52Aa3CeL6XLs/qwxXvVANf0yDsu1cJoKj
NvjLAHCwjehErdzW8qJfChzWVSnwJtbE/ObVBCwIQGrKbweLRLhGRnwwNCJ5XqLeIC64a2PK/CAa
nibN3WKES/lIRCmWYqpkW5khKelnWmv9dq5F709RVm0V9yVSimJlJXmwabKC+MxQbC1bKc9zxAnH
jshgrGl3oUg60JTToVd/MPOP1t7kDJu+eWxTrFob/LqI529sr3rXugE8C4Ak18D0uBteqMg1gB0l
0RoXz3zFaFBbz/BXVx6GqatuEvkqcaK9ZSrqagDZZSfmCyCx2qRIEsxXxvioVv0iwX3FhRiqav1e
M0KLfdNr6A0/grBugDqVv5L5bdZT4GtZ9Elxbu63+jMWis8D9ZJkXaCljicPZOqS2+hE7/rE2sTU
O4TMKAK2A/0P4RsQJvZ7MlrXUpC0z7yzqdMt18aLoTL655mebAZch7uqPQdzj4FsMe2w57Vxly2i
/fQT52zi1U9p0X9oPYbyajfdmwkj/35ecL0lgUCs0Un0mTyhCyCTPTXDgA1D7ol1U/YAwZIfAxdp
1VSYAiuGcqgEg6zI1Op1t+Paq37mEPDHUuBkVNsmt4Ib3obdhtROsha182yL3DeKngeBAoY2y97w
uM98zSPh3TZdvGrb/JV6UUSOHXNokcb4JVG9aTcYCS8+sVRGi02rZC/A/G+g09xV+zrYEOjqOEV3
Px7cWP9VKumvPNY/29rALLCBzK8yhyLCvSvGftq6OcmCWKOW3c2oI4qm8E0jCipyYH/jVD6qSX2t
l0BVMS2J2N9G62C9MPKFI0pl28Fcwb1rNkKxF7lzdTdEySoubaIlS6FuHYpDqfFSyKkRsoH3wXrh
qWmH60Q7NHl851CIsaqy8pqn5Z/ccA51bf9oYyZewryP3Cz3TTXbU6hCPCjo8GsZA3T17njscDML
QVX7NRXom95IIPKMQ+rbCm70utJNK8UqhB8YyqcL2SgKBgrRY2NjYiqld469m0TzhM0baejc3BEF
2FkzkcyoeC6EujVx9d66kU39MDUrscVtppRvnlomx2EdRu7CEHsYjAjaePYyzV3mw595ipr5sxT2
q15Ot8Fe67ldb+1QXGbQnKkNea7Ff1Kz7UsJxtotWziDpU5GzWwPaRBQpm3vxljx3Riv+/cprj68
MHuyq/4sbGoa1fEl6rJ9Sw1OKrgnkq7dgmQDTTOcI8CBFLQBRmsyy08rZuBK4xsNv0+o8la2r9ty
JIg7wYyDDw00AO+K0PqYOvGBN3W+cjLluXUB2XSx/t7m6ecITs+oxTv6st+U7VIXa+zmIT70Zv40
ISNfZ2r5UPXAy2M4TENKRTXX49HERGxXkgag5s8gdtTOOxKQwNTaQ9j3NzyN8BB0iY+PnfO7NVvQ
FLxh8djG6r0wQf4CUF4p5ojlpVqAbcrOelfcUtA8K20erY3peTthe4f3vAXQB23oUAqrg7efUiw/
UR4R4aOJG/sJU4zyim6YEj4HbLrOL7IKiOwQFe6sTzXvzqk6vvV8KaZ+rzFFGJA+sxevUU48+R4p
LqtWfe9w6cOrhjN9aem7Lhn3ogy27b4di23LZeEhwcyf3KFYkduLGf+PoICd6hoTpdp3+KmpLcZi
wjunJazP3kjJpxTbMebXO7rB7yzDQjmlPq0Qzavdd2fd6+57N1vj53CruvDDypk3IiHDumHM3h00
9fBJy2FNagaXBxPrz5l7g4wA2PiCYUOjjYxoxMY1VAqM+53JPOPgMVsu8yvWow3jgFglVsXPpX+1
O4LKc+aKFRyeuywR7ap2IAKqJgVHRh4+lXb2u+pEs8q7bPRrr8cxEtFhE6mHQfUeHINB5BRBzi7C
4WS0jLKrPvjoO353c69vbWDeTjtcDKJ3kFNSH8SdrWRkQ+sAlCi1UyB3X2EQUugUEkIziB02g8FF
driMWJ7MPNC13O91x0Pw77qrIRlzP39scxhRQ6qoW92A2dA28QMG8F0A254XHCPJm/dLFX1/1gCR
MRuz9m7QPSnmBHbT6z/MDtL4pMTUvfQfTettwwGkaBvjUeylnp8RImhIcGQUxvuFqvDjYRBWm8m6
DokI9KqaE7FO9/k8uAdMJl+dGHgPb/B+qH5pHWPjaeTnWcLXSeKzqZQ4zI0wFBNulzp+0Hj8+KiT
qGrCv2eO63MYl38wGY1WptaTVjKeg9bFqKT4qUGuc+cGlYSGI1gQu/hzFpc+rE82g8WwK66DR9IQ
fxFQVxcERC+MtV9ckhZrK1y8InTxOVnMAFJ3EFfX41VjT37q9ovDIG9zGwOppIWjWr+mes2vY1zb
zazeWUMuGIxn6cp0GYPZGXUbYfxnIJ7dnaxyIWRZAt6bGJ+tctxouiUYWGGaETuwHez+XhlFdYiV
9N4IGZDjSVvoVrEziEzV9TwyoI2GHSJto7Vzn4DQsx2FP+FbwU5NqdmLtJpfADeN8oeg34+4TA+B
bQicgTuylde8AmMG4t5cZVTb7mcrbPwWIqY3Jutkti5N71Gb2v+2lCNWy+cYY9aCIDTAR2rv0mqD
lPE+GUxzqxb1O5CFY1/MEJ/LBdH8UZsYVwtPQ6xfRs+V6TASogbKJUiwqtWQcWcZg5mkBL1wdxQt
WVhDOuM6sRH32BOqEOtH0oOAHMYJz3Zb35rG9KSr9rlO+AVGXOHUxFSCrORvywkGP+sgDuebSLN3
sS0+ZnGkcuY5oyJ1hS9Ivck1rhNW4leUGJSNzMzXbbRK3bSE4K1XBTLfUtu2hh7yprcnRdvaGB6t
PEt5NEtzOwC4XR5S5QoOKlKoiQLq3UKXw/0j5cGmGCfQge9DZPzUbWXaBvoALBkJKURDpqdZBt6O
EaHlcfeXCtoBBibYJkboVxjjd3EEIyk1/hh2V6xsQbjfgprEc5MQogVeUFdvsavqUOUcP8XldKV4
3CWOpf8g4PIbD+XqNKRkrXUS9xNWRamuPQDsy31KZRBQGpqvpqW1HLCJiRH7uk5i3013pgWXVhNi
72iDyzggqdag5lroKd1botXgqLuTEnO3lY25arPqOckK5Ej2ETCmP5eMn8fOw9WXIMXKzqLdiOM4
1M75alPCXpm/Js37rPI58Slkq7hN+5tTjO9OO35CEt3P07S2de2jFLEFLXkE0Yv4IhCNBZ9kLNbk
QdTKfBxS59a3LrKMJL8Mbk8CpVZJZHvvidXhaJ8bT0H30JsqqG4YojiI4bijOoEvouKSWebZ1Gx+
umGHnxN5jEZ17ipmHUNZjH4Uq/cYjjzrA66YXl9sw2h6iAJroBbQuZFQwcAlCWA2z2+u9+DaCkUi
+sLiyzux7rqEATYDTPB1oZ/opT9BscXmfDU0PfmGaKdUxaXInsHmeSQ7gz335LqpImMjEo2Z2KDR
VY+LjaLbxto9tiHAToJ+1C7gDe711JwUzmas1Tcly0i19PouEDD3RIAZXgYGrXb6dTh0n1FN6b1l
HBhftEXGAGN0VhajSmZf452aHhhJW1CHM1yqYm+tlYPNx+CHkHnKOqA2t6gNbe26ya/Jid4i8pTT
1OdrZYANmHj6dHCm19KMs02g7zKThHSBDhUNarix8YEpzf4tLcIlQs3MP0j4r3l2s+aFQK6k0Yi0
4len7BJEpJOdPgvB29vC1XtbjQw5BrsjTdiSHo4wifYcD4byryrAIyONqmsXRlsDI5GtN4lTleo/
MwXBbpRAfl94Q/X/o+u8luNk1rZ9RFQBTdydGSZoooI1sncoyZLJTY5H/19gr9drvV/9O9QADZOg
6X7u1PyEkfQNQDzfKnBUViV3vOcqNnNDl1up7+uLHLcuLsDjSLkdPle58ZMAd7YcWWCJEiEF1Ypr
tH+pTy0kij5zPz2ptoKpeVyQLOSbQE9RvQ8x2FhBWrJXVa5/9gLbqfSbZtmSxC3th60pe3saqJ+4
sHlE8ZnnWJ3i1/2J38w7I+p+W+rhZcJyGGffJFmTBosLwXStQiJcbwNPU25FBIfyHUoM1O/uF/mW
F98lYjmij9IIOs86+9XVhuNYYUaCzxxZ8qK6dpXxLvmzsER5jBJX3ylz5HJYjKfUVHF9j2S7jSLm
aSpj/6LoX7lHoYFAqp+7Q8urgnHHcaDgbYDxbXggVuhbounKhgSs3StCUn/Vlz7soU93uJeOuFPb
frGzltEmxFRzgnFGdDXSiWOauExT6aJ8wYCXexOSLbXesoJe81219B+lBpcqgzNBwfYp58dbyV48
KmlCydAQbx24pRb03Yb0n9lPxQ1OoWm8BJO111IG6EZAKB+9EyMAnPaYwzo63q1lKyAa4yRMwerm
hsFj8UXH64P89Cgrh7B7TA1malaFnibuiUUx1LewIqhh1HPyoPoXDEjTLRyuW2x3J2AFhH5KejHS
oNkwCTz1s3PrKJ6190A673Zbv9YqF2ZivpJ98axbcmME5BQSAYwLOEGy40Ndcbcg64Ihvq+F+tY2
5odid9SVYbrVguy6WKUYE/P8t6dIoJjoDmV7SUp8wOkAoMHN5s3ad3+evDpKcJpwKsRS+5To1kTh
rv5ZlMO2tJXXlEjilR2Kft3nDLxVEzaDz9XCKKaVuYtU3FBXppE+5H7zIQ0kFGE7YUoJ/alqn+3U
OIrMqte60jKmktDvVQyqh1hRNsacz9u6mocUnCj6OP8ZZuEe44qHKgq3amJ+hk5FnaoCBSRJlSjF
aKePxSWxCBStyvRQdESmtmrhwQp/T7QauqhOQrcZeXEC8Bw38N98iXGw6fERjm14tSMJSbg/SUXD
38nSwhWiR78XT36DhML3f01SedGJEhqsPHxRkh94Jkpz0tdKoMLG6vXLiPfYRjTaT7ttDrobPec9
yDoKwM/Gn3/sMP0xat09keiqSVvA/SrnO0f9ZUz6cx5Dz/ODd4YQ7wSrhis777ZmMf5oi1mXp/Ig
VzIXRuCU4z2uw7ZjbD5XKocdKF64ESOlWTXSCYDXqSaEP1yTRIqklqcsJU4pN58ypzdA0JXvU9Cf
1BILaVeedbpww3Z2TZ4766zH5E42XtRHb1FaGetfpVn8NEX64RcFXEs9f8xwa2zsjM7FqkhbMhvs
8Y6T7D2f/HhYTmi1teKIzuhZVzrI6Sh/UVnsxx5bwpBs0DhWKeq1suNqhHM+GWKjgqniwRWgBZH9
Wl030xCTlBgl2ymwjygo3y2j/JFO07XD5wtYzTpzh9ytBLc2pd24MoeD6QQ7vYrXdt9COFZIi4qn
C+KlB1xrp11pCs/E3oDnj0YeZbp2dO6ublK7PZkOuOhDAx+cFpN1vlQh3KfBpnhjU09ZCUZ0XMXy
LNLX1kg2BKjeqrB5Czsg8PkSnEYipiCWqNvA4kJBP3GZUn9HRfzNt5sLldurj1E+swR0aGmpeaQQ
HVMje25C/Xs2WAYTvZBhLXoqx8XlyWh4MMroeaEKBCpFGYrHxZ7Z2DOh2m9FE/9k9vuCCrQ5YJtP
pvLkb9C9vJnFqSr87wwP4GOEDFF8CvUnBSCn0ghbaUcz8ZxM38MyoqwXj4IhQxmQD6mccrtQLsw1
70NGbXdq7S152XKTm1bPnH5wt9mEFc1kpMleVmeZKwAEnMBzEuUn897ViBbCiHxnP0wKuskMy0pC
soLBCR66qGfSiHMC2L6yLmKT2OLR3I11pj0oKQhWiRIBJMJmouaEKvIMbTeObnlAHhetqpEMpkET
2ZMy1pjG20m9W1Z/b8OGPua+rFN/YyPhwIi/0HlWNYSN21lOlsGc/jS8OUaEGTcBFpY9jOvSHQ+5
jSQdkdMPizqyZsA/tUWr7Pk+20ljoNoaPpU+TOyZ2rxOaVXvOkboVc8zrKsoQEbNM/nC722Tzsou
nj6T0h8MrXN3tv/LJrNzPabaOzwynjU1dLdYNQJyjtPvSouhai4Y2lu99uVLh5uGEXbm+x8iNto1
JSJng22A4QpMnFXJd7LolpzyIernIVuoHEMbDp9v/wxd/WdXQ98e6YT91j/gxIxBOhWrxtXvboLp
t7ktRuVczm8XzQiMsKBP9Tjfu84r/nnYHkqSJSa57sb4NKnWU1Zci9joVnHaP8sA9Dl1nENVGJQ0
7Wuioya3nc9qMDHxD8rbaKaP8QwduEpG2XCojoYa9Ou6EtwRLinwqMoeyMeQmzIoBzD8ZsPguue2
FgfZGQTqmMze9iIIDcwmYHaoFo4Eml3giZoIG4fGoPJis7hWcfc2ZHPQ4hB3O19kv/poqs8NThsB
5W3VZKYsApcH7CjAB4Tw3FB9i0b77Aa/9FqAyVbkoTlMOIvIkXSP8XPWv/oiwl3IYY4WBiJYIbFe
DQ1eDkM+rB03Zu5sm/0KTHUXR6p2T1x6a7xjmd1SYhky8qG06Gi0VF+szrgwx36x1OxeZ07qKZUR
QbQI3vAYQcLu6DvUTOoaogfd4Ew6tIkdonJIkapdz2VPr9MRq+v8x/qMtk4KwZBmkuwIMuUo/SjA
wraqY71PKPmznlKl3wGuYKGCxB3EvW8G5nAKuUuOTJ11YlkaiqbuRUsxBFQFli9dXkCromBlFp9J
XOL9Ivt9OlJn1lLTPejGocmadjUGAFP1RPHJtpP3liIfT5tcWUlID3Wah4cg7uYBtP7dROKyoloZ
YHcyVDc1ywBWdPMjn6En/0dJhWWtJQpj1+ZUU7OEJls9BEgDWwYjj77FVSlzip2tiu6ku3To69Zw
VArPlSYu6SOwhzUn1rQlFb9oanvwMi4YnBGSXRXiUsHwbjVUSftYkpm+qYk3mg35j9Tlz4FZrtOW
us2Ao4bWU9ZkLFUc4q7E8YMnQlga/rpsI/Xc9Oo2Y0y5Gm2U09FEYrmhXt3CEDtDbcstDpGHqYzt
lZVIL9QJbJkCHg5BYNTHnnp74kBwj5Ph1ZKQTNXmG6gZ/7+coP5QkfWjOn5Ic8rqzFvxqY0tole6
LV4MuEiUMjo1NvhpWVG0L8SgIIrFDzJ1M29qBA/jvn7DoseT5jz+zJHGTd3BTOhJ0yh/ldYk9rae
w2Y28vHBqGdMqIJOQ/wGHD47qRjXpuSJo93wjJDLQukNBNg1hUBuNKZZlvmapVW2tjXpr7FckXA5
Ub0W8ZrINokB1HxLXtOBt0hGbmGRVubaMIw5T6E8mUZ8byx+W19rrH0cJRCYuO2R+bxWFt+4NHlL
9ERUYgKLbg1IxnK6u+maEIuT7ITV53AM8keVEgpXlFz5/CtemNTYfdcV0z3eWyvGLUEjHagzoywb
rMeznCJfx0G3N5i4Ey+cEbHaGnIHWCzwiNm63TkPCW9BK/uuWgZx77rvdfF4Fz2qy87uvtU+Wk9o
QNVOEkRDF91ch2iikfLLICWIsk7wUQir3dhO+xCAoVI4dHWMUYKRsrlVfOLfzE80xrdObRXCpx0U
MJ1D7IZEmFAW8Gl1KnQ6YSMtCZuSK9n0sVvjRkL1X5yNsaG7GaR+wKgknxhWmFxzRqF9DoH5ruq/
umH6xHqGcAuMws3yNtWWijOOTx3af8d8i6MN3dqqKQoKIEPca2pEJtQ9lL679GDMFik+cdh5dah8
dyvD8VqtInAtSvIzyJ/tpZNDOp4BpgPstVY1RjrMcxD3MmJlXrvD2MdY44mRbHhsH2Lhjw+Wr4Jt
MPUxJJQcO8iHrYIXPDzk50ZJ1W3l3PC4YGCojq/doO2nWqUqPFTfmg5ExOqbtR7Iej30rsZAMZ34
9ME5rJvvqQVEJn7pXXRzmO0zCeap2HUDVCOmA+0AAB26CmP2fYVu/BqQR6LkhFkT7rTpa+Wzyrvv
IiDXK/XPSQu30mg/e4eCfhFTgodd+dJQFCDvzcX3V1oUP8S3zmd6GOPe4CHQeVdm9Vpoj8fBJrog
i+NHxShwzzdHLrmpyFc5VJSN1jHns2dP/LqQX6roP5pOZcRi9XuNvmc3m273efoBd4P0StxPwXuZ
Get29cQ3irmqwpjyi5nuQixwIRtuEiXeZyqBzpUvbmXtxg95zbUtyk3Aj7waCxd6ICC4VrqmFzZ9
fykcT8Ce3TiDQdpG+z6O+ZUnbMwoWKyMAvlclUt4IMV2jGfBbsO8g9A2CPJT8RkjsmKqED/rquuv
w5LSa5ibEa8onKRB3l6lhTJX+Umtvf+hBHvQVxVrJ+PS1cBs0yB/2vbszWIwNapqiHUd/4qmTrvA
neprNC9Mqm8ZTNqHZZOVlkQZUXkoEotvW88RNP6wz6A/wsnV6UsJVncUFxf/qhs3RUk/7BfaS9xG
MdeBeq+xl9houm6vA7F3LMvcGJN7D6LQQOVGTTuvs96rfCYyWY8OIl5VQ14eyqF+6exi2umxiLyu
Si8DlDGwY9A5UaXljpuHYGOnTfARHsBqQeIYwtHHotLHpoLqsCequr10hfOUSn5QOaWrrNCqS+M2
BRneW4eHvlPgydIAb+A6dq38kSI/ZcYmHD76VsNF3AaWj1vtVVgwC4v6R1Hi5IKii6FQ5rmVfc1A
xDbFZNRrBq2ej3SwA2LFM2cO2ui/4mrc+FbXEF/4kFTtsMX4G+aif3Gn4BxYzFWYlm0TvQjXvZJQ
j9H6B438AQY5wxddLuZRtnPTRPVYtgllGCt4TUfwT4PnUoCDdKWMvwbyg2NfaJfIFN2mkVmwVVKS
EUrN+WWbcDSz5nVoOn9lYIO8tkd1bdcj/bOYPo3B2VeCmOz4l21xgU5Z+rMc0NaqdsPYTyHESI7B
sRfFtyqBTNFwcen1CzqOo1vB8An80POjChePVl/ZrvFzVpwwEMedpHZ1sfZ1+6TDvE7BX7wusA4u
lJ8HhIrftDlmPCgU0PacH8A2PusUsSU6opzi63bwHUxt4vTFtcCpdZuMIrxAHqx8vHYC9MA0/O/h
DQYKvcra7yev1aHud9V5bJN0By3jMHb+lbgQpC/UIhJtgKpjc85gHO+ZNL+qaTgbRntllIptcXhM
fFpwdSoQguptYrRc3fPoDBzlasWhwXC2zqiciH1pNgdtIAc9G56VcdLOLVwgHR7wNo/2WcUQt3HF
l56IdiWt+q7kzUSdK+FhwO+mo8wsIT1VTnhswNKoub3rRtOcNMJi49AZt0rTuJt6yteuEXK1RI8p
zgzrgL4+r3bYKh3gTPIoT1QdfX/xI7WIE/MHQeK08hWY7XtiJB9NFU5c/fquL/lfjIjwQvLWt9ZU
/wgERcg4nuX0MQiaIONJz51gbWBRRoUBxNbkZ+6qbgvxiR72IW7ib/z/T/ZHVVTuJqBeQJmWon/t
qiulZ1plBl9DPTzVuv1VpM3dGetnUAh/rccKPvk2wVkujlKlz3TA0Gb2DjiqQmqwZUDJJvLAWbXZ
VDLlV0GdbV8cMUr70PzeWZcSntiMZskGeT4ztXRD7M6hGyzMHx5GMe5s7iAZ5LuMjtu3lDfRRr8w
N5NUnsthl6vQ2pC/h9WXtOs7OVNUo2V+LY2t5vPkpE/HXdndZ0aH+7H80BMHbvrgtU4EpU41CnIZ
0J0Wc/yMMkKw87VPW/8C0HS8cHLPA5S0jdSwRoB6HZUqnF43fBjMSVvFUXgucoXUSpGdLNRqiSyz
XTOaqgdtzmR00a9bae20fghwGytKIljKJ50T47DG7Z8YDxWT0gBFJ+mOIcJrt2zo4XdjEX+FeTmb
TjUHIRW+N6mchkUVh+Etk7A5A23sX7UpdI9UNtZDTfa4Y0aaN9jyJSyqm2gJgsCmmo8RbfoMrqtD
tRy9t3m2EqZCJXD5OhpVgqtEcsJT7xH6N6Z/QwFiNQBiDIQ7wZzalY1SeH1xbSZVO8qs2/ZSCTZl
wqCsqPe51Bi3UhOOZMS/N0jPCadzlNEB+WEpPbVoHgKH4PZAJXYBxpHmKrXnpgpy5e4tHSqv6mqG
AE1wUzQG/b3MPwMAvTImjNINlGijjPq71ZRXQ232mZuOXqMx3k2bxKIeJBALpTiy+P2tCcRHYRwD
Qa9JTqANHPbLheOQGyYy9879IiPlneKXUTqvICi7gRg4NC1HwaQ0DBhGDIF+RbByDXv1GvUtbA/t
UARpttUoD1iZdRt0d6byMBwtSoIUR7iuRaXf6yF6gWHJcBQfKrPpEGpI6yIn8eyL+MmgT9k6drtL
qmnnFtqDz5Mcsei6zQHIiKb04phqJImdcVSt9HIQG2iUrDkBg50CXkydUTVHyx3l4W7stK3dNIxK
KDa6ZBasCiU9GUP16cfdZ1KDVcTTSiuf0rJtuWmQ/Pn5mx5an9FgfrVdjl+/vhFqWuwwvwcvGzFW
KJm1W+EHJVkA+0JWFM+Uq8inl9C0X2N72Ku6OJQhQ1Wl0U/Y7yD3MODotDwQzdppV6dfmqF4pVrw
wMAaonONrVnyhFX7j0piG5h8GMIghy05UNR9tGwqcWmT3yff3VTjZOzCRvvmksNalu73sJ0Z8VF4
UnqIFBDtSIHIhpOZkXua6xS4M+ebiotb6+dXDI86mFfdc9lRi2kCxLC5bZ0RjhFo5xdPGUKGlTuN
J9m6m2gySVGiCYjJSeCTAszqbE2nehJm9l7VZJUpqo3XPoQ0tXtxDcrLwkVWYDrPfaMxYDM3dLkg
0HgkQMM1viUEdCI3wV7MFNW7VNuNAku1JDV0iPSrpdlkhuIbGFNzbwt/Pz/ywAXuk0zMlRFKtOlI
ffzSfCxFfTGrwVmDNTLtJrRupZTilrZW7Uk4Pb0D83FojnoLGhwAp1TKT5wciHqktrrqKxwk4aXq
Nn9tD16ephrzUvtACZ6+MdIKnmvTrtXa10ylBIYr0qxI3ykIu2vXYlDCQLFHrTLDgPhJRdhOqMFI
cYDRr1//KB1t21bGqbVt/FAKkiET+mwMLeycgmbbnPvCaM5aHrVnChATsF6v7KGP9KtaKYZDVhvF
U2woyRPT6vn1siGv0T/iU8Rj0/LxgvTDQFtXplrv/uymoTJ0HrGG5XXZBB0AHMI0vv89SdwHMf24
M3jmVBdP1GHKJ+hiz4WKeceySRDveilddf+7wdwqJcB0y6cNN39PRCEdlX6vK4elHWTr4XEoia+f
z7os0JbsQwSVwNZ8smVbbdXNGoadiY3Lf7alkbPWMPW5Li3w7hphu8QUtM2kvxpD92fB3O7RMWT/
8K/tBmMDrHR6AK3/tNdKCxcL4wROql/+bk6JVrsEMIyWky7b03wkeio0b8xFtoVe+reYTM+X0oc4
lRd987CsWm6ezBlwkxcNcfviVkF61EtqiTLoW54cjfNIBsI6RX7TrKU9nHuVznc5dKzceh1A1jss
q3HqxjuEDcbm94kDvz+RVUjRbH7bKsV1LtF+N13eynGLO6iLcV7eqY+IbJx8J6AgQfO+LbM902ll
vaxGKE/Pvat/y0qFz6GqV1Fq9fNyHo0jKWVU5Wk5kSkh9ZXS9bfL3iY21yOcXlQ1af64LMy0rLZJ
xa2FVVYYrlsrx+uiz+r1shtGc/7IG0b7igxmevG5TRZNIawrQK2/50nqcWA+IHcUKfRt04joSok9
3Ob9kN6A4GfmQFE8YlFnb/Ig6p4SLDU3Na4Kz2NVWmsf9c0LY69qHfRW+tpQfeO+M/t7OOFnZ6em
/SYHU65Spc1/GFXxRagscslK3p0uzn4OhUQ2GItPOUFkT538VzMwosjAVEA48nWnFnQck3rzB0Y0
q+pEtQpKboYLjWHF0A+IJma409F6ynchWMgXQMRRNFP5mVb2ow3D/yPq4++ODKt3lTkBo7fa/a6D
3a6SOB23UREQjeJq5SNh8vhqpjZd0By4vGwLkgJJ5aQw+OnK8nHZoQWaTSfhF96yuuyoIopDcZAq
DHc41e92RTB4FhSzzbLazCfIbd3xusHBUe+f9yDrOYc+DY5m9mUerqfKVreK0HAhntss53fBBHdD
aXa/P+qyQ9Z+u5M1mNbSZDn/oKjw/LsQvD8v4bOhSN9PXUJcJBDolbSgbN+WZkwkaBGeuc0Ur1GG
+BkTg2hdaWbzI0uVi24WfQBG/Dg5fvirzMx3CN7uvbd0hwjkBtlsb6dUVdzyqMhcHG29d7ZMXjvu
/0wHFxfdW+93b2aOlUtoeqgH+IOmZHqUdmF9Hyw9XwdBPz25WpRvXSvDbieruwfY/c6O1Gb/Sqxp
vRFlor7CKIwxTApvpZo8yUnXL6LIMFoQVg80ARbYJmF54cIBKAry5JIwddoJvBbOSWKku7bEJSWV
AFxZ0o/nxBTNTkhYBdIA/G8NLTtr7ajvcLYJzpqrWztuFPuUJAgBcjpc7rIHCelkVyDt3wszDh8Z
jTCk02zrZ5A+4CthfTbMw1d1E4xPS9PInBSqMv9pOnT1v5oKZM5PKhnfu64x6X3b5Bn2VHwi+2zX
+3ib4rZMOWPZRsFz15VFH3o9caGbolJB/fz+MdNrkpVjf/L0aOoflwXxsvZaYCexXVa1uZ3WocQN
RGHuCro2grtjatm4+gQHPSqH38eFMUVlR/erB0Dwz4k0P4yqqPTD9b81hYvtDTolZoPOPidFBY5l
jxgYXcKjwFV4A2ln8JZtfe74j4zu4ejjuAkmRLtlm92LTT9iz7Ss9aGfXbAo2y9ry4nQp7n7mPQ8
6MycY1mYhukT3Mw99HcbfM4KKNfSD+0/7cA/NjrWdtdlU+E6Eku3ap9XRKgPadpsVL2HXUEBpdkq
scF/Rxxk6KFGRI+pTAm1LL2+2jwWIALMG6lNJuvf63VZYcBHHfd3y2UV43xKTfPi7ymWHbkZNFcL
SB3PaQcbmL6+av6o7pfCvVRSPgQX5v9nY2Ba6l7RKPEvBy4Nl8WyAx0qcPB88DQV0McT1zoE8wS0
DCtx6aj/XIOshNaCa+APqoY1II+Z3/QCowpzQo+TtwCOwpZfUs/dxyhAeOOW1NOX7ZntPmP3oT67
83C3LJHFKGFLe5kf8wJXKHMkbdofZekt29uQGVHfFndQHBtzooF41RjoMjOJnNXCXjnWNlfTannZ
jCSXyqHDytxUjsumKk7Yu6z/frls/bu/cxGupZny61/bl9V/bTN1RztkZeL1DjVUcq/GY6iPfxaq
Wj9GLd91MuCLZ6Ftvmkx4gO1SIofgHafplFY74otXxtNaw6GJYydo8Wh52YC1w884F+NXAM+Q+Eh
dYf+NNDwZarS6E7iJaHGdJiwMhSvFuPRwWXLH2OxgRVO/yeHy1iW2ddYYOrZ1vpbYNYqDNLcYcbe
Kw/9fa9rHbaiKtD9Su1FsPczydS6Qdrl6Nl74WrfySdXnjDMzo9Sx2YwsicICUO7LbMivXcqINqo
pNpWQcL1w/LXnCDz2ntXBcWDVlbpVkUgdsjbIHt1xvFAMVK+a73IUT35/jELu/jJN4Jfy9tNusM/
WA751c6z7uIHoAzDfMD8OWBQgmnFcAOlFRg77CQ/YixJz8tCyKE9l0YLvdZ0sDhQmKWXECTPQo+M
YbW0Qcs5v4SmjQbOOP5Z/ecUS/OsKO5Zlub7v6dOBbRgQ+kary2RBgzDdMC3xb0sazJBgGZ32N4v
q3EFiwV66qF36osNINgcaiogsMPUaJ2XSnUfO3DVWBrld3sCt46GtH7P0+wOzaP/SUTzuWU8+lV3
FpIsGZBgn0+r3EEmsFKYyM/laDdA35INMGScwJjl9hk68Qad8mwul9slDnO6VqwioqV3y+rfHUmq
ZOQgw7PsKHdfo1elI0ZcYEh9cqywdLd1AcW3H6z6EIr2YVlbFksTc263rJazusjoA+pljf0YDapy
kA66rgyVOrP0DhMFHfHVJpp3L20qxVfXaUpNtDJN2vBY/cmUXnn4fYiupetKD8zr78b8TxeNZAmz
Mu1HBEOc5J/3+H1872cVVxbvUUMpOA5F02/XDTzspyDJ5JM/TzkitYKr8882p26bTUIJDOoOlnAo
V/RbpTrOqdTj6oSW5c6c2HxRkVXhN2bditrGUjaGT25zIZ6WnSau9ht4IMVeLeAJNp0odtKG75o2
IvgW+bntFR3mCHo8oKNC3kl4TofUbcislymFZePmgfK1BV/zv2THkFRUjfmScS4PgmxyGkwRboo4
RUAEU+CZaqY3cK6bMIX5PFU+hVNbZ4aJyI65Oabuwmji1bLXFiCdY2P7J+B5DEajKL0UtVVdbBhr
QOhV9FHa2UMlY/O1EoWNpiLADmTKonuhUECYG9j/eyRYak1R3Qk/4Iv8PtKix1oXY63fwJaouNtl
+tKnKJQw8IweY9/HN0prciCS1N71o6UfY54R0GGyFkQ7zk/0b81uzFT7YvD7eHaSiMc8Jf4uUhX7
ZZgti/DjXZWl4ezq1p/GVTZnMLT2qJ2BOlMKl7huzZskDP5zMS9+t2sqIyfbQvlzxLKnGUcSknvD
J4IQcTsYtwcjsX2yRBs+FxaeFRFGb96yuixoYNhW+8TIflYBYTz0t8GyjQaaQTmQCkh/8N3WIJm2
C46WTKtzH/aZl2Rp86pH8c/lr9bEr8jsw8+Ya5Vi+kjQxXyMg1XR0ZiPSW1qClVs1K+TmOGD3v8y
5O9jpJtqK93J/hxTWvBSklQekVS5R60Z3SOQJ/hWrwNIlLEMtgnPhoo0bHbJZde/XzIIFhuljbbp
UGYtIQUGOj5SdVc13x6XZ3LUxwAThpWpOizlvOHvokkjAoBhvb5MCGm9diBxvY4GccqlnniRGSt3
RPLXnqvw04y6m1H34o5uQQKL1/+nqZ+112XoaoTDrXCjP03/dVZjUslYz8uEMuK7XknxTfWr4iXo
/msl6t61ztJ/79Hc/9rz72MKt+h3deVDQpnKjmTxWh14xqL4BxBVDW95mWgYAkTzonBjHCadq4pv
17FK5vna8lLiQauQqfq/W5d1nOGrh0lQsnZH5UGawRHJiLFLgYofQOWVh2U7wneKp8tGLRscfJHn
1oB+rlwtrVpLa8390qBeti4vl0XpmGBldhuvCpwz/rRf9oxa8KN1q/A40s/fAm6NfTpQmNOyUt58
qcnb8opR6GsDmPrwd/vgB9reEQD3y6H/2xa26Z+2Dd69KzwOWmyHneC8LEyMPrmOMsOzywzvkqZF
+728/NumHoE7/t1m2W2pJmYtHcEyETTD4EXB/P0oZaNSn55f6gqMr+XVsqgDnl3Qk8LV322d7ozl
+e96Yk3JNs7wMVsORuKIU9O/zkO5EpCmri26KweM7L/OwcDJXstxUOHXFGi1sOvr3OiGkYG8BWoo
b2U62mjEfbFxRz377x37psPA7+/WQgh7A9IqNsuBywJrZXmr99XcctlQ9/DDLIYcO3QaGUkz9wm4
8UwYQrlaVpEy5bta4LS0rOoGklEFreZpWY2saMMDUn8pXF2/JZnxsmzuI7xbG4MMuXiU473WgHqZ
QtiHZa9iqleSNKdHgrKN51pOv0/tpkZ77OO2wE+Jg0A8Rg9fIeaj88fSUtwEc1MRl55cpbvuk0zy
fz+tMX9ahmHhFiRpuP/9tMspEz5tVmPQXKLS3y1O6BmPi22TB/CiZ7P03+7os5/639WyDlGiuVBo
lr3LjmlI6dmX9VSV31MtlftlbczKI10lEp9U89yYsS6ywCi64e02bGrq2d5Q2yNUpjBb+xgVXHKG
QkQn+SbwQ4V91tL694G2COFOl86c6xHdTKWObvDNAqYW/WNC/sUJA/ljqwzOXdV5+9EdUB257q3s
km/1vFm66GyqBDi9aRPnPjQiXlOIj07L3saKycQYk9dAgz3dGETsDL3i3CtEY1tZxcN2OUrXe8qR
bRxfXCV1X6f4tLylo3TqCadXEMD5rfw4BsitpLJbVsdk/D6RO4uHVV281IHvLW/pNmBj2kTyddul
+quBaiyJnHOTChAPVUVcTJDVmaRs+9yXJthLrFk+vFDjeRxTA7uhf3YPChyGv4dM0zTSiWKxb/Jo
FSaqk7B7DsK2eyZoidJhCjnUD1jF8oYAmX58/9tCa/1vfSzS89Ke1JN6JzqElstqNZ9wRnHncy3H
9FVmrvEUcXeuMHdNO1bXQaK3ZwAA1b5SuFtVTDJbYQWf4WMbdvknGU4ZPMFgzhowUNtOjYPQv4+/
mVb94QpFfia+Dv3FKt+EbpZegzPh/6PsvJbjRrY1/So79vUgBt5MzJkLlrckq1g0ukGIEgXvPZ5+
PmSpVWp2n95xLoTAykyAZKmQyFzrN3uykeYhH5UCDyTH+hJKxVwMLWzqfGon26cxxhtukAPeJEbZ
ncbcae/EzzMhKcatWXx1c6CKUtGzGJMiY1dBqlxkgWm/ABw4iKF1qL61tgwHUTUVfikyOuJvyNyu
mFnso/74GyL2UNe/IUtYU4m/oYQ1dAnS4h34brt0i0hfxnI0rgEHJHMVYY+LCNsySueqL6sXva5+
9o6Op/0WypFarCkaJUvYztRJNCl8lvFJn8uDXB4Bw3ebQomqNbLJ6IhKQTy30M17HYb2BQi0/sOu
dlUsjR91wTSBCHkIoZyrR8ctjxX5zKxBcKHT0q9dUvgr9LIS5O/iLt+TmcMyajr7FDaIPGMzrNcz
9gGMLopugB2BDbRbJ+YxVrSF20vBnrKRPYvJuy5Ee2GrYIEgOqd7zcgWWd1hGeE1XKE5AcYvTm9f
b9BtNEvHVUuZ7PUsS97rOljQKSpCDxRPVg7Xzrb0lUVZtigSTB1iiOh1WjXbUUBART+kQIUS2DIu
PeOgk988mNNBhH7cmbsRc0kRiXYxQkmoH1H0sVCmTkOo79O1XYbHkW8kSx/Xm5kQYIfpeskR+j8H
HoDJSgFnIYTQrbG6mI4dnSmn+9f2PLZmjaJWX1DbgG3efkdtnHcY8JdHL9fdtYd00Mr24/QcdRQ5
akluv2udPEMAuvkqo9o0R8ZROSKdigNaEwfLvpCq51JWLl4ZdUjqYJQ1pM6LEeKhEipWtG/yosMD
RBtQ7R+8B/YYkLFT7xFaebfX1Np8NKaDroJbNLLHIQzMSVGsOQDB3MH/A2tZ6lG5UUeWFbfxTVUF
S7lmyybaxGWtDwp/CJpkJULRIQflB7L1xvY2zAJJZVVZcg9503yMC7e6t1tpdhuAsgxLs3D4drtN
pVnFqh4h9YmLREfTBP08in0XygU3Em1KnfaYXQfJRoRt5prLNMhBQ8h44zie8WKzpdt1DiAAEVbD
4C9QqpHXIrSi7FJT7nqATOWeYagvq7oxXvLBg8DmnJQ+1A+ULpDg9+QfwLDkVVjmbGlEmzgEQVrt
4VxBW2asPGba0h3LfFO36RtYYKjnjqvOFdkOT92QGg+6+t6QW4A4g13FBhkzKK9TZ1Zm0UnWA3ku
Ux1aiLZrh5u/aYOq7ESElKLx4KTvYrhoCQxF3rBo/f0+YZzJoCJqaVFabQuRtK7ePDhU13uwuQCu
XYxvkF/sWelQmQ4p/SvTBBSg93q+Ra57jcRc1aNycetr/xT9uk5Mcr9GiuuoOXVntaNWPU2Av0Ze
f97UNwnu/M11Tu+BfvS6jdcN0QFmY3QwIvfUJEO7Ro4lOtzaxdm1regpmHUgGxh+a05LZvo7EVdj
+y32AObjz3BwEyM7iDNxqIoBTRU1bjAQ+6PDVeSg/y3WrWCdyV6yDTt8KK+3ud2hraRhoYSTdt90
f3EQ92JR0N79+1//+//932/9//E+socsHrws/RdsxYcMPa3qv/5tKv/+V35t3nz/r39boBsd09Ft
VZNlSKSGYtL/7espSD1GK/8rlWvfDfvc+SaHqmF+6d0evsK09WrnZVHLFwNc92WAgMa52KyRF3P6
e9WMYIoDvXhzpyWzPy2jk2lBDc3sySH1t43EWjtV25YXDPBaMUQc7KSwZ2kJ3re4k4LOYaGCSUC8
9MJIP5ajoV0PyagcdabWLbVhPmvUkvQjqPx8JSlec3cbJzqouWGgmQVIJucBSVEjXRep3R2MNOkP
4kz7dTaNQDklZRkH7tRna3JwVWVTB032mAdAaV19+C1yUnlj+M6w/OdP3nA+f/KWrpmmbjuGZluq
Ztt//uQDYwDH5wXW9xIb14OpJtmxa+T4iLvFdA57u6K+MbUUC2PAmQzYRo90yHT42RyWDrKBReUe
JIqb80SXDQRv+urRCawSCQXaetc0gJPKrQ+r7484b8pvRVw2uM/4zwVw/fuAavizrD7HUd1cNEhT
pwgst2i1mzo8KC4UQxHGCkWVXpMQz5+uMeAeLLy4KiHvN8YzWIt4NlppvBO9aRb9dv8+/+3+kiZv
uqaEaOkquJ66bo1YR9UeyD7/8wftaH/5oE1F5ntu6bYC5UvX//xBN3Zqs2D10g8yIh16MXx+4hP2
EocP1UDKAmIfanniM751dxmyqFWabq/j/KqBKYyO6NbXx3JPWgc+bMQXLjGHBtPMqbG1J/ywOHVd
fTq11J+jcsP8aAvWXYWXOxs0q7RFa9fj17q+Gyry4SMGMUs5UZtNk+j2k+EqD6I/YZdDxlzNYXK6
5rFE3nhWtfb41a2ip54c8xNzwKcbxsAPTrKjATSc9TG6paPRP7SW5e+bLj+ICJHA4eFne/uAzzMK
fG2eunethvIjMBdt7uq3IVxa6+n1UlXSy/nI+mSdhaA8fKRDkLAP+pPsFk9DrygYvLXkkux6+ls8
6dWyFkNjyG8y6v9rwELmNTSH4JjCYT1rNiZBQWYkGKZy9d/ddbq81NBC+OevhmKof/puoLBjKjYT
oCkrmmFC0/g0/VmJlCKihbxGzv/XLBkqcye3QQrEJVA4Xs9N1zB2oK/lGfAwUOqi6zpAdF0PpYHh
bgdVvKx8TAeTNF6ICZPScbGyax/Q5DSXuljbrjIJI3AxzZothG7RG+Ia/Og4/VK2yuzoQ+M4irOm
ai6l1QSbW3uOQPR1RPdHpxiPDtjPi0TosAUJx+qUqSkLuCjA6w0OVJuMr2Tnk40PMH6ueeXw6nQj
byG594+R012HSaPVHpIeBWU3deR9V4Xy0jWQV7CnULSJA5BfBH3sRLm2ifA2WHSItuvgadwtvN3Z
nu786aZq3+7ZXdv3Tl8frUo1UQuj8ixF3YtesqHTITvsMUJyULydVmRSmLxWWnkM0Mv52jQsizap
V3snl5kUsN6EizTAKHeqvFWnP1qrjGRdDaW6EKEYpjoQiXOlJQfnosnDtzp5aEM7eRgwa3mAK3Np
817eOk1m2XeamfdrLeEtJoaIQz0N9s3s0nSZvL2138aKe5JC5QaSkV3vFyIGjHKSX87MMY5OWjQo
877C5yN3jPAkDmoSfBkTfdiJyEVa/MGNXkUgrvEtVKjBU1R3t7ZP9+nTSF788wNkqMZfHiBNhdXo
KAqvMNMwP02uEdj3xPWz/Avk34SXfuofhHcPyXkKU7njzI3KSPEH/GX386lbhHVuvFVAw3aor5Je
cO6RHWlPIoh4Pc5VxCxXIpT6hrKB25+YL9x8BvD7o8gsb9+WtrEeFBCjLlLXHWaCIG01pJXnXTmY
6yJsXgJWAOzUURapmb5AigG3AIquvdgpWRPRZiqZcx8OkrJnMluJaBz05i6mbIE0S5tXpwEDHx3o
s6M/gt9diF+KaTuFwm/6CxI07dnNGv+xC0HaZF53FiNKxK3BLMbZRoSFZdrbruCrI0L4dRNfNOgQ
AxnTPcaG81qzh6OZD8NxLOocUylfRhK7Ad7v2wCl56KrkuQvTm7r68HBeN7DhWydDThQeH2vnHyr
QvhBjhUKaAMc/+ksnNpQClEPJDCUYWdFirNFQl3ZqrH/IOAHAoggkAei3QpD1PLAK4woSMR+6Oxs
M7IeRmliKPEUVeT5li25iZWCM9aOtYK58VPULWK0+EV9pVbTaOM7mGLy/vXP4oBs72MUWdVBRLcR
kC/8s7jq1z3EiMBD0EvjiUcH8I95UUx20Et99p3fPzWL0GpR3vbaa99tyhTTqOhzm++3OVWcFfqh
rezSPE7PN5jTaK9ZQNgdGtdmaHQHWcmSpWfH/WNr+QEfqhE+Nz6YQLyGsq9FUj+QcnV/mPV7mw4m
SW0gpZk5qt+rWvmSmk765oFIn6Wmr21zNQzn6pR+G9TQOoRTii6AdrVJlejRRoJlxI+ZNtGR2mfT
R5ewlSVS2JOp7CxtVW91W373abzMYAryLXi0ISB/+3USe+G1JfzjZOqqFete8jEXNuXYPkisbxC/
KztgpgbkdtGIOAq/RFG7+RJMRvAYhIaxzWWwc35To2daoQMyx8XToQBrVCdmn/IxHO5jyV4VLC72
t/mPxLO5DEbmhOvU1zLatzG2UkJv0wURzJYRGIWrN+/oziPZp3jRydCdamvJ4PmLMi2+THkIMSJr
lGBelyWCZig6HU1XZyIoLHUj2Zj4qqy4d3mSQkudDiK8HcpCXnVa7G9uTY0ZdSttKIPxWYEitTIs
b6Hrsn+k5oeOvqVpD7YUIvCDMPuqtXSYOpkdtku/MOWZ6NangUHvh3tZ9o5SUIQrO4Ccp7Ua/nNx
iVR6kqYISZDShLbIlwcA1qwyXOulsIxvyOimH3kETcsBJwgbd1hLRdm/R1KAF1FTubgA6wjXtll5
ztCyoy5AFgQK/RkLimAhNxGUs6lTC2qLTJ6zFJ2iCcsgVOLNPN+IUJLjbmd4k6xJF9X5bOziSzzl
acciT+e5UWnVEoO8ZBFg1LLzYxTIZd1ETUCcikZxwEkIdfHpAKrbyO4QHfs5XDSKkOnWXNl6T4XM
9UFf93oZbP0gfKXc49y7UJzv2+mM9CKltygfFqKji7J+7ZZYSCjJiMi4GzCt2P3wqqrLAhGpl7xV
3Z3XI1UJ5A6Uux6Oz2Mqy3xx1fAkDp50aVxgvVIbRKcavc2dMpRfbv1aCYG0y3t1LtpUufpqZ33I
QsHqcEGLB6TUOi//Whtw0x2QhWD5KXCTSexmfFOSb38zIvdkBGJz/VXTh+zkOegsTelZEYWG91s0
9bHS0K59GQIet2jqG6Cu4MiZuEiFNOED1ANKDNPzVsRVuuotJN/F88besD6lVbtz9WrJQ5och1qR
ng0bTSzUAWDSVu1JVtJNHGfSM/6I/b7QqEB306gw73DKKXxIplNvHIKN9KtcuaMG6tyJW6tZHD8o
dXP9aeJHtl2brUoX5LAIQzgkK6zrwzt07tAGGlVyKxYE/nRA3KpFHmyhAJw5iQOiVMc+zwz0EKt7
Q9NHdvFUa1HGrFUY8iwrr41A2lAmVIsIj9GQVxgCJIsA0vVDrrUpmxapu0dVSbTcmm9DfQVvR9ER
J0o/DZWtiY6fg4hfBxlEsd5He85BefmDjCQYG/fDSmxEF80aUFo8GfUpzbjvc0XZIf7YNzMWidI8
K9ThixYHW8cc24vsWeW29ezf2vVeCw/Q/98TL9FOvHxmcqw5T0pfOE/gCmdO0OUnEaGg/apQWjmI
SMUKZdY2RYZ/DUNbD8ZbLo3xSoQB5DHUGix1Lu5mDuWwtdQJfQ3jYNkqWbhQVeiyo1saiGUMxn1p
KWw6Iau98+w9tkrkXRDbs9forGko7WXFYXBJqGR1SuFcCr5bMblHpuDm7I4exSZ/GECam+0JSnWD
4C9DwqiFvMpqI+4k/kdavz6MCK6v/nk1qf/NYtKSLYtdOpAMAyGaP+/U4WSnHnTP+AsOl3dmWzRQ
PaXqBK822uYVSqhgaOqTaMutSmHSj5uVCEXHCKXu01W9pKyHzKmlswHYIh1ndu8kqEc2txPdNBIM
HD0VMDZwDuiadbUTB5JuxTIz5K+jJFW71LMQpECmqNrJ00EMESES5FwnTm8X/3aNuE8/lG///HEp
uvx58W3xHkJt3HQUHarO58+rAs0DQEXr3lTk40AqKyCHpvWEMh3EWe7HvNYDuT6VUDc3t2LftRZo
N061siTADaJAKCqHiaoBVW4ttkCZx2bUVO4/nbVqrF7b+l9n//NxnVoua8MbV/KEASFlYJM5McOd
2BaL0NPDaCf20CKMgCr/Fore2+DbtXWG9OKnwbfQq0p+EKp3M7lXrL2dZdm9PSCaCtH3LA4w3HA9
dDRtZRSOf45HJ703kVrSMSJ7h/croRmQ1lQPWhWtbTaRvq1H7As0DcRea1J3vKv43/5uRgizJXEf
bnOFKdnM0eSDm52+egNTvuT3ykqEaW89SZmVPqbqWJx8WaOspSXIVWUIjUhNvbiG4YgIQucOhy5s
h2ct/QiTMX0FqpWCGbOnbza3luokmGe2XG1F76BjGean5QXmec92gt9A3ExOAljR029wDfVphmrT
x8ZJi1PVGsfEA2FvGCG6yl6szMveMnZJnLsPQTiAFYmK4J2H4w1IonbW5FDbmEhLLSsjLL/Y1rtU
W/77pwuxhX355++/an7+/muWaZIkNVVDlVXd1j7NF6PGrCmB9H82e5Ydz7pi68vKDyH1ePG8aRt3
J5mau/Pb4tFH3mQlItFeJ42Fd8nUK+IQsgGk91xbd51OKQgN+bsUFhNCIpAbwQuO1UZrjf5UFGb+
gPjJDNHi4SSagOe3y1bCPUiEokNXnbNZNupeNFlW1+4rnNlFJA69q+QoJJJVAa3vLELV9ZZU/6xV
BkQOQYdce2GRieS9DC7EIPf90iNsRz5luASt5m2K0AJ40CIKuNLxq4XRbNkgedkuXB958SgHdbbS
9XLnNUidGryWVuFEAQDt+PMArxZCdIyAw60D4T1A6NMV1nSFGJzm5ruiuSYVsBxIUes1xU6ezDTr
X2el6BEx3tG2jfqlBRHHCZdioNTLR5TxHz7lAUR4a0PpeATKsBctGa+jwy2jUGNbvkPOD4kHaDeo
gtrSM34yX3Tm/nsRNfU9Xrf2BXWU5FG2/HusIqVntfH7nUxdDNJcIz0rQxOsEBNZVJ3CO66gAnti
rg4fK/5DcG02zlLIofC7jPpLWOxEW5I7q6xOhpUb5u1OcqUGxY6h3Tmxaud3t1ic3cbY02gRsu07
+k60UDGcWl83cT7Ji63v5pdb9USc6X4DxTbDUfZaQ/Gc6rdxRgbqEbmnkeWBot8rVDJmZskKSptC
cZBrcLepnj9mQE63Q2kE1l3d4lBaonrwaVhYoEgvIxfMSnF09V1Ulf69OKD8HR3t4UEEZAMhZdi6
/5w16rhJxy7R70SPFdj+XNEVVAWmSx2+TDubigEzTngCmAPeGcKHiHITiRyPPKSIxCGJnWKJMFAx
aWOEJ3HQc8iYTY54X9T6h7Qcvlduq12Q6bdFJGo0oTT+Fvl/RBVmaZcocn/ra91MnZN6TeZebo5b
JEvkrTiru368nom2aOxQjuxisA5NXGwtw8YwIlNceWFaDYo/13N0iaJVgmov4oeturELEPB90iAH
j5L3qpAG99h0ybiQqE2eUE8M5nrq15fUoJzndmX41rfBR8h+8puRKnyde3RzkFfBSydg01Eh2GVF
XgJPKsbnpZDsd9OvfqAfbr+mToapSK4kl4zs/dxFMOU/ZPMge/15QWFrmi2zeWRSZTKle5pwf6sG
Rqbrp11RWRe8s+Q78ert8gaQPtoTW5G+7iXkSQEJxVvx6hW9SVD97JUVdMhF7+1a0YsQ9waxxfzx
766/XeCrtQc2pFSHXVrg8JHWSHcllu4dQgUFAXFmNphmsxluVai/UxLLDh3olGpQzdgvd5ccUPUM
X7XuorNpb5phLknqva4H+ctoB+O2tzIZxSdCMoXywvbQTRCh6VkUbYu6OIy1kr0YRjaDoQzbywC0
7dW+udbsqlgZrWpeUKI7iY3gUI/A9uugOuP5YawrD6khrw6tC9oYp0Ay67Vn+PoawbqtXGXpmyFh
v0H1VTnoGu5DSN4ZCycz22dAdM8iy/1raFKlP4ciEqVch9pIxmZdLs2NWrUOOnyBcY4lBOqHWbND
bYHFXoN500FVw+Sg1Z39ribjyeShfEcy7cPye/MNqltz5yTu+OJSXZrlptlekIdEHclRm3McondV
NCQpZAmRLfxP9Ps0BYrUWaV/BKkrr/pGr/dmp1trVeqdrWODJdekDOfYrpN3doHf8WDiLuQEWbBq
+tw6opIogRYZxgc05r1FlnXNKQ2zGD6sXT9VpcpeXk27ZyYuDfmLXnkNLOTOq7yTIB6Nr/wl5TcW
AAcoFtaH0eHR22T+1qNosy46/pwW6PX9kA3FY5oX7+ghKfjz6jLCg0qxhR8xgR27O9Ge9LW1KrH5
XvaQON58z1gjJOY/dc19z8MNoGII14BzxkeMcJESqtrom14gLlZEWK4VUEgbs8mhBsTeUgU8uUMU
EeSsZyQLzHu9l6gznztnbD6kKFw2DfpuZhaq64E9DfrCUXNKMldbao3c7qxwiJgQvRzWuJ+fsX1l
ukRK6d0oxqWSAztB1B3FeejvICAl63oQIcJBMIxLw5+LDsVSgBSKUzkJORWDrqfOdDnc1XQXBb/d
Rgy2gxq/GzmLN6rkYLzYUaF0J83VBm8s5D7s5AkPXOTzJD390Py3bvTHbykvZmqSqfyoFmO6hv5m
r3XJUx8kJGwnDe3ivfJKgG1ck9r2j0aVs0ue6NGy4au3M7S8O0hKas0R6epJR5cyr8UwgZ3SnwVH
USgtadMqRbSXzXi+Nd3aq1E5i+hKb4yD6nqP/7ZN3ET8hL6NXxMNaoIZ2MbckjXvqWmL6lgn9oMq
hf6TaDKNeltFynCPUab/ZDtlMjewqViJztCwk60eUgwQITpf5OPMlW7JYTWrIOSjRHHU4rG+N2up
RhwV60uEmam9tdieKAi4tlNWi+pyCFrZqe4LDCXPauP9NqwZWpiTzosWWcM6J02H5y3FZrWwqUAb
w8+DCJNo4P8PWMOc9JH24CoZZgLBVjZc8pWiCV21L5rs1D/bRpMH3UVPGtE8LmCVke/+wwJd/TPG
Qbd1wwZaAnDE4OFUABP9+X1SALoYszDFRqn2KcYsmWvzbTfaK5O822MxgS1GjFMcu/4ZTX23aOoT
I+vptd7/aeRfrxMjwdZrl18/4dd1QSSVq65Mxzs8CSinuE1HecXZy1VrHHrbHI6iRRyGOB9WEgCo
u08dlRmzCxCJYttO5DkEd6i6hntAzCw88YAjf126axGJg16hqMlEUc4Uwwew1dZ2g+aHPcApx8PK
tGxsqRvn3hoCdxto4WOQhs69aBJnUkC5pvFGpMN/dZDdKpeIWsGfdaoFDEQVN1IWrKCk8zm8cGxy
rdQ4+zDLdqwfIvwv1PeSPO9ToNgfIxJll1JBPX1AvWeruJFxRPzQn6uxV23yrHOwCvM2pDGME1q8
+TnK01WUmNmLmXbh3mjIDYoQsrnKrIVactmn+cswqsFMmhSp8uYoxSlQVQDXc7JhJo95Z2SYvGC9
XunHuJLQjgB3tGgTpctWwzh+NVRUBIcIQh6ZafvS5OpJo9j6LWkpoSDVWJ5NtFzXQJp5uf51BPlL
9DWQa1mVXa4sR/yLd6aaJAf2wPkCV47kmXfZd0HFUdW3pm6qB2jLlr52Lby5VD03yN7ExkMXZ8o2
JFOCPGVlvMrIl/m9kXxTJJhYYgS/vbxtBlhhlkn5qsoRdvGTiCV4ng+vpNQBCZfsldU8CF4HbRZI
drdzxTLF9RtvHwz9vpe9AiMtqii1VE1uWiGam0On/vAU/UiaOXovkc7HbNFxX2wU1mYsSqOnoQ2U
ucsf8xAHTr1MHak9GH4yrPtaVrdD0Po7tzeydWbDBSXdGC/D0gse+R9r5q1GQXnwErNasgYfD1ox
jPNMzbSNJ0vDK5ZdMyvvHXLmbnnowWLjLUe77mKDpPk9w6aJqy+QS/s1TI4KZJumGQz4KHercUsQ
w6IIU67I+cGrPXrR+QgVbSzfvLiLF7FpAyQJC9DHSuTOvLhR31Fhjz3Z/BbIuAOOGMTem56jbqu6
DPhl1eIlwiEoMSPzWxLHH6nUlU9WUeT/aelr/BklNE1VjqLpqkI6TTZ0Rf80VdV9pFhYMw0X2Ugc
2GLPttYw8aboFxmtg7JhHBVvSRDmd6ZUN/ctWviPvaq8iPZojFDMwf0iLzFKyPtoIzYiIgwq4/dQ
9JpZvSuC/NEZ7XjvKkG39MsewRUQabOebMebloxwjHO0ehx7kxtW8aMy86+ITNkvkq1A1OiUZEPx
50ddV/JOkiuKNw3S6r6VnirdUc/l1O6DyEN4URu+tNi8IAPUyaTexY4eroi87JC6nYn9vtj+U+Dq
DwHabRsztvQaNoeMgpahhSsrbllZGigBHLAhL38m061OmTu122JengLJ8+W+24vY9bJu7/VGQ1UC
5fNPHWKImZtcIgbW6KEtErsHRms+oApfPZapXj42SGqCOjIfpLCtHn1Ux/YZBjHzXFblg23VSKTJ
02ZIlnN8cYL+ex3AkYVy+sOyi1Po2tJrAgdkFoWl8jBaE3sR2XDKl39cDrnz5+V8ctfLTcPTf5To
kYza4N2jmd2traBP7xEdhSnjmelrWQZoSllmspLKKn31LfOtcTFED4oxODv4mIvmwUntdRxV/kJc
lA7s/nS1dPeY79UvQbbWNTd5daDB76gSl2jTEvbScJbG/F4gwdPSPVqhUTx5KCPvOgUpQ9Hupd69
q1TFk4b1XuogrYZC1VKva5bgrOT31dD9fri1IWHYLfSs1O7EkFuHCBsbE96cusQ87SqA32oSPzpI
xSxYbsi8KCfntzDBEapAPDhiWbhNQC7sNB7QtRY2zcEv0c+QvRY9nxDboCEJ+xOqv+4st9Pqgsa0
ewe4q3mVfbRwE1Stv6ruVAPOM6RVquWAzxyqSiDZDQ//G21w75rIw48I27Ud2uD1t8YLzlo7puEP
DDpYrk71s76iLuA20aM8RZkdIB9pRo+ij4rOtU+bIMO/+kRN7q/XOVHpz9suVRdeDhMXxwhEaDIw
bvrE053ws9ss91vEOCcSL55gkKXjvHbv+EY2Z+y9NyzjvR8WJ76bBW/kQlD0k/roGDuxtpU1aBxJ
qFpnu6SKPcnvfOB0xtMP/FMpZHR0U+lkKzCtUE8Otr3n2kevYL1ZqPHwlhXeLnDi+lDJkbayyOTd
kfj0fqCYkKSooWC/+pZRXH6xmiifF3Yz3mtWPqxHTc03mgs9NZJiRB1D4P+xXyk7rVSCg4zG/gLQ
V/SidTGSKPxOoFyQPtH9r0NkKewMBx/ryZ6ZpoBD7ZWt9mj5EQ5BWFa9W90Xlszo0GJ13h2CHn4S
uIS82031yS71exRS6AAR9PNMV4b+rjagv8uDYT60Xf1W5k7/2trDsLRSnVzjhCipFX2OBrHzNMQd
isx2FszkWg9emwwTTI2vx1qEzljCrPe6E5ZKNdoe0VmdRjmZFq+TGk6OGEXyjsyn5H9Lja45Uk/g
o8iRFL+BpEZE1ak0B+Tyf4GtUP+f4zTU3YsmRDsQPMKMiVqBhidLb2ypBTkrPa+YGWTUeSDjNU9Q
58w79Na6L7WXP4Z8Ozwk5xaIvmT+HdY3u0Frvfd6VBrs3AP9Io/H68IAV1Um6mcXx5aXvFbGdZOk
6IhOoeMgpi7h+rC79vJndalnHv95nW7+5d1nahoJYtWwLcWRVetTHl1BaNYczEJ6grmITY+LnfxQ
jO293CXRturKyUfdz57cjGWJribW9xxcoFfzEN/GDgbY1QGpnMJgOGRFlP78+C7PNPM2PJHtn7eO
JbSBr2OnWxv4atxVbq3O8Gi0YjQBscOJ43hXk/H9gHew7Zss+lJXrT5DkSB9gGCirjP2HWvcgiBe
2lMaFMuNL8kQ7jwW5eIibJsisqDgNEZwE4IgkBtJ8IQ41J06Vef9Dmm3qKP4O80gou9XhKnZ577p
OlAu1n/AoQKZ+5R4m0RANINXj6nxT5c/wehI37g6cELrSaO0O4+aIcpfYgPRZX+MVgDFqh18sjHH
gYfTsqEcWU+Ha0+qD85MNHZxRSVyHOyZlxggSc3xIHAuAg4jzj5hYj6FXWdgJzHWuATXPE0bvZlM
jqmnnVHMY9Fpt81OkQprj6YkUtymol+CBC+daRf0keTYbmTGd3FRIgVcZOErheLnz4uqyOOx9G3t
YsU5S/34XkXp93vTdQtbrXhKCi+bwU5JPwKsKCz0j15xA0PqQJONE6xKY5FFgXmokchbj3kkbyI5
8g8GcIGlPiJ+4vj6s++SUIsB2exJ0WFzPyVhpGTsnlLggrwru+ED4eqw1vmCgMcD79Ei6IrP0gLv
6J8XkQgPrhexbS1+XTQIpECJJVEJcfZ6EWLI5X7aNl1/kqtK3ZPsmpRIAACtWh3Ze2QJ/eB5rL2v
imEr+06Lwu2Yhw6LXbKMlctatup7by1ykAUMlDujGJxrDjIJAKIATLrkuKd2MvhNSVIwgmt/VHE7
fIFM1S9L8ilr2witqbnQwuzB06NXDADcI9D+clNV6kta9+5RNImDCJ0kXpJ4D/ef2vVKVWdN0pWL
dDhFDRo0AtBOBaTci7PbQbRFXpuvo3TPDGW37Nvkc4rLGvadrrFXptKuZYKnVe3UxErcVC+id2hk
Y186Z6/sq42aRNpLNDpLinTmWe4t/7H0u3Os9hTB0FVbK/CSYY+r2kJq+mCZ5WW67si/z8VTq9hD
unYGu7mGojcxkc1RhpWR1z+MaWvWuzL4emBcNBFKoXIowH+e3Oy7NljSvsKP+iAWuL6yDCy5OFzX
vKqNGSnZebWdk5xmOYN32qLDeo5KiQ+6uhu+sMv05kPl+/s89JOzMYa/t+MCtu9TIzlP440mcd50
dR8Pmn1Iajm9RI2/0MVvFCT5hqW/Pe+09v/Tdl7LjSNZGn4iRMCbW3ojiqSkKpXqBlEW3ns8/X5I
qgW1pnumJ3b3BoHMPJlgqUgAec5v5J05GvwHJD4CQ3UNnTfys09SjT/cFDukTb5PyA8vu0htHofe
z7e5rYUbUSh0o0SDaK7j7cqf7DkNL7msDBP14ukGggHrpa1GDZdS3o2tQ+I2Ek7wNdvLsC6+GHV0
8aZcZxvmBxNx6JcuQiMMmZDgXLiBu0eWttoGnqM/xGmMKDhYlZ81fpJR9Tt1ZeMlzR5IBmOw8HaC
3NCHnvdDcIRSxHDexaRFbb1gFfNZlBzAvkw1IhinoqiQVpSM1ACHLDHalnugl8N3G++zgb26y3/n
ElZjfR9jrnPXQCFfx7jMvTRJCYMcL6skQyfDUSDLx7wkAQQ0IXnCQ/qU1O2TiMAAmg1rEH+qc6TV
IZAEewVnsIdmSr6JCAuZ/Nxoh1POPW2FGXh1LqdDJ5vdSvYTZWUrPtJckRnSaZka3h1W+Cnpg3tN
jYuLePhktJiQX8TXeBqbW6jPvGu9zcNzqf0PDx9Htv71+T/Bbaj8KBTqFMeaWBLvyj6aIUGklvvh
aXQOpaR0zT5IwCQ5jt6ukDUwj4IYIc68xmUDpKtxsAorVwJL1rqbJnUNwO5dsVLITRwLdNSpnstP
kRXh38GtaossSbgx3ZSs8AQmFiDjcPSqM/a7GLHkkIvksTqa3Fk/Q+X5nNqRehYt2cOkIw2fooCs
jWKm7oH7Nr4VqWW8DPDALYBy19yppPtobPtJLUy9HxwJYfGov/p1W31P/OangZ77S0lmDexCOzyH
CGNjIBpfosHr7rPQyFGFsbP70rHcXah01b5kd4o3lwRXpWgfe1Ue7+IAR/ZRbR+HIlWXIW6tG9Oh
qpDzrPvpmBXSP6CNIiXEmNetvw9YIDwkeoL2me7B5FKc8pvCrz1Vc+tZH3QctXQz3ZpF3lx9Mz/F
QHlf4gRR4wlgKNedvxy6zL9YYXHtJD/c931gHt0ULoo48PgEoYgAK++ZHo/QLAva353K85YKTVA4
X3z45utak8sj+mX1mZIYj9ImGNbIXxWbMnL1c8ndCQJWYW/wkaX4YDs+cqBNZD3YLkKiwOC+KQBm
EEWdvEwsLNN4udhksv2MLUn73baDbFF0ZbUOxybcmrCKl9wBumfHRKyj1P32h2cM29IrOn/RaE9t
qju/jVa6spPe1VTnV4MFY2GI1GVdKwjqJr69RTDKOWZIqO9MWzqgPpyuFeRvxhj3TRl0NarAGAe0
4OI2mduwA0/rs5qD36sAHX5vou5iU2z9RcmJnI3lLBHlx54YHfkDGgJAuQ3/noAEN7Gs9TGzHFto
C/Fd7/nhVRyKAvluKQLCN3VFklRiIYFukNAf6qxJtqjLv/R2finMNH8CePuklE58hn4mf8ok5XPm
Kda9GubVaTDKC0QAIP1YcLCF+xXKTXonB94DZkzD3rOSQF+UQabfSSSgnfWIs/tLZ5I1zhu53Iim
NJhnO2d7aKptd9+YdY9vbpq+6FI4ea82/lF1mhMwTRv88x88HN/hrPC1n1Hue1uIq6/8HMGxiUhi
kq6ZQkTb8auvkoXLRusOn6iMpOciDj/xdlLdD8hlLXl9Ug4Y97SfZZs7NdDwZEuS5CfP3e6a2K12
6ntrZ8S6jxKkWZLQ04GgT4M49nbXtresQz5G36kxEtEpxrB3ggiknWgHqoVJc4XpFp4D7Tons/yZ
15hmDfSex9rUNDUTQVZHaWD0jPkmcPJh2dWVlFGK09Lj7dTScaZxeeOyl93UG3k8oGxVWvpoJ3a+
c0ir4VIMoXG2k3rL7nOtO9rPrMNATA7r751utJexTvLJAKDclMHLWPI7DNnpDE1Y/e70R8QAu09V
5Dt3hTtinIJbyKqP8BRuQm7pgdS4O7kLkkXOz/mC0XN+SaczS1cuCTf9o+gSg21WJdsOdb6laAJu
Su4lpfwO6fKYTSplZSS3+67C9VU0rcAbybxF30IpNZ+CZugeEqwK4qmVZzLwTa9Fl1LuJUzPOIAm
ez2LI63dtr75be6aw+ZYR8sLShtc/W2mhYkkKN7fSNLah76owr3duM6R/GWyC3TFO3VBUG39Uovu
KSXiaZRrxXm0SwudQxnVmc67ODyZd1mSJcfUHuuDz89/1wSZfadlA56sA3atfVGjtA7u4wFTCMSU
9U5+yuMr4vugDuwxQag2DHetXpb70HPqM2IBeAw4cfmiuulJLvilY2e2b5S0+hqW2OuC1EsuGmXX
HUAqedfmTbQssMpZK2RR94rJap0hTY8MxDhsvDm+QWVeq3Jp/rLz5FHhHWJZkVS8dJq07rA2/K1D
KvO5F754LZ+w86PsghFlsyuH+t7mp7SNVLvb9gZYGdmyyS2YvvosG9V31UzC36l5AqVJIpcf88Wk
9vxi+ejoF61SPYzopm4KBN7vbKzmnJCaoOtJ1QWGUbNMKyoBBcZtOF3Ev2Q0SxdOyjuJiRz2Bnph
dhxHzTghRqWsfKdTvuhI0ZIDsSlUOgq37E0lI1cS+MaIjKVcHEhTWsDFu19wK7hRUrVnR1yZ16Rq
wqMWIBBuJ+1wnzjT9sUwvodK7kHLqIed4tfN1vR4RVKC4dqA0v3hAJPDfiYZHoYEIZE4RkK2TNvm
mfQEBRIigunF2S6y5Kp2eAk1fbWTLS/eWyMyo8qIchz/l9F2kGvz7OgIiwRd4SFBBr14UAOU6HPg
+H3guE+GrlcXC/WuKA8XnYYmezGpqvZ1fArGQt1SQa7XAtyFB0y2Mrug2AvoVxNO4Ax4tPditGpQ
1rEM/UmW2xS6akbKFAMyo2zjpaa33b5pFG892kr6AhHjF1WX/lI4UDsyzf8ZTPdcA1/fvJVybF/I
w6KBZe7boB22fRulD57aOeQrm+qH6eBRhEToL1ymfxVyYH0qZH1EsTh6sQf8XbNUcy7JdBgUtLXU
kC8qdh2qhAotArxjaeVr3y2diwh0HBMB0VB3FnNfLmH6URrcWKZVRFhs9ObFvq19Wyw2la0HqqHt
xme0Vv21neUpVHESgHAGeX9utfjOCZ2vVqQ5p0Bjf+1Xj6OmBUt1VO/GyjnqSekeLMdGlw+CynIc
fAXoSd3vnLhSsTyMh3M+HYJdOiTphs1xsMvZKaxg7qvPJj4SWtn3v6nPjSCVeVFht11KMV7XtZOt
O3Lf3C5jb8Q5kxu1LhnXnvvITh6kcBUXpvLJDD1r50b4n/KV5/eqxF/AzMSr0a544ZJxZR5d0COJ
Zlib0NT6VWdEuFzIg3WXFU3TLijJPRqoHe5E33xQKvuPkMpWyashJwwBp8LKrKqe7aqr8HrVg89t
mWWrNjG0S+T4bFHBQoDn3obaCEUAQgL4ntjbdWrRYcJcn7pSYwtIhuoxoc60KBC+3Is+JdHMRTsi
YwyD64KLk/WLWtQKM8La9ewHT+MtOVDlb7IkDVDMs/GgS7wIIt/O3X2YUhOF1PEiGH1BtCp+6WQf
wDpwoAm4bJMA9w+g0ttjM2rmMurtcm2CoTf8gIKkl2CjmffpPhhTfg+5LGGjNGJu4Tvuw2B1D57p
neBGe6iEhxIJlqjZohqfXcmnQUmWEMyUlFqCicFbE5Ta8hPGQ+GpJ69BKqQuP0V5Zt87kf7E9wdZ
zAE2D3RZu/Gis9WQ7BnSG4tW8MEKdnGroqUALEi1oi9Ew+C+zn+Ihun78jqzumiSoBwvkefCpFLq
HmaCNl5ufbJhbtXYBnsxhYgBdgv62ZDuRE/eIactG7j41lIDTMKxirumiV/PYi2P1llL3RX9iWoS
rifmdsqdiO9VLLebmCfhqTSwDMWJB6VvxXFP4sDXwNk3MK2whhhPRmnyAEjCK9Y0+FJm3BaF5Kky
9jh/8ZfZG5Pmqeir7eygRsg1ZaGtLgsdZlcTm1Th+2g7yrhyZQXCRbqrXeRhMJYaVg9Xn0+9Hawh
3klsLQvVG2GjDVMK4QyCddUass5jGuSmk6twcUL9pYXUd/Lbn4OWUWhtkCNxbBK3eRBZh8qteBeb
zlB+qtJbp2iLQ23dU+UdNm0T1GvSppQocpiQnRS/uJEffTUkkvxYMtSfud8ryzp0vUewKMFaD0v3
bMp8KYLoG5srCvANjjFqY/BomZrigE0BqFrDITsAr40htbfMQ4owdBerF616CPQKYqNsxlDM+QOH
TojBnOyU8d41MRtORwVF+XwkH6BHRoxRiaRdxaHwoQTyttVscFV87SvrBoZRrxb7Pi71W1yn4AvW
k4pCe9jZ5Gjro7+q6AdsVMaF4w7Zk+Kb1UNXYd3aJ9mTbrVrJ5Kl6/Si7jaV8qyBWL0jQeDemkae
YIk2dOEmUfMQgc22l9Z55mMjKMcxtdjsB0552TFMkWfktxawY9b7q4ESENb28bg1HNc+RqX02Q+R
7+lgSOpNWT3hR1M+ZaCRcg31ptyTyidH6xBJG4aGOyxNmzrwVmlJzbi1e49LUneCuuXep6H5UxnH
8NlLwnIfyJglFY4X4S5NuUfvqmAnRmFE4Fzl6znoFUZdyViRcZEeZVuXH3h+AGOhu7daeIs+Og8m
G82jJY0ABltD2xlahQqaK5swpqJqlwBgWsEDNz8lpBJ2IPHlFXl9RvFN2uYZj3cpsgxSLH651YGJ
rsVc1Wm9ba7kzfo2twF0xtOePN8UzBtehZkkyHgxGrXk/nQ0yG5NYFo8sJB13IjgtIupb/bYHItg
2cPctMQpanub2/c4KlPQ3opgra1VLGps9zYamxXOmGZS7G5zg47CW0tJSPwTohEbNiqs0RZLt51h
Oe259QZrg/FFfmdHR9AnwZNULVtF7p4kxWqfkrL/DIvKOWV62u+KFvKmpPXdGXflPTKqDtwhKTBv
fbXyDSeI/P7W1SJWcK9TbHblXMXZnR0zQHP/gLRmdxZrpCVCbeyfg62d9svESjte8QILtd0wPnoe
xG9Ybz9SklPf8txXF6A8jHPiGuEu6O1DXY/JpTGiT40cec/wkRHq0RUM71BKei4j/JLItQ8bMQp4
AN+PInYOYjTTy8ekytqLF9ja5+ZbVSTeTvWRico7LOjQ5yyRbi5wZQspciJlPQ4HJ0cTGcNj649T
nDuGg45Mqbp8F/DuVE8U/O8G0gee8eBCwvxs8s+jIAuMt3e8zxrftqsbZwfRkoxOP4dYJIhWOKbZ
PY7rP0Sr5B8NfTvAKbpHcn0si+Zo99ToxKphPSKzBTJlFZqSdh5c+fWgS3tL6rzz3M0Lf36IXe+T
CJr70dZU1v5ApfjDQOaFMgZvsAXmYBFCPoK9jmnfdW+Xc1s2jEapKJ/gw2+Crh5e7NF0V2MNqHlQ
Uvkkq6S7wE6v7JA9sj+UPmZkkODFoZiUQMQZouY2P++UZ7iFCojoU97O4ixBeLqFUPJhQASL0a6R
vHejkH08SthdRVaC3Ott1arCT6xC5jxsIBWTYBnGFKui4PWAnmJ6iKeDOJsH5rh54EPcPwiZlx8B
xEcYDHHheZ5ozjHzlf5ByIel5rl/+yn/9mrzJ5hDPixfYW/z+vH/9krzMnPIh2XmkP/u7/G3y/z7
K4lp4u+htEOxafzgQXTNH2Nu/u0l/jZkHvjwJ//vl5r/GR+W+qtP+iHkr672oe//8JP+7VL//pMi
71DydqhlSwRCeLULpp+hOPyb9rshSlHMwlX9ddat3egYsohVbu3bhHfT/vIKolMs9X6W6P3L+Pmq
c4xM3XlczyPvV/rfXp/NDFvvTg95O5+veFv1dp35uu97/7fXvV3x/b9EXL2GA2EUHX7pb3/9+VN9
6JubHz/o304RA+8++ryEGImni37oEwP/oO8fhPz3S4Gpb9DixfJAD4fqvul9a12CiMeAlSYO5EgG
6GkFcocmGC2cTQrbXUl2lanbuMI6sSod3iinYRHYDx6YOMAriMjW5UHN6l5fiWEPx3g9dk5gfmHQ
ia52dOJj4fAWmKu5ulUH1L11ikr4bBdLygxAL0lOHw0SrseuR7N+gb8g9XBMil9PjX6MpKXoFQfV
ep04d91mT/NcXC6lZVnF39wAD3Ic4IxlmiTRlpoU+Sg5yR5AZe70Iq3vEVtKHySyL3eGU1/EmIgq
+OViblX2K2jh6YMIU1F+XfgkWw4iBKMOXpFSXk1ZVQTEeQaGSw+VxbzQP7w6/jQXy1Bdkqh/cWVn
QHlJdb97qUYGbhJcHEFigQObxBZF21ItHxE653V4HtDfQkxdIiTrCcEf7jZNzBUHEee8rWIUETZy
OuRdJYfRopUhVQBxKg5kCa0Q6gxD8+EWFNn2CfTlsH03B+TpH+HvetFajO1lr8ndQqr8lL2mbt63
mOndi7O4ihdtixPNh35eiIIV76d8hz5M6Gv/ro081Br+WENEiEPO9hYVKLPdzn3izI+tdgcN8teH
frFIXtnHMh/NgxgUXVbcbRJ5mESdOwPMJHVCYzpoJer3Zunc+sWg6Bdn8wF4nXkUzVEI4IlTm2KK
W4avc8W0Sg/cVaCV+EwnSb8BAoA1STiqzgJ9veqCzTZJEmwtJL61QKhJ25n9JnSy+tJ5cn0pldw6
WK39JLrmfuS3npCEttlrECoOCXDkjal77XKYZoq+2zXESnOnuI5tecPtOmJAzscvKDpXOKtA0xVn
iEJdX/m6H6i7iPA5+eI2djsXnF3B3vXrAbRDvXKK4ORTwz3ItabFKPkXSXWQCglD+IUryeWfzmss
yuWlCHfrsu2PtYIQpFe1uNuE2it3OpIaxya7AY16Pmh51W8Msvmi613IR+a1GPdCGzr2u1BNcjsx
XRCxkS9YBG4TfCV7lwMyhihdxbZ59CdQBNaG8tckQx2oK6A4vEX4pqLgpNwlS3X/AfQTJYDPN6LT
Gv3sDv6rQQJklb1hg9A0OmLmROVoygDyS3kIqKIeRV5PHCwEtHZmXLc30bx8xK+HLUX8UFMNu8UB
tejWqJ5USMfl1XVSKNgEdRmufCNExhSkYAocBM/lznXKa94N5VX0KVNfA6nbX1bkaDeiLYY/rNPL
4RmHGW/fmlV318J9vnO6SUZZtEPX1462imlv1qer2wDJJ/AAvdV897U6oHCvtktZ8vLVvEKThq9r
fejDTl07uur9h25TDqStpOIsPD0axOPi3XPl9rSBTTQuySEo754wIvLfPJFuD5nODeSlB+hpCcPP
WroSFdMEgzHEVjPcqMuI8gqH+O1sAG5fLea2GG676DbjQ79osoNutyD/v1RdY2NppbPflRxIzIke
SKf5kLrVa1P36kUDTORODIr+29wWNs7SG8txPU8jq+6u2rxQlsgpodOKczOWQqDTV6quBQEgYAXj
OKt60QZURg91anV3aZiyMQ2qYh+OcbGPtNiWHzqD3IGMJctSxJRTYCSoCsNk3NNQdSMPeS+6bB8T
SV5GO+RBKkVOlg5Cx4uxt8YdjznlDJlVPYuzBGF1dcTId+5XDRByiWqgXUSoIwOqXSh9bmwtPjYU
PzrnA2k9/iWgvleB5EyVgWk40HF0Vt6uJvqq6ZJ9JlGS4WrzB/BLVMPbCh/HP38wP40L0DH6Egar
uh/joEDjI8WFr0kQqpQwllTRovabpPtu44mwLCH1X9y32ECzxg+xnfWl5DJx4d+bnkIJoKkQR4ud
inRS6u009Jq623BhBmQkQTq89mUQq7K+iDdixm2yWAezRpJ6hY+Tx7RWiY6ZshIrmr2/EyEfp0xr
Q60NjmKGGMU+bhWrltWbuIxN7oEV3q3815k/TR+eiBIV33wzRNfDqOJzUUbVoVd9DLfhuTyJWCHX
8udYuR0NyjRAHyQVWxZL4ZEkOAOV2kqQYSKaE6FAxmv+NirYBmLUsgE6iFExN2uoQ77K8Lqss9Sp
ky8wKFMhD+tk4AvwU3NTjBZIkNxGkyw/BqUOoKlStiEQD8SacWpEqAQGz3Q2D8x9/jQKgkPZmiFs
BREnDl1tvQ7A3fg5UuEbu44i6jxBXOLDSuISA2onCzEggudrx9OHAn1VnQpgTZqlY107AMcLzD58
gQfl1IP84vEHoFgY6GsA+MpLYSiArPLhccg6+HlShKhZ6yEZnMoWxU/ZPXnxKD8oAV/YabpYNa3T
ct+T7/1nq7q4ciu9JFnWkpfHvdHZxlZxW5jZ4LMwOZfau0ANvGe8B/ZeQba/tsPxKSuyZT8Jo8Gf
y+5VzFkW3hQFaZF3ZxNvXTHqYKrBP4UlxahYElZedydGA11+t2Q6pBSKWcOus5+UFGIqDE4Ggt5q
HmQpqveN7ZubhIT9Z2kM7sVzeI6IAX7u88AyNn5l4Jiho06FyepoFFvxnjxi/3zUrXT54V0ZUiVv
4KMsa0cjfB197RMjQVW+Gxl6Hj+L26s6BZ+dllV4UaO1oMUossd6dcCbXuru35oURb2TOIyptYcc
nZ9MyQGr1tvZrlLs4EEcHAAeeQQWT7TQtlAxc6yPWqtXETrLSb9Nmq7lJsuEkd//g4XL2rIOAmWb
IUUXLYdaPuR1Y51EyKC63b1pj9t5goor1I47KKx6McGVM2NZG0Vwi7ldd4zOeZb5t0U05B3P/kDh
U3wKCxj+zilcYyFixQHUdLwC29Rt9Gn5UbJR39Yj71GKV3KItmvWVN3j4JXqMugMfyf6ehC3d6Ci
fmIQ1z2KriLTkQpK5JM1dXWg07HVNnmLnJo5m74HzfgixkS4jl3c0kmg7NSyqx+GxH1BO6Q7Ohga
Hwe3B4UuTsWB27sk1cc54GMUPp6vU0WMaLpZ7RUL0UbqLFirxtje1pxjkiwc3OU8W6xrlMPrYrcl
RDtPrCe5K73thxCzknmies4n3yh1ZJId/WC3UgB2cJQ5FYe5LcZFpBi2kMp6jRRtc468DYlQChLD
UvHQGRFBYg1xNl/SRMZOW/7l1UQke1Qf1UGQibJa9WcLgcEVlprRWjRbx6ev1fozMuvWokODYvNh
wO1i/IfCeP+xP+sPfp4oxzItY3MhFuntR3XIu3tP9WrASYm1cdhZXk05KRduOXZ70RSHqLHx72jD
O9EqcL+9Nka/SiPfP2dTy9E97woxc55SoMJxajCWcwc8fpZOU6My4CTfFOjfwRKNl5GfiIrYn5g+
XbjX/W5TBQk4paJEGr7urqUl+48QAcBVuo/ioIVmDYLIcA/x1GdXAFXHEc1/MUq1vjmnnnoodOd1
gtoCYcDQlx85XVDRkrU1tsjGTtPB3qZ3bWb9nuOhBgLvMqurCCjaYlh6rT/sRHOs8wYwmhksRVOy
Y+0hzT8nUfx6NVzcCtKXprXX4joCdZNpJG3syS0DLVH8rHH1WSGxnp1EX4CHcs9W/o+2vtcgyp1E
hztNElGiKQ5aYIbgaDJv9WFgbuKhpW98A+Po8rOm2PmpHzTvCquYYhOq/EsD4OOq7qpxQxXef3Tt
wL/Kgb3AgS75l1ExV2+chYiNNdt7FPMh93+cLyJ8xGlvEfMV3q4vBuc1AAWj5QsI3TEC+AE+Gl5R
GSH0b0LeOdlSvYaZ4SEkYHQ/yjr0DuGEsV6I6MYMrOXga/1FHGpUU0+5W63Vsh4uqQnJIwldrHum
fyES0y9uZZR3t5ZNGa2SjH4RiT/H26j4dMlfjMakxN7Nbaa5eAr7jylmhTtq1R4MpxjqTZSXB+CC
aEsBgH3o/WUcTAX/qSeTQ+dg9ulvMXQLmvy648IO1vMcr8vixdB6r+uIAcRV/x/Xma/d/+fP07Sj
vMQTvlgXsYETZ6VuW7xZ9rWr8b4Vt612NxQsw6tXrN3FphYeeijA6TQgujoxeosR4QWknLVSO3BJ
pikiUqwtmlI/ykAEPASf6qgY1qJTDN+uKMJ7SEhryFeYsNtB9HqXzgdwPotc14ZdM9ZrWS8CfUlS
Qz8ERWIA3eaeX3s88u5E2xH3dzFOLmew13lR17vX9xq3D/Zk+aR7fiDe2W5iG1fIGoudtz55GjCD
EmZOqd76U5R39Ntpko1fWtXI92K+mCUmKHx9VnxTkEWZ5ouBrk3sO1MdJEwle/gcGJWBlSjuxjff
sg9NMSD6BlStsW+EWvufY8XCceB9s0wU0UrzMZc0aSnOdEArt7N06stjyXgUZ/8gzrZsCVQwyUw7
Xn/QxhJNFRivlAYAZt80s0R/6bfeOx2tGGhBjOdlhEHdSbG8/Bmu8ULXEzDOva4BYA4ftakbW9cI
k15SoqJpFFDv0UiSADCP2bOqkIQnC4Tg6BTMG/1tjZF3mkto+Y8eZKVnDhE/W533GBwuTIzG5W2W
Ww+Va5b7d03IIfvWQ9BkK1XObdRDrOwamrpxJ/xKcGK9GoPWHIWFiTuZlFSBhAp2EagrS3iY9KEZ
3eH0e5sgZomDrcW3qaIl5vdGFK4toDSr3C5icp3NsM2UQLvmEK3WTU6eTDcMDI2nPlfCuS7PzOoW
IgYGFsAD2kkPuTr8ajxDOZAa1q6Imh7k0JdPSlPbOIU/D3DFrvU0NDS1dFLMfldrlhMsuYUOh0hS
f98idchaoNP1bCmuOX+Y2EPrOwQWk4NhP4r+uHbqZYHFx/a21PxhxLD4gKEV3z7IvFz2rDiRtU9D
1UMwgR2jNu0n7UBqd0D94W1JbOkXc6cyjOBuxX5RhIP5JhLR+lvMvMQ8MPfNy4zTMiO/U+yK+8+k
0J4hVEpPdTYY26zR812dlPGTNKJZBvDxx58D+gDDi9IjLSOkgAYZnoyGkJcQA5R9U1uZRfK+qU9N
ESxGRfDcFKMf5mYm8PQajPWym/zakgg8UO/aX8C3Ku7BU5BLh8SDyleZ498mzNrI7WonEV31WJGX
WnfM6t9xZugHH4mnI0xS/qsKKUdgR+oyXLCmXlujqERKSIwOU4g4E4eygiR1G/nYNoNaO5jtj9xB
1r4WcWI50SaJ1ECFxi1r8JBr96I2gQbNQRsVX9r1BQn7kefIsjWww/odx3pyBA2ck/oMkuRYgYha
4gOMKec0qbJjZx00TcC7VWpJ+qnIZVjr3QADcLKSmpqoRg1nx3cbf2lhBixGDbktryNS5ScIeM/s
OrMvTRKOCyUL3OemAY6ktNnw7BaBscBQL312rdheZJnn4KJQ4YJrwNltNBhNlA2cg2JpWL5NPG09
DN1bUxFSD8jQvGvOoyL4n86NYy9YWh1b8npif2oN8BitxAo8CBzrZE5qJ5TPQLEP1AyPnVesRV8P
5HLEe3canqYkbYaZ5LSCDqFr7ShqubZLKd8hn2KvI2i7L2oUfq6gGFzltlDP+GXGC9GfJq2+SmRg
5M4E6oX+zKuZ8sUdi/rAH6DCqSSJXmC3VYvKc9x7sIDjQy7VV9HvqUmxiV3dIDHGRYKq3jQ6cKIa
nc3n4Kvmh/3PbvSwK+C2dm3zetzhflLsZD3xHtgOgqE3U/Nn8FWt0T8RkcibDVczRBbm9c0avUmY
T+ngr5CwiOFAxWSNyonDJzqhGsTrYbDiE2g865wWOFxKnsHT7O3MS0mVir7g7WwevZ2FfXZqUsSx
As+8+ry97vkuavfiAIldvzdCV96asZZNZtXvB0RzCN1rnif2XsTOEei8kwkzwJy2sfeAuF/6qJRx
uHZlYP9ZBXEslPJ8abRW/KPuw+WoD/1XLyzD9Vhi7TpHVFOJ5N9GCJ2oOAyWSeAPX3VPgvCRIrW5
Rd0m4Vckyf7ZnXYgle9YKwMvrKXp1z6ZWLE5saZtiBh3PfgNUmAcHTRDG2ypGRCjTmzzo8FgfpDy
ElLItKd5N21amxpwf6zKUx1EyQ+1JeGrFU7+MABM3He2pG76MZc+k8G6RWiQfhbJgPCQGUKJSqkP
K5PeOvZz3yg9K0eUdesHdBSHe7TPd1rKx17K2ZBt8K7rViJWHDQ5/oaEHeaQ0/SiCUY4lTgssim9
sLlctmNJWdJN9FU9WP2XuiIPl2lkR8aqHj5ZaroSFGjkUdkOY6eyEixnW7WUhW2a2PNhGBj7Sis9
Bu4wrFHdz0yYMsjiioNvyvJBMqYDWPOEuwinYGt1FUpB8z3h3kilYBoR4ROn/e9OU29A5AU6LLzX
YuivwXS/RuzLoIYTG2zrIS6kv0a3TjdV7g0IuHIYwd0eR+xGY3uwdqJL01ARR7/yTyFpqPXHePD1
xYgKx2qeO8eJMy+qtuHbUh/CIvssOUqCuzqSK2q4qhNjVddmejHymI2mHoXbUsWhuFIDdppyDHG+
kce9oZffuzxxNmorj1gR4A8Y9Ul1FX21047L2Tjwb/vkaS4MP6ipc4xYKy6rbtng37YShcdZIPpW
tnxXx/RxL9q4XfdJVC1vwzft6H89v5U3dU2DJCyWbLLG3LRZ88kOVohfLgy1j0/d0Lb+OpKgemI8
+LEZTSxj3FKTO7z5tqL1FlpP9zFxM3vrFyuKlugXEW/xol/31er8Fi8uKUKdr2aBAFM+qVaLQ5a7
5rpqy3Ex94mzST/zpGYOMrYixrDRJYSv/zqvtjtIQSKyiwrv1HeRtc6KyVj4LWZesUZ4bUs16ifO
B+ahKIz7299DNFG9ghbNH2D+F1Flu4WJLju1uJ+/Tb01xciHPjK+31yvLBaK2snrqubOJtQF8kr7
CaC+PXtAi8GwYqg4iZVXXpHgvoxOqIgSkyyvRX1hGv3XSXUVnV5LJUqg9GtHT6G75dGAh5SXDYso
N3ucUGl72ONs2oFSouiTpr73gbCu19ytJvNURsQwOWGFyiL5N7DXGsJD4S+dytteSgftIg5j3Vor
q8NKfu4roddRQpS9RZLKOtvi1lt1k3GYOJCtRm+1JOed9i4KjpNxmG9G2n3ZfxUB77qbVtkgZ5ss
Rd+8Bjk5cE+VZd3WEANmqjgn1eNVc7pU83Y9UEDxZhx1/DL/PMA7xw9Kr+1+Xrxw+BnkesOXz1F3
KCghCTPJqiFqWF41NYNnbennKkVkrZgOU4DoEgHiEFrvu0ToNBGwsnGb+Oe15uX/vNaQ1V+cIFQO
tuovLNOoHsQhVDJ96ylu8+prU2eIIqmjo++bydKmbRPn0ib+lKPCS6bzOn3rykTf2iSuqMWnymu0
BR3nkrGV+Rg9X0/MkKf1Rd/wP6x9WZOcutLtLyICxPxa89xdPdr9Qth7eyPmQYAEv/4uJe2utrfP
OXEjvhcCpVKiupoCKXPlWo4K7xXmp1ZfW69JwV9VlvhXJbHcazKb76lJpTvh5B9RhSbOVMNTpCGk
sK0jNciJg5ketYzOU+J074U+8I622QDUVOuiGGzZQzpvZQn8cmgEjUUF8vulblPpS/kI4p7Jzeoq
fo1a1PnpOUxUXp0kLlOEOrNlRiX0wDlAFsDp3/NigGpuPh7JRIcarE5bf8oYyBzhhsgjkBYp/Ey3
H4+Z4TeHRjmp32ysavB2tJXI6BVHp3QAh2O06izLWtA2hWy0LaGzm+024jcbTeAg67cwg6pfcxSA
AjIEWrBPpGEoFvX3rZlDiUHTiaHc9Z0wrBrbtesyUGQOEBfcGKif3LQ6QTpldbFBmUG2aXQ29dY7
xuwvZQFBg5ReskSdkr/+DSZPTeqtkXKce28weYLTI0vL57G/dcxT6d5swp0MbUNEt1BFBE2jl6kG
U1dkgdE/GCz3JerZGwSZyjvq7Du2AEkee2oKKLOOjG/JzAsI8dkSdbiKJd6LqkyxL806W1GvGwtj
HYcp8mj6ApHfvF9gnlL5v10AycRPF0gCEWxAZQrUK8pcupPLsyWaCLtQs3AB6Bsttsyz4WCMZXDq
ozFZCTdJvjco5JgY+E8hBOdsJKs8kFpU2bMy2is5AEDpg+witu9uIyEPyL83FjbBYeR8yafC3UDc
BbeVC9b6XBXgh0lw2w0a7HI7kK2E8ArobcvtzR4mrdw0AEoizgVxsN+GUtMgMKUeizpd6EV9TDw+
pAluJreP23rRa30KOnhVj0AVnbYpIFidPty6yTZOMV9NEoEg6vh9inmeukWiGFHolc1a73Q7yH4Q
h6EGdOnDHgONdLIViPZWP09RcjhM4pNP1SVqm3Xhd1IeBlcyO7fGrFI8Cw97Wg2a7E2xJSey0Bkp
QkMomp2xtrmZYwhKgtMOSdZfJv00383+y6QxBLGGUiSBv2SonNJ7CtqAuFHgbZXK3uYtirbT2W/7
DxQKf4HoF/C02gP4MrZJUoVosW7efH09W8OTt3kHRL3zfmZo5AoAp+CY2kWDkE7ZPoocBXymMaEY
pWh88Ag3/tPooTIdhDX/QMIueLbw/EQMz4pOU9q2R2YDCAn9IvsR37lccKMz/za6O9L50mPchr2P
iSwjOok4aY9TVkFyXY7LsaiwK0ZE+63D83kxgMTlrhUD6DzMGLsvXkxvwgf3A/gix2UuwOXoy7Fa
IaOS3gF6rPZeMBpb5ovqGlhhg50P6rDsEHTLmjxsTOS9GgT78tsgq2sNsK061bVrwXsQjMzfOzIc
C6hOYAGJ+qDW32Ruab9krbrkY5D/ldkZKimxensAv2aLGlN4cMO0X1o5XCh+9iePjzn+oweK2CDO
jirgVdBnz+ClKO4J6NCvTWS3XtxRtCgA408EqKi46R0UOLZmmENR24B6Qg1jYyuwV/Xg293Wdjks
K2i9HwgJkZbJPCmN71Y06Qi0JE1KGAoUdvrzpL0FUfcUoiWAFmOZYvryPjab8gRtA+xAIE42N1FD
L67EG2vBhNgJGFa0ieza1KZmeaIpPuYhEwQ9l35qWPiaQd/vAfSIwiuQfMSnyWPZndBCej3n5V+9
3qd3YfgGseNolWOjNXu4nTksOEA6IZB2G0+kKKD6iKeCDkDcVXVuoQMyciPFT29GFzzYkLk0sHWh
0UjaNAsGzgf9Qo69VaUmhNfGorgranCJtprvrW9SBUDVvztaz8BeQnfEiKjNI7IhxF2sO+K0dk7M
Bg/xWSFUVVTCFI/v8R1p+8VGIUFNeneraBjNb132CqVQcBAN3Fwm4ThdLOCbTihgB0XYu0M5JOs2
N4DnM9JgO3b9xjU7/+iNkeuvEC7JNiWIFIEyspK5OzGYf0zw94B+CHqVOUrv9jlDETv9ZYBZr22g
/197BaaPmx3cOGsnz/jrH/w9bWdJWAHZKMBFVoHeI89a/Ep1TJLaZhC3C6SNXQjaIXYR1pZaOF7R
QTK2sV8FMi9thyAkggMX3vb1glg2xyADpZUBvkNqOp7z3wc1lgNwXjmeEaSqQH+rDwZ4KgEvhH5G
N/206Y4UMmVQhJGAPZnQQQe7cW0FzSkV43jl+lAqdy3qCuzuukUHAP6dRGDRqS1h0Zt3PXLF1AKl
I/g4gOyDJHJ8vJlS1RZHOZhfyUQHrw+rfWCybh4pkpbvy9b9AYme/gjuT8gY9SobIA5a9UsQobvI
Mcka8XZtpB7ypLPZndpOXPwoc9MEXiZTJ2yZrHUzDXJBWEtLovoG63L0UJt86IwOYEkDb0F2uplB
35v2i7rv3we0AhLbzWTeZcyHlJHRhT6eyQbDN9e30Xps4mCVZvb4JAaOOKobXpkJLBdXNdhDPcs4
UuckTRMFlRBap94gcJsdRKujJfUGeNWcvdH/hsri8ckFF/Qj5ACqtm37ZdUad40Etxh5Vi6qs5ux
NPc0D2vx0xGuHNfUy0QvDxbqXcGGiU8EHEd6n7L6QNOSB5CQIOwzmgdqJSWIKLHlbE40G2JWPUjs
mxE0Wh70Rh3o4bnWgG3YxNlzhGJWJDwS0ERBiXQncSPvbdDonlGVjUdzG9dPDcgxFqaEMluFLy1C
wCeGXJBYmXGqdn1cAnChQ6fYTlvLJOENWPHQLFjF7QXQDNkZLyXwtdQOim0Mx1+lXWot86j4xZH7
EAGImmJjlg1UgF1k3wydgosmVwHuLZfhoLoLmajTEyCwMUNHbsiDOrweRE40nmy3SSy3B0a36C9k
N4UhIUkDzSzU61untm/KXc2jazQZDqi/iNIqLhiIrCxwpE5R+leBdznIVXQPFyFOoQWTbTxoBy/I
CO5muNPp7ArqynLd90hLQZ56FYavvOrGu1sIYDQclAVEibGjwAF1JMJREMIW7QoPWPueOnImkPOu
rFcQZOQHv6pKPPhCtnWKPrzUHXQNCjeBoEI0TUuz9dPXTgbVwp+K6FsTNBcpEZBfqOmtxoYP32rV
oYJkaH5kTvHiyqx86w38a1G/PD5jP1CsAPEV136oEBBwXOsccDXtxtjvD40ZSqjysn9duVLO5yu7
+soGry/1WCHOUuVvSNp/vvLQZy9pXZjLtHQGSH+XG5CYgY17coytU43GN1viPg/7jIEMuw3WoPgP
T6j5Hw7Io0NUUKbmfQZCs6UvmvqLK/pXDdrG+H9AbYRM55R9MyzDfI0HP1sx/Ojv4zwytqjfTg9J
loqz6tJp7YZT9eTzCITR3LG+Q0jj/WNY+BhGFMffextBwN8+xjiF//oYiRNUv3yMFgubs4118rJX
+D03EvIVSEIUT6CCra52h8eKbjmhiQOwfKU/lhcyYbUlVqGw+y01aTifgFWiZmereTjqun2x1ENR
GIAac5Ai+5OTrAabuxCIt4ortloAJnTuI/QE3Mch1kEYiCAdydbGsUb9aq4rkBw/AmFUXL3ofTgk
wZBPTFxEE5zePPWd834Q+iwD/N0zBqBLdctLhgmxldxG4FT3gJwHqj2WuTfBUrkiwQbHQnQBKZDp
BDZYaOqZf5EZ6qKQitFepFNDXuU0jqe6Ma9Yt0TLpK7BhzlKpz0NmkGFDqwbBqyPQQadgP5xf+uA
NAK8zQ/vUbXrqot2kOvslzbiZ3tK3uUZuK/AMBGADBU4a+oF53W4p8RfwSbI8Qagl/WiaD0DBybJ
+SKKZLCtEqu1VyT+bmkjNBWCLQm7k1g8nVEvA4vbotO9TQfsTC87qK6DJOxu4vYTI5Za3Ro984ko
bKlPt2592tP88Px1HASGZ8/abm0UkgEWFkl3XGcdOJRoCTivBsmokho6IXqxSKlyOszeTmejyhep
+dshHI1xPdZY/Uru7VLHsAFSSMY3ALtWdR5mr2PS1ij1g524abMkBJNFk8/2YNQMY0E0vmn7zd9i
zg8s3ySeYYi9KM3YTocuY6gWkX2CcBtst95Y+xV+NwHsQLvFMi/4Jbbw4uo6iUoLneYJwyheKbtg
B8ru+NX9NI3i9Tcv6ac6t3jIsYO/Gvin9baHxEWQ+M4qKDkSnFqYVdpCXZsR/1JKawwMezZKrynb
8K+5Y9qPYNlZG3jfQDPF7U9Gjv0aKdWw3MJyjnEUEWkdG8i+lICmc3Gk3i53DyNoKx7imDs0B5kH
SIueeIE5aEobcTDgkbJiUfAqg4JVzx/rsWlAvwOgUmMn/LECcT/IWoLlpMA+u2zsAZqGUeRvGsd7
782wraahZPrTeO1BnT4K7NYuNGnCdtn6Xa3/FDETmPuV05zwp4iZs9x0eXui3klnxqkX2XE467z5
rZd+TdTkPvs89k/O9FvDUy07yWOZ+GpZeqHxZMTjv85Gxd5t8uPsNz8jhZa7Eq3aijKzj1wFIN3R
Ny1wEA9jrcZHd+jsY92POVQNcXO2oPu2sXv5ZKebOfrpL1NwgU5DJT1zXXs+AkQgMTlOgrPjyDpv
BUl4e0G2W8efmoglsGZB427ddjl5q45DIfu3DkvPn+ONu+oCGxJfhsXv6FBU+RPqV30gHn+a6Ay8
buESnPL5uiK9TDLWqQBtiheAAu1X74QD7J57329me4yT2xUKv3q/gu8Cu6VZ48Ili3m+phE3Z88o
HmNZ7A0DLJuoXkoXTaHSTQeVT2jJBWzfTWZzMXWq1uBFeDR7QAx0phdvWvEgQlC82W4D3VbtQR2F
cPYWasjmQSgv7lcC4majNUUXyJF2CyMP669djXSkywp+LKKhfoUe2WxvR6gUQZDIWTdZ23ytsVa1
rKp6sMsIbEXFCKSxtg96OCqg4tvwBpKrj7HXv0DkolpBey97lCbCLXRGNqlto7bR2f+Nn1EhvFCa
oC5XilvL0J5At6+faO52Gsbui8P4eBxNYJbJmuWFtVQST5Sa29CvWPcTSLBDiPAYIMjbtCK1tiR0
Mfn2xbUq8yErVHafCPY3mckrSAJzWzrO+EV7maG/tQvgYSrDecRaE9XMLh4CyMe7j2SrOF8pFDle
bRf6JCmEmlc+UNdb8qABzohwpxaAfSSbHjB4YG+d4wABixOA+LI1WLv5K+DS7T4aWrbmOvTlw+52
7md7hW3Rm/b/k11OOdRnm2jBFe8vWSmDTcaGal2VvHgGjaG9gy5luORRVzxL3qJo2Y/9hRGimU4R
ghJa54icLRt8PkMhL9SZ1en0kIGELMbSSUJna1XEFXtivUyu0u/kbsi8wEQYzusONV6W+UJacbR3
7K3lCjH8TR1GBbqrY8FUd5jdIdsHvRmIUAGM1YCFZarVxUmq/rVbecqRr6YhOghOqRxqJmjGda8Z
Jg3IwOomVElriCuglIWahYKCWezKR2Smw2vQe2cy49sFQ1EMkHudtZgygApaASGYHfX61vgWOWO3
yXLs726vW0RH8nGRIEICLYBPr2F6295evpFa66LeTw7Ux0mBBZ0TZF7mdzUNZIhBJyBDOjlgd8ce
0pKbQWfZil51D8kUbbqex3dk6s0Aese8/Zv6yHQbdLP9OqhTU3O0evk3+f//Dkp6oMXA9oCP1osA
cVJf3YVpDKhHLaTdfB/b+GikWG0+llFXPZVZ9I+lV12N3yaLAIvJM+gE7bnp/dqk3pszIlbifGvK
DBVnVh43q9DYR46uLFZ2MN2jFVOd8fDHlu2X5ULmXvMASAhbugVn14BZ4way0u0JRHDDQQqI5YR+
IO4QX7ZXBgATz1MDIY2xatrvQcP3wgLedlEBzg2SAgiFFvZ3KO/wLx7z2TJDum2ecjA07aNfvk8p
JwCWeum+T4mS8lOMezfphPxiVGwANSPORtTgLaBzIL+UAtekM6ltf/Sr7Ak0sSEIS5eqK/iGtMEi
hFXOng+KiwbEyWtqtn0LoXAocpJSGGmG1QXzzx92khbzEMDAyzhLsRY8ByVkgxc4cSK8fxaQ6phP
Pnf9Fx8TgJ/DMCX2Ju7tfsUnP9onYTh+8SFn3cuqfhFWlZ5zMEQvFHQ9vpBbAqXHPTiCobPp+Iua
DeEuzVi05ShWXKEw2Vknssb/us6nfmVXOXQ/qD12Tg9aEcdZK4gKQRfUm9a26W+BZfo7csd4T7z1
AF11d3T2Yb+ZyD651uxPFPdkcjVgRMGOt2q8JzuZqPN/2n+bH/f4p8/z6/z0OUNCdHzMLZm7CVHV
trEMD2rhH4cBRLYj6+/6MgPveyMDpC7K9Htr+1G2BrYd8Z+2B8mIHjD72FMKoZfUhypMiqf0v6e6
WT6mm4enoPT1VAGFcK2G4FSuvotEvQytIN+QjbQTejCfXmRuLuyBgRcbr1Lbia09UqPmjBuTQe4s
XBH0Zx8s889JY7+/gNP63W2GkWm3sKv6M1hDvOfsp9vUqX/N9qsbDa+iGP9iD3e/PWFjDAWmu652
oUlvN/41EYlzBdpTon4YN3plnvIOzBbkKRy723meHYArkWFTov3bKQHVIW/BdUs+o+F6i1YATceQ
Y5l99BXAvux+uoK5mt1zGU0n0EbckzdNq0I8t+w5OWQKdVA+UCtOZBS7HDqYL2aNlETkR/GZmqD6
27ZFlzwaUKR7LEZ7Neoa1yy3GaqeRLWg5jRZ9g5kzObcmysOIIwqyx310pQcghtnauopxxycfDRl
CXqdvI+7sxtHoEUxQgQr+JJR3EQfRFsAJg45uBPFUvq4nqCJl8QbaloZl0dmQrNoaHj5FCNv9Ojk
cyiFHNoGlM+34UI05jL0+7XV2VApjNPwqhqUqjGtFlrLAbQTfgegcT+A/eHfHjLojq3Cq/43DyCn
EBbXKY8/zOFj/75SiQ19eKxZCrYGEgchFc92cJw07f6QGhsi0p9tcz9I9UGy37RggXVLw9q6jYOs
BAOrKSqCm5NPTaRM5iYhbAhTw6U7m26Ymo9BhNYhrw8Ttcj1YyBDOcKJxyilTll11+fZEfKD/iOg
wf6jz9gLyrjaM0hifUiWN8Ea8W21ps7ON8LziJBVpzvJVJb5pfJzBlZajM4SN12jpL7d0PDAFBZ2
ou33ebQeBCmNLeD9yT2ZzGDAogrEz1v6BGoI+iOHHvCCemkOhhxcabLhSiZZG6ggkn62o48Ade3m
4DLPBADk5ycCsw9Uv4wHsnRmAdWn6XuUJsOeAnACBLnbqenrOYAnE7u74EV7pU66yZCNheh7yq90
g/GsQ9nHr8NFUdcr7jHQN5dZsE/wHgB2N9h3YVM8uSwtnwqsk2yVqbu4sXGPu8xZuoyLHXUCIT3t
bBAlLGnAx3A8rwqQuI7+OvCq9GLbjwSaYHgJrQDpncC+A777rEFSuZUq+Q4a3G9eD30fEI2E+4JD
jdHPc+sNA6mfBo61EazcFKCZcmWYKdu7GoJvGc24Q1rc0tALcUVe2F1EdZtvArAWSMggfemzxAbb
aY4Mhs4sdlrKRduBrGWf7L/6I2d4ZmHL+z1KlxUgrBmQCjry91sMsPaTemknSGjcOj4FC1uKBPoS
rJplgmf4MFTg0pDRFSpe0dWzkGXB8jjcDpCxvYIjADF/D6VfMghP5MGi1LpX/bdpdN10mYfc0/Th
PyJfeunS1ezArZ6SfGkOmtJtWmj26Ss0A0Pwtod6dzSg6E3v7PBc8iDjF3d7arbMXHGwwj4n2Hlg
2fJvN3pVDC4UtMOi+6Nbo2cjIPOHm97HzLORnS5q9I64XZRm6wcwKg+ZBHACwmTbbsqyI3TB8mNh
Gc52BArhjssKMPbKCh77CKHrhrnVV5bwrwmX9Y8mhd5d5iu+sBUg0C2vfvRh83U0ePm1aMoU0jiZ
/zgy/Jhrg+d3EKh4v0pjqc9X8ZwkXSMP1oL++K2xzXfWGChNyyMwW8QR88kMbciZVuZPNhqkKTiC
2ILERhisc8TeHiESUx1cpGwgzOM6j2SLxZdOOsODtPA6CF3IDrcTuLBu/pC+AqRRmFiltlZ7nQ+v
QzdBtLRy7t1ReQdbL1Y9YDc2VjamSGNP4g7JdgW066/GWTyejLb2TNfOQYkg+LvKzJMJlpPbie9Z
syX8efKLT5WG40vSNW+0RqbVMi2UxwFi8yIy92SXYXDH7QDYh3z62seQHbiFdykMrO0Og9i548Ub
qjwY5UsdQ6kCUhHWKkGeEZJz6XSxI2EuycENX7KucZa8RLF6K+J8KSYz3kyJ61wMIG7ngxUyfgqF
sx6KCOEt6iAXCbmlZYkf2YZsA+r/VqabxBCm68XdIEEX0rmZ2lSlwPfXVAYCkGI8YNE4fgF7rg+J
Stc49LrJ2KYJlf9ag5bm6AZQ7+NaO9oqJn/ZC1D4T75Rggmr/lGPtvGmT4Ksfj+xwI+bCQiCuBay
i6WVWy9N0HUr3gvnTlrQFsjapDggYQBGh2gK1zWDKkJqReUyr0G+EztTizsQZ30AtDeAPGibFpJ+
qTKt9X/2IUc6pCnYTrj2vk1GZ7z4VpZdiO2WfaIt51Dx6Z4Z04lkyLKUjfe6j3aY1Ncy3C16c/rR
99/GgQ8FLPfKeWshy7AA8RF/5HYUbMYAGBsJGsMzS8Nk3TfCeqmM/ltRqegHS8CDh1XdX6B7thdK
DzLYz0EA36ozCnpSMGsa5suk1DwIsqrzoLZCQAtwEyMasmPSuMYyn2S6RMwpO8aRAkk79XRROr6f
UteUmQiguMV0sBUSaKUuq6wMFIInFoTXoQWWnMIIDBpGIdoHw0nrZVUL/jYW8s53Ueu1GOS3QQTd
D5RM/cMDN3jxcxs8zIFy7jLfzKD7JPgB32x9zkabrYUT+I8sFa9JFG8nnT+ig6zGENgajrpxauc2
0sWZqw4WZaA++Xx084CPB2p1JhTnuzGctgQJqhR0yocWEb0ZIaThQ6Bk+bNNeGCgIFFqciY/9TGW
UEc0H/n9x/nA7RWfg6w7gX8D5Smmb6xuEZbBMZ/Akg7MjQ7SlA5AgZXrgapMo6P1gQZF0HZa32xT
Gl4s463BtvuQBGGNXbJpKHyH8WpuKll4d6MsUlTuJiHCBSBOSvSBOsBkFy1st+TbT95YLa/aMR/O
N2fX18TeWf34yQ1C7slauUULLvBXEMSEZ1HVrr3oEA/Yh3b0WjMWXUaBfcsK8PuNZ4N8bHZBzdW0
SJPIwNNlLFbAE0HU4PZ8UiyvQWa9pgdTR3Zn7J1LmXfFSmpn6olyZOAWpgBAMBWz828PP5q9YLYF
skWUpWu2Q0/TI8asRF0mnZpEfHjrIqO0UgeoPmAz9BDSwPvkxwer4itydBML5UF27dt75sjZNs9g
j/WuhUybwxdFXUBuwrKc+ySbmp2bdPm+tN3xboIQJDTi0uargtyjb8TGj0A2O69i/lvnF2pJgwov
bXYyt8A8EvbjnY0p50GF6Z3pieCU3Q4xIm8eFAHXdh+m45pBoW9R6EoFT1cq0KFWzRJBq/BsO9IC
rkZv7cG1wUF/hdIDEDK++2HXBOYSUTfAmyPks/gYbFaJ3EIfDfLGSOfcATOs7opMNmfmQaFesMKD
+A54VMykHQ9VaF6p5WkTnYG3JN/1ni5P0ENpEuoojTjbmDXgd37Ulu+zhHnerViPSGpiBVGyLh1s
NFXGQEh4uxRyS/g0QNDsaDY1prsoTcVFgFRhHQQyWdMvqtI/KzMpH6Hkxk7UaqOwO5dND94/9NEh
bEy59oC4WKdV+G5D5eo1qoxg/i2iqrY815N9R/70UwR5vFjHXDbr20QyEvc2ZIvPNA+Cw6DfGP0U
QSZQqtSa/8rKkn+ETP17d4B4t4jAWk924bn+0motdmzjUj2zlG+7MbC+5tKCknXZjltyy5BCzy1s
7NtpYIf/NO3EjHrhSdBw0bRFJMuDTbDA1ujtHaoGo3XhTt2GWMiomSK2/qnJdZMoy8y2ida33kgi
KGGW/8R4LTwP0BQ6iAx/JTUdjmh55QUoRNC9qas5InkNXKJumimwh0LT9FMTKYPknNVdNjfjUZrn
uDZ+zDMh43FJ4/IbtWLhupehM1/8aZqeu1J0dwZ0xKiPWza/b/PwQn0KyMX7drTBGYArglGjuWKB
tYtAsPKcGJMBTNG4ob5iYNaDB8JAGte7ffs4dsmS+uopTp684p8ad95WpsC691E5PMqizEDLlQ9H
T5M7ATZs71Lm1NDSAV/U7IJqmsZ23Su10jJnwAAm1oaag6WqS5mFF2rRoBIL9AUCBMORmjSlH/RX
P0ufRk17kg9t9mDoqG1Zc2eLBcYAuRte7xVq9y/kgqQMv0CDYn8b0BXC3KIQAAgKPQkd+iIR8yRx
0Qx7G9DlBRgmQqSya2+RNiHQzLXjGAtmuBwiWyJcOf0U3dd5Fd2jWjLfJZA3Wpjk0zCU2ZV1f6Fe
OpDzeCjD2LufnbIWD5cW98A8bxaCKcl0s3h3G3S7VqkvY6WgsA2z0l2h4AoYkjA22dHFl/OxFihk
ArQ2tT+9/VUy5uveRxC87sxt2ufDzkO10GPM3b95OhV/lWaIzIFfPRegS/uTQ9b6z+FY1bMDXrzD
rh6x6dIz5NgsPfjgkVkkHjTtSyuuz35u2K9MbKaoSF7rRjUXlcTAaWtzX0q+zQAc3yAZZb/eBr03
sVpPEcmapuo4vxkVC/EbSXiF8j7II3069BEAb3wYofKLjla/W+kMMu/+BRuexFbhiiwhY1jnZFW1
jfISaniuE0LWNRdrV7D0WRRYCiZd3P1dIVZlMMf5RyCNVftj+tXtENTIgc/GTrvH9hDL74NVtyi2
08MjiN3Mw6fAbJ+R8hjWaY7VfquxEJ7GR4jWwevS7y/U8k2wKUxdJpbWaAHfoXv7QL73xjHK5Ru3
AmJKD/0YHwaq3JghGEwTUFgjFoBC+EHXqOQ2aFXwA3lE3j4AVxT2AoPPzLdePlF/BG63FbPD6UgD
cz2wo+KWST01eTIefF1W0XRBeXH1GTVjL8LvNBpO1gStbbBwgJ+xqeSJ3MhjMuJq2/Ugi90DfNQv
A7dokPEcjbk2IMrTapFYpry3hqC+APtiAM2K1Kkn6wr3Z63FSX+OsOMsvIIQEBzmufOXLwJxpJdT
3ybhBTJo247jTb9sWTxswKTXrm5LPT3Ak3l3JJMETd/GDGyApBEeFamn3qK83oN4x/hhudYJwqXT
VwFmgaWPev878GYZO7c3hx3KS4Ha1IN8F3WLqdnsJ8WruylyykU2lvyc64rTLAE8WkISaG592F3h
lmJVyOJQ2uBSvJHMABYKXR+j98GuapYH6shxe62r3EGOn0VQcu3N8dyAIe21/6eWVv8aMxWDIxes
aGET2q8C/F+b1JJqQ05gbX0fw7zGebX+cuJ8J5syufaNzR9ZYQMYn5ugr2rT5DEXVXvCE+crdU6c
12dQVJ9L5eUne8zyFZRxIbCom2GPN+CCTukQGSkeYbpnVBl6fAh3aqEeb03Gwf0OSFx+dUa/ueTA
jy66ITS/8FYZq6ph5Z6aGTIWUMeUz5mlt2DA2S44mGG+RGmjgK0wg73Pg/SIqlNvieXQos+EeJmK
mJ9NYwxBoAsYAIRku5VRBfGh0k3tJrSbGTf8jHglNNHiFskwoLBWoLLhB2p+uFl6NoDFwI1GoIKp
/Y7KDjBs1dW30ENMXUfMU7OVQFr1wUWFZXVCRZy3+vBASgIlAKmUS097RB0o5ckDmkTVt7h5n4M8
DCjOgYsIHMl4IJkPHZJp66lBDYiqGusBpfTWQy7CTYso5R15FElqA3EQqgWiU+DZ9VNvWuBpM+7J
2bFRmC3GFpgrDKURrZ4T4ch27VRyKpa1Z2zU4H5l0NTaZ6BjWnSaGcadovpITYjU2M9uL96bsRqT
TYJS5ZVqhLerSwiG0V7dw1+9E5VMVrSRp15q0m795ux0MjoiqJMuKKvVOR2ogtNy2CRtYACkXPQH
4djB0QRqa86OZREouRQyrDSA7JQ6a0eVbEdggOaZbgN+nxORIqgSrjKOZQ/LAXTjxZDdhxneaGry
r01UwgQMwVGx4O1mGlIPkghOIZdxl/fp0ueFWKVGl23mdh1PmrM8sfdz24rw8m2q8kJTVIWX3Y+q
x/5QDwbebp4/R4ktSOrUIU+ORSyzE1Y774cpSAH2+b3NqxrM6+2R7DSii0IbNKomUc3YF1+Dzach
gmCwj1pKOzLYgmyu7sC/v1qWAEWtbzQgdIYwOtKoQNrxpHic3NF9UgIwmTG560E590QW25j2oI/o
74U2DbbZLNK694/kUSIjsWoFlNBao/WwokKppGjAIUVDOaRkDyjGChfUREmsdfkfV/Ltpr9PAHFp
kYUP+9xFpfTUFMdOHxJlo92PvABmaCqOdEbdldMrkBPbCryNH2Nicqd+8qynGnw+v59Sv9EOzRpS
WsnWyeNsRbrh+0JXh9W4T1asNeW5BwD/7OZ5tspNZh+VV/0QUdafLNm/H+LU6U9k8wLw67lOfqTO
SXv0YGtAHO3DhXoUKuhA6QxetcK43tJU0+Dzozk2X8VHZbmDNAOZKE1FB6MDRaX2oha50sCJd/PA
OaP1c67b9L/ORfaPK97mYj+vSDOzsrSPqMXG4xMPoyZD5S0heIOPJrY77Dnt8Fi59WI58blJvUiI
85y1Z8c15FkxEe3xajt0LAVih2zzaQCAyj61rAPZ6FB6NeqZ9QFlBiApfeUddhDg7RL++GwAfh+k
xmvdNdX30g5eA9wI30EFPZ8ATzqf/NJlRsp/gVTGQXeXeuT/mOL/3AcSYKjyAn/32u1d99Qoz1kQ
0UPBc75poVM7s0PYPpRd6tp0Lx3+5BcWPCUTs1//NCgKWDuzQ/x7kEpr+zW2neQkSxRf9sX/o+zL
liPHlSV/5dp5HtpwBchrc+ch912Z2qUXmlSq4g6u4Pb14wiqK1XVdfrYtLXRiEAAyUolSSAi3F3r
z3RoIp5CK3N+tYwIxJ1ZpBbkSahEX3XFZikKY21E2KOyzhi+DE3lXPPL3J+mbA1wdei9CkqoT1Ax
vXPph8Y68UEESzYbGcpZ1XABalBRLFtg6rc+r9PHQRvXojRR1KrsupV4V3sX5J92Dsa2bYn6ukcn
xx7yp/3q/6s9L4Ffo+zVlPhS2StQXkKTeZiSZSVoaw/Sq+6v+bO0Nct167j9/Jo/65DCRBQ2clfX
pJi0g5c0sPs9mSZ7OM99IMoo5zZqfnIIreL++tESD5x1WYbD/DpN5bdfp6aOwUinqWkiHVTOZ8nM
+WgAIVizEYHBFCUpp7RgbK5VdQYcQO+fph48oYYtcC0PmbKRX2X6UFBEBcmaZpjG0gQ/Z+nA7gNA
k5r05wHL02mmq+k6Zxkla7xv+J46UQd2GzupPLSA8S/6jGPFrRYy08oDL75isJGaVSYXPNObPB1A
1aWatFxxRIBcW+cne7IxFwQHKAq/oc7JTc3LkApfXW3C/HGdVhvcr9PSIE9DMCvu6gT7KCyDaNoW
jNbUSYfm57R+ja3CUGBV1Teasy0arOxoPeMGqIOgJq1nqMnctgMQCamJa5N6gWXD/ZIc3AC7nhYI
4rXfj29egy1RwPX2AEJxrPGozZWRzugQ+QISsUm1pqE+WNbx2lBDqH2dwc9B8G+11e1v9mnmLx8y
pF40467oVghxtNueB3em3eqvHEKsnu9E3zIZt/Oqj90TJICbA2g8ACcccu/NKI/k4ECVeJ5zcMqX
fVEcBXREFtTB1hY0pt6h7FwuWNlFRy8MslM4ovYAqa3oGzPv28IY3yyA0hfQsRVq2eyvkSJG7KGG
cCfeucNrptv1LEqs4CwEs0/UgS0AsBWqQwPEbuooNPAv+yZwFH2540YIakVHlUD1dXdLtq5xUGU3
tMNticjgygq07sZPQ/PGqPRLrRa1MVJJ1OoaLVxpYMyHIjBEHgPOzR2iKlsCtVyBLtSEurOzA/n5
1En+ZKfDgNTSzonY5ne7mhbs0NouN5rNF39lpw9IRi3cA5Azdf42HOhd5I/1brq8K96G3FASKfZj
ka6v05qoqT/Gbjcvtbo/MoaETo+a/JvWx+saQLPotk48lP3mUGzoK0/MDdsonnhdAcbXVemr66IK
oOvENy8BeZJg8oe0xSJJMg790Fskg2LsUtJ6XniW/wOpM5Rxp8l7H30Ao1c+2FIOyxCPxkOpi3xv
ILu6Gl0bi0qQD8yCzG2+WWYw18Y0+wEO7kfpDPaTp/UI7iPyfmKarm+hiqqtOfZkl1i47bxrdON1
sNttx4z0h87HnRy88hVFmxDoAvshl/Us7NrxTjdFvPbtMtmVvE5ubDcMFobXdq+opF8PRZJ+14fw
Wabx8Nh2/YDdpyEOniHtA+7sfMlbnj9xiXCgcrWacRtxN9yXVeTMiyCWoMB26n3kGuNdUxt34Olw
XqHRDDUn324O0A8rbkHT9k52/GMQlWnL7ihAW3ep6hCF1JG70DyA60CAGZy0TETH0gix2bes9r1y
liyOxDcU10AmSzmYNRvWwFCGy9hMxBngF3HOfQC8EHAoEK93srMB7TV3VmS44jG9IRMwXBoy051n
hbNeyzeB1sSrThV94E+tXUw3jWYIG3c7S733pg4faIHRz8/UCpmfHzMzPF4HpTne+kMYgcTz50QC
CeMFbqZ4pVGJCBbUnxOTDw+Nepa51TciexsVH2eRyGHfZDPhKMq3ifhtOpIPHb60iz4Y9zVqXaXh
7iBhM3MYWDzy1DpNNQsjpDEQHIhXVOMQCLM+AqDxSJ1kYqFxNK32079GhTvSZIGz1yrXmRMdhZ1X
z3lkG7cmgmaHP9jbUny1x2bz7KT1p3+JAqA5sVfgd/Ps+bF52wdAU02RLOG39Se/K5IgB87ADUo1
CQRVy8C/0FQNuCd8+4wvJn9oIcm0aQDhXjWDZTyPePAGkofveIWBPqVOtMMgnfEGKtUuiDIASFYj
kdPNH3o1ss4RGApYMY0kB8cHCIxGWqiouJExRMf5XyPpM3WOEkUa6YSu/lyj+IgcsNID9iJYZkFl
36JCPF7hj+EduiQC3zDEqzdWbRXIC4QW1MKlDj1qC/Sqlpl8g3TRaij4GACTGC7B0WV8i20gC1Ex
Gz86o94tPLMzb/Iu0Nbt2DY7VjbDAXl2iI/zvLwt8ZgHPK8VL1hG3PsJintn4e0oKzCGFbxQqiL2
S63pYv6naxul9bdrCwr9y7VFmgaRXYX9IuhW2NfZvLbCZjeBs1QTVfPNjmBftandAkdSb4suSboZ
IqugkKNwnVvxcmlFYAyYjAxp26Xbh9oMaWyBXWvDVz3EzOZh7+NbJ2OdR3hHB85hVCpevToIqfNV
HUDsnBf92uq52GkoCTl2TPZHOqODjHMwlPmMLa4dZem/R7Xuz7KK9ysrDqyty4vw1h0UpG0A1S8q
Tw6AeBZP5DHYlon8pvUA9E83hx57sOvxKLGuaf0vMf7plJxGOFEKgMeRs+r6ENt+sNENCO463AUG
xU+XpSorrq26mRkNKgNblAXdMwcl0nYyPpObr4Pm1CkKROBa7DWiqGlOjXJrA2D51PA/ufW489cC
pYiQseLyocqyNaDcyOvhzluZTjiuM9Xs0mIeQzfkKRGlvktMBtlxbdRfdKf/PsSee0aiub8BmzYQ
68rfMjw2ryVH5kpNm0mxJv8h5p/T5ogbb8YMyHZQa4Nhd+WiZmyO7GK0pa0tNQs9jrfTxlf1ArER
fWkilhlt41JHJroEutSlwtUgctqZYbTO0hOefnCo2hUviZatAM84f34i1Gn2QYM4TTqazQEgE9BL
ZCCqPkCg0zdXQQFQec77bkX9dNB49Bazwlz3wpTAsOAQiaA95nWZA8qfOmCQcVk/I2OU158+FpNy
XtQ1sr/KmzokD3rwX0JpISmQvIXWujzKzkcxIfSl5k0OicYuQTU/Uvc4xcqrWYHxrZm5CE32MzJW
qofOXFTKbPOS31zthWGC+mPqldbCKFBo2GNl4OA1vq/pRsMtFB6bxMY9R6ehe1dYaQyFM8TN6YAc
VdohpPtXuwG/kACvP1m+jKT2mEQGNMvnNNd1DISEEIpXBzPj1tLuU5aeQA/WrHRwgZ8Kw7eOunww
VLkXHchMZ2PYWXMWD2IZYaXCsQfx3cMYZHNyScg2eKKCfk9oL68zVJH+gN1JCJo+V4qZBlWynacO
dBYkTiPApMBgxH7OW5K1GSsb5bvKy+E2lM7rYUM+ZLKd/K/RNOW1TT7UzPPMsefXHmbwfGEwCEpW
HRJGnYg+DzGikRXw8minvVuCcCj4PtlS6iF3p+L5qs20HxSB/BKkTKIIKj8hyNMbVLMfsHf8Gs38
LbhJg10neNAi7RFV0NbR1MAP2FnhAKX4IT6WQyrAvSS1C0Bo5rxsQhMxnjSYgTFSfPRBskSRokDt
RwThGscPv8u4fM8D1jxXA/L2Ggv1Wyx4XHBP1jr+jnmyxUurBQtOBTQ/T5YML1fcD47AdxF3w2E6
1Syp7YwKayqRlEASqR46sA6VWQNo8XrsBpvIBGgPdBgvKLy8QKyzunPHwjsALFjNya5JkC/mVVje
JL41nj2nx/pFDQjBFYCMUe7sbeCL790ccrqdLh6CfKxmPRj5DnQYOi076OpwtVFTdrKeO6m5ykcU
hHeiPtYsyB88VMHe1q4/180qRF3LomIifXD6Jn9A5BXljYW8JccgT0+oknJvqFXF1UcvymGaBHp1
oFVNQ9yHas5cbWjxIOq21ExHZ1ygFsheU7NxC6QHEeBeUXOI/Bq7scpdWOpDwRUabZHdsObUi0y8
titz0FtQr8va6Ng0WKFSr96b1Q1CBhfqxNI1mhXOoG8yTbNGsC0nFQAZ1a7B4gChpCzxj/ht+Uc6
07riGXzZ3cY0cmecmaXfIgA/gAneyLAxzKDMrM7oEEAVYOdHOFybf/K7DqMR5ELDrs3//6muH/nb
VL9dwfUzfvOjDl53ctsad34IkWUNKiH5jE6vBxB/OIvcKvoZhBLS/bWDR6CkL/PsryHUvna7asZr
k85+/4C0QUbS4GA5/OdpwvLnhdGn0JVMxuunkpFVpZ3PmG1cRhlh76Yu4jqEmpMLndKQooifoLxZ
bjUrys8NpCEdpIIOQjF20qEYHFSBaH4xH0zr09bRWZysNIgaHQd1B6A2WtarSibASvwcSyPyGNVy
PTePV/uoA7s9pngS0adeOwbQ63SsS07CDbEyl2HLlkkRefPpE39OjCgVgNvg8O7os1MpsEsujXgx
TUWDQ/mS8i68maZKpVEsw0grJxdP804WSIjWYJiQOyZ1uZvOeNp+nv3BRi69a/MUNzbG0UH8PLva
mJrmOit1XG0lWELnsY07HvRu3m3RcnBThWBSp6bvJN6tNCGh3SXmTag8SsirbcLGaefUWdqud5sj
3pKVnX6cBnUSSoEA8SDyhRJRIWtx41rWCTQp5UcxOieN6cWHLfkp5DgRsLh+XB94lIKbydP9La/6
BypIpzL0QNWiIxIw2a8m8iB7Vo43QJnP9AEbgtSJzyDQsy9xFPMTHkhLatFBG8HmnFrNRzsECTJ9
DSryCq+s5y7zwWLAs2Bfpbbaz5fspfl5lsTGp43O2tRmL2E4pDM9z/jL1BusdcO7S6RMLo7jJBfw
XrND3Yx7MkEcIrk0KMS/8fEsg2peH8zJrW0vIciYzuRFh6aqN4mVd0dq9VGcXCqRP+VcgElDzUym
vgZnBdPMYHu1tblVzd1YT9bkQh2pzAC6yAHiIRvNGZaQEw0aO1lcPzXg0lonPRior/MFVmpuudGj
XstwccFxPrp7mzUXGkb/JNRFlJA5Lb7MbpSg4Y2nS7j+ExLsKDuwf52uJuFX597j4eF6ZZL70cwA
TSIwqfjCyLdmlT/TNMa//KtK00cZqQm6KnKhgzeCA6Q2amP6V9GkvPUgupdlcn79WL0R7kYrUbd+
/Ze2VavtdLd7vn5xCJCC91+m2+vV9cLxbvLgheaa/oZeX6io63AzNcfC3oFho1Ngmm7LTYgkaHnW
v8V1c2+mWXIfQ7Jxx3UdFbrKDj07S8ub04h1OIo/3XrVgMpo62aF/SBBdEdOOjONecP06hhZjrbQ
nDybSQjw3bW98dg1gzh2qsUKb1yhVgTMyaVn3FWsr84uSK8aNzHuyNQaoPYKsiDak61vg2KTRbk+
nwY4ZnDXGytfSgNMnCjRw7q6jbc0OThxkx2iIsaMmjTAw49FY0Z/IVM7IpSY9m21psmBNskOsSW+
UyddrhYZe6Rwg5vp0xurQ7VZxJY0mcuT7qTbxYn86eDF8VuecONArR7Lw7XPzRZ0IvgHjVofXFCp
sqBOMuWQyJzZld/vqJmMhbXhEYJ15EKX0AEZp493ZNA4NF68ctQ3dAGg9dB3geyxlcSeqoue9Mhq
L6PN5bkYuw+/87xnSLsPSygCDpugRzOU2gKkW6jRjD3vUFQZFPiAoH4GT6ENStys2RdthNI18zKZ
WyjwybIEXwhiNPPPHTco1DZTnd61Nj9B6mPfimL2pVDPimuIiRvWrYbLLgL/ifLXgS7eZS3z+wJJ
to2sIfGDKK13rxwotY014Ltdv2oIcr7HDgogk87+kVjpTZMO5ouMmwF6oKa4MCtq125p9ju/ZAni
FIkO1kC7v08GKOMKCHR+U8OhUWr/iDCcZwgG4yfqr3wrxU8j1QFJUDjyyNXAbGEkAJ+lYf8IjQpw
OcN+desU+jz1ONKICKhNbgzYe3IDOuJztkG5XWeL4m8+ER1A8ngAzTfgHdosGz4yHqK61DOfIDtc
oijRyDZ13ySPZWsfeGGE78DzpPMC5dEnyU39mBsDUmvWEL3/HNmlEKOgkTkLULZtWfpCi2MkiAKR
PtKZCFgynXV/sP3JL9ANHc/NIv2SZ9OYNezBDLb5ktWbcmzOcKc5I9tSem3q5ciSLR2tBMzkZ46O
nGmWtKw3ZO/jdCZGJHZPRVsUawb6gSczKyY+K5a6xjKx3GqLKiSI86b5xGeFtTTscQMCbdPTHpW/
izgZUGooU3BIQNwsOnOpaufnIfPAg12Gyb9pd/NYzvxI+nsvgewISmWS/JSNDhIuRregDuQJ81ME
DUFrEY/9AjVU/v7q5g9OuBqClM97G2jODoUae5m17X3YmWIJlrJ+NTVHELHZrMIlmby9l50xgsA1
PVAnHToOwjCAui7Uotn6xPiczTa6z9kCSwtWrRQNIl6umcyIMwvyQ4fONaoTtWo9rTexl1VzatIB
QV4Qcwb1yS49FGwqjxoEYnNbSYmQ7Q9zTB5qwK9z/OlTrBLar0UL7slwsIs7LTH2xM3gQ510kwBr
tezVTQGNvkjForubEqLdd3Y37nWIvy7xcOT7sA7CeeOO9qFOcutRB136RFsnRb4DC2WxCFA190xu
flraB0MP1q6ZtwDVs3e6Y+oawhUlYhaXRtebfRO07kIPkuhdZse8tLzXNgHt6tiM0U7PUnGnBlJ/
leTQ0DFRLmRFCdsmKeZhtck+AgR8wrDp3pEt7eat7YXnxDUMiLmOYBm18hEiysmnrwNFFgk5RrEw
kDxtwdAL7g9bX/R0ZmGr2gnpIlyAs6lXnVnhm9P0UHF3ARNSB5BiymBdo6B37TQ2krIST6IGywjw
+/Nx7eE5cyk5UuuKL236Y4TNsKgZgq70t0zDNr5AWU5pcJ0dT3deU3DtQkyxezXHXp/LJO6gpRd0
m4a12kZHpvOmAyR8jrzc+FL2/YE4tD0B9s4o7171MoUcJPAXWhdn9wLQe0C3cRZUBWRD8Ui+12L5
abv20pnQ9XrZiQrMQDYelIBoZDu6ZJ+l6YGV1dt0xeqfwgqQfZFHFsoNFAviBy8rDnmuefcxCJ92
eKKou7AbXpU91fG2MMPQ3jEOqpRf7SMSGbPcqMsNHn/9EQv+/jg6rIM+tJ2vE7OIZqXeQ4SAengY
jbOmdMJ13g3QNdOgg+B6KqilmlcbT9Jhg9q26tKqQw1ifWQvYKMmdVxtec3rVemb7Zyq3KjeDXvg
C7eZv6X6tqtd4/G41lE7PEuJpvWqbOVZ1QW5tXopJJ4egWaYNyJxtGWkzgI2fJ6R7U+9KCwFfQ5q
Jdcxfj07F6mDVT3y4qGqxIeFKONHVNYrBOK6VyPzkwXqp4aTdF1E9oy8XomUs7kpRm3mu5lxcIkR
gQLF1HYQkcM6J9iRiQ5cRZHpDGkKaLkWI4RoUby6irkEWlkB7qiIi2wgAID+jcWOCOTkJ089foU0
X0woy21i28EjudD6ZGvrGt4SZQIN9LYObIjpGPGHj7vCNZnzVnhhvDAcJzt5ie7uwzGvl70UElhv
4MWh5vlh19mPIW+bezeMmrXv59k2yBwopanJyGO0oLge1c4bQvvxwuejWHDdHTagEKQadTp4QpRL
nzvmkpodwHu37NPBtpw1yzKUiw/N3Sh8QPuTKNsipwGAIRQeLlAG+bSV/Kj58VaEbPknzQrfwqtW
dY4qFc9FqC9Qsthpd4iu4VvooqBYEPY/Qepqg1yviVcYVJ5ApFhdQgRjJhs1qQPV7c3GmmscBAit
3ZoPgIG3O9ssFDe1i/BhBWmIa5OBQBHfq3WMrQAV0i7z5oliGIdU6yOrq+COO016aIfEnxOjN/vL
LnMrPeSWkmdCBH4JLt8UooTFDLet8Q6+DYmafzM9c8kGcL3gD5E6UXunuxUIh9Sjdgg/fdsQjMaW
KcPb0AB5tfSRyMLecHy1dSjz9HJ4glzMp50KMcCROdnJfxSxvwy0ERiDpkk2dheFKyQ5kNdzRzwX
kSsHuw1AIUmabowka57JI2wiex1DnG+GxVY2n6jnG03v139sE/E88mVAyTiutzEZqOFCVkP9jL5S
WX1tUi8i/t2Wvv8y6v7W+9vYq3OrpipdTa7HYNx1A5KukEIv9z0iACtRGdadQEkYZI7F+JH7N0Xf
+d+tsfxhOa77IFMDO8ug9w+oAq+mMTIrtKUYgFSi+00f7Goda2GO2JNaA0m14OnUIfVGa67rb1fM
9BVXXYBMYpuVEPexgbzuWFZDoHiQn0jsqx80GbA2b7MHW691/E67Ctw0mbVKHRQXR0lZHAGCF0uU
PZWPFTe+EbRRY9/w2Eo+rmP0aAwXmu+8SIY/JqHWUGFcrq5Nr+7LFeSRw1XKg+DgDIBeOf0TVb/n
eQtputAfTq7tdgdTYiMTlb7xVieTg9Xf6b0xQ7agRIUIbokcK0yEhe3iQDI0mWo6qkm9VgtsJ/Vi
r2g+UO+fxiYsROYiEyBQ1cQJywSsKyFAa5a9uy+ljqWmsncVA2HA0LyU0s2tHzLh7i30aBdguA2y
SxgoAIOMDmDqduxvAhjiBWg17ButgOrfoPHkIUjzagklqfEIyFe6Y0XC1mORW2crLpx567DwpTXF
bZbm9g8A+1Hf6MmPsPxrOA8lyjfaxASRP94V4EfwEIrxsoPTtD6qB/pHuv3JbtqCrXlRTepD3mBm
Z2C790JAGOkqSJQVYbN2ZAgy3BGCRNcOo7Ah+KGdwWADJqoCVfsIrsxKJ+r21GyG/LNJ0EO8Hb72
Dr82qTfWAQ/7t2PzETU6pcgWoLY9ODUXW08tsFCNCEU2t8zCI7XpoFz8fBTbOOHRwcDik/gMYtl9
9508PLOut2/1MTkRGYIlOmuNstF4RV5DNn4HSi84Y207eZHZHCx49Sm81Mr151zgr5i8RF2wlXRr
a4kIJQqE+0p/iixww+G+9i8irMHHjYf/ERgZ5KD8NkTQpbOOI0rFIY5YW7dNXjfz3BD9c+xZb63H
k+9m2WC4ykM5aYmtkp58MA9Cq33g6BBkC3BPBzW4UboBaZLWiI6+ob2lmm9PC8o2MbJDHodvtEyj
DYILlOvMtdpkR4s1z8ZvEGD4YklsXsTrJXs/PWoVXhWK+YvsTS8B7VB2u3PnV1eyQ6YzxYvBK2cg
7B3XAM1kTxzy4sJww/fMBwyag4vtFKdhd3IBoEapQRO+x5AGcHRwb5g88te/jkyMaDyLzHoSWNkc
QcEkjlj1iiN2IPHG6bVH14qivRVHq8DMyrs0jdszSzgKWjoog/aIucwrX9c31Ku1TnMIAvd16tUH
9lED/LHH4gi7FmZrkLxEhIx86QDiupXTCe2GWlHpscW//ut//9//863/7+B7fkYZaZCL/xIyO+eR
aOr/+RfT//VfxWTefvzPv2zPtVzHscFh4XhgH2HMRf+3t1skweFt/K+wAd8Y1IjMO7vO67vGXECA
IPuIhR8AmxaUCN169sbyFKsCkPS3TTIAhisl/0DqHOlz8a3VFtM+NujCZA/EyjqhFVbnOO0GpWZO
emJjmK1d4pWDXKo9C4cyWk8qg0nU/NIGjvgUohDmusyIEydeIBuTQSAEzER0CBL/q42cyyxd6PiN
7yBPjOpZdXBE1h8tdejjplrleOiBkemv3rSSzyDTzzZOq2PF7mSsQj2S204uNJacaQKoKeizf/7q
bfPvXz1jNsMvy3GQg2b2r1896PFyras5u2u6aNggCRygasoYl5mtlS9VgqSJWk50I3DQpWtXZ/Jg
wDwBqq2jTOzPXpXwtV0Wul/m6XRFs2H1EmLF2s5x6vAljSpzEVtJd+SQxNyXBXgyBuSmHkeQPuPr
ZR/KFfzTqPFWrroPpZEgHQ50mxnVcCPD2NrZtolnLiAN/D/8Lj3r9y/H1hH1xbdjozSEOcz59cvp
3KR0UTov7qZFOisc4PJz+xEZivwCRdn2Aqj+Az0Oo1poK3rkUVN5oVxLXIYCWsVm6L0hBiyXzMkE
WNPwYApFDbEGx2meTVkduVoj4qV4K2I9f3K0ApJBRQfXIbf3NT+HWl6dUWi/QsLeucsVm34JblvQ
HST+nmygDEvWTQH+R+qlAVXUrxzFy4+oGVRrq8gGbs/K5ghOxduRC7D2+wKQx94HZ4bVJdW89oEi
DJs7aNc7d7/52sa5ZubWhXLHb0t7UpgzpePtVCfJz41tAHRSh6AHlr/6wbCj71XnZfeNOiBSWFRO
DAIwNLKItbMW0MNd5hXi3pRGtdKMMV9SL43uunQanYO892aKN9qFqS9Nu0m+kMu3DVdPZaNZUUdp
6uF/+EXY3i+/CEfXXQP/O1DM5oAhc0vdTl+eVHiymAOoZII7B68oyMfp/akzQK9MOMOofDS82nyj
RZittf0hcPz+pIUelmhaBSnIODmSBOykEkvisZM8LJ1WXlEUs0apvUUoAoT2ThlDXCYp9zSIOqj5
b23TZIGe+Ou6dlFlM1huuuHdaOx12zX2dGb3iVXORDSg2gqJIn1ju/H22v03n8lgV3L9H549vz72
1ZcJAihm68z1TBDReezXLzMJK91IM92/5X09IBWbeTMD+IWzGWkeir4zY9mmnnjJdWdJa13yqKoQ
KL3O7sBwC+JZpBELF9jjttjUyDOo52ylnq5fDgAZHVsJ8TY4kBkaHwg6GSHCacEo5lVigN7V1LOL
4SXRjIIt1KFn2mcHsjMRogSgdddsKeZxUYDLxvfSC0Odyz9/Kx7/20/MsrnucMME5a5uW799K1hR
2YFoUnarQy73aCnBDFCbJChhUyq3xIkasDhe9MUlYmO6+EK9nEPQgOiSyQb+PABjXVDJE7WyzwfU
wfWsWdRVrIGLO6vnVAqYO6DngBRysHdUxWAcrLks+NPVq2aoTuM6pBs7FRoq/BikGJEWbKgpla1z
gVAKB+tvNvIrVKhpclZ+ZBtqF0ttW3upFL33jAejfYfHMHRFzCAGUxcrt9QTldDY8ivIcFHvF2/P
rmsI5NreIZSm+gkMr/g5FavYrMeNcFCooux63jM8IxBUBGsKdvwg7HdRjO+4s7b2+jtTAUgKAJGR
usVOSbVUXzdAQSltEJaDRFgYCNA7d4a/hbh3cZJNBJr5sfH3bsafUyGbWzLleHUtUuQwVtSkDiMF
hEo33v75N2I6f7t1POhteAbEBTzHxi5c9X95Dg2ejtfdYJW3YWioqLN4iusqehcdig79nulnZH4i
lOehABj8euF7AUYM5Pf9lwJppRV0U8GSwVl0/+tIr2p1bGCGg5dpETCu4GJhXVwhJgW6Wmq60bgM
CznetSEHq0ggVhGYQJ+KXMuPoIlFqalqYofRbFyuWG5UM6tAPlq6Tr+hJoBGn1NSE1LIywilZkvX
wq+cEEGRb9bLaGTNF+g10OJYGVXVBBxCoGrcpjagbhP02slAJAElMGOCXkNtLr/xLecL9LoI+nop
u0xOH0GfMwCYg7pvM+EvpsnlhZlecJO0wL/2APG8WNKEUriuZwdUKPB7Iyi3flgYL2AVaVZ4pvpr
cotj8J8XyHV1jYt6pxY7CLIzu3m7TmsFIyLAajhNW8g8QCi+ONTSHlE3CunGoWzDe3Cu26jPQbSu
4vV2qJERAKyAz8F+EX1g+SRm2Vj6D0k7mgtf69MbgdrQjcxbc0szOQ0ygNeZOj0Lbr2iBzgZOlmt
389NiMYhOA1ssqsOZHeqZljWjiXnBhs/bdRBfj1GWbpuTXO40RoiVvWNGyCCImyZvYIAfkfKkE3c
7J1+9F5QxMjmMR9C4Ccgn8qbytj0EQL2hmlZuAI3e3Wjelf74gFghuRGx+PwMmBjBM0LCFw7eXuP
PFcAObsgv8+zsYZMQNGuqcnKVG7rFoXj1IQIs3Wua30VSyu/IMJuLHI95bdmmac3esnXxtDzWzL1
kd8sfNMfV5aymXZZQ7ljcve7VJzMQmwpWAvRILAbpmxLAaOQMmTK1vQctdGtDkA4FksuqNteNGFc
ospBUC+vt5ZflT9aM3mz4tEF5rX259im2+fSsOq1ndYa6oFG0DUAxbkqIpnf/mmeNNn2WVGuEbBo
l2ULSTwRFbeFQqOgDBIqyQqIIrQcoo11KnBLwUYHB8IB5MtGPKXcqEROvh+e3TxfjEM+PMQJABpu
yQzkWrBjx+rWBkAjx4tUkRs6abEAsKjfdVVTIQPXtV1yrOO8nNeG7l3ATxquLbeIoDiTD4fERHQe
JYn8jplIFLA8dN+BqVqmWWD/CKS3bxtkZGg4ygG8ix2E0RoFTePqn5+E1u9vS6wabN3S8WJghmHg
mfLrgxBhqLIxe62FYLyBEGvnI71EkAHQTZ29UBobUIUhIkK2FtpRYdPejw0rIXgDlnzGC+MStwLr
ga7MvuX4VaK4zH66eqCGP0Ci2o82XFGsEM+KBMkq9j+ttyRSFRmA/IjOIOEIYdx5UNfZtI6wUH08
l/aQnGTYmGfq0JEBOf/z12D8vi5VX4OjY92g/mOMdthf3ge871Hn7ery9FnTzj2FJMUtr0P5GCRe
CANY5gi+zOtNnwbWwu6t8veHAY0oUhT5090fFuCzQ6Ysnv/zJdvGb+scbriG6+Iv5+LhYf9t5wmk
qQGhwSg+TQv60ecVmNCD6BUx4VQF5cG2k6xLz9fXf5npHV8ZKKX6uzkAb+Nk1i0ZvUJq4+pd/z/m
zrY5btuI419F4/dhSQB8wEzjmY7l1m7rtHGTdPqSPtE6Vieec7yLo376/ECApyP0ENWrGYP2C9l3
WgLLffzvLvjffX1e9j8PnNH0eoI5r2vb/6hKznLZbl7frEcODqbkcT5cFev331z+HH7iRQjm/POB
MY/hsjDnN+6n2+8NvCLPp+N/WEAh4wSNrLafbnb95Xof/fPlX7rtd+11N/7R/dbxW8vfeYnV4++j
X3nXr3b4jY/7+FsLutw9rO683beLf7weCGRuvj90u5v33XjY7B//1O8DxMcRmqCeH7Z3SDzpSzN0
dD+hs25aFyN23bcv2ovrfqCdmuR1tX8RPnKgkq5UDox0hKGOtKb9PEZj07LtwwXEdZNVRjFWU5Cn
uAvjs+FdguHjb5o8qwpdAzwVk97l4Afc8ISfD7Hh8R3O3PZSc1z5gp2P7cAzaOJCqR2iI+NCnZUw
IG+sOe7ylAs1XAK2U4ZsZbpQ9NS4kCsSdREXjMlygkr+8JAX21dZVanKVo32QgJIlNj2dWH8oiKB
+n9UocgMICwYwe1DPuWCtZnWWllmtT0XvO6lpAo6V2IulFnDmYrWgFhMF7s85UJTZZo6L1C29arg
pS4lLjBbLjWLqAKoBDJV154LkVlEQjKlc2Mnn56WLhSGEVu5KdCNzWtlinulgINvs6q0us4d2p7W
/hVD2+L951ljaZfi2Bl/YfBPtaCuMzCUBluQH/mTFhfoD3DhKIv6coto6swUhUbXQQDcFXGhUHlW
lpUhxPUeOCErgIZKhUCrrKZwpKrZ1EVuEVPYkJhplQeHQMaSlhAUPBppVKBtZjECtQ2SbtnlqSrA
BUWWk1cWtNtdyYmCMiTOUlXQmaUi0lS68gofccGrAqGD9ndKSBOUE2Lp9ousAqu39EId7d2pENQF
ATRmgAzdf+51LyEuECAWIMgie6gRglxbsoAQIcYGwXkNQ/GsCF4TpCYtg0AG4yrAMi6UWdlo4wrq
/oq8giWZ4hDbPJ9jp+TMIi8PkBsEhUGwUGqi0LAuURWsYFMGIeDzryIEq+1h2DtcAzx9OMUNOB76
aSIQUThBDSyPWJeU8JDwUztAjpRTsVFUaxK1AzwxV9GWaQDZgQIVKUyIiyI7UORVRg0d0KRJzxuQ
1kidocYCcAAQbfnhKccqYLOiKU0B/OktRHo5Aiv3eimIjnVWcdhIYXUwhJEUOJ9YAxoROKXLBS3G
C0BFSAHIhLH47oq8QVFUZIqIC71X8+dfxRw+CKPiE7U0MjA5mRK7NNaXJ1zucWoXG1IJqigl7Q4h
gPpKTuFhLigmAYR20SDxHNZM01Cwi+j9KRfwDvQWOfgs2IXkcERVlLnYO/CsAebrJoTCdxImi0IQ
IvAyqEkh8uSiRHIcJbaOxEd0PqmqCGyIcETkAOygoLEjD04kNY0gpQu57Jf7CCAE4BHFvFWACCJP
2ejMGKNrkgYvCz44TyhvUgUvkZHahToDJiEeZp/TFVlHiuuwiQoM791NTQo0rdpPDJcj23obLoMm
V1ROKFTNGMrSLjY2o80SD2mDD01OCgorL6+YjNxTgRUZ7wIjVSBppsoEfoBxnIQkvdCZtN7b6i83
CIhCU5uaI3RDIBCZxaZEFIhNrcPc3JWcc8BxuZRXlkA1mSVS0GWEotUVYRKFWDAWv/sEFaEUZ0+I
gIuA9AOe0SpqT5ZokiR6upKLkih6uW5MmQjg/pEARZ0xMoYleDJ1FQAmLwPpuQRDWCPdPmmT0jVP
OIRH91nDulFKVclZAKoK4r4TEiYO5aTAylTOdMVSAIRgQNvLYxSdWmBQWIo/QikwJcV05/SwhNMV
SUFlMwVUyYhOsIfJ6QKrU2KD2GSG4+JcZ4U3eBGEYJtMN8CKII5HLqUFIdSUhYSiQCMWTgF1YApj
uiImFDmgm6kbXaXnE5lulEYERtF7REmhNvenCFaDONP2ybSIZ09yVlFRYJJCB8Y119gC9x9cfyQE
1mSYHc2x58khqhR7MOGikMDBR3XJ5NkMqEa7rwFWNMk0M7SpOQOHfgp37wwA3c01HXhHK3cKntFy
khcUYZs6WMHkmKBoSBWnyrSc0IVH4SS0GkYZgmu8IjBEAVIFUhtmeKSiQBUNAJE2pvCoIyZQYiRs
rgzFRy8qyYlCYVXj/dSXp8o6zyxwcd7E7ai2IIEqiI3nImN6UVGBiRYKgWqy0hVNePltlCCRHzLX
auCwd4XJBQTUWAtxQECCQAEV0Cz0WsDPhTkEUwNiV5xt66/khIBagjggwClojj+jv+5+LjisgBFt
lyd5LiQXFgFqIr+iuEDXGf3G7qVSoZAaxQXAcgwp1IoWtZAmTTdMCUTPSyM1h0TI7FHTb4m1X2gC
uGlOcEzY5GXAx2FP2v4TvnQcZ+E1rZuLadql7zjv7Dgy87tfmFtQ7xI4GWZxTSmLL7rhF0/6dhjm
5QJin6ZQTj6cp1Km+4RfDxu8e+vFveZdzf/5hqMa2t1qzeu63HxQWKYbWfr2xZ827Yf2uj1tqEE3
ebq3K7kzs3MU/98hPF5FdB3CIKa76/+3HZaEJzhfTviqHcZ2nJfopnEK6/BRKeVX7ab/yDum+8Wq
vSkR02bebddebOdVulX7/F1OeRi61b5fHfYL4lNmJCV+3m3az+2uO6XsQ00x5TBadrb9ePZqy7Hs
H5Zs97mN9C5/huv9xeJ50kXpoiQpZYYJd5fLJYfSrZTyGzje9/MKJ/HWVKfm/7h3PO9Jqv72ol0v
BDDMbEgX/Haz6QcGeOcVTkv2aK2Y9HDRt5EV8d3lYsrbz0ux8HCSlOzf7tomj1WKCUPgsLq6WTDZ
V0SkpP++PfTjHTb7XEpK+13bDwvrEQBsOd3dzaYdLk7ZEWqEctLj2K7Wh7Hb7xcyrXw8Jabfr9b9
ZbtsjvVFXjlpfMG43S8kO0CEctq88p6/nz4tbFPoXXoO6tvDLibtUhkx6e2wj2xIaC+RUv6u+7Dj
uM8lt31Hm5z0L+3Sb9Eu6Nom5YQ/n71prz+N637p1qHvmlOfg/5fu93YLSxVyM2fg/i77td+tXBj
obn6OYj/Z7u7mnng3BikXc++mPR2t1+fvWp5qWu/9Gagl64x+nlucN5exbrvwVEp+X+s+yXHffOq
mOzVhohkmdWEWREx6V3H2ZgzY6dH6eexpIT/2Q3DeLP5pY3ShDD/KSX/fr296M7ejnd8mx+nkpL/
1/bwgCCGSaXnucFdQXTkQQik5H+A+904douQgveTuNqMnPavy6xS+/F+Kd0f9+16Xp0TRGrvrpFD
SvanbneNZ5sJTZRpI34Gh/lTT2YTiTdHUrpxPumi/93id4ZLXoo60/LrnqaGxcS7cX927+L9kSVi
+v244qjrfrl236kppn2z5byVywVXfD/045TvQ5qOB6XcxZ/mA1Du+7UluOa+sdp07e7lbwAAAP//
</cx:binary>
              </cx:geoCache>
            </cx:geography>
          </cx:layoutPr>
        </cx:series>
      </cx:plotAreaRegion>
    </cx:plotArea>
    <cx:legend pos="r" align="min" overlay="0"/>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1.png"/><Relationship Id="rId7" Type="http://schemas.openxmlformats.org/officeDocument/2006/relationships/chart" Target="../charts/chart1.xml"/><Relationship Id="rId2" Type="http://schemas.openxmlformats.org/officeDocument/2006/relationships/hyperlink" Target="#'Pivot Tables'!A1"/><Relationship Id="rId1" Type="http://schemas.openxmlformats.org/officeDocument/2006/relationships/hyperlink" Target="#Orders!A1"/><Relationship Id="rId6" Type="http://schemas.microsoft.com/office/2014/relationships/chartEx" Target="../charts/chartEx1.xml"/><Relationship Id="rId11" Type="http://schemas.openxmlformats.org/officeDocument/2006/relationships/chart" Target="../charts/chart5.xml"/><Relationship Id="rId5" Type="http://schemas.openxmlformats.org/officeDocument/2006/relationships/image" Target="../media/image3.png"/><Relationship Id="rId10" Type="http://schemas.openxmlformats.org/officeDocument/2006/relationships/chart" Target="../charts/chart4.xml"/><Relationship Id="rId4" Type="http://schemas.openxmlformats.org/officeDocument/2006/relationships/image" Target="../media/image2.png"/><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image" Target="../media/image1.png"/><Relationship Id="rId7" Type="http://schemas.openxmlformats.org/officeDocument/2006/relationships/chart" Target="../charts/chart7.xml"/><Relationship Id="rId2" Type="http://schemas.openxmlformats.org/officeDocument/2006/relationships/hyperlink" Target="#Orders!A1"/><Relationship Id="rId1" Type="http://schemas.openxmlformats.org/officeDocument/2006/relationships/hyperlink" Target="#Dashboard!A1"/><Relationship Id="rId6" Type="http://schemas.openxmlformats.org/officeDocument/2006/relationships/chart" Target="../charts/chart6.xml"/><Relationship Id="rId11" Type="http://schemas.openxmlformats.org/officeDocument/2006/relationships/chart" Target="../charts/chart10.xml"/><Relationship Id="rId5" Type="http://schemas.openxmlformats.org/officeDocument/2006/relationships/image" Target="../media/image3.png"/><Relationship Id="rId10" Type="http://schemas.openxmlformats.org/officeDocument/2006/relationships/chart" Target="../charts/chart9.xml"/><Relationship Id="rId4" Type="http://schemas.openxmlformats.org/officeDocument/2006/relationships/image" Target="../media/image2.png"/><Relationship Id="rId9"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Pivot Tables'!A1"/><Relationship Id="rId1" Type="http://schemas.openxmlformats.org/officeDocument/2006/relationships/hyperlink" Target="#Dashboard!A1"/><Relationship Id="rId5" Type="http://schemas.openxmlformats.org/officeDocument/2006/relationships/image" Target="../media/image3.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241299</xdr:colOff>
      <xdr:row>1</xdr:row>
      <xdr:rowOff>63499</xdr:rowOff>
    </xdr:from>
    <xdr:to>
      <xdr:col>31</xdr:col>
      <xdr:colOff>192911</xdr:colOff>
      <xdr:row>62</xdr:row>
      <xdr:rowOff>97444</xdr:rowOff>
    </xdr:to>
    <xdr:sp macro="" textlink="">
      <xdr:nvSpPr>
        <xdr:cNvPr id="4" name="Rounded Rectangle 3">
          <a:extLst>
            <a:ext uri="{FF2B5EF4-FFF2-40B4-BE49-F238E27FC236}">
              <a16:creationId xmlns:a16="http://schemas.microsoft.com/office/drawing/2014/main" id="{189ACE20-5DA6-1F41-9A51-AD7227F7F912}"/>
            </a:ext>
          </a:extLst>
        </xdr:cNvPr>
        <xdr:cNvSpPr/>
      </xdr:nvSpPr>
      <xdr:spPr>
        <a:xfrm>
          <a:off x="241299" y="224258"/>
          <a:ext cx="19998321" cy="9840275"/>
        </a:xfrm>
        <a:prstGeom prst="roundRect">
          <a:avLst>
            <a:gd name="adj" fmla="val 3413"/>
          </a:avLst>
        </a:prstGeom>
        <a:solidFill>
          <a:schemeClr val="bg1">
            <a:alpha val="1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533400</xdr:colOff>
      <xdr:row>3</xdr:row>
      <xdr:rowOff>88900</xdr:rowOff>
    </xdr:from>
    <xdr:to>
      <xdr:col>5</xdr:col>
      <xdr:colOff>419100</xdr:colOff>
      <xdr:row>6</xdr:row>
      <xdr:rowOff>88900</xdr:rowOff>
    </xdr:to>
    <xdr:sp macro="" textlink="">
      <xdr:nvSpPr>
        <xdr:cNvPr id="11" name="Rounded Rectangle 10">
          <a:extLst>
            <a:ext uri="{FF2B5EF4-FFF2-40B4-BE49-F238E27FC236}">
              <a16:creationId xmlns:a16="http://schemas.microsoft.com/office/drawing/2014/main" id="{FEF68A8F-E941-884C-9108-C2B391551D74}"/>
            </a:ext>
          </a:extLst>
        </xdr:cNvPr>
        <xdr:cNvSpPr/>
      </xdr:nvSpPr>
      <xdr:spPr>
        <a:xfrm>
          <a:off x="533400" y="584200"/>
          <a:ext cx="1981200" cy="495300"/>
        </a:xfrm>
        <a:prstGeom prst="roundRect">
          <a:avLst>
            <a:gd name="adj" fmla="val 13726"/>
          </a:avLst>
        </a:prstGeom>
        <a:gradFill flip="none" rotWithShape="1">
          <a:gsLst>
            <a:gs pos="6000">
              <a:srgbClr val="0B1A2E">
                <a:lumMod val="99000"/>
                <a:lumOff val="1000"/>
                <a:alpha val="92000"/>
              </a:srgbClr>
            </a:gs>
            <a:gs pos="100000">
              <a:srgbClr val="0B1A2E">
                <a:alpha val="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266700</xdr:colOff>
      <xdr:row>3</xdr:row>
      <xdr:rowOff>139700</xdr:rowOff>
    </xdr:from>
    <xdr:ext cx="1562100" cy="364780"/>
    <xdr:sp macro="" textlink="">
      <xdr:nvSpPr>
        <xdr:cNvPr id="3" name="TextBox 2">
          <a:extLst>
            <a:ext uri="{FF2B5EF4-FFF2-40B4-BE49-F238E27FC236}">
              <a16:creationId xmlns:a16="http://schemas.microsoft.com/office/drawing/2014/main" id="{2E5D98F7-B3C8-324D-84CF-A47914A50111}"/>
            </a:ext>
          </a:extLst>
        </xdr:cNvPr>
        <xdr:cNvSpPr txBox="1"/>
      </xdr:nvSpPr>
      <xdr:spPr>
        <a:xfrm>
          <a:off x="965200" y="63500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Dashboard</a:t>
          </a:r>
        </a:p>
      </xdr:txBody>
    </xdr:sp>
    <xdr:clientData/>
  </xdr:oneCellAnchor>
  <xdr:twoCellAnchor>
    <xdr:from>
      <xdr:col>6</xdr:col>
      <xdr:colOff>177800</xdr:colOff>
      <xdr:row>2</xdr:row>
      <xdr:rowOff>139700</xdr:rowOff>
    </xdr:from>
    <xdr:to>
      <xdr:col>30</xdr:col>
      <xdr:colOff>578734</xdr:colOff>
      <xdr:row>61</xdr:row>
      <xdr:rowOff>64304</xdr:rowOff>
    </xdr:to>
    <xdr:sp macro="" textlink="">
      <xdr:nvSpPr>
        <xdr:cNvPr id="6" name="Rounded Rectangle 5">
          <a:extLst>
            <a:ext uri="{FF2B5EF4-FFF2-40B4-BE49-F238E27FC236}">
              <a16:creationId xmlns:a16="http://schemas.microsoft.com/office/drawing/2014/main" id="{B044C41F-437A-9147-882B-056CC0DFC3AC}"/>
            </a:ext>
          </a:extLst>
        </xdr:cNvPr>
        <xdr:cNvSpPr/>
      </xdr:nvSpPr>
      <xdr:spPr>
        <a:xfrm>
          <a:off x="2942863" y="461219"/>
          <a:ext cx="16991314" cy="9409414"/>
        </a:xfrm>
        <a:prstGeom prst="roundRect">
          <a:avLst>
            <a:gd name="adj" fmla="val 3618"/>
          </a:avLst>
        </a:prstGeom>
        <a:solidFill>
          <a:srgbClr val="0B1A2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393700</xdr:colOff>
      <xdr:row>12</xdr:row>
      <xdr:rowOff>114299</xdr:rowOff>
    </xdr:from>
    <xdr:to>
      <xdr:col>6</xdr:col>
      <xdr:colOff>12700</xdr:colOff>
      <xdr:row>53</xdr:row>
      <xdr:rowOff>43294</xdr:rowOff>
    </xdr:to>
    <xdr:sp macro="" textlink="">
      <xdr:nvSpPr>
        <xdr:cNvPr id="7" name="Rounded Rectangle 6">
          <a:extLst>
            <a:ext uri="{FF2B5EF4-FFF2-40B4-BE49-F238E27FC236}">
              <a16:creationId xmlns:a16="http://schemas.microsoft.com/office/drawing/2014/main" id="{0CDF2EFD-D07E-B94C-9A67-025F357C6C0B}"/>
            </a:ext>
          </a:extLst>
        </xdr:cNvPr>
        <xdr:cNvSpPr/>
      </xdr:nvSpPr>
      <xdr:spPr>
        <a:xfrm>
          <a:off x="393700" y="2019299"/>
          <a:ext cx="2389909" cy="6437745"/>
        </a:xfrm>
        <a:prstGeom prst="roundRect">
          <a:avLst>
            <a:gd name="adj" fmla="val 4534"/>
          </a:avLst>
        </a:prstGeom>
        <a:solidFill>
          <a:srgbClr val="0B1A2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292100</xdr:colOff>
      <xdr:row>6</xdr:row>
      <xdr:rowOff>127000</xdr:rowOff>
    </xdr:from>
    <xdr:ext cx="1562100" cy="364780"/>
    <xdr:sp macro="" textlink="">
      <xdr:nvSpPr>
        <xdr:cNvPr id="9" name="TextBox 8">
          <a:hlinkClick xmlns:r="http://schemas.openxmlformats.org/officeDocument/2006/relationships" r:id="rId1"/>
          <a:extLst>
            <a:ext uri="{FF2B5EF4-FFF2-40B4-BE49-F238E27FC236}">
              <a16:creationId xmlns:a16="http://schemas.microsoft.com/office/drawing/2014/main" id="{98606C31-CA37-6347-B70F-4145CCE027AC}"/>
            </a:ext>
          </a:extLst>
        </xdr:cNvPr>
        <xdr:cNvSpPr txBox="1"/>
      </xdr:nvSpPr>
      <xdr:spPr>
        <a:xfrm>
          <a:off x="990600" y="111760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Raw Data</a:t>
          </a:r>
        </a:p>
      </xdr:txBody>
    </xdr:sp>
    <xdr:clientData/>
  </xdr:oneCellAnchor>
  <xdr:oneCellAnchor>
    <xdr:from>
      <xdr:col>3</xdr:col>
      <xdr:colOff>279400</xdr:colOff>
      <xdr:row>9</xdr:row>
      <xdr:rowOff>0</xdr:rowOff>
    </xdr:from>
    <xdr:ext cx="1562100" cy="364780"/>
    <xdr:sp macro="" textlink="">
      <xdr:nvSpPr>
        <xdr:cNvPr id="10" name="TextBox 9">
          <a:hlinkClick xmlns:r="http://schemas.openxmlformats.org/officeDocument/2006/relationships" r:id="rId2"/>
          <a:extLst>
            <a:ext uri="{FF2B5EF4-FFF2-40B4-BE49-F238E27FC236}">
              <a16:creationId xmlns:a16="http://schemas.microsoft.com/office/drawing/2014/main" id="{4D9C80BC-C940-1F47-A085-29568B802A1E}"/>
            </a:ext>
          </a:extLst>
        </xdr:cNvPr>
        <xdr:cNvSpPr txBox="1"/>
      </xdr:nvSpPr>
      <xdr:spPr>
        <a:xfrm>
          <a:off x="977900" y="148590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Pivot</a:t>
          </a:r>
          <a:r>
            <a:rPr lang="en-US" sz="1600" b="0" baseline="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 Tables</a:t>
          </a:r>
          <a:endPar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endParaRPr>
        </a:p>
      </xdr:txBody>
    </xdr:sp>
    <xdr:clientData/>
  </xdr:oneCellAnchor>
  <xdr:twoCellAnchor editAs="oneCell">
    <xdr:from>
      <xdr:col>3</xdr:col>
      <xdr:colOff>12700</xdr:colOff>
      <xdr:row>4</xdr:row>
      <xdr:rowOff>38100</xdr:rowOff>
    </xdr:from>
    <xdr:to>
      <xdr:col>3</xdr:col>
      <xdr:colOff>241300</xdr:colOff>
      <xdr:row>5</xdr:row>
      <xdr:rowOff>101600</xdr:rowOff>
    </xdr:to>
    <xdr:pic>
      <xdr:nvPicPr>
        <xdr:cNvPr id="13" name="Picture 12">
          <a:extLst>
            <a:ext uri="{FF2B5EF4-FFF2-40B4-BE49-F238E27FC236}">
              <a16:creationId xmlns:a16="http://schemas.microsoft.com/office/drawing/2014/main" id="{B6B0CFBD-4F05-EC4B-9618-63AA7DDBE26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11200" y="698500"/>
          <a:ext cx="228600" cy="228600"/>
        </a:xfrm>
        <a:prstGeom prst="rect">
          <a:avLst/>
        </a:prstGeom>
      </xdr:spPr>
    </xdr:pic>
    <xdr:clientData/>
  </xdr:twoCellAnchor>
  <xdr:twoCellAnchor editAs="oneCell">
    <xdr:from>
      <xdr:col>2</xdr:col>
      <xdr:colOff>685800</xdr:colOff>
      <xdr:row>7</xdr:row>
      <xdr:rowOff>0</xdr:rowOff>
    </xdr:from>
    <xdr:to>
      <xdr:col>3</xdr:col>
      <xdr:colOff>241300</xdr:colOff>
      <xdr:row>8</xdr:row>
      <xdr:rowOff>88900</xdr:rowOff>
    </xdr:to>
    <xdr:pic>
      <xdr:nvPicPr>
        <xdr:cNvPr id="15" name="Picture 14">
          <a:extLst>
            <a:ext uri="{FF2B5EF4-FFF2-40B4-BE49-F238E27FC236}">
              <a16:creationId xmlns:a16="http://schemas.microsoft.com/office/drawing/2014/main" id="{76324A04-9452-0B49-9E23-BDA44525A4D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85800" y="1155700"/>
          <a:ext cx="254000" cy="254000"/>
        </a:xfrm>
        <a:prstGeom prst="rect">
          <a:avLst/>
        </a:prstGeom>
      </xdr:spPr>
    </xdr:pic>
    <xdr:clientData/>
  </xdr:twoCellAnchor>
  <xdr:twoCellAnchor editAs="oneCell">
    <xdr:from>
      <xdr:col>2</xdr:col>
      <xdr:colOff>685800</xdr:colOff>
      <xdr:row>9</xdr:row>
      <xdr:rowOff>50800</xdr:rowOff>
    </xdr:from>
    <xdr:to>
      <xdr:col>3</xdr:col>
      <xdr:colOff>266700</xdr:colOff>
      <xdr:row>11</xdr:row>
      <xdr:rowOff>0</xdr:rowOff>
    </xdr:to>
    <xdr:pic>
      <xdr:nvPicPr>
        <xdr:cNvPr id="17" name="Picture 16">
          <a:extLst>
            <a:ext uri="{FF2B5EF4-FFF2-40B4-BE49-F238E27FC236}">
              <a16:creationId xmlns:a16="http://schemas.microsoft.com/office/drawing/2014/main" id="{DE7C8D06-1879-814D-BFBD-1EEF0A9E9B5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85800" y="1536700"/>
          <a:ext cx="279400" cy="279400"/>
        </a:xfrm>
        <a:prstGeom prst="rect">
          <a:avLst/>
        </a:prstGeom>
      </xdr:spPr>
    </xdr:pic>
    <xdr:clientData/>
  </xdr:twoCellAnchor>
  <xdr:twoCellAnchor>
    <xdr:from>
      <xdr:col>6</xdr:col>
      <xdr:colOff>482600</xdr:colOff>
      <xdr:row>4</xdr:row>
      <xdr:rowOff>25400</xdr:rowOff>
    </xdr:from>
    <xdr:to>
      <xdr:col>13</xdr:col>
      <xdr:colOff>76200</xdr:colOff>
      <xdr:row>7</xdr:row>
      <xdr:rowOff>0</xdr:rowOff>
    </xdr:to>
    <xdr:sp macro="" textlink="">
      <xdr:nvSpPr>
        <xdr:cNvPr id="18" name="TextBox 17">
          <a:extLst>
            <a:ext uri="{FF2B5EF4-FFF2-40B4-BE49-F238E27FC236}">
              <a16:creationId xmlns:a16="http://schemas.microsoft.com/office/drawing/2014/main" id="{5A09BD27-D7B0-EF4B-94F3-F82B56F70732}"/>
            </a:ext>
          </a:extLst>
        </xdr:cNvPr>
        <xdr:cNvSpPr txBox="1"/>
      </xdr:nvSpPr>
      <xdr:spPr>
        <a:xfrm>
          <a:off x="3276600" y="685800"/>
          <a:ext cx="44831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Futura Medium" panose="020B0602020204020303" pitchFamily="34" charset="-79"/>
              <a:cs typeface="Futura Medium" panose="020B0602020204020303" pitchFamily="34" charset="-79"/>
            </a:rPr>
            <a:t>Super</a:t>
          </a:r>
          <a:r>
            <a:rPr lang="en-US" sz="2000" b="1" baseline="0">
              <a:solidFill>
                <a:schemeClr val="bg1"/>
              </a:solidFill>
              <a:latin typeface="Futura Medium" panose="020B0602020204020303" pitchFamily="34" charset="-79"/>
              <a:cs typeface="Futura Medium" panose="020B0602020204020303" pitchFamily="34" charset="-79"/>
            </a:rPr>
            <a:t> Store Sales Dashboard</a:t>
          </a:r>
          <a:endParaRPr lang="en-US" sz="2000" b="1">
            <a:solidFill>
              <a:schemeClr val="bg1"/>
            </a:solidFill>
            <a:latin typeface="Futura Medium" panose="020B0602020204020303" pitchFamily="34" charset="-79"/>
            <a:cs typeface="Futura Medium" panose="020B0602020204020303" pitchFamily="34" charset="-79"/>
          </a:endParaRPr>
        </a:p>
      </xdr:txBody>
    </xdr:sp>
    <xdr:clientData/>
  </xdr:twoCellAnchor>
  <xdr:twoCellAnchor>
    <xdr:from>
      <xdr:col>6</xdr:col>
      <xdr:colOff>607024</xdr:colOff>
      <xdr:row>8</xdr:row>
      <xdr:rowOff>12700</xdr:rowOff>
    </xdr:from>
    <xdr:to>
      <xdr:col>12</xdr:col>
      <xdr:colOff>318139</xdr:colOff>
      <xdr:row>14</xdr:row>
      <xdr:rowOff>63500</xdr:rowOff>
    </xdr:to>
    <xdr:sp macro="" textlink="">
      <xdr:nvSpPr>
        <xdr:cNvPr id="19" name="Rounded Rectangle 18">
          <a:extLst>
            <a:ext uri="{FF2B5EF4-FFF2-40B4-BE49-F238E27FC236}">
              <a16:creationId xmlns:a16="http://schemas.microsoft.com/office/drawing/2014/main" id="{83953C19-5455-5342-8562-A6FED4AC005A}"/>
            </a:ext>
          </a:extLst>
        </xdr:cNvPr>
        <xdr:cNvSpPr/>
      </xdr:nvSpPr>
      <xdr:spPr>
        <a:xfrm>
          <a:off x="3404705" y="1337917"/>
          <a:ext cx="3907637" cy="1044713"/>
        </a:xfrm>
        <a:prstGeom prst="roundRect">
          <a:avLst>
            <a:gd name="adj" fmla="val 7778"/>
          </a:avLst>
        </a:prstGeom>
        <a:solidFill>
          <a:srgbClr val="2E405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607023</xdr:colOff>
      <xdr:row>8</xdr:row>
      <xdr:rowOff>0</xdr:rowOff>
    </xdr:from>
    <xdr:to>
      <xdr:col>18</xdr:col>
      <xdr:colOff>318139</xdr:colOff>
      <xdr:row>14</xdr:row>
      <xdr:rowOff>50800</xdr:rowOff>
    </xdr:to>
    <xdr:sp macro="" textlink="">
      <xdr:nvSpPr>
        <xdr:cNvPr id="20" name="Rounded Rectangle 19">
          <a:extLst>
            <a:ext uri="{FF2B5EF4-FFF2-40B4-BE49-F238E27FC236}">
              <a16:creationId xmlns:a16="http://schemas.microsoft.com/office/drawing/2014/main" id="{EE2E1F37-3617-0346-996D-CADAB73E6E3E}"/>
            </a:ext>
          </a:extLst>
        </xdr:cNvPr>
        <xdr:cNvSpPr/>
      </xdr:nvSpPr>
      <xdr:spPr>
        <a:xfrm>
          <a:off x="7601226" y="1325217"/>
          <a:ext cx="3907638" cy="1044713"/>
        </a:xfrm>
        <a:prstGeom prst="roundRect">
          <a:avLst>
            <a:gd name="adj" fmla="val 7778"/>
          </a:avLst>
        </a:prstGeom>
        <a:solidFill>
          <a:srgbClr val="2E405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594328</xdr:colOff>
      <xdr:row>7</xdr:row>
      <xdr:rowOff>157385</xdr:rowOff>
    </xdr:from>
    <xdr:to>
      <xdr:col>24</xdr:col>
      <xdr:colOff>305443</xdr:colOff>
      <xdr:row>14</xdr:row>
      <xdr:rowOff>47425</xdr:rowOff>
    </xdr:to>
    <xdr:sp macro="" textlink="">
      <xdr:nvSpPr>
        <xdr:cNvPr id="22" name="Rounded Rectangle 21">
          <a:extLst>
            <a:ext uri="{FF2B5EF4-FFF2-40B4-BE49-F238E27FC236}">
              <a16:creationId xmlns:a16="http://schemas.microsoft.com/office/drawing/2014/main" id="{E2006DB6-2CDA-C043-B329-BEBBF2812E0C}"/>
            </a:ext>
          </a:extLst>
        </xdr:cNvPr>
        <xdr:cNvSpPr/>
      </xdr:nvSpPr>
      <xdr:spPr>
        <a:xfrm>
          <a:off x="11785053" y="1316950"/>
          <a:ext cx="3907636" cy="1049605"/>
        </a:xfrm>
        <a:prstGeom prst="roundRect">
          <a:avLst>
            <a:gd name="adj" fmla="val 7778"/>
          </a:avLst>
        </a:prstGeom>
        <a:solidFill>
          <a:srgbClr val="2E405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594328</xdr:colOff>
      <xdr:row>7</xdr:row>
      <xdr:rowOff>144684</xdr:rowOff>
    </xdr:from>
    <xdr:to>
      <xdr:col>30</xdr:col>
      <xdr:colOff>305443</xdr:colOff>
      <xdr:row>14</xdr:row>
      <xdr:rowOff>34724</xdr:rowOff>
    </xdr:to>
    <xdr:sp macro="" textlink="">
      <xdr:nvSpPr>
        <xdr:cNvPr id="23" name="Rounded Rectangle 22">
          <a:extLst>
            <a:ext uri="{FF2B5EF4-FFF2-40B4-BE49-F238E27FC236}">
              <a16:creationId xmlns:a16="http://schemas.microsoft.com/office/drawing/2014/main" id="{B05FDD3D-F65B-1344-AE65-B31C8690997B}"/>
            </a:ext>
          </a:extLst>
        </xdr:cNvPr>
        <xdr:cNvSpPr/>
      </xdr:nvSpPr>
      <xdr:spPr>
        <a:xfrm>
          <a:off x="15981574" y="1304249"/>
          <a:ext cx="3907637" cy="1049605"/>
        </a:xfrm>
        <a:prstGeom prst="roundRect">
          <a:avLst>
            <a:gd name="adj" fmla="val 7778"/>
          </a:avLst>
        </a:prstGeom>
        <a:solidFill>
          <a:srgbClr val="2E405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558799</xdr:colOff>
      <xdr:row>15</xdr:row>
      <xdr:rowOff>126998</xdr:rowOff>
    </xdr:from>
    <xdr:to>
      <xdr:col>18</xdr:col>
      <xdr:colOff>305442</xdr:colOff>
      <xdr:row>59</xdr:row>
      <xdr:rowOff>144683</xdr:rowOff>
    </xdr:to>
    <xdr:sp macro="" textlink="">
      <xdr:nvSpPr>
        <xdr:cNvPr id="24" name="Rounded Rectangle 23">
          <a:extLst>
            <a:ext uri="{FF2B5EF4-FFF2-40B4-BE49-F238E27FC236}">
              <a16:creationId xmlns:a16="http://schemas.microsoft.com/office/drawing/2014/main" id="{ACA571AD-B5CC-F046-8383-006D0452A60B}"/>
            </a:ext>
          </a:extLst>
        </xdr:cNvPr>
        <xdr:cNvSpPr/>
      </xdr:nvSpPr>
      <xdr:spPr>
        <a:xfrm>
          <a:off x="3356480" y="2611781"/>
          <a:ext cx="8139687" cy="7306380"/>
        </a:xfrm>
        <a:prstGeom prst="roundRect">
          <a:avLst>
            <a:gd name="adj" fmla="val 2564"/>
          </a:avLst>
        </a:prstGeom>
        <a:solidFill>
          <a:srgbClr val="2E405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607391</xdr:colOff>
      <xdr:row>15</xdr:row>
      <xdr:rowOff>110924</xdr:rowOff>
    </xdr:from>
    <xdr:to>
      <xdr:col>30</xdr:col>
      <xdr:colOff>312899</xdr:colOff>
      <xdr:row>34</xdr:row>
      <xdr:rowOff>72824</xdr:rowOff>
    </xdr:to>
    <xdr:sp macro="" textlink="">
      <xdr:nvSpPr>
        <xdr:cNvPr id="25" name="Rounded Rectangle 24">
          <a:extLst>
            <a:ext uri="{FF2B5EF4-FFF2-40B4-BE49-F238E27FC236}">
              <a16:creationId xmlns:a16="http://schemas.microsoft.com/office/drawing/2014/main" id="{AC237249-5C0E-3248-94ED-820769F3B5C0}"/>
            </a:ext>
          </a:extLst>
        </xdr:cNvPr>
        <xdr:cNvSpPr/>
      </xdr:nvSpPr>
      <xdr:spPr>
        <a:xfrm>
          <a:off x="11798116" y="2595707"/>
          <a:ext cx="8098551" cy="3109291"/>
        </a:xfrm>
        <a:prstGeom prst="roundRect">
          <a:avLst>
            <a:gd name="adj" fmla="val 7778"/>
          </a:avLst>
        </a:prstGeom>
        <a:solidFill>
          <a:srgbClr val="2E405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607024</xdr:colOff>
      <xdr:row>8</xdr:row>
      <xdr:rowOff>12700</xdr:rowOff>
    </xdr:from>
    <xdr:to>
      <xdr:col>12</xdr:col>
      <xdr:colOff>302775</xdr:colOff>
      <xdr:row>10</xdr:row>
      <xdr:rowOff>63500</xdr:rowOff>
    </xdr:to>
    <xdr:sp macro="" textlink="">
      <xdr:nvSpPr>
        <xdr:cNvPr id="34" name="Round Same Side Corner Rectangle 33">
          <a:extLst>
            <a:ext uri="{FF2B5EF4-FFF2-40B4-BE49-F238E27FC236}">
              <a16:creationId xmlns:a16="http://schemas.microsoft.com/office/drawing/2014/main" id="{2D5CE5DD-7CDE-8943-BE6A-62E41A76312E}"/>
            </a:ext>
          </a:extLst>
        </xdr:cNvPr>
        <xdr:cNvSpPr/>
      </xdr:nvSpPr>
      <xdr:spPr>
        <a:xfrm>
          <a:off x="3404705" y="1337917"/>
          <a:ext cx="3892273" cy="382105"/>
        </a:xfrm>
        <a:prstGeom prst="round2SameRect">
          <a:avLst/>
        </a:prstGeom>
        <a:gradFill>
          <a:gsLst>
            <a:gs pos="4000">
              <a:schemeClr val="accent4">
                <a:lumMod val="50000"/>
              </a:schemeClr>
            </a:gs>
            <a:gs pos="100000">
              <a:srgbClr val="0B1A2E">
                <a:alpha val="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47304</xdr:colOff>
      <xdr:row>8</xdr:row>
      <xdr:rowOff>38100</xdr:rowOff>
    </xdr:from>
    <xdr:ext cx="877228" cy="330732"/>
    <xdr:sp macro="" textlink="">
      <xdr:nvSpPr>
        <xdr:cNvPr id="29" name="TextBox 28">
          <a:extLst>
            <a:ext uri="{FF2B5EF4-FFF2-40B4-BE49-F238E27FC236}">
              <a16:creationId xmlns:a16="http://schemas.microsoft.com/office/drawing/2014/main" id="{1033AFDE-46DC-4A4E-A079-132A701D2447}"/>
            </a:ext>
          </a:extLst>
        </xdr:cNvPr>
        <xdr:cNvSpPr txBox="1"/>
      </xdr:nvSpPr>
      <xdr:spPr>
        <a:xfrm>
          <a:off x="3544405" y="1363317"/>
          <a:ext cx="877228"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latin typeface="Futura Medium" panose="020B0602020204020303" pitchFamily="34" charset="-79"/>
              <a:cs typeface="Futura Medium" panose="020B0602020204020303" pitchFamily="34" charset="-79"/>
            </a:rPr>
            <a:t>Revenue</a:t>
          </a:r>
        </a:p>
      </xdr:txBody>
    </xdr:sp>
    <xdr:clientData/>
  </xdr:oneCellAnchor>
  <xdr:twoCellAnchor>
    <xdr:from>
      <xdr:col>12</xdr:col>
      <xdr:colOff>607023</xdr:colOff>
      <xdr:row>8</xdr:row>
      <xdr:rowOff>0</xdr:rowOff>
    </xdr:from>
    <xdr:to>
      <xdr:col>18</xdr:col>
      <xdr:colOff>302775</xdr:colOff>
      <xdr:row>10</xdr:row>
      <xdr:rowOff>50800</xdr:rowOff>
    </xdr:to>
    <xdr:sp macro="" textlink="">
      <xdr:nvSpPr>
        <xdr:cNvPr id="35" name="Round Same Side Corner Rectangle 34">
          <a:extLst>
            <a:ext uri="{FF2B5EF4-FFF2-40B4-BE49-F238E27FC236}">
              <a16:creationId xmlns:a16="http://schemas.microsoft.com/office/drawing/2014/main" id="{31EE716B-2364-C844-87D6-5FAD8C465FE6}"/>
            </a:ext>
          </a:extLst>
        </xdr:cNvPr>
        <xdr:cNvSpPr/>
      </xdr:nvSpPr>
      <xdr:spPr>
        <a:xfrm>
          <a:off x="7601226" y="1325217"/>
          <a:ext cx="3892274" cy="382105"/>
        </a:xfrm>
        <a:prstGeom prst="round2SameRect">
          <a:avLst/>
        </a:prstGeom>
        <a:gradFill>
          <a:gsLst>
            <a:gs pos="4000">
              <a:schemeClr val="accent4">
                <a:lumMod val="50000"/>
              </a:schemeClr>
            </a:gs>
            <a:gs pos="100000">
              <a:srgbClr val="0B1A2E">
                <a:alpha val="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oneCellAnchor>
    <xdr:from>
      <xdr:col>13</xdr:col>
      <xdr:colOff>47304</xdr:colOff>
      <xdr:row>8</xdr:row>
      <xdr:rowOff>38100</xdr:rowOff>
    </xdr:from>
    <xdr:ext cx="603755" cy="330732"/>
    <xdr:sp macro="" textlink="">
      <xdr:nvSpPr>
        <xdr:cNvPr id="30" name="TextBox 29">
          <a:extLst>
            <a:ext uri="{FF2B5EF4-FFF2-40B4-BE49-F238E27FC236}">
              <a16:creationId xmlns:a16="http://schemas.microsoft.com/office/drawing/2014/main" id="{86D27C3B-08DF-E54B-ABA9-19DE0B442C81}"/>
            </a:ext>
          </a:extLst>
        </xdr:cNvPr>
        <xdr:cNvSpPr txBox="1"/>
      </xdr:nvSpPr>
      <xdr:spPr>
        <a:xfrm>
          <a:off x="7740927" y="1363317"/>
          <a:ext cx="603755"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latin typeface="Futura Medium" panose="020B0602020204020303" pitchFamily="34" charset="-79"/>
              <a:cs typeface="Futura Medium" panose="020B0602020204020303" pitchFamily="34" charset="-79"/>
            </a:rPr>
            <a:t>Profit</a:t>
          </a:r>
        </a:p>
      </xdr:txBody>
    </xdr:sp>
    <xdr:clientData/>
  </xdr:oneCellAnchor>
  <xdr:twoCellAnchor>
    <xdr:from>
      <xdr:col>18</xdr:col>
      <xdr:colOff>594328</xdr:colOff>
      <xdr:row>7</xdr:row>
      <xdr:rowOff>157385</xdr:rowOff>
    </xdr:from>
    <xdr:to>
      <xdr:col>24</xdr:col>
      <xdr:colOff>290079</xdr:colOff>
      <xdr:row>10</xdr:row>
      <xdr:rowOff>47425</xdr:rowOff>
    </xdr:to>
    <xdr:sp macro="" textlink="">
      <xdr:nvSpPr>
        <xdr:cNvPr id="36" name="Round Same Side Corner Rectangle 35">
          <a:extLst>
            <a:ext uri="{FF2B5EF4-FFF2-40B4-BE49-F238E27FC236}">
              <a16:creationId xmlns:a16="http://schemas.microsoft.com/office/drawing/2014/main" id="{12FF6610-EDD2-6848-ADF1-70EA5B103FCA}"/>
            </a:ext>
          </a:extLst>
        </xdr:cNvPr>
        <xdr:cNvSpPr/>
      </xdr:nvSpPr>
      <xdr:spPr>
        <a:xfrm>
          <a:off x="11654581" y="1282701"/>
          <a:ext cx="3843346" cy="372319"/>
        </a:xfrm>
        <a:prstGeom prst="round2SameRect">
          <a:avLst/>
        </a:prstGeom>
        <a:gradFill>
          <a:gsLst>
            <a:gs pos="4000">
              <a:schemeClr val="accent4">
                <a:lumMod val="50000"/>
              </a:schemeClr>
            </a:gs>
            <a:gs pos="100000">
              <a:srgbClr val="0B1A2E">
                <a:alpha val="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oneCellAnchor>
    <xdr:from>
      <xdr:col>19</xdr:col>
      <xdr:colOff>17362</xdr:colOff>
      <xdr:row>8</xdr:row>
      <xdr:rowOff>34725</xdr:rowOff>
    </xdr:from>
    <xdr:ext cx="1346459" cy="330732"/>
    <xdr:sp macro="" textlink="">
      <xdr:nvSpPr>
        <xdr:cNvPr id="31" name="TextBox 30">
          <a:extLst>
            <a:ext uri="{FF2B5EF4-FFF2-40B4-BE49-F238E27FC236}">
              <a16:creationId xmlns:a16="http://schemas.microsoft.com/office/drawing/2014/main" id="{252716EE-98C2-954B-B4B6-86FBA304DCB3}"/>
            </a:ext>
          </a:extLst>
        </xdr:cNvPr>
        <xdr:cNvSpPr txBox="1"/>
      </xdr:nvSpPr>
      <xdr:spPr>
        <a:xfrm>
          <a:off x="12479237" y="1304725"/>
          <a:ext cx="1346459"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latin typeface="Futura Medium" panose="020B0602020204020303" pitchFamily="34" charset="-79"/>
              <a:cs typeface="Futura Medium" panose="020B0602020204020303" pitchFamily="34" charset="-79"/>
            </a:rPr>
            <a:t>Units Ordered</a:t>
          </a:r>
        </a:p>
      </xdr:txBody>
    </xdr:sp>
    <xdr:clientData/>
  </xdr:oneCellAnchor>
  <xdr:twoCellAnchor>
    <xdr:from>
      <xdr:col>24</xdr:col>
      <xdr:colOff>594328</xdr:colOff>
      <xdr:row>7</xdr:row>
      <xdr:rowOff>144684</xdr:rowOff>
    </xdr:from>
    <xdr:to>
      <xdr:col>30</xdr:col>
      <xdr:colOff>290079</xdr:colOff>
      <xdr:row>10</xdr:row>
      <xdr:rowOff>34724</xdr:rowOff>
    </xdr:to>
    <xdr:sp macro="" textlink="">
      <xdr:nvSpPr>
        <xdr:cNvPr id="37" name="Round Same Side Corner Rectangle 36">
          <a:extLst>
            <a:ext uri="{FF2B5EF4-FFF2-40B4-BE49-F238E27FC236}">
              <a16:creationId xmlns:a16="http://schemas.microsoft.com/office/drawing/2014/main" id="{462B7D8C-8F17-1C43-8212-C4A68D84C78F}"/>
            </a:ext>
          </a:extLst>
        </xdr:cNvPr>
        <xdr:cNvSpPr/>
      </xdr:nvSpPr>
      <xdr:spPr>
        <a:xfrm>
          <a:off x="15802176" y="1270000"/>
          <a:ext cx="3843346" cy="372319"/>
        </a:xfrm>
        <a:prstGeom prst="round2SameRect">
          <a:avLst/>
        </a:prstGeom>
        <a:gradFill>
          <a:gsLst>
            <a:gs pos="4000">
              <a:schemeClr val="accent4">
                <a:lumMod val="50000"/>
              </a:schemeClr>
            </a:gs>
            <a:gs pos="100000">
              <a:srgbClr val="0B1A2E">
                <a:alpha val="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oneCellAnchor>
    <xdr:from>
      <xdr:col>25</xdr:col>
      <xdr:colOff>17362</xdr:colOff>
      <xdr:row>8</xdr:row>
      <xdr:rowOff>34724</xdr:rowOff>
    </xdr:from>
    <xdr:ext cx="1124219" cy="330732"/>
    <xdr:sp macro="" textlink="">
      <xdr:nvSpPr>
        <xdr:cNvPr id="32" name="TextBox 31">
          <a:extLst>
            <a:ext uri="{FF2B5EF4-FFF2-40B4-BE49-F238E27FC236}">
              <a16:creationId xmlns:a16="http://schemas.microsoft.com/office/drawing/2014/main" id="{F3D107C7-F740-4B46-9FC6-597ACEE96FBD}"/>
            </a:ext>
          </a:extLst>
        </xdr:cNvPr>
        <xdr:cNvSpPr txBox="1"/>
      </xdr:nvSpPr>
      <xdr:spPr>
        <a:xfrm>
          <a:off x="15916476" y="1320800"/>
          <a:ext cx="1124219"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latin typeface="Futura Medium" panose="020B0602020204020303" pitchFamily="34" charset="-79"/>
              <a:cs typeface="Futura Medium" panose="020B0602020204020303" pitchFamily="34" charset="-79"/>
            </a:rPr>
            <a:t>Return</a:t>
          </a:r>
          <a:r>
            <a:rPr lang="en-US" sz="1400" baseline="0">
              <a:solidFill>
                <a:schemeClr val="bg1"/>
              </a:solidFill>
              <a:latin typeface="Futura Medium" panose="020B0602020204020303" pitchFamily="34" charset="-79"/>
              <a:cs typeface="Futura Medium" panose="020B0602020204020303" pitchFamily="34" charset="-79"/>
            </a:rPr>
            <a:t> Rate</a:t>
          </a:r>
          <a:endParaRPr lang="en-US" sz="1400">
            <a:solidFill>
              <a:schemeClr val="bg1"/>
            </a:solidFill>
            <a:latin typeface="Futura Medium" panose="020B0602020204020303" pitchFamily="34" charset="-79"/>
            <a:cs typeface="Futura Medium" panose="020B0602020204020303" pitchFamily="34" charset="-79"/>
          </a:endParaRPr>
        </a:p>
      </xdr:txBody>
    </xdr:sp>
    <xdr:clientData/>
  </xdr:oneCellAnchor>
  <xdr:twoCellAnchor>
    <xdr:from>
      <xdr:col>6</xdr:col>
      <xdr:colOff>558800</xdr:colOff>
      <xdr:row>15</xdr:row>
      <xdr:rowOff>127000</xdr:rowOff>
    </xdr:from>
    <xdr:to>
      <xdr:col>16</xdr:col>
      <xdr:colOff>626962</xdr:colOff>
      <xdr:row>18</xdr:row>
      <xdr:rowOff>144683</xdr:rowOff>
    </xdr:to>
    <xdr:sp macro="" textlink="">
      <xdr:nvSpPr>
        <xdr:cNvPr id="39" name="Round Same Side Corner Rectangle 38">
          <a:extLst>
            <a:ext uri="{FF2B5EF4-FFF2-40B4-BE49-F238E27FC236}">
              <a16:creationId xmlns:a16="http://schemas.microsoft.com/office/drawing/2014/main" id="{BCC40B8B-882E-A643-A69C-61F52C05EBEE}"/>
            </a:ext>
          </a:extLst>
        </xdr:cNvPr>
        <xdr:cNvSpPr/>
      </xdr:nvSpPr>
      <xdr:spPr>
        <a:xfrm>
          <a:off x="3323863" y="2538392"/>
          <a:ext cx="6980821" cy="499962"/>
        </a:xfrm>
        <a:prstGeom prst="round2SameRect">
          <a:avLst>
            <a:gd name="adj1" fmla="val 50000"/>
            <a:gd name="adj2" fmla="val 0"/>
          </a:avLst>
        </a:prstGeom>
        <a:gradFill>
          <a:gsLst>
            <a:gs pos="4000">
              <a:schemeClr val="accent4">
                <a:lumMod val="50000"/>
              </a:schemeClr>
            </a:gs>
            <a:gs pos="100000">
              <a:srgbClr val="0B1A2E">
                <a:alpha val="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606509</xdr:colOff>
      <xdr:row>15</xdr:row>
      <xdr:rowOff>110924</xdr:rowOff>
    </xdr:from>
    <xdr:to>
      <xdr:col>30</xdr:col>
      <xdr:colOff>266249</xdr:colOff>
      <xdr:row>18</xdr:row>
      <xdr:rowOff>144683</xdr:rowOff>
    </xdr:to>
    <xdr:sp macro="" textlink="">
      <xdr:nvSpPr>
        <xdr:cNvPr id="41" name="Round Same Side Corner Rectangle 40">
          <a:extLst>
            <a:ext uri="{FF2B5EF4-FFF2-40B4-BE49-F238E27FC236}">
              <a16:creationId xmlns:a16="http://schemas.microsoft.com/office/drawing/2014/main" id="{5FD974F9-77DE-4445-9509-BB5876D6D10F}"/>
            </a:ext>
          </a:extLst>
        </xdr:cNvPr>
        <xdr:cNvSpPr/>
      </xdr:nvSpPr>
      <xdr:spPr>
        <a:xfrm>
          <a:off x="11797234" y="2595707"/>
          <a:ext cx="8052783" cy="530715"/>
        </a:xfrm>
        <a:prstGeom prst="round2SameRect">
          <a:avLst>
            <a:gd name="adj1" fmla="val 50000"/>
            <a:gd name="adj2" fmla="val 0"/>
          </a:avLst>
        </a:prstGeom>
        <a:gradFill>
          <a:gsLst>
            <a:gs pos="4000">
              <a:schemeClr val="accent4">
                <a:lumMod val="50000"/>
              </a:schemeClr>
            </a:gs>
            <a:gs pos="100000">
              <a:srgbClr val="0B1A2E">
                <a:alpha val="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0</xdr:colOff>
      <xdr:row>16</xdr:row>
      <xdr:rowOff>48228</xdr:rowOff>
    </xdr:from>
    <xdr:ext cx="2636106" cy="330732"/>
    <xdr:sp macro="" textlink="">
      <xdr:nvSpPr>
        <xdr:cNvPr id="42" name="TextBox 41">
          <a:extLst>
            <a:ext uri="{FF2B5EF4-FFF2-40B4-BE49-F238E27FC236}">
              <a16:creationId xmlns:a16="http://schemas.microsoft.com/office/drawing/2014/main" id="{79010638-0CA2-CD40-8FEA-E798411EA4E0}"/>
            </a:ext>
          </a:extLst>
        </xdr:cNvPr>
        <xdr:cNvSpPr txBox="1"/>
      </xdr:nvSpPr>
      <xdr:spPr>
        <a:xfrm>
          <a:off x="4079875" y="2588228"/>
          <a:ext cx="2636106"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latin typeface="Futura Medium" panose="020B0602020204020303" pitchFamily="34" charset="-79"/>
              <a:cs typeface="Futura Medium" panose="020B0602020204020303" pitchFamily="34" charset="-79"/>
            </a:rPr>
            <a:t>Sales</a:t>
          </a:r>
          <a:r>
            <a:rPr lang="en-US" sz="1400" baseline="0">
              <a:solidFill>
                <a:schemeClr val="bg1"/>
              </a:solidFill>
              <a:latin typeface="Futura Medium" panose="020B0602020204020303" pitchFamily="34" charset="-79"/>
              <a:cs typeface="Futura Medium" panose="020B0602020204020303" pitchFamily="34" charset="-79"/>
            </a:rPr>
            <a:t> Across the United States</a:t>
          </a:r>
          <a:endParaRPr lang="en-US" sz="1400">
            <a:solidFill>
              <a:schemeClr val="bg1"/>
            </a:solidFill>
            <a:latin typeface="Futura Medium" panose="020B0602020204020303" pitchFamily="34" charset="-79"/>
            <a:cs typeface="Futura Medium" panose="020B0602020204020303" pitchFamily="34" charset="-79"/>
          </a:endParaRPr>
        </a:p>
      </xdr:txBody>
    </xdr:sp>
    <xdr:clientData/>
  </xdr:oneCellAnchor>
  <xdr:twoCellAnchor editAs="oneCell">
    <xdr:from>
      <xdr:col>2</xdr:col>
      <xdr:colOff>627495</xdr:colOff>
      <xdr:row>23</xdr:row>
      <xdr:rowOff>83128</xdr:rowOff>
    </xdr:from>
    <xdr:to>
      <xdr:col>5</xdr:col>
      <xdr:colOff>575445</xdr:colOff>
      <xdr:row>32</xdr:row>
      <xdr:rowOff>158749</xdr:rowOff>
    </xdr:to>
    <mc:AlternateContent xmlns:mc="http://schemas.openxmlformats.org/markup-compatibility/2006">
      <mc:Choice xmlns:a14="http://schemas.microsoft.com/office/drawing/2010/main" Requires="a14">
        <xdr:graphicFrame macro="">
          <xdr:nvGraphicFramePr>
            <xdr:cNvPr id="38" name="Customer Segment 1">
              <a:extLst>
                <a:ext uri="{FF2B5EF4-FFF2-40B4-BE49-F238E27FC236}">
                  <a16:creationId xmlns:a16="http://schemas.microsoft.com/office/drawing/2014/main" id="{0DE18F31-AF5C-7145-B5CB-6915C031786D}"/>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dr:sp macro="" textlink="">
          <xdr:nvSpPr>
            <xdr:cNvPr id="0" name=""/>
            <xdr:cNvSpPr>
              <a:spLocks noTextEdit="1"/>
            </xdr:cNvSpPr>
          </xdr:nvSpPr>
          <xdr:spPr>
            <a:xfrm>
              <a:off x="1214870" y="3734378"/>
              <a:ext cx="2043450" cy="15043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596900</xdr:colOff>
      <xdr:row>33</xdr:row>
      <xdr:rowOff>144897</xdr:rowOff>
    </xdr:from>
    <xdr:to>
      <xdr:col>5</xdr:col>
      <xdr:colOff>533400</xdr:colOff>
      <xdr:row>41</xdr:row>
      <xdr:rowOff>101023</xdr:rowOff>
    </xdr:to>
    <mc:AlternateContent xmlns:mc="http://schemas.openxmlformats.org/markup-compatibility/2006">
      <mc:Choice xmlns:a14="http://schemas.microsoft.com/office/drawing/2010/main" Requires="a14">
        <xdr:graphicFrame macro="">
          <xdr:nvGraphicFramePr>
            <xdr:cNvPr id="40" name="Product Category 1">
              <a:extLst>
                <a:ext uri="{FF2B5EF4-FFF2-40B4-BE49-F238E27FC236}">
                  <a16:creationId xmlns:a16="http://schemas.microsoft.com/office/drawing/2014/main" id="{83449167-B3CD-874A-9ADC-B866A97D525E}"/>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1184275" y="5383647"/>
              <a:ext cx="2032000" cy="12261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596901</xdr:colOff>
      <xdr:row>16</xdr:row>
      <xdr:rowOff>12701</xdr:rowOff>
    </xdr:from>
    <xdr:to>
      <xdr:col>5</xdr:col>
      <xdr:colOff>558800</xdr:colOff>
      <xdr:row>22</xdr:row>
      <xdr:rowOff>0</xdr:rowOff>
    </xdr:to>
    <mc:AlternateContent xmlns:mc="http://schemas.openxmlformats.org/markup-compatibility/2006">
      <mc:Choice xmlns:a14="http://schemas.microsoft.com/office/drawing/2010/main" Requires="a14">
        <xdr:graphicFrame macro="">
          <xdr:nvGraphicFramePr>
            <xdr:cNvPr id="43" name="Region 1">
              <a:extLst>
                <a:ext uri="{FF2B5EF4-FFF2-40B4-BE49-F238E27FC236}">
                  <a16:creationId xmlns:a16="http://schemas.microsoft.com/office/drawing/2014/main" id="{A765DF4E-FE4C-F544-B13D-3E3D156BEA2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184276" y="2552701"/>
              <a:ext cx="2057399" cy="939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596900</xdr:colOff>
      <xdr:row>43</xdr:row>
      <xdr:rowOff>49071</xdr:rowOff>
    </xdr:from>
    <xdr:to>
      <xdr:col>5</xdr:col>
      <xdr:colOff>520700</xdr:colOff>
      <xdr:row>51</xdr:row>
      <xdr:rowOff>0</xdr:rowOff>
    </xdr:to>
    <mc:AlternateContent xmlns:mc="http://schemas.openxmlformats.org/markup-compatibility/2006">
      <mc:Choice xmlns:a14="http://schemas.microsoft.com/office/drawing/2010/main" Requires="a14">
        <xdr:graphicFrame macro="">
          <xdr:nvGraphicFramePr>
            <xdr:cNvPr id="44" name="Order Month 1">
              <a:extLst>
                <a:ext uri="{FF2B5EF4-FFF2-40B4-BE49-F238E27FC236}">
                  <a16:creationId xmlns:a16="http://schemas.microsoft.com/office/drawing/2014/main" id="{D11D67EB-37AD-C343-A80D-6C1686D6D39C}"/>
                </a:ext>
              </a:extLst>
            </xdr:cNvPr>
            <xdr:cNvGraphicFramePr/>
          </xdr:nvGraphicFramePr>
          <xdr:xfrm>
            <a:off x="0" y="0"/>
            <a:ext cx="0" cy="0"/>
          </xdr:xfrm>
          <a:graphic>
            <a:graphicData uri="http://schemas.microsoft.com/office/drawing/2010/slicer">
              <sle:slicer xmlns:sle="http://schemas.microsoft.com/office/drawing/2010/slicer" name="Order Month 1"/>
            </a:graphicData>
          </a:graphic>
        </xdr:graphicFrame>
      </mc:Choice>
      <mc:Fallback>
        <xdr:sp macro="" textlink="">
          <xdr:nvSpPr>
            <xdr:cNvPr id="0" name=""/>
            <xdr:cNvSpPr>
              <a:spLocks noTextEdit="1"/>
            </xdr:cNvSpPr>
          </xdr:nvSpPr>
          <xdr:spPr>
            <a:xfrm>
              <a:off x="1184275" y="6875321"/>
              <a:ext cx="2019300" cy="12209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587240</xdr:colOff>
      <xdr:row>10</xdr:row>
      <xdr:rowOff>131563</xdr:rowOff>
    </xdr:from>
    <xdr:ext cx="2578100" cy="501099"/>
    <xdr:sp macro="" textlink="'Pivot Tables'!J4">
      <xdr:nvSpPr>
        <xdr:cNvPr id="12" name="TextBox 11">
          <a:extLst>
            <a:ext uri="{FF2B5EF4-FFF2-40B4-BE49-F238E27FC236}">
              <a16:creationId xmlns:a16="http://schemas.microsoft.com/office/drawing/2014/main" id="{090BFBA1-7017-8E4D-A0A9-DF53254C70B7}"/>
            </a:ext>
          </a:extLst>
        </xdr:cNvPr>
        <xdr:cNvSpPr txBox="1"/>
      </xdr:nvSpPr>
      <xdr:spPr>
        <a:xfrm>
          <a:off x="4667115" y="1719063"/>
          <a:ext cx="2578100" cy="501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A984308E-AE69-6C4B-8F53-3847E479FBF5}" type="TxLink">
            <a:rPr lang="en-US" sz="2400" b="0" i="0" u="none" strike="noStrike">
              <a:solidFill>
                <a:schemeClr val="bg1"/>
              </a:solidFill>
              <a:latin typeface="Futura Medium" panose="020B0602020204020303" pitchFamily="34" charset="-79"/>
              <a:cs typeface="Futura Medium" panose="020B0602020204020303" pitchFamily="34" charset="-79"/>
            </a:rPr>
            <a:pPr algn="ctr"/>
            <a:t>$1,924,338</a:t>
          </a:fld>
          <a:endParaRPr lang="en-US" sz="2400">
            <a:solidFill>
              <a:schemeClr val="bg1"/>
            </a:solidFill>
            <a:latin typeface="Futura Medium" panose="020B0602020204020303" pitchFamily="34" charset="-79"/>
            <a:cs typeface="Futura Medium" panose="020B0602020204020303" pitchFamily="34" charset="-79"/>
          </a:endParaRPr>
        </a:p>
      </xdr:txBody>
    </xdr:sp>
    <xdr:clientData/>
  </xdr:oneCellAnchor>
  <xdr:oneCellAnchor>
    <xdr:from>
      <xdr:col>13</xdr:col>
      <xdr:colOff>663440</xdr:colOff>
      <xdr:row>10</xdr:row>
      <xdr:rowOff>131563</xdr:rowOff>
    </xdr:from>
    <xdr:ext cx="2324100" cy="501099"/>
    <xdr:sp macro="" textlink="'Pivot Tables'!K4">
      <xdr:nvSpPr>
        <xdr:cNvPr id="45" name="TextBox 44">
          <a:extLst>
            <a:ext uri="{FF2B5EF4-FFF2-40B4-BE49-F238E27FC236}">
              <a16:creationId xmlns:a16="http://schemas.microsoft.com/office/drawing/2014/main" id="{CE1734E6-FC27-9942-9571-3765F1F081D0}"/>
            </a:ext>
          </a:extLst>
        </xdr:cNvPr>
        <xdr:cNvSpPr txBox="1"/>
      </xdr:nvSpPr>
      <xdr:spPr>
        <a:xfrm>
          <a:off x="8934315" y="1719063"/>
          <a:ext cx="2324100" cy="501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D7A85A3F-A2BB-7348-B48C-CBC068F8BC85}" type="TxLink">
            <a:rPr lang="en-US" sz="2400" b="0" i="0" u="none" strike="noStrike">
              <a:solidFill>
                <a:schemeClr val="bg1"/>
              </a:solidFill>
              <a:latin typeface="Futura Medium" panose="020B0602020204020303" pitchFamily="34" charset="-79"/>
              <a:ea typeface="+mn-ea"/>
              <a:cs typeface="Futura Medium" panose="020B0602020204020303" pitchFamily="34" charset="-79"/>
            </a:rPr>
            <a:pPr marL="0" indent="0" algn="ctr"/>
            <a:t>$224,078</a:t>
          </a:fld>
          <a:endParaRPr lang="en-US" sz="2400" b="0" i="0" u="none" strike="noStrike">
            <a:solidFill>
              <a:schemeClr val="bg1"/>
            </a:solidFill>
            <a:latin typeface="Futura Medium" panose="020B0602020204020303" pitchFamily="34" charset="-79"/>
            <a:ea typeface="+mn-ea"/>
            <a:cs typeface="Futura Medium" panose="020B0602020204020303" pitchFamily="34" charset="-79"/>
          </a:endParaRPr>
        </a:p>
      </xdr:txBody>
    </xdr:sp>
    <xdr:clientData/>
  </xdr:oneCellAnchor>
  <xdr:oneCellAnchor>
    <xdr:from>
      <xdr:col>20</xdr:col>
      <xdr:colOff>113203</xdr:colOff>
      <xdr:row>10</xdr:row>
      <xdr:rowOff>115488</xdr:rowOff>
    </xdr:from>
    <xdr:ext cx="1841500" cy="501099"/>
    <xdr:sp macro="" textlink="'Pivot Tables'!L4">
      <xdr:nvSpPr>
        <xdr:cNvPr id="46" name="TextBox 45">
          <a:extLst>
            <a:ext uri="{FF2B5EF4-FFF2-40B4-BE49-F238E27FC236}">
              <a16:creationId xmlns:a16="http://schemas.microsoft.com/office/drawing/2014/main" id="{B5F786C3-37D3-394B-8573-4B0CF5FA4EC2}"/>
            </a:ext>
          </a:extLst>
        </xdr:cNvPr>
        <xdr:cNvSpPr txBox="1"/>
      </xdr:nvSpPr>
      <xdr:spPr>
        <a:xfrm>
          <a:off x="13273578" y="1702988"/>
          <a:ext cx="1841500" cy="501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A09100CC-B532-7E43-BF51-0662F405C2BE}" type="TxLink">
            <a:rPr lang="en-US" sz="2400" b="0" i="0" u="none" strike="noStrike">
              <a:solidFill>
                <a:schemeClr val="bg1"/>
              </a:solidFill>
              <a:latin typeface="Futura Medium" panose="020B0602020204020303" pitchFamily="34" charset="-79"/>
              <a:ea typeface="+mn-ea"/>
              <a:cs typeface="Futura Medium" panose="020B0602020204020303" pitchFamily="34" charset="-79"/>
            </a:rPr>
            <a:pPr marL="0" indent="0" algn="ctr"/>
            <a:t> 25,268 </a:t>
          </a:fld>
          <a:endParaRPr lang="en-US" sz="2400" b="0" i="0" u="none" strike="noStrike">
            <a:solidFill>
              <a:schemeClr val="bg1"/>
            </a:solidFill>
            <a:latin typeface="Futura Medium" panose="020B0602020204020303" pitchFamily="34" charset="-79"/>
            <a:ea typeface="+mn-ea"/>
            <a:cs typeface="Futura Medium" panose="020B0602020204020303" pitchFamily="34" charset="-79"/>
          </a:endParaRPr>
        </a:p>
      </xdr:txBody>
    </xdr:sp>
    <xdr:clientData/>
  </xdr:oneCellAnchor>
  <xdr:oneCellAnchor>
    <xdr:from>
      <xdr:col>26</xdr:col>
      <xdr:colOff>335498</xdr:colOff>
      <xdr:row>10</xdr:row>
      <xdr:rowOff>115487</xdr:rowOff>
    </xdr:from>
    <xdr:ext cx="1651000" cy="501099"/>
    <xdr:sp macro="" textlink="'Pivot Tables'!M4">
      <xdr:nvSpPr>
        <xdr:cNvPr id="47" name="TextBox 46">
          <a:extLst>
            <a:ext uri="{FF2B5EF4-FFF2-40B4-BE49-F238E27FC236}">
              <a16:creationId xmlns:a16="http://schemas.microsoft.com/office/drawing/2014/main" id="{A77561D4-4163-C043-ABE5-83A480236FDD}"/>
            </a:ext>
          </a:extLst>
        </xdr:cNvPr>
        <xdr:cNvSpPr txBox="1"/>
      </xdr:nvSpPr>
      <xdr:spPr>
        <a:xfrm>
          <a:off x="17686873" y="1702987"/>
          <a:ext cx="1651000" cy="501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lgn="ctr"/>
          <a:fld id="{341979AE-BA8C-5047-94E7-83B1DF404325}" type="TxLink">
            <a:rPr lang="en-US" sz="2400" b="0" i="0" u="none" strike="noStrike">
              <a:solidFill>
                <a:schemeClr val="bg1"/>
              </a:solidFill>
              <a:latin typeface="Futura Medium" panose="020B0602020204020303" pitchFamily="34" charset="-79"/>
              <a:ea typeface="+mn-ea"/>
              <a:cs typeface="Futura Medium" panose="020B0602020204020303" pitchFamily="34" charset="-79"/>
            </a:rPr>
            <a:pPr marL="0" indent="0" algn="ctr"/>
            <a:t>0.77%</a:t>
          </a:fld>
          <a:endParaRPr lang="en-US" sz="2400" b="0" i="0" u="none" strike="noStrike">
            <a:solidFill>
              <a:schemeClr val="bg1"/>
            </a:solidFill>
            <a:latin typeface="Futura Medium" panose="020B0602020204020303" pitchFamily="34" charset="-79"/>
            <a:ea typeface="+mn-ea"/>
            <a:cs typeface="Futura Medium" panose="020B0602020204020303" pitchFamily="34" charset="-79"/>
          </a:endParaRPr>
        </a:p>
      </xdr:txBody>
    </xdr:sp>
    <xdr:clientData/>
  </xdr:oneCellAnchor>
  <xdr:oneCellAnchor>
    <xdr:from>
      <xdr:col>2</xdr:col>
      <xdr:colOff>558800</xdr:colOff>
      <xdr:row>13</xdr:row>
      <xdr:rowOff>50800</xdr:rowOff>
    </xdr:from>
    <xdr:ext cx="653705" cy="330732"/>
    <xdr:sp macro="" textlink="">
      <xdr:nvSpPr>
        <xdr:cNvPr id="48" name="TextBox 47">
          <a:extLst>
            <a:ext uri="{FF2B5EF4-FFF2-40B4-BE49-F238E27FC236}">
              <a16:creationId xmlns:a16="http://schemas.microsoft.com/office/drawing/2014/main" id="{3E10F8CA-4D7B-C344-8667-ABEF192CEEEF}"/>
            </a:ext>
          </a:extLst>
        </xdr:cNvPr>
        <xdr:cNvSpPr txBox="1"/>
      </xdr:nvSpPr>
      <xdr:spPr>
        <a:xfrm>
          <a:off x="558800" y="2197100"/>
          <a:ext cx="653705"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latin typeface="Futura Medium" panose="020B0602020204020303" pitchFamily="34" charset="-79"/>
              <a:cs typeface="Futura Medium" panose="020B0602020204020303" pitchFamily="34" charset="-79"/>
            </a:rPr>
            <a:t>Filters</a:t>
          </a:r>
        </a:p>
      </xdr:txBody>
    </xdr:sp>
    <xdr:clientData/>
  </xdr:oneCellAnchor>
  <xdr:oneCellAnchor>
    <xdr:from>
      <xdr:col>19</xdr:col>
      <xdr:colOff>58087</xdr:colOff>
      <xdr:row>16</xdr:row>
      <xdr:rowOff>41512</xdr:rowOff>
    </xdr:from>
    <xdr:ext cx="2210979" cy="330732"/>
    <xdr:sp macro="" textlink="">
      <xdr:nvSpPr>
        <xdr:cNvPr id="49" name="TextBox 48">
          <a:extLst>
            <a:ext uri="{FF2B5EF4-FFF2-40B4-BE49-F238E27FC236}">
              <a16:creationId xmlns:a16="http://schemas.microsoft.com/office/drawing/2014/main" id="{BB063390-AEA7-0F47-84DA-2D4FA893204E}"/>
            </a:ext>
          </a:extLst>
        </xdr:cNvPr>
        <xdr:cNvSpPr txBox="1"/>
      </xdr:nvSpPr>
      <xdr:spPr>
        <a:xfrm>
          <a:off x="12453287" y="2750845"/>
          <a:ext cx="2210979"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bg1"/>
              </a:solidFill>
              <a:latin typeface="Futura Medium" panose="020B0602020204020303" pitchFamily="34" charset="-79"/>
              <a:cs typeface="Futura Medium" panose="020B0602020204020303" pitchFamily="34" charset="-79"/>
            </a:rPr>
            <a:t>Sales Trend Over Time</a:t>
          </a:r>
        </a:p>
      </xdr:txBody>
    </xdr:sp>
    <xdr:clientData/>
  </xdr:oneCellAnchor>
  <xdr:twoCellAnchor>
    <xdr:from>
      <xdr:col>7</xdr:col>
      <xdr:colOff>91786</xdr:colOff>
      <xdr:row>19</xdr:row>
      <xdr:rowOff>23930</xdr:rowOff>
    </xdr:from>
    <xdr:to>
      <xdr:col>17</xdr:col>
      <xdr:colOff>498355</xdr:colOff>
      <xdr:row>46</xdr:row>
      <xdr:rowOff>112531</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5BA84192-558D-0D42-B90D-FD52C9EDB6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548115" y="3078360"/>
              <a:ext cx="7319227" cy="442910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287867</xdr:colOff>
      <xdr:row>49</xdr:row>
      <xdr:rowOff>85353</xdr:rowOff>
    </xdr:from>
    <xdr:to>
      <xdr:col>12</xdr:col>
      <xdr:colOff>339789</xdr:colOff>
      <xdr:row>58</xdr:row>
      <xdr:rowOff>128647</xdr:rowOff>
    </xdr:to>
    <xdr:graphicFrame macro="">
      <xdr:nvGraphicFramePr>
        <xdr:cNvPr id="5" name="Chart 4">
          <a:extLst>
            <a:ext uri="{FF2B5EF4-FFF2-40B4-BE49-F238E27FC236}">
              <a16:creationId xmlns:a16="http://schemas.microsoft.com/office/drawing/2014/main" id="{0C20342E-E37C-074D-930A-1373D0C64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60646</xdr:colOff>
      <xdr:row>49</xdr:row>
      <xdr:rowOff>76727</xdr:rowOff>
    </xdr:from>
    <xdr:to>
      <xdr:col>17</xdr:col>
      <xdr:colOff>423332</xdr:colOff>
      <xdr:row>58</xdr:row>
      <xdr:rowOff>141082</xdr:rowOff>
    </xdr:to>
    <xdr:graphicFrame macro="">
      <xdr:nvGraphicFramePr>
        <xdr:cNvPr id="8" name="Chart 7">
          <a:extLst>
            <a:ext uri="{FF2B5EF4-FFF2-40B4-BE49-F238E27FC236}">
              <a16:creationId xmlns:a16="http://schemas.microsoft.com/office/drawing/2014/main" id="{7663B155-E5DE-884F-AA20-F48CA2C1B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8</xdr:col>
      <xdr:colOff>556265</xdr:colOff>
      <xdr:row>47</xdr:row>
      <xdr:rowOff>50580</xdr:rowOff>
    </xdr:from>
    <xdr:ext cx="1191160" cy="330732"/>
    <xdr:sp macro="" textlink="">
      <xdr:nvSpPr>
        <xdr:cNvPr id="14" name="TextBox 13">
          <a:extLst>
            <a:ext uri="{FF2B5EF4-FFF2-40B4-BE49-F238E27FC236}">
              <a16:creationId xmlns:a16="http://schemas.microsoft.com/office/drawing/2014/main" id="{823BB11D-9D32-1B43-B1DA-283212A051E3}"/>
            </a:ext>
          </a:extLst>
        </xdr:cNvPr>
        <xdr:cNvSpPr txBox="1"/>
      </xdr:nvSpPr>
      <xdr:spPr>
        <a:xfrm>
          <a:off x="4747265" y="7511830"/>
          <a:ext cx="1191160"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latin typeface="Futura Medium" panose="020B0602020204020303" pitchFamily="34" charset="-79"/>
              <a:cs typeface="Futura Medium" panose="020B0602020204020303" pitchFamily="34" charset="-79"/>
            </a:rPr>
            <a:t>To</a:t>
          </a:r>
          <a:r>
            <a:rPr lang="en-US" sz="1400" baseline="0">
              <a:solidFill>
                <a:schemeClr val="bg1"/>
              </a:solidFill>
              <a:latin typeface="Futura Medium" panose="020B0602020204020303" pitchFamily="34" charset="-79"/>
              <a:cs typeface="Futura Medium" panose="020B0602020204020303" pitchFamily="34" charset="-79"/>
            </a:rPr>
            <a:t>p 3 States</a:t>
          </a:r>
          <a:endParaRPr lang="en-US" sz="1400">
            <a:solidFill>
              <a:schemeClr val="bg1"/>
            </a:solidFill>
            <a:latin typeface="Futura Medium" panose="020B0602020204020303" pitchFamily="34" charset="-79"/>
            <a:cs typeface="Futura Medium" panose="020B0602020204020303" pitchFamily="34" charset="-79"/>
          </a:endParaRPr>
        </a:p>
      </xdr:txBody>
    </xdr:sp>
    <xdr:clientData/>
  </xdr:oneCellAnchor>
  <xdr:oneCellAnchor>
    <xdr:from>
      <xdr:col>13</xdr:col>
      <xdr:colOff>513191</xdr:colOff>
      <xdr:row>44</xdr:row>
      <xdr:rowOff>127000</xdr:rowOff>
    </xdr:from>
    <xdr:ext cx="2042885" cy="745081"/>
    <xdr:sp macro="" textlink="">
      <xdr:nvSpPr>
        <xdr:cNvPr id="16" name="TextBox 15">
          <a:extLst>
            <a:ext uri="{FF2B5EF4-FFF2-40B4-BE49-F238E27FC236}">
              <a16:creationId xmlns:a16="http://schemas.microsoft.com/office/drawing/2014/main" id="{E41A7A8F-14ED-5348-8E46-0DACBEC65C13}"/>
            </a:ext>
          </a:extLst>
        </xdr:cNvPr>
        <xdr:cNvSpPr txBox="1"/>
      </xdr:nvSpPr>
      <xdr:spPr>
        <a:xfrm>
          <a:off x="8196691" y="7112000"/>
          <a:ext cx="2042885" cy="745081"/>
        </a:xfrm>
        <a:prstGeom prst="rect">
          <a:avLst/>
        </a:prstGeom>
        <a:solidFill>
          <a:srgbClr val="2E4057"/>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r>
            <a:rPr lang="en-US" sz="1400">
              <a:solidFill>
                <a:schemeClr val="bg1"/>
              </a:solidFill>
              <a:latin typeface="Futura Medium" panose="020B0602020204020303" pitchFamily="34" charset="-79"/>
              <a:cs typeface="Futura Medium" panose="020B0602020204020303" pitchFamily="34" charset="-79"/>
            </a:rPr>
            <a:t>Bottom</a:t>
          </a:r>
          <a:r>
            <a:rPr lang="en-US" sz="1400" baseline="0">
              <a:solidFill>
                <a:schemeClr val="bg1"/>
              </a:solidFill>
              <a:latin typeface="Futura Medium" panose="020B0602020204020303" pitchFamily="34" charset="-79"/>
              <a:cs typeface="Futura Medium" panose="020B0602020204020303" pitchFamily="34" charset="-79"/>
            </a:rPr>
            <a:t> 3 States</a:t>
          </a:r>
          <a:endParaRPr lang="en-US" sz="1400">
            <a:solidFill>
              <a:schemeClr val="bg1"/>
            </a:solidFill>
            <a:latin typeface="Futura Medium" panose="020B0602020204020303" pitchFamily="34" charset="-79"/>
            <a:cs typeface="Futura Medium" panose="020B0602020204020303" pitchFamily="34" charset="-79"/>
          </a:endParaRPr>
        </a:p>
      </xdr:txBody>
    </xdr:sp>
    <xdr:clientData/>
  </xdr:oneCellAnchor>
  <xdr:twoCellAnchor>
    <xdr:from>
      <xdr:col>18</xdr:col>
      <xdr:colOff>625797</xdr:colOff>
      <xdr:row>35</xdr:row>
      <xdr:rowOff>129563</xdr:rowOff>
    </xdr:from>
    <xdr:to>
      <xdr:col>24</xdr:col>
      <xdr:colOff>331305</xdr:colOff>
      <xdr:row>60</xdr:row>
      <xdr:rowOff>0</xdr:rowOff>
    </xdr:to>
    <xdr:sp macro="" textlink="">
      <xdr:nvSpPr>
        <xdr:cNvPr id="26" name="Rounded Rectangle 25">
          <a:extLst>
            <a:ext uri="{FF2B5EF4-FFF2-40B4-BE49-F238E27FC236}">
              <a16:creationId xmlns:a16="http://schemas.microsoft.com/office/drawing/2014/main" id="{BFD29384-4906-5A48-B29F-9F2187D6D048}"/>
            </a:ext>
          </a:extLst>
        </xdr:cNvPr>
        <xdr:cNvSpPr/>
      </xdr:nvSpPr>
      <xdr:spPr>
        <a:xfrm>
          <a:off x="11816522" y="5927389"/>
          <a:ext cx="3902029" cy="4011741"/>
        </a:xfrm>
        <a:prstGeom prst="roundRect">
          <a:avLst>
            <a:gd name="adj" fmla="val 7778"/>
          </a:avLst>
        </a:prstGeom>
        <a:solidFill>
          <a:srgbClr val="2E405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621843</xdr:colOff>
      <xdr:row>35</xdr:row>
      <xdr:rowOff>129563</xdr:rowOff>
    </xdr:from>
    <xdr:to>
      <xdr:col>24</xdr:col>
      <xdr:colOff>404928</xdr:colOff>
      <xdr:row>38</xdr:row>
      <xdr:rowOff>163321</xdr:rowOff>
    </xdr:to>
    <xdr:sp macro="" textlink="">
      <xdr:nvSpPr>
        <xdr:cNvPr id="27" name="Round Same Side Corner Rectangle 40">
          <a:extLst>
            <a:ext uri="{FF2B5EF4-FFF2-40B4-BE49-F238E27FC236}">
              <a16:creationId xmlns:a16="http://schemas.microsoft.com/office/drawing/2014/main" id="{DD086B16-91D2-A44D-B324-53599CAA2042}"/>
            </a:ext>
          </a:extLst>
        </xdr:cNvPr>
        <xdr:cNvSpPr/>
      </xdr:nvSpPr>
      <xdr:spPr>
        <a:xfrm>
          <a:off x="11812568" y="5927389"/>
          <a:ext cx="3979606" cy="530715"/>
        </a:xfrm>
        <a:prstGeom prst="round2SameRect">
          <a:avLst>
            <a:gd name="adj1" fmla="val 50000"/>
            <a:gd name="adj2" fmla="val 0"/>
          </a:avLst>
        </a:prstGeom>
        <a:gradFill>
          <a:gsLst>
            <a:gs pos="4000">
              <a:schemeClr val="accent4">
                <a:lumMod val="50000"/>
              </a:schemeClr>
            </a:gs>
            <a:gs pos="100000">
              <a:srgbClr val="0B1A2E">
                <a:alpha val="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19</xdr:col>
      <xdr:colOff>141959</xdr:colOff>
      <xdr:row>36</xdr:row>
      <xdr:rowOff>60151</xdr:rowOff>
    </xdr:from>
    <xdr:ext cx="2048331" cy="330732"/>
    <xdr:sp macro="" textlink="">
      <xdr:nvSpPr>
        <xdr:cNvPr id="28" name="TextBox 27">
          <a:extLst>
            <a:ext uri="{FF2B5EF4-FFF2-40B4-BE49-F238E27FC236}">
              <a16:creationId xmlns:a16="http://schemas.microsoft.com/office/drawing/2014/main" id="{D06434A7-C65C-D142-A414-9DA5DDE55FF1}"/>
            </a:ext>
          </a:extLst>
        </xdr:cNvPr>
        <xdr:cNvSpPr txBox="1"/>
      </xdr:nvSpPr>
      <xdr:spPr>
        <a:xfrm>
          <a:off x="12032104" y="6023629"/>
          <a:ext cx="2048331"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bg1"/>
              </a:solidFill>
              <a:latin typeface="Futura Medium" panose="020B0602020204020303" pitchFamily="34" charset="-79"/>
              <a:cs typeface="Futura Medium" panose="020B0602020204020303" pitchFamily="34" charset="-79"/>
            </a:rPr>
            <a:t>Customer Distribution</a:t>
          </a:r>
        </a:p>
      </xdr:txBody>
    </xdr:sp>
    <xdr:clientData/>
  </xdr:oneCellAnchor>
  <xdr:twoCellAnchor>
    <xdr:from>
      <xdr:col>19</xdr:col>
      <xdr:colOff>139558</xdr:colOff>
      <xdr:row>39</xdr:row>
      <xdr:rowOff>54982</xdr:rowOff>
    </xdr:from>
    <xdr:to>
      <xdr:col>24</xdr:col>
      <xdr:colOff>110436</xdr:colOff>
      <xdr:row>59</xdr:row>
      <xdr:rowOff>0</xdr:rowOff>
    </xdr:to>
    <xdr:graphicFrame macro="">
      <xdr:nvGraphicFramePr>
        <xdr:cNvPr id="21" name="Chart 20">
          <a:extLst>
            <a:ext uri="{FF2B5EF4-FFF2-40B4-BE49-F238E27FC236}">
              <a16:creationId xmlns:a16="http://schemas.microsoft.com/office/drawing/2014/main" id="{895B29DB-94E8-324B-B8BF-196717968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588986</xdr:colOff>
      <xdr:row>35</xdr:row>
      <xdr:rowOff>134716</xdr:rowOff>
    </xdr:from>
    <xdr:to>
      <xdr:col>30</xdr:col>
      <xdr:colOff>294493</xdr:colOff>
      <xdr:row>60</xdr:row>
      <xdr:rowOff>5153</xdr:rowOff>
    </xdr:to>
    <xdr:sp macro="" textlink="">
      <xdr:nvSpPr>
        <xdr:cNvPr id="33" name="Rounded Rectangle 32">
          <a:extLst>
            <a:ext uri="{FF2B5EF4-FFF2-40B4-BE49-F238E27FC236}">
              <a16:creationId xmlns:a16="http://schemas.microsoft.com/office/drawing/2014/main" id="{F93D6083-2469-4A48-8A1F-30712E09D544}"/>
            </a:ext>
          </a:extLst>
        </xdr:cNvPr>
        <xdr:cNvSpPr/>
      </xdr:nvSpPr>
      <xdr:spPr>
        <a:xfrm>
          <a:off x="15976232" y="5932542"/>
          <a:ext cx="3902029" cy="4011741"/>
        </a:xfrm>
        <a:prstGeom prst="roundRect">
          <a:avLst>
            <a:gd name="adj" fmla="val 7778"/>
          </a:avLst>
        </a:prstGeom>
        <a:solidFill>
          <a:srgbClr val="2E4057"/>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585212</xdr:colOff>
      <xdr:row>35</xdr:row>
      <xdr:rowOff>134716</xdr:rowOff>
    </xdr:from>
    <xdr:to>
      <xdr:col>30</xdr:col>
      <xdr:colOff>312899</xdr:colOff>
      <xdr:row>39</xdr:row>
      <xdr:rowOff>2822</xdr:rowOff>
    </xdr:to>
    <xdr:sp macro="" textlink="">
      <xdr:nvSpPr>
        <xdr:cNvPr id="50" name="Round Same Side Corner Rectangle 40">
          <a:extLst>
            <a:ext uri="{FF2B5EF4-FFF2-40B4-BE49-F238E27FC236}">
              <a16:creationId xmlns:a16="http://schemas.microsoft.com/office/drawing/2014/main" id="{E961C615-E307-2246-BB1B-CC0D87A4B93B}"/>
            </a:ext>
          </a:extLst>
        </xdr:cNvPr>
        <xdr:cNvSpPr/>
      </xdr:nvSpPr>
      <xdr:spPr>
        <a:xfrm>
          <a:off x="15972458" y="5932542"/>
          <a:ext cx="3924209" cy="530715"/>
        </a:xfrm>
        <a:prstGeom prst="round2SameRect">
          <a:avLst>
            <a:gd name="adj1" fmla="val 50000"/>
            <a:gd name="adj2" fmla="val 0"/>
          </a:avLst>
        </a:prstGeom>
        <a:gradFill>
          <a:gsLst>
            <a:gs pos="4000">
              <a:schemeClr val="accent4">
                <a:lumMod val="50000"/>
              </a:schemeClr>
            </a:gs>
            <a:gs pos="100000">
              <a:srgbClr val="0B1A2E">
                <a:alpha val="0"/>
              </a:srgb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25</xdr:col>
      <xdr:colOff>73489</xdr:colOff>
      <xdr:row>36</xdr:row>
      <xdr:rowOff>65304</xdr:rowOff>
    </xdr:from>
    <xdr:ext cx="3257960" cy="330732"/>
    <xdr:sp macro="" textlink="">
      <xdr:nvSpPr>
        <xdr:cNvPr id="51" name="TextBox 50">
          <a:extLst>
            <a:ext uri="{FF2B5EF4-FFF2-40B4-BE49-F238E27FC236}">
              <a16:creationId xmlns:a16="http://schemas.microsoft.com/office/drawing/2014/main" id="{FFC9D495-ACFD-8846-AD96-421D782C12B2}"/>
            </a:ext>
          </a:extLst>
        </xdr:cNvPr>
        <xdr:cNvSpPr txBox="1"/>
      </xdr:nvSpPr>
      <xdr:spPr>
        <a:xfrm>
          <a:off x="16160156" y="6028782"/>
          <a:ext cx="3257960" cy="330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bg1"/>
              </a:solidFill>
              <a:latin typeface="Futura Medium" panose="020B0602020204020303" pitchFamily="34" charset="-79"/>
              <a:cs typeface="Futura Medium" panose="020B0602020204020303" pitchFamily="34" charset="-79"/>
            </a:rPr>
            <a:t>Top Selling Products (by Units Sold)</a:t>
          </a:r>
        </a:p>
      </xdr:txBody>
    </xdr:sp>
    <xdr:clientData/>
  </xdr:oneCellAnchor>
  <xdr:twoCellAnchor>
    <xdr:from>
      <xdr:col>19</xdr:col>
      <xdr:colOff>239276</xdr:colOff>
      <xdr:row>19</xdr:row>
      <xdr:rowOff>128841</xdr:rowOff>
    </xdr:from>
    <xdr:to>
      <xdr:col>29</xdr:col>
      <xdr:colOff>607392</xdr:colOff>
      <xdr:row>34</xdr:row>
      <xdr:rowOff>36812</xdr:rowOff>
    </xdr:to>
    <xdr:graphicFrame macro="">
      <xdr:nvGraphicFramePr>
        <xdr:cNvPr id="53" name="Chart 52">
          <a:extLst>
            <a:ext uri="{FF2B5EF4-FFF2-40B4-BE49-F238E27FC236}">
              <a16:creationId xmlns:a16="http://schemas.microsoft.com/office/drawing/2014/main" id="{D46198DE-2080-CC41-847F-E46F74E7B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612775</xdr:colOff>
      <xdr:row>39</xdr:row>
      <xdr:rowOff>149224</xdr:rowOff>
    </xdr:from>
    <xdr:to>
      <xdr:col>30</xdr:col>
      <xdr:colOff>263525</xdr:colOff>
      <xdr:row>58</xdr:row>
      <xdr:rowOff>133350</xdr:rowOff>
    </xdr:to>
    <xdr:graphicFrame macro="">
      <xdr:nvGraphicFramePr>
        <xdr:cNvPr id="54" name="Chart 53">
          <a:extLst>
            <a:ext uri="{FF2B5EF4-FFF2-40B4-BE49-F238E27FC236}">
              <a16:creationId xmlns:a16="http://schemas.microsoft.com/office/drawing/2014/main" id="{2EE9855E-E104-0E45-AB94-DA8CD0D5A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8</xdr:row>
      <xdr:rowOff>127000</xdr:rowOff>
    </xdr:from>
    <xdr:to>
      <xdr:col>3</xdr:col>
      <xdr:colOff>228600</xdr:colOff>
      <xdr:row>11</xdr:row>
      <xdr:rowOff>127000</xdr:rowOff>
    </xdr:to>
    <xdr:sp macro="" textlink="">
      <xdr:nvSpPr>
        <xdr:cNvPr id="3" name="Rounded Rectangle 2">
          <a:extLst>
            <a:ext uri="{FF2B5EF4-FFF2-40B4-BE49-F238E27FC236}">
              <a16:creationId xmlns:a16="http://schemas.microsoft.com/office/drawing/2014/main" id="{BB605AA6-2F0B-4046-BBEE-066D02EDDD6F}"/>
            </a:ext>
          </a:extLst>
        </xdr:cNvPr>
        <xdr:cNvSpPr/>
      </xdr:nvSpPr>
      <xdr:spPr>
        <a:xfrm>
          <a:off x="190500" y="1447800"/>
          <a:ext cx="1816100" cy="495300"/>
        </a:xfrm>
        <a:prstGeom prst="roundRect">
          <a:avLst>
            <a:gd name="adj" fmla="val 13726"/>
          </a:avLst>
        </a:prstGeom>
        <a:gradFill flip="none" rotWithShape="1">
          <a:gsLst>
            <a:gs pos="3000">
              <a:schemeClr val="tx1"/>
            </a:gs>
            <a:gs pos="100000">
              <a:srgbClr val="0B1A2E">
                <a:alpha val="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266700</xdr:colOff>
      <xdr:row>3</xdr:row>
      <xdr:rowOff>101600</xdr:rowOff>
    </xdr:from>
    <xdr:ext cx="1562100" cy="364780"/>
    <xdr:sp macro="" textlink="">
      <xdr:nvSpPr>
        <xdr:cNvPr id="4" name="TextBox 3">
          <a:hlinkClick xmlns:r="http://schemas.openxmlformats.org/officeDocument/2006/relationships" r:id="rId1"/>
          <a:extLst>
            <a:ext uri="{FF2B5EF4-FFF2-40B4-BE49-F238E27FC236}">
              <a16:creationId xmlns:a16="http://schemas.microsoft.com/office/drawing/2014/main" id="{0B5151B0-664C-3C46-AC6D-869EAF26F19D}"/>
            </a:ext>
          </a:extLst>
        </xdr:cNvPr>
        <xdr:cNvSpPr txBox="1"/>
      </xdr:nvSpPr>
      <xdr:spPr>
        <a:xfrm>
          <a:off x="736600" y="59690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Dashboard</a:t>
          </a:r>
        </a:p>
      </xdr:txBody>
    </xdr:sp>
    <xdr:clientData/>
  </xdr:oneCellAnchor>
  <xdr:oneCellAnchor>
    <xdr:from>
      <xdr:col>1</xdr:col>
      <xdr:colOff>292100</xdr:colOff>
      <xdr:row>6</xdr:row>
      <xdr:rowOff>38100</xdr:rowOff>
    </xdr:from>
    <xdr:ext cx="1562100" cy="364780"/>
    <xdr:sp macro="" textlink="">
      <xdr:nvSpPr>
        <xdr:cNvPr id="7" name="TextBox 6">
          <a:hlinkClick xmlns:r="http://schemas.openxmlformats.org/officeDocument/2006/relationships" r:id="rId2"/>
          <a:extLst>
            <a:ext uri="{FF2B5EF4-FFF2-40B4-BE49-F238E27FC236}">
              <a16:creationId xmlns:a16="http://schemas.microsoft.com/office/drawing/2014/main" id="{04CCE7A3-6845-4A4A-A2FC-EDA01B75D739}"/>
            </a:ext>
          </a:extLst>
        </xdr:cNvPr>
        <xdr:cNvSpPr txBox="1"/>
      </xdr:nvSpPr>
      <xdr:spPr>
        <a:xfrm>
          <a:off x="673100" y="102870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Raw Data</a:t>
          </a:r>
        </a:p>
      </xdr:txBody>
    </xdr:sp>
    <xdr:clientData/>
  </xdr:oneCellAnchor>
  <xdr:oneCellAnchor>
    <xdr:from>
      <xdr:col>1</xdr:col>
      <xdr:colOff>279400</xdr:colOff>
      <xdr:row>9</xdr:row>
      <xdr:rowOff>0</xdr:rowOff>
    </xdr:from>
    <xdr:ext cx="1562100" cy="364780"/>
    <xdr:sp macro="" textlink="">
      <xdr:nvSpPr>
        <xdr:cNvPr id="8" name="TextBox 7">
          <a:extLst>
            <a:ext uri="{FF2B5EF4-FFF2-40B4-BE49-F238E27FC236}">
              <a16:creationId xmlns:a16="http://schemas.microsoft.com/office/drawing/2014/main" id="{34F5B8EC-ADF3-B349-B441-F0091CA44E75}"/>
            </a:ext>
          </a:extLst>
        </xdr:cNvPr>
        <xdr:cNvSpPr txBox="1"/>
      </xdr:nvSpPr>
      <xdr:spPr>
        <a:xfrm>
          <a:off x="977900" y="148590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Pivot</a:t>
          </a:r>
          <a:r>
            <a:rPr lang="en-US" sz="1600" b="0" baseline="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 Tables</a:t>
          </a:r>
          <a:endPar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endParaRPr>
        </a:p>
      </xdr:txBody>
    </xdr:sp>
    <xdr:clientData/>
  </xdr:oneCellAnchor>
  <xdr:twoCellAnchor editAs="oneCell">
    <xdr:from>
      <xdr:col>1</xdr:col>
      <xdr:colOff>12700</xdr:colOff>
      <xdr:row>4</xdr:row>
      <xdr:rowOff>0</xdr:rowOff>
    </xdr:from>
    <xdr:to>
      <xdr:col>1</xdr:col>
      <xdr:colOff>241300</xdr:colOff>
      <xdr:row>5</xdr:row>
      <xdr:rowOff>63500</xdr:rowOff>
    </xdr:to>
    <xdr:pic>
      <xdr:nvPicPr>
        <xdr:cNvPr id="9" name="Picture 8">
          <a:extLst>
            <a:ext uri="{FF2B5EF4-FFF2-40B4-BE49-F238E27FC236}">
              <a16:creationId xmlns:a16="http://schemas.microsoft.com/office/drawing/2014/main" id="{1A714B2B-1D2B-3345-BBE3-37DE10FFFC8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82600" y="660400"/>
          <a:ext cx="228600" cy="228600"/>
        </a:xfrm>
        <a:prstGeom prst="rect">
          <a:avLst/>
        </a:prstGeom>
      </xdr:spPr>
    </xdr:pic>
    <xdr:clientData/>
  </xdr:twoCellAnchor>
  <xdr:twoCellAnchor editAs="oneCell">
    <xdr:from>
      <xdr:col>1</xdr:col>
      <xdr:colOff>0</xdr:colOff>
      <xdr:row>6</xdr:row>
      <xdr:rowOff>76200</xdr:rowOff>
    </xdr:from>
    <xdr:to>
      <xdr:col>1</xdr:col>
      <xdr:colOff>254000</xdr:colOff>
      <xdr:row>8</xdr:row>
      <xdr:rowOff>0</xdr:rowOff>
    </xdr:to>
    <xdr:pic>
      <xdr:nvPicPr>
        <xdr:cNvPr id="10" name="Picture 9">
          <a:extLst>
            <a:ext uri="{FF2B5EF4-FFF2-40B4-BE49-F238E27FC236}">
              <a16:creationId xmlns:a16="http://schemas.microsoft.com/office/drawing/2014/main" id="{9BB448C9-5FEC-E349-9142-CC24134829D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1000" y="1066800"/>
          <a:ext cx="254000" cy="254000"/>
        </a:xfrm>
        <a:prstGeom prst="rect">
          <a:avLst/>
        </a:prstGeom>
      </xdr:spPr>
    </xdr:pic>
    <xdr:clientData/>
  </xdr:twoCellAnchor>
  <xdr:twoCellAnchor editAs="oneCell">
    <xdr:from>
      <xdr:col>0</xdr:col>
      <xdr:colOff>685800</xdr:colOff>
      <xdr:row>9</xdr:row>
      <xdr:rowOff>50800</xdr:rowOff>
    </xdr:from>
    <xdr:to>
      <xdr:col>1</xdr:col>
      <xdr:colOff>279400</xdr:colOff>
      <xdr:row>11</xdr:row>
      <xdr:rowOff>0</xdr:rowOff>
    </xdr:to>
    <xdr:pic>
      <xdr:nvPicPr>
        <xdr:cNvPr id="11" name="Picture 10">
          <a:extLst>
            <a:ext uri="{FF2B5EF4-FFF2-40B4-BE49-F238E27FC236}">
              <a16:creationId xmlns:a16="http://schemas.microsoft.com/office/drawing/2014/main" id="{F79BA25D-2E82-BD4A-B3D7-A4977C99A14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85800" y="1536700"/>
          <a:ext cx="279400" cy="279400"/>
        </a:xfrm>
        <a:prstGeom prst="rect">
          <a:avLst/>
        </a:prstGeom>
      </xdr:spPr>
    </xdr:pic>
    <xdr:clientData/>
  </xdr:twoCellAnchor>
  <xdr:twoCellAnchor editAs="oneCell">
    <xdr:from>
      <xdr:col>11</xdr:col>
      <xdr:colOff>495300</xdr:colOff>
      <xdr:row>21</xdr:row>
      <xdr:rowOff>25400</xdr:rowOff>
    </xdr:from>
    <xdr:to>
      <xdr:col>13</xdr:col>
      <xdr:colOff>406400</xdr:colOff>
      <xdr:row>34</xdr:row>
      <xdr:rowOff>117475</xdr:rowOff>
    </xdr:to>
    <mc:AlternateContent xmlns:mc="http://schemas.openxmlformats.org/markup-compatibility/2006" xmlns:a14="http://schemas.microsoft.com/office/drawing/2010/main">
      <mc:Choice Requires="a14">
        <xdr:graphicFrame macro="">
          <xdr:nvGraphicFramePr>
            <xdr:cNvPr id="5" name="Customer Segment">
              <a:extLst>
                <a:ext uri="{FF2B5EF4-FFF2-40B4-BE49-F238E27FC236}">
                  <a16:creationId xmlns:a16="http://schemas.microsoft.com/office/drawing/2014/main" id="{F67E7583-F387-AD4C-8B87-11C8100CAECB}"/>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9283700" y="34925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520700</xdr:colOff>
      <xdr:row>6</xdr:row>
      <xdr:rowOff>0</xdr:rowOff>
    </xdr:from>
    <xdr:to>
      <xdr:col>13</xdr:col>
      <xdr:colOff>431800</xdr:colOff>
      <xdr:row>19</xdr:row>
      <xdr:rowOff>92075</xdr:rowOff>
    </xdr:to>
    <mc:AlternateContent xmlns:mc="http://schemas.openxmlformats.org/markup-compatibility/2006" xmlns:a14="http://schemas.microsoft.com/office/drawing/2010/main">
      <mc:Choice Requires="a14">
        <xdr:graphicFrame macro="">
          <xdr:nvGraphicFramePr>
            <xdr:cNvPr id="6" name="Product Category">
              <a:extLst>
                <a:ext uri="{FF2B5EF4-FFF2-40B4-BE49-F238E27FC236}">
                  <a16:creationId xmlns:a16="http://schemas.microsoft.com/office/drawing/2014/main" id="{8224457E-F6CE-114A-977F-918C13FCC88A}"/>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9309100" y="9906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482600</xdr:colOff>
      <xdr:row>15</xdr:row>
      <xdr:rowOff>127000</xdr:rowOff>
    </xdr:from>
    <xdr:to>
      <xdr:col>9</xdr:col>
      <xdr:colOff>342900</xdr:colOff>
      <xdr:row>29</xdr:row>
      <xdr:rowOff>53975</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C590D1DE-DBD5-F040-B388-4A8B783F75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43700" y="260350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457200</xdr:colOff>
      <xdr:row>6</xdr:row>
      <xdr:rowOff>25401</xdr:rowOff>
    </xdr:from>
    <xdr:to>
      <xdr:col>9</xdr:col>
      <xdr:colOff>317500</xdr:colOff>
      <xdr:row>14</xdr:row>
      <xdr:rowOff>12701</xdr:rowOff>
    </xdr:to>
    <mc:AlternateContent xmlns:mc="http://schemas.openxmlformats.org/markup-compatibility/2006" xmlns:a14="http://schemas.microsoft.com/office/drawing/2010/main">
      <mc:Choice Requires="a14">
        <xdr:graphicFrame macro="">
          <xdr:nvGraphicFramePr>
            <xdr:cNvPr id="13" name="Order Month">
              <a:extLst>
                <a:ext uri="{FF2B5EF4-FFF2-40B4-BE49-F238E27FC236}">
                  <a16:creationId xmlns:a16="http://schemas.microsoft.com/office/drawing/2014/main" id="{8FFB5851-A0FB-9045-B27F-5686DBE57C5D}"/>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mlns="">
        <xdr:sp macro="" textlink="">
          <xdr:nvSpPr>
            <xdr:cNvPr id="0" name=""/>
            <xdr:cNvSpPr>
              <a:spLocks noTextEdit="1"/>
            </xdr:cNvSpPr>
          </xdr:nvSpPr>
          <xdr:spPr>
            <a:xfrm>
              <a:off x="6718300" y="1016001"/>
              <a:ext cx="1828800" cy="1308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184150</xdr:colOff>
      <xdr:row>52</xdr:row>
      <xdr:rowOff>114300</xdr:rowOff>
    </xdr:from>
    <xdr:to>
      <xdr:col>11</xdr:col>
      <xdr:colOff>457200</xdr:colOff>
      <xdr:row>69</xdr:row>
      <xdr:rowOff>139700</xdr:rowOff>
    </xdr:to>
    <xdr:graphicFrame macro="">
      <xdr:nvGraphicFramePr>
        <xdr:cNvPr id="2" name="Chart 1">
          <a:extLst>
            <a:ext uri="{FF2B5EF4-FFF2-40B4-BE49-F238E27FC236}">
              <a16:creationId xmlns:a16="http://schemas.microsoft.com/office/drawing/2014/main" id="{89E72888-7653-B743-AA5F-A0B846159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298450</xdr:colOff>
      <xdr:row>73</xdr:row>
      <xdr:rowOff>152400</xdr:rowOff>
    </xdr:from>
    <xdr:to>
      <xdr:col>11</xdr:col>
      <xdr:colOff>927100</xdr:colOff>
      <xdr:row>91</xdr:row>
      <xdr:rowOff>127000</xdr:rowOff>
    </xdr:to>
    <xdr:graphicFrame macro="">
      <xdr:nvGraphicFramePr>
        <xdr:cNvPr id="14" name="Chart 13">
          <a:extLst>
            <a:ext uri="{FF2B5EF4-FFF2-40B4-BE49-F238E27FC236}">
              <a16:creationId xmlns:a16="http://schemas.microsoft.com/office/drawing/2014/main" id="{CB9B96B9-3FB6-0543-B972-EA2AE7604F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508000</xdr:colOff>
      <xdr:row>3</xdr:row>
      <xdr:rowOff>88900</xdr:rowOff>
    </xdr:from>
    <xdr:to>
      <xdr:col>22</xdr:col>
      <xdr:colOff>190500</xdr:colOff>
      <xdr:row>20</xdr:row>
      <xdr:rowOff>25400</xdr:rowOff>
    </xdr:to>
    <mc:AlternateContent xmlns:mc="http://schemas.openxmlformats.org/markup-compatibility/2006">
      <mc:Choice xmlns:cx4="http://schemas.microsoft.com/office/drawing/2016/5/10/chartex" Requires="cx4">
        <xdr:graphicFrame macro="">
          <xdr:nvGraphicFramePr>
            <xdr:cNvPr id="16" name="Chart 15">
              <a:extLst>
                <a:ext uri="{FF2B5EF4-FFF2-40B4-BE49-F238E27FC236}">
                  <a16:creationId xmlns:a16="http://schemas.microsoft.com/office/drawing/2014/main" id="{DC7C5DC0-81A0-C699-1A8F-134C20F38E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1760200" y="58420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323850</xdr:colOff>
      <xdr:row>95</xdr:row>
      <xdr:rowOff>50800</xdr:rowOff>
    </xdr:from>
    <xdr:to>
      <xdr:col>12</xdr:col>
      <xdr:colOff>412750</xdr:colOff>
      <xdr:row>111</xdr:row>
      <xdr:rowOff>152400</xdr:rowOff>
    </xdr:to>
    <xdr:graphicFrame macro="">
      <xdr:nvGraphicFramePr>
        <xdr:cNvPr id="17" name="Chart 16">
          <a:extLst>
            <a:ext uri="{FF2B5EF4-FFF2-40B4-BE49-F238E27FC236}">
              <a16:creationId xmlns:a16="http://schemas.microsoft.com/office/drawing/2014/main" id="{DB30BA9A-28B0-8F73-D093-EF825CBB97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755650</xdr:colOff>
      <xdr:row>95</xdr:row>
      <xdr:rowOff>38100</xdr:rowOff>
    </xdr:from>
    <xdr:to>
      <xdr:col>19</xdr:col>
      <xdr:colOff>222250</xdr:colOff>
      <xdr:row>111</xdr:row>
      <xdr:rowOff>139700</xdr:rowOff>
    </xdr:to>
    <xdr:graphicFrame macro="">
      <xdr:nvGraphicFramePr>
        <xdr:cNvPr id="18" name="Chart 17">
          <a:extLst>
            <a:ext uri="{FF2B5EF4-FFF2-40B4-BE49-F238E27FC236}">
              <a16:creationId xmlns:a16="http://schemas.microsoft.com/office/drawing/2014/main" id="{B9DA5465-20FC-64E9-E3B4-04D3BFC52D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273050</xdr:colOff>
      <xdr:row>115</xdr:row>
      <xdr:rowOff>38100</xdr:rowOff>
    </xdr:from>
    <xdr:to>
      <xdr:col>12</xdr:col>
      <xdr:colOff>361950</xdr:colOff>
      <xdr:row>131</xdr:row>
      <xdr:rowOff>139700</xdr:rowOff>
    </xdr:to>
    <xdr:graphicFrame macro="">
      <xdr:nvGraphicFramePr>
        <xdr:cNvPr id="19" name="Chart 18">
          <a:extLst>
            <a:ext uri="{FF2B5EF4-FFF2-40B4-BE49-F238E27FC236}">
              <a16:creationId xmlns:a16="http://schemas.microsoft.com/office/drawing/2014/main" id="{0EFD7789-2CF6-BBBC-5452-17678B6E2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220980</xdr:colOff>
      <xdr:row>6</xdr:row>
      <xdr:rowOff>55880</xdr:rowOff>
    </xdr:from>
    <xdr:to>
      <xdr:col>3</xdr:col>
      <xdr:colOff>297180</xdr:colOff>
      <xdr:row>9</xdr:row>
      <xdr:rowOff>101600</xdr:rowOff>
    </xdr:to>
    <xdr:sp macro="" textlink="">
      <xdr:nvSpPr>
        <xdr:cNvPr id="2" name="Rounded Rectangle 1">
          <a:extLst>
            <a:ext uri="{FF2B5EF4-FFF2-40B4-BE49-F238E27FC236}">
              <a16:creationId xmlns:a16="http://schemas.microsoft.com/office/drawing/2014/main" id="{ED0D59DF-26E3-A54D-8BE6-6263ABCAA3FB}"/>
            </a:ext>
          </a:extLst>
        </xdr:cNvPr>
        <xdr:cNvSpPr/>
      </xdr:nvSpPr>
      <xdr:spPr>
        <a:xfrm>
          <a:off x="220980" y="995680"/>
          <a:ext cx="2159000" cy="502920"/>
        </a:xfrm>
        <a:prstGeom prst="roundRect">
          <a:avLst>
            <a:gd name="adj" fmla="val 13726"/>
          </a:avLst>
        </a:prstGeom>
        <a:gradFill flip="none" rotWithShape="1">
          <a:gsLst>
            <a:gs pos="4000">
              <a:schemeClr val="tx1"/>
            </a:gs>
            <a:gs pos="100000">
              <a:srgbClr val="0B1A2E">
                <a:alpha val="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266700</xdr:colOff>
      <xdr:row>3</xdr:row>
      <xdr:rowOff>139700</xdr:rowOff>
    </xdr:from>
    <xdr:ext cx="1562100" cy="364780"/>
    <xdr:sp macro="" textlink="">
      <xdr:nvSpPr>
        <xdr:cNvPr id="3" name="TextBox 2">
          <a:hlinkClick xmlns:r="http://schemas.openxmlformats.org/officeDocument/2006/relationships" r:id="rId1"/>
          <a:extLst>
            <a:ext uri="{FF2B5EF4-FFF2-40B4-BE49-F238E27FC236}">
              <a16:creationId xmlns:a16="http://schemas.microsoft.com/office/drawing/2014/main" id="{37859B13-4C53-1745-8EED-FADCE6D61864}"/>
            </a:ext>
          </a:extLst>
        </xdr:cNvPr>
        <xdr:cNvSpPr txBox="1"/>
      </xdr:nvSpPr>
      <xdr:spPr>
        <a:xfrm>
          <a:off x="612140" y="62738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Dashboard</a:t>
          </a:r>
        </a:p>
      </xdr:txBody>
    </xdr:sp>
    <xdr:clientData/>
  </xdr:oneCellAnchor>
  <xdr:oneCellAnchor>
    <xdr:from>
      <xdr:col>1</xdr:col>
      <xdr:colOff>292100</xdr:colOff>
      <xdr:row>6</xdr:row>
      <xdr:rowOff>127000</xdr:rowOff>
    </xdr:from>
    <xdr:ext cx="1562100" cy="364780"/>
    <xdr:sp macro="" textlink="">
      <xdr:nvSpPr>
        <xdr:cNvPr id="4" name="TextBox 3">
          <a:extLst>
            <a:ext uri="{FF2B5EF4-FFF2-40B4-BE49-F238E27FC236}">
              <a16:creationId xmlns:a16="http://schemas.microsoft.com/office/drawing/2014/main" id="{120EA48D-253D-7D49-BC32-E478587B5D6A}"/>
            </a:ext>
          </a:extLst>
        </xdr:cNvPr>
        <xdr:cNvSpPr txBox="1"/>
      </xdr:nvSpPr>
      <xdr:spPr>
        <a:xfrm>
          <a:off x="637540" y="107188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Raw Data</a:t>
          </a:r>
        </a:p>
      </xdr:txBody>
    </xdr:sp>
    <xdr:clientData/>
  </xdr:oneCellAnchor>
  <xdr:oneCellAnchor>
    <xdr:from>
      <xdr:col>1</xdr:col>
      <xdr:colOff>279400</xdr:colOff>
      <xdr:row>9</xdr:row>
      <xdr:rowOff>121920</xdr:rowOff>
    </xdr:from>
    <xdr:ext cx="1562100" cy="364780"/>
    <xdr:sp macro="" textlink="">
      <xdr:nvSpPr>
        <xdr:cNvPr id="5" name="TextBox 4">
          <a:hlinkClick xmlns:r="http://schemas.openxmlformats.org/officeDocument/2006/relationships" r:id="rId2"/>
          <a:extLst>
            <a:ext uri="{FF2B5EF4-FFF2-40B4-BE49-F238E27FC236}">
              <a16:creationId xmlns:a16="http://schemas.microsoft.com/office/drawing/2014/main" id="{893CCFE2-5AFE-A14F-A88A-39A0CE5DEF66}"/>
            </a:ext>
          </a:extLst>
        </xdr:cNvPr>
        <xdr:cNvSpPr txBox="1"/>
      </xdr:nvSpPr>
      <xdr:spPr>
        <a:xfrm>
          <a:off x="624840" y="1524000"/>
          <a:ext cx="1562100" cy="36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Pivot</a:t>
          </a:r>
          <a:r>
            <a:rPr lang="en-US" sz="1600" b="0" baseline="0">
              <a:solidFill>
                <a:schemeClr val="bg1"/>
              </a:solidFill>
              <a:latin typeface="Futura Medium" panose="020B0602020204020303" pitchFamily="34" charset="-79"/>
              <a:ea typeface="Helvetica Neue" panose="02000503000000020004" pitchFamily="2" charset="0"/>
              <a:cs typeface="Futura Medium" panose="020B0602020204020303" pitchFamily="34" charset="-79"/>
            </a:rPr>
            <a:t> Tables</a:t>
          </a:r>
          <a:endParaRPr lang="en-US" sz="1600" b="0">
            <a:solidFill>
              <a:schemeClr val="bg1"/>
            </a:solidFill>
            <a:latin typeface="Futura Medium" panose="020B0602020204020303" pitchFamily="34" charset="-79"/>
            <a:ea typeface="Helvetica Neue" panose="02000503000000020004" pitchFamily="2" charset="0"/>
            <a:cs typeface="Futura Medium" panose="020B0602020204020303" pitchFamily="34" charset="-79"/>
          </a:endParaRPr>
        </a:p>
      </xdr:txBody>
    </xdr:sp>
    <xdr:clientData/>
  </xdr:oneCellAnchor>
  <xdr:twoCellAnchor editAs="oneCell">
    <xdr:from>
      <xdr:col>1</xdr:col>
      <xdr:colOff>12700</xdr:colOff>
      <xdr:row>4</xdr:row>
      <xdr:rowOff>38100</xdr:rowOff>
    </xdr:from>
    <xdr:to>
      <xdr:col>1</xdr:col>
      <xdr:colOff>241300</xdr:colOff>
      <xdr:row>5</xdr:row>
      <xdr:rowOff>114300</xdr:rowOff>
    </xdr:to>
    <xdr:pic>
      <xdr:nvPicPr>
        <xdr:cNvPr id="6" name="Picture 5">
          <a:extLst>
            <a:ext uri="{FF2B5EF4-FFF2-40B4-BE49-F238E27FC236}">
              <a16:creationId xmlns:a16="http://schemas.microsoft.com/office/drawing/2014/main" id="{07E0D267-BD17-9245-8A74-F1DDFAD4B4B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58140" y="678180"/>
          <a:ext cx="228600" cy="228600"/>
        </a:xfrm>
        <a:prstGeom prst="rect">
          <a:avLst/>
        </a:prstGeom>
      </xdr:spPr>
    </xdr:pic>
    <xdr:clientData/>
  </xdr:twoCellAnchor>
  <xdr:twoCellAnchor editAs="oneCell">
    <xdr:from>
      <xdr:col>0</xdr:col>
      <xdr:colOff>342900</xdr:colOff>
      <xdr:row>7</xdr:row>
      <xdr:rowOff>0</xdr:rowOff>
    </xdr:from>
    <xdr:to>
      <xdr:col>1</xdr:col>
      <xdr:colOff>266700</xdr:colOff>
      <xdr:row>8</xdr:row>
      <xdr:rowOff>101600</xdr:rowOff>
    </xdr:to>
    <xdr:pic>
      <xdr:nvPicPr>
        <xdr:cNvPr id="7" name="Picture 6">
          <a:extLst>
            <a:ext uri="{FF2B5EF4-FFF2-40B4-BE49-F238E27FC236}">
              <a16:creationId xmlns:a16="http://schemas.microsoft.com/office/drawing/2014/main" id="{69E78DD6-D17B-8841-AC2F-E066EBC3858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42900" y="1097280"/>
          <a:ext cx="269240" cy="254000"/>
        </a:xfrm>
        <a:prstGeom prst="rect">
          <a:avLst/>
        </a:prstGeom>
      </xdr:spPr>
    </xdr:pic>
    <xdr:clientData/>
  </xdr:twoCellAnchor>
  <xdr:twoCellAnchor editAs="oneCell">
    <xdr:from>
      <xdr:col>0</xdr:col>
      <xdr:colOff>342900</xdr:colOff>
      <xdr:row>10</xdr:row>
      <xdr:rowOff>20320</xdr:rowOff>
    </xdr:from>
    <xdr:to>
      <xdr:col>1</xdr:col>
      <xdr:colOff>292100</xdr:colOff>
      <xdr:row>11</xdr:row>
      <xdr:rowOff>147320</xdr:rowOff>
    </xdr:to>
    <xdr:pic>
      <xdr:nvPicPr>
        <xdr:cNvPr id="8" name="Picture 7">
          <a:extLst>
            <a:ext uri="{FF2B5EF4-FFF2-40B4-BE49-F238E27FC236}">
              <a16:creationId xmlns:a16="http://schemas.microsoft.com/office/drawing/2014/main" id="{4AA148F3-96B5-9540-B4EC-EFA603274E0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2900" y="1574800"/>
          <a:ext cx="294640" cy="279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090.711154861114" createdVersion="6" refreshedVersion="8" minRefreshableVersion="3" recordCount="1952" xr:uid="{45C5FBF7-85A6-6D48-8BB1-E76EB4B8B142}">
  <cacheSource type="worksheet">
    <worksheetSource name="Table1"/>
  </cacheSource>
  <cacheFields count="31">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Repeat Customers" numFmtId="0">
      <sharedItems count="3">
        <s v="One-Time Customer"/>
        <s v="Repeat Customer"/>
        <s v="On-Time Customer" u="1"/>
      </sharedItems>
    </cacheField>
    <cacheField name="Customer Name" numFmtId="0">
      <sharedItems/>
    </cacheField>
    <cacheField name="Ship Mode" numFmtId="0">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ount="913">
        <s v="SANFORD Liquid Accent™ Tank-Style Highlighters"/>
        <s v="Global Troy™ Executive Leather Low-Back Tilter"/>
        <s v="DAX Two-Tone Rosewood/Black Document Frame, Desktop, 5 x 7"/>
        <s v="Howard Miller 12-3/4 Diameter Accuwave DS ™ Wall Clock"/>
        <s v="Newell 321"/>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s v="6160"/>
        <s v="Okidata Pacemark 4410N Wide Format Dot Matrix Printer"/>
        <s v="Xerox 1903"/>
        <s v="Durable Pressboard Binders"/>
        <s v="Newell 310"/>
        <s v="Xerox 193"/>
        <s v="Snap-A-Way® Black Print Carbonless Speed Message, No Reply Area, Duplicate"/>
        <s v="Avery 501"/>
        <s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Array® Memo Cubes"/>
        <s v="2180"/>
        <s v="REDIFORM Incoming/Outgoing Call Register, 11&quot; X 8 1/2&quot;, 100 Messages"/>
        <s v="Xerox 1897"/>
        <s v="Acme® 8&quot; Straight Scissors"/>
        <s v="Office Star - Mid Back Dual function Ergonomic High Back Chair with 2-Way Adjustable Arms"/>
        <s v="Belkin 107-key enhanced keyboard, USB/PS/2 interface"/>
        <s v="5185"/>
        <s v="Belkin 105-Key Black Keyboard"/>
        <s v="Atlantic Metals Mobile 5-Shelf Bookcases, Custom Colors"/>
        <s v="Avery Durable Binders"/>
        <s v="Dixon Prang® Watercolor Pencils, 10-Color Set with Brush"/>
        <s v="EcoTones® Memo Sheets"/>
        <s v="Fuji Slim Jewel Case CD-R"/>
        <s v="Avery 51"/>
        <s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Xerox 1996"/>
        <s v="Acco® Hot Clips™ Clips to Go"/>
        <s v="Xerox 1933"/>
        <s v="Imation 3.5&quot; Unformatted DS/HD Diskettes, 10/Box"/>
        <s v="Super Bands, 12/Pack"/>
        <s v="3M Organizer Strips"/>
        <s v="Seth Thomas 8 1/2&quot; Cubicle Clock"/>
        <s v="Newell 309"/>
        <s v="252"/>
        <s v="Kleencut® Forged Office Shears by Acme United Corporation"/>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s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Newell 343"/>
        <s v="Okidata ML395C Color Dot Matrix Printer"/>
        <s v="Southworth 25% Cotton Linen-Finish Paper &amp; Envelopes"/>
        <s v="Xerox 21"/>
        <s v="Advantus Rolling Storage Box"/>
        <s v="Imation 3.5 IBM Formatted Diskettes, 10/Box"/>
        <s v="Adesso Programmable 142-Key Keyboard"/>
        <s v="Xerox 1908"/>
        <s v="Talkabout T8367"/>
        <s v="Tennsco Lockers, Gray"/>
        <s v="SAFCO Folding Chair Trolle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Sharp 1540cs Digital Laser Copier"/>
        <s v="2160"/>
        <s v="White GlueTop Scratch Pads"/>
        <s v="Adams Phone Message Book, 200 Message Capacity, 8 1/16” x 11”"/>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Tenex File Box, Personal Filing Tote with Lid, Black"/>
        <s v="Acme Hot Forged Carbon Steel Scissors with Nickel-Plated Handles, 3 7/8&quot; Cut, 8&quot;L"/>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s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Xerox 1937"/>
        <s v="Hon Metal Bookcases, Putty"/>
        <s v="Belkin MediaBoard 104- Keyboard"/>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Dana Fluorescent Magnifying Lamp, White, 36&quot;"/>
        <s v="Holmes Cool Mist Humidifier for the Whole House with 8-Gallon Output per Day, Extended Life Filter"/>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s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O'Sullivan 3-Shelf Heavy-Duty Bookcases"/>
        <s v="Fellowes Twister Kit, Gray/Clear, 3/pkg"/>
        <s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Global Commerce™ Series High-Back Swivel/Tilt Chairs"/>
        <s v="Hoover Replacement Belt for Commercial Guardsman Heavy-Duty Upright Vacuum"/>
        <s v="Companion Letter/Legal File, Black"/>
        <s v="Gyration Ultra Professional Cordless Optical Suite"/>
        <s v="Bretford CR8500 Series Meeting Room Furniture"/>
        <s v="Fellowes Command Center 5-outlet power strip"/>
        <s v="Verbatim DVD-RAM, 9.4GB, Rewritable, Type 1, DS, DataLife Plus"/>
        <s v="Linden® 12&quot; Wall Clock With Oak Frame"/>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Xerox 1923"/>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Fellowes Internet Keyboard, Platinum"/>
        <s v="GBC Laser Imprintable Binding System Covers, Desert Sand"/>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Verbatim DVD-RAM, 5.2GB, Rewritable, Type 1, DS"/>
        <s v="Newell 312"/>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s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s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Xerox 197"/>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s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Wirebound Message Books, Four 2 3/4&quot; x 5&quot; Forms per Page, 600 Sets per Book"/>
        <s v="Newell 315"/>
        <s v="Bush Westfield Collection Bookcases, Dark Cherry Finish, Fully Assembled"/>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elkin F9M820V08 8 Outlet Surge"/>
        <s v="Bravo II™ Megaboss® 12-Amp Hard Body Upright, Replacement Belts, 2 Belts per Pack"/>
        <s v="Rubbermaid ClusterMat Chairmats, Mat Size- 66&quot; x 60&quot;, Lip 20&quot; x 11&quot; -90 Degree Angl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s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Brown Kraft Recycled Envelopes"/>
        <s v="Stanley Bostitch Contemporary Electric Pencil Sharpeners"/>
        <s v="282"/>
        <s v="Fellowes Strictly Business® Drawer File, Letter/Legal Size"/>
        <s v="Gyration Ultra Cordless Optical Suite"/>
        <s v="Boston 1799 Powerhouse™ Electric Pencil Sharpener"/>
        <s v="Tensor Computer Mounted Lamp"/>
        <s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s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s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Model L Table or Wall-Mount Pencil Sharpener"/>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s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acheField>
    <cacheField name="Profit Margin" numFmtId="0">
      <sharedItems containsSemiMixedTypes="0" containsString="0" containsNumber="1" minValue="-169.02591743119265" maxValue="999.98303030303032"/>
    </cacheField>
    <cacheField name="Country" numFmtId="0">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fieldGroup par="30" base="21">
        <rangePr groupBy="days" startDate="2015-01-01T00:00:00" endDate="2015-07-01T00:00:00"/>
        <groupItems count="368">
          <s v="&lt;01/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15"/>
        </groupItems>
      </fieldGroup>
    </cacheField>
    <cacheField name="Order Month" numFmtId="164">
      <sharedItems count="6">
        <s v="January"/>
        <s v="June"/>
        <s v="February"/>
        <s v="May"/>
        <s v="April"/>
        <s v="March"/>
      </sharedItems>
    </cacheField>
    <cacheField name="Order Year" numFmtId="14">
      <sharedItems/>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Return Status" numFmtId="0">
      <sharedItems count="3">
        <s v="Not Returned"/>
        <s v="Returned"/>
        <s v="" u="1"/>
      </sharedItems>
    </cacheField>
    <cacheField name="Months" numFmtId="0" databaseField="0">
      <fieldGroup base="21">
        <rangePr groupBy="months" startDate="2015-01-01T00:00:00" endDate="2015-07-01T00:00:00"/>
        <groupItems count="14">
          <s v="&lt;01/01/2015"/>
          <s v="Jan"/>
          <s v="Feb"/>
          <s v="Mar"/>
          <s v="Apr"/>
          <s v="May"/>
          <s v="Jun"/>
          <s v="Jul"/>
          <s v="Aug"/>
          <s v="Sep"/>
          <s v="Oct"/>
          <s v="Nov"/>
          <s v="Dec"/>
          <s v="&gt;01/07/2015"/>
        </groupItems>
      </fieldGroup>
    </cacheField>
  </cacheFields>
  <extLst>
    <ext xmlns:x14="http://schemas.microsoft.com/office/spreadsheetml/2009/9/main" uri="{725AE2AE-9491-48be-B2B4-4EB974FC3084}">
      <x14:pivotCacheDefinition pivotCacheId="10757481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x v="0"/>
    <s v="Bonnie Potter"/>
    <s v="Express Air"/>
    <x v="0"/>
    <x v="0"/>
    <x v="0"/>
    <s v="Wrap Bag"/>
    <x v="0"/>
    <n v="0.54"/>
    <n v="0.35049961568024596"/>
    <s v="United States"/>
    <x v="0"/>
    <x v="0"/>
    <s v="Anacortes"/>
    <n v="98221"/>
    <x v="0"/>
    <x v="0"/>
    <s v="2015"/>
    <d v="2015-01-08T00:00:00"/>
    <n v="4.5599999999999996"/>
    <n v="4"/>
    <n v="13.01"/>
    <n v="88522"/>
    <x v="0"/>
  </r>
  <r>
    <n v="20228"/>
    <s v="Not Specified"/>
    <n v="0.02"/>
    <n v="500.98"/>
    <n v="26"/>
    <n v="5"/>
    <x v="0"/>
    <s v="Ronnie Proctor"/>
    <s v="Delivery Truck"/>
    <x v="1"/>
    <x v="1"/>
    <x v="1"/>
    <s v="Jumbo Drum"/>
    <x v="1"/>
    <n v="0.6"/>
    <n v="0.69"/>
    <s v="United States"/>
    <x v="0"/>
    <x v="1"/>
    <s v="San Gabriel"/>
    <n v="91776"/>
    <x v="1"/>
    <x v="1"/>
    <s v="2015"/>
    <d v="2015-06-15T00:00:00"/>
    <n v="4390.3665000000001"/>
    <n v="12"/>
    <n v="6362.85"/>
    <n v="90193"/>
    <x v="0"/>
  </r>
  <r>
    <n v="21776"/>
    <s v="Critical"/>
    <n v="0.06"/>
    <n v="9.48"/>
    <n v="7.29"/>
    <n v="11"/>
    <x v="0"/>
    <s v="Marcus Dunlap"/>
    <s v="Regular Air"/>
    <x v="1"/>
    <x v="1"/>
    <x v="2"/>
    <s v="Small Pack"/>
    <x v="2"/>
    <n v="0.45"/>
    <n v="-0.25484063461993844"/>
    <s v="United States"/>
    <x v="1"/>
    <x v="2"/>
    <s v="Roselle"/>
    <n v="7203"/>
    <x v="2"/>
    <x v="2"/>
    <s v="2015"/>
    <d v="2015-02-17T00:00:00"/>
    <n v="-53.809600000000003"/>
    <n v="22"/>
    <n v="211.15"/>
    <n v="90192"/>
    <x v="0"/>
  </r>
  <r>
    <n v="24844"/>
    <s v="Medium"/>
    <n v="0.09"/>
    <n v="78.69"/>
    <n v="19.989999999999998"/>
    <n v="14"/>
    <x v="1"/>
    <s v="Gwendolyn F Tyson"/>
    <s v="Regular Air"/>
    <x v="2"/>
    <x v="1"/>
    <x v="2"/>
    <s v="Small Box"/>
    <x v="3"/>
    <n v="0.43"/>
    <n v="0.69"/>
    <s v="United States"/>
    <x v="2"/>
    <x v="3"/>
    <s v="Prior Lake"/>
    <n v="55372"/>
    <x v="3"/>
    <x v="3"/>
    <s v="2015"/>
    <d v="2015-05-14T00:00:00"/>
    <n v="803.47050000000002"/>
    <n v="16"/>
    <n v="1164.45"/>
    <n v="86838"/>
    <x v="0"/>
  </r>
  <r>
    <n v="24846"/>
    <s v="Medium"/>
    <n v="0.08"/>
    <n v="3.28"/>
    <n v="2.31"/>
    <n v="14"/>
    <x v="1"/>
    <s v="Gwendolyn F Tyson"/>
    <s v="Regular Air"/>
    <x v="2"/>
    <x v="0"/>
    <x v="0"/>
    <s v="Wrap Bag"/>
    <x v="4"/>
    <n v="0.56000000000000005"/>
    <n v="-1.0809716599190284"/>
    <s v="United States"/>
    <x v="2"/>
    <x v="3"/>
    <s v="Prior Lake"/>
    <n v="55372"/>
    <x v="3"/>
    <x v="3"/>
    <s v="2015"/>
    <d v="2015-05-13T00:00:00"/>
    <n v="-24.03"/>
    <n v="7"/>
    <n v="22.23"/>
    <n v="86838"/>
    <x v="0"/>
  </r>
  <r>
    <n v="24847"/>
    <s v="Medium"/>
    <n v="0.05"/>
    <n v="3.28"/>
    <n v="4.2"/>
    <n v="14"/>
    <x v="1"/>
    <s v="Gwendolyn F Tyson"/>
    <s v="Regular Air"/>
    <x v="2"/>
    <x v="0"/>
    <x v="0"/>
    <s v="Wrap Bag"/>
    <x v="5"/>
    <n v="0.56000000000000005"/>
    <n v="-2.6468906361686919"/>
    <s v="United States"/>
    <x v="2"/>
    <x v="3"/>
    <s v="Prior Lake"/>
    <n v="55372"/>
    <x v="3"/>
    <x v="3"/>
    <s v="2015"/>
    <d v="2015-05-13T00:00:00"/>
    <n v="-37.03"/>
    <n v="4"/>
    <n v="13.99"/>
    <n v="86838"/>
    <x v="0"/>
  </r>
  <r>
    <n v="24848"/>
    <s v="Medium"/>
    <n v="0.05"/>
    <n v="3.58"/>
    <n v="1.63"/>
    <n v="14"/>
    <x v="1"/>
    <s v="Gwendolyn F Tyson"/>
    <s v="Regular Air"/>
    <x v="2"/>
    <x v="0"/>
    <x v="3"/>
    <s v="Wrap Bag"/>
    <x v="6"/>
    <n v="0.36"/>
    <n v="-4.978962131837307E-2"/>
    <s v="United States"/>
    <x v="2"/>
    <x v="3"/>
    <s v="Prior Lake"/>
    <n v="55372"/>
    <x v="3"/>
    <x v="3"/>
    <s v="2015"/>
    <d v="2015-05-13T00:00:00"/>
    <n v="-0.71"/>
    <n v="4"/>
    <n v="14.26"/>
    <n v="86838"/>
    <x v="0"/>
  </r>
  <r>
    <n v="18181"/>
    <s v="Critical"/>
    <n v="0"/>
    <n v="4.42"/>
    <n v="4.99"/>
    <n v="15"/>
    <x v="1"/>
    <s v="Timothy Reese"/>
    <s v="Regular Air"/>
    <x v="2"/>
    <x v="0"/>
    <x v="4"/>
    <s v="Small Box"/>
    <x v="7"/>
    <n v="0.38"/>
    <n v="-1.7872721840454138"/>
    <s v="United States"/>
    <x v="1"/>
    <x v="4"/>
    <s v="Smithtown"/>
    <n v="11787"/>
    <x v="4"/>
    <x v="4"/>
    <s v="2015"/>
    <d v="2015-04-09T00:00:00"/>
    <n v="-59.82"/>
    <n v="7"/>
    <n v="33.47"/>
    <n v="86837"/>
    <x v="0"/>
  </r>
  <r>
    <n v="20925"/>
    <s v="Medium"/>
    <n v="0.01"/>
    <n v="35.94"/>
    <n v="6.66"/>
    <n v="15"/>
    <x v="1"/>
    <s v="Timothy Reese"/>
    <s v="Regular Air"/>
    <x v="2"/>
    <x v="0"/>
    <x v="4"/>
    <s v="Small Box"/>
    <x v="8"/>
    <n v="0.4"/>
    <n v="0.68999999999999984"/>
    <s v="United States"/>
    <x v="1"/>
    <x v="4"/>
    <s v="Smithtown"/>
    <n v="11787"/>
    <x v="5"/>
    <x v="3"/>
    <s v="2015"/>
    <d v="2015-05-28T00:00:00"/>
    <n v="261.87569999999994"/>
    <n v="10"/>
    <n v="379.53"/>
    <n v="86839"/>
    <x v="0"/>
  </r>
  <r>
    <n v="26267"/>
    <s v="High"/>
    <n v="0.04"/>
    <n v="2.98"/>
    <n v="1.58"/>
    <n v="16"/>
    <x v="1"/>
    <s v="Sarah Ramsey"/>
    <s v="Regular Air"/>
    <x v="2"/>
    <x v="0"/>
    <x v="3"/>
    <s v="Wrap Bag"/>
    <x v="9"/>
    <n v="0.39"/>
    <n v="0.13989361702127659"/>
    <s v="United States"/>
    <x v="1"/>
    <x v="4"/>
    <s v="Syracuse"/>
    <n v="13210"/>
    <x v="6"/>
    <x v="2"/>
    <s v="2015"/>
    <d v="2015-02-15T00:00:00"/>
    <n v="2.63"/>
    <n v="6"/>
    <n v="18.8"/>
    <n v="86836"/>
    <x v="0"/>
  </r>
  <r>
    <n v="26268"/>
    <s v="High"/>
    <n v="0.05"/>
    <n v="115.99"/>
    <n v="2.5"/>
    <n v="16"/>
    <x v="1"/>
    <s v="Sarah Ramsey"/>
    <s v="Regular Air"/>
    <x v="2"/>
    <x v="2"/>
    <x v="5"/>
    <s v="Small Box"/>
    <x v="10"/>
    <n v="0.55000000000000004"/>
    <n v="0.69"/>
    <s v="United States"/>
    <x v="1"/>
    <x v="4"/>
    <s v="Syracuse"/>
    <n v="13210"/>
    <x v="6"/>
    <x v="2"/>
    <s v="2015"/>
    <d v="2015-02-14T00:00:00"/>
    <n v="652.73309999999992"/>
    <n v="10"/>
    <n v="945.99"/>
    <n v="86836"/>
    <x v="0"/>
  </r>
  <r>
    <n v="23890"/>
    <s v="High"/>
    <n v="0.05"/>
    <n v="26.48"/>
    <n v="6.93"/>
    <n v="18"/>
    <x v="0"/>
    <s v="Laurie Hanna"/>
    <s v="Regular Air"/>
    <x v="2"/>
    <x v="1"/>
    <x v="2"/>
    <s v="Small Box"/>
    <x v="11"/>
    <n v="0.49"/>
    <n v="0.69"/>
    <s v="United States"/>
    <x v="0"/>
    <x v="5"/>
    <s v="Helena"/>
    <n v="59601"/>
    <x v="7"/>
    <x v="3"/>
    <s v="2015"/>
    <d v="2015-05-16T00:00:00"/>
    <n v="314.48129999999998"/>
    <n v="17"/>
    <n v="455.77"/>
    <n v="90031"/>
    <x v="0"/>
  </r>
  <r>
    <n v="24063"/>
    <s v="Not Specified"/>
    <n v="7.0000000000000007E-2"/>
    <n v="12.99"/>
    <n v="9.44"/>
    <n v="19"/>
    <x v="0"/>
    <s v="Jim Rodgers"/>
    <s v="Regular Air"/>
    <x v="2"/>
    <x v="2"/>
    <x v="6"/>
    <s v="Medium Box"/>
    <x v="12"/>
    <n v="0.39"/>
    <n v="-0.4945851848656112"/>
    <s v="United States"/>
    <x v="0"/>
    <x v="5"/>
    <s v="Missoula"/>
    <n v="59801"/>
    <x v="8"/>
    <x v="3"/>
    <s v="2015"/>
    <d v="2015-05-23T00:00:00"/>
    <n v="-114.63990000000001"/>
    <n v="18"/>
    <n v="231.79"/>
    <n v="90032"/>
    <x v="0"/>
  </r>
  <r>
    <n v="5890"/>
    <s v="High"/>
    <n v="0.05"/>
    <n v="26.48"/>
    <n v="6.93"/>
    <n v="21"/>
    <x v="1"/>
    <s v="Tony Wilkins Winters"/>
    <s v="Regular Air"/>
    <x v="2"/>
    <x v="1"/>
    <x v="2"/>
    <s v="Small Box"/>
    <x v="11"/>
    <n v="0.49"/>
    <n v="0.20481805732433167"/>
    <s v="United States"/>
    <x v="1"/>
    <x v="4"/>
    <s v="New York City"/>
    <n v="10012"/>
    <x v="7"/>
    <x v="3"/>
    <s v="2015"/>
    <d v="2015-05-16T00:00:00"/>
    <n v="384.38"/>
    <n v="70"/>
    <n v="1876.69"/>
    <n v="41793"/>
    <x v="0"/>
  </r>
  <r>
    <n v="6062"/>
    <s v="Not Specified"/>
    <n v="0.08"/>
    <n v="5"/>
    <n v="3.39"/>
    <n v="21"/>
    <x v="1"/>
    <s v="Tony Wilkins Winters"/>
    <s v="Regular Air"/>
    <x v="2"/>
    <x v="0"/>
    <x v="3"/>
    <s v="Wrap Bag"/>
    <x v="13"/>
    <n v="0.37"/>
    <n v="-5.9680611478878043E-2"/>
    <s v="United States"/>
    <x v="1"/>
    <x v="4"/>
    <s v="New York City"/>
    <n v="10012"/>
    <x v="8"/>
    <x v="3"/>
    <s v="2015"/>
    <d v="2015-05-22T00:00:00"/>
    <n v="-17.489999999999998"/>
    <n v="58"/>
    <n v="293.06"/>
    <n v="42949"/>
    <x v="0"/>
  </r>
  <r>
    <n v="6063"/>
    <s v="Not Specified"/>
    <n v="7.0000000000000007E-2"/>
    <n v="12.99"/>
    <n v="9.44"/>
    <n v="21"/>
    <x v="1"/>
    <s v="Tony Wilkins Winters"/>
    <s v="Regular Air"/>
    <x v="2"/>
    <x v="2"/>
    <x v="6"/>
    <s v="Medium Box"/>
    <x v="12"/>
    <n v="0.39"/>
    <n v="-0.12538680287436155"/>
    <s v="United States"/>
    <x v="1"/>
    <x v="4"/>
    <s v="New York City"/>
    <n v="10012"/>
    <x v="8"/>
    <x v="3"/>
    <s v="2015"/>
    <d v="2015-05-23T00:00:00"/>
    <n v="-114.63990000000001"/>
    <n v="71"/>
    <n v="914.29"/>
    <n v="42949"/>
    <x v="0"/>
  </r>
  <r>
    <n v="20631"/>
    <s v="High"/>
    <n v="0.06"/>
    <n v="55.48"/>
    <n v="14.3"/>
    <n v="24"/>
    <x v="1"/>
    <s v="Edna Thomas"/>
    <s v="Regular Air"/>
    <x v="0"/>
    <x v="0"/>
    <x v="7"/>
    <s v="Small Box"/>
    <x v="14"/>
    <n v="0.37"/>
    <n v="-0.41927396651355764"/>
    <s v="United States"/>
    <x v="0"/>
    <x v="1"/>
    <s v="Laguna Niguel"/>
    <n v="92677"/>
    <x v="9"/>
    <x v="0"/>
    <s v="2015"/>
    <d v="2015-01-29T00:00:00"/>
    <n v="-28.296800000000001"/>
    <n v="1"/>
    <n v="67.489999999999995"/>
    <n v="87651"/>
    <x v="0"/>
  </r>
  <r>
    <n v="20632"/>
    <s v="High"/>
    <n v="0.02"/>
    <n v="1.68"/>
    <n v="1.57"/>
    <n v="24"/>
    <x v="1"/>
    <s v="Edna Thomas"/>
    <s v="Regular Air"/>
    <x v="0"/>
    <x v="0"/>
    <x v="0"/>
    <s v="Wrap Bag"/>
    <x v="15"/>
    <n v="0.59"/>
    <n v="-2.3587555555555557"/>
    <s v="United States"/>
    <x v="0"/>
    <x v="1"/>
    <s v="Laguna Niguel"/>
    <n v="92677"/>
    <x v="9"/>
    <x v="0"/>
    <s v="2015"/>
    <d v="2015-01-30T00:00:00"/>
    <n v="-5.3071999999999999"/>
    <n v="1"/>
    <n v="2.25"/>
    <n v="87651"/>
    <x v="0"/>
  </r>
  <r>
    <n v="23967"/>
    <s v="Not Specified"/>
    <n v="0.04"/>
    <n v="4.1399999999999997"/>
    <n v="6.6"/>
    <n v="27"/>
    <x v="0"/>
    <s v="Guy Gallagher"/>
    <s v="Regular Air"/>
    <x v="0"/>
    <x v="1"/>
    <x v="2"/>
    <s v="Small Box"/>
    <x v="16"/>
    <n v="0.49"/>
    <n v="0.16235852500912751"/>
    <s v="United States"/>
    <x v="0"/>
    <x v="1"/>
    <s v="Lakewood"/>
    <n v="90712"/>
    <x v="10"/>
    <x v="3"/>
    <s v="2015"/>
    <d v="2015-05-04T00:00:00"/>
    <n v="8.8940000000000055"/>
    <n v="12"/>
    <n v="54.78"/>
    <n v="87652"/>
    <x v="0"/>
  </r>
  <r>
    <n v="23509"/>
    <s v="High"/>
    <n v="0.08"/>
    <n v="34.99"/>
    <n v="7.73"/>
    <n v="32"/>
    <x v="1"/>
    <s v="Matthew Berman"/>
    <s v="Regular Air"/>
    <x v="0"/>
    <x v="0"/>
    <x v="0"/>
    <s v="Small Box"/>
    <x v="17"/>
    <n v="0.59"/>
    <n v="0.34070358858434585"/>
    <s v="United States"/>
    <x v="0"/>
    <x v="6"/>
    <s v="Grants Pass"/>
    <n v="97526"/>
    <x v="11"/>
    <x v="2"/>
    <s v="2015"/>
    <d v="2015-02-23T00:00:00"/>
    <n v="144.69"/>
    <n v="13"/>
    <n v="424.68"/>
    <n v="89199"/>
    <x v="0"/>
  </r>
  <r>
    <n v="23612"/>
    <s v="High"/>
    <n v="0.01"/>
    <n v="17.98"/>
    <n v="8.51"/>
    <n v="32"/>
    <x v="1"/>
    <s v="Matthew Berman"/>
    <s v="Regular Air"/>
    <x v="0"/>
    <x v="2"/>
    <x v="6"/>
    <s v="Medium Box"/>
    <x v="18"/>
    <n v="0.4"/>
    <n v="-0.89317401045556377"/>
    <s v="United States"/>
    <x v="0"/>
    <x v="6"/>
    <s v="Grants Pass"/>
    <n v="97526"/>
    <x v="12"/>
    <x v="5"/>
    <s v="2015"/>
    <d v="2015-03-28T00:00:00"/>
    <n v="-35.878799999999998"/>
    <n v="2"/>
    <n v="40.17"/>
    <n v="89200"/>
    <x v="0"/>
  </r>
  <r>
    <n v="23278"/>
    <s v="Medium"/>
    <n v="0.09"/>
    <n v="125.99"/>
    <n v="7.69"/>
    <n v="32"/>
    <x v="1"/>
    <s v="Matthew Berman"/>
    <s v="Express Air"/>
    <x v="0"/>
    <x v="2"/>
    <x v="5"/>
    <s v="Small Box"/>
    <x v="19"/>
    <n v="0.59"/>
    <n v="0.26800714695935168"/>
    <s v="United States"/>
    <x v="0"/>
    <x v="6"/>
    <s v="Grants Pass"/>
    <n v="97526"/>
    <x v="13"/>
    <x v="0"/>
    <s v="2015"/>
    <d v="2015-01-22T00:00:00"/>
    <n v="209.99700000000001"/>
    <n v="8"/>
    <n v="783.55"/>
    <n v="89202"/>
    <x v="0"/>
  </r>
  <r>
    <n v="19355"/>
    <s v="Low"/>
    <n v="0.06"/>
    <n v="205.99"/>
    <n v="8.99"/>
    <n v="32"/>
    <x v="1"/>
    <s v="Matthew Berman"/>
    <s v="Regular Air"/>
    <x v="0"/>
    <x v="2"/>
    <x v="5"/>
    <s v="Small Box"/>
    <x v="20"/>
    <n v="0.56000000000000005"/>
    <n v="0.92964196199200655"/>
    <s v="United States"/>
    <x v="0"/>
    <x v="6"/>
    <s v="Grants Pass"/>
    <n v="97526"/>
    <x v="14"/>
    <x v="5"/>
    <s v="2015"/>
    <d v="2015-03-19T00:00:00"/>
    <n v="3568.096"/>
    <n v="22"/>
    <n v="3838.14"/>
    <n v="89203"/>
    <x v="0"/>
  </r>
  <r>
    <n v="23654"/>
    <s v="Not Specified"/>
    <n v="0.03"/>
    <n v="4.24"/>
    <n v="5.41"/>
    <n v="33"/>
    <x v="1"/>
    <s v="Ricky Hensley"/>
    <s v="Regular Air"/>
    <x v="0"/>
    <x v="0"/>
    <x v="8"/>
    <s v="Small Box"/>
    <x v="21"/>
    <n v="0.35"/>
    <n v="-1.4389502385821404"/>
    <s v="United States"/>
    <x v="0"/>
    <x v="6"/>
    <s v="Gresham"/>
    <n v="97030"/>
    <x v="15"/>
    <x v="1"/>
    <s v="2015"/>
    <d v="2015-06-17T00:00:00"/>
    <n v="-84.437600000000003"/>
    <n v="13"/>
    <n v="58.68"/>
    <n v="89201"/>
    <x v="0"/>
  </r>
  <r>
    <n v="23655"/>
    <s v="Not Specified"/>
    <n v="0.04"/>
    <n v="2.94"/>
    <n v="0.7"/>
    <n v="33"/>
    <x v="1"/>
    <s v="Ricky Hensley"/>
    <s v="Regular Air"/>
    <x v="0"/>
    <x v="0"/>
    <x v="0"/>
    <s v="Wrap Bag"/>
    <x v="22"/>
    <n v="0.57999999999999996"/>
    <n v="0.4578531073446328"/>
    <s v="United States"/>
    <x v="0"/>
    <x v="6"/>
    <s v="Gresham"/>
    <n v="97030"/>
    <x v="15"/>
    <x v="1"/>
    <s v="2015"/>
    <d v="2015-06-16T00:00:00"/>
    <n v="24.312000000000001"/>
    <n v="18"/>
    <n v="53.1"/>
    <n v="89201"/>
    <x v="0"/>
  </r>
  <r>
    <n v="25933"/>
    <s v="High"/>
    <n v="0"/>
    <n v="99.99"/>
    <n v="19.989999999999998"/>
    <n v="43"/>
    <x v="0"/>
    <s v="Theodore Moran"/>
    <s v="Regular Air"/>
    <x v="3"/>
    <x v="2"/>
    <x v="6"/>
    <s v="Small Box"/>
    <x v="23"/>
    <n v="0.52"/>
    <n v="4.0047939171959777E-2"/>
    <s v="United States"/>
    <x v="0"/>
    <x v="0"/>
    <s v="Redmond"/>
    <n v="98052"/>
    <x v="16"/>
    <x v="3"/>
    <s v="2015"/>
    <d v="2015-05-11T00:00:00"/>
    <n v="25.913820000000015"/>
    <n v="6"/>
    <n v="647.07000000000005"/>
    <n v="91454"/>
    <x v="0"/>
  </r>
  <r>
    <n v="18551"/>
    <s v="Not Specified"/>
    <n v="0"/>
    <n v="115.99"/>
    <n v="2.5"/>
    <n v="52"/>
    <x v="0"/>
    <s v="Lorraine Kelly"/>
    <s v="Regular Air"/>
    <x v="0"/>
    <x v="2"/>
    <x v="5"/>
    <s v="Small Box"/>
    <x v="24"/>
    <n v="0.56999999999999995"/>
    <n v="0.25941885685123756"/>
    <s v="United States"/>
    <x v="0"/>
    <x v="0"/>
    <s v="Puyallup"/>
    <n v="98373"/>
    <x v="17"/>
    <x v="5"/>
    <s v="2015"/>
    <d v="2015-03-10T00:00:00"/>
    <n v="162.666"/>
    <n v="6"/>
    <n v="627.04"/>
    <n v="88426"/>
    <x v="0"/>
  </r>
  <r>
    <n v="22117"/>
    <s v="Critical"/>
    <n v="7.0000000000000007E-2"/>
    <n v="3502.14"/>
    <n v="8.73"/>
    <n v="53"/>
    <x v="1"/>
    <s v="Sidney Russell Austin"/>
    <s v="Delivery Truck"/>
    <x v="0"/>
    <x v="2"/>
    <x v="6"/>
    <s v="Jumbo Box"/>
    <x v="25"/>
    <n v="0.56999999999999995"/>
    <n v="-2.1188961760340312"/>
    <s v="United States"/>
    <x v="0"/>
    <x v="0"/>
    <s v="Redmond"/>
    <n v="98052"/>
    <x v="9"/>
    <x v="0"/>
    <s v="2015"/>
    <d v="2015-01-30T00:00:00"/>
    <n v="-6923.5991999999997"/>
    <n v="1"/>
    <n v="3267.55"/>
    <n v="88425"/>
    <x v="0"/>
  </r>
  <r>
    <n v="18552"/>
    <s v="Not Specified"/>
    <n v="0.02"/>
    <n v="5.98"/>
    <n v="5.79"/>
    <n v="53"/>
    <x v="1"/>
    <s v="Sidney Russell Austin"/>
    <s v="Regular Air"/>
    <x v="0"/>
    <x v="0"/>
    <x v="7"/>
    <s v="Small Box"/>
    <x v="26"/>
    <n v="0.36"/>
    <n v="-0.61248752155368003"/>
    <s v="United States"/>
    <x v="0"/>
    <x v="0"/>
    <s v="Redmond"/>
    <n v="98052"/>
    <x v="17"/>
    <x v="5"/>
    <s v="2015"/>
    <d v="2015-03-11T00:00:00"/>
    <n v="-67.489999999999995"/>
    <n v="17"/>
    <n v="110.19"/>
    <n v="88426"/>
    <x v="0"/>
  </r>
  <r>
    <n v="20697"/>
    <s v="Medium"/>
    <n v="0.06"/>
    <n v="3.8"/>
    <n v="1.49"/>
    <n v="56"/>
    <x v="1"/>
    <s v="Randall Montgomery"/>
    <s v="Regular Air"/>
    <x v="3"/>
    <x v="0"/>
    <x v="8"/>
    <s v="Small Box"/>
    <x v="27"/>
    <n v="0.38"/>
    <n v="0.26686879673691366"/>
    <s v="United States"/>
    <x v="1"/>
    <x v="4"/>
    <s v="Tonawanda"/>
    <n v="14150"/>
    <x v="18"/>
    <x v="4"/>
    <s v="2015"/>
    <d v="2015-04-21T00:00:00"/>
    <n v="19.6282"/>
    <n v="20"/>
    <n v="73.55"/>
    <n v="88075"/>
    <x v="0"/>
  </r>
  <r>
    <n v="20698"/>
    <s v="Medium"/>
    <n v="0.06"/>
    <n v="1.76"/>
    <n v="0.7"/>
    <n v="56"/>
    <x v="1"/>
    <s v="Randall Montgomery"/>
    <s v="Regular Air"/>
    <x v="3"/>
    <x v="0"/>
    <x v="0"/>
    <s v="Wrap Bag"/>
    <x v="28"/>
    <n v="0.56000000000000005"/>
    <n v="-5.5880960432871156E-2"/>
    <s v="United States"/>
    <x v="1"/>
    <x v="4"/>
    <s v="Tonawanda"/>
    <n v="14150"/>
    <x v="18"/>
    <x v="4"/>
    <s v="2015"/>
    <d v="2015-04-21T00:00:00"/>
    <n v="-1.6524000000000001"/>
    <n v="17"/>
    <n v="29.57"/>
    <n v="88075"/>
    <x v="0"/>
  </r>
  <r>
    <n v="22890"/>
    <s v="High"/>
    <n v="0.02"/>
    <n v="5.98"/>
    <n v="5.15"/>
    <n v="62"/>
    <x v="1"/>
    <s v="Pam Gilbert"/>
    <s v="Regular Air"/>
    <x v="0"/>
    <x v="0"/>
    <x v="7"/>
    <s v="Small Box"/>
    <x v="29"/>
    <n v="0.36"/>
    <n v="9.3654266958424603E-2"/>
    <s v="United States"/>
    <x v="2"/>
    <x v="7"/>
    <s v="Round Rock"/>
    <n v="78664"/>
    <x v="19"/>
    <x v="3"/>
    <s v="2015"/>
    <d v="2015-05-11T00:00:00"/>
    <n v="2.1400000000000023"/>
    <n v="3"/>
    <n v="22.85"/>
    <n v="87407"/>
    <x v="0"/>
  </r>
  <r>
    <n v="25354"/>
    <s v="High"/>
    <n v="0.04"/>
    <n v="29.14"/>
    <n v="4.8600000000000003"/>
    <n v="62"/>
    <x v="1"/>
    <s v="Pam Gilbert"/>
    <s v="Regular Air"/>
    <x v="0"/>
    <x v="0"/>
    <x v="7"/>
    <s v="Wrap Bag"/>
    <x v="30"/>
    <n v="0.38"/>
    <n v="0.69"/>
    <s v="United States"/>
    <x v="2"/>
    <x v="7"/>
    <s v="Round Rock"/>
    <n v="78664"/>
    <x v="20"/>
    <x v="1"/>
    <s v="2015"/>
    <d v="2015-06-14T00:00:00"/>
    <n v="349.40909999999997"/>
    <n v="17"/>
    <n v="506.39"/>
    <n v="87408"/>
    <x v="0"/>
  </r>
  <r>
    <n v="21017"/>
    <s v="Not Specified"/>
    <n v="0"/>
    <n v="3.69"/>
    <n v="0.5"/>
    <n v="64"/>
    <x v="1"/>
    <s v="Lynn Morrow"/>
    <s v="Regular Air"/>
    <x v="2"/>
    <x v="0"/>
    <x v="9"/>
    <s v="Small Box"/>
    <x v="31"/>
    <n v="0.38"/>
    <n v="-9.3822749999999999"/>
    <s v="United States"/>
    <x v="3"/>
    <x v="8"/>
    <s v="Salem"/>
    <n v="24153"/>
    <x v="21"/>
    <x v="5"/>
    <s v="2015"/>
    <d v="2015-03-04T00:00:00"/>
    <n v="-37.5291"/>
    <n v="1"/>
    <n v="4"/>
    <n v="87406"/>
    <x v="0"/>
  </r>
  <r>
    <n v="21019"/>
    <s v="Not Specified"/>
    <n v="0.02"/>
    <n v="175.99"/>
    <n v="4.99"/>
    <n v="64"/>
    <x v="1"/>
    <s v="Lynn Morrow"/>
    <s v="Express Air"/>
    <x v="2"/>
    <x v="2"/>
    <x v="5"/>
    <s v="Small Box"/>
    <x v="32"/>
    <n v="0.59"/>
    <n v="0.17207527975584944"/>
    <s v="United States"/>
    <x v="3"/>
    <x v="8"/>
    <s v="Salem"/>
    <n v="24153"/>
    <x v="21"/>
    <x v="5"/>
    <s v="2015"/>
    <d v="2015-03-02T00:00:00"/>
    <n v="101.49"/>
    <n v="4"/>
    <n v="589.79999999999995"/>
    <n v="87406"/>
    <x v="0"/>
  </r>
  <r>
    <n v="23274"/>
    <s v="Low"/>
    <n v="0.05"/>
    <n v="155.06"/>
    <n v="7.07"/>
    <n v="67"/>
    <x v="0"/>
    <s v="Ellen McCormick"/>
    <s v="Regular Air"/>
    <x v="0"/>
    <x v="0"/>
    <x v="10"/>
    <s v="Small Box"/>
    <x v="33"/>
    <n v="0.59"/>
    <n v="0.69"/>
    <s v="United States"/>
    <x v="0"/>
    <x v="1"/>
    <s v="Napa"/>
    <n v="94559"/>
    <x v="22"/>
    <x v="0"/>
    <s v="2015"/>
    <d v="2015-01-09T00:00:00"/>
    <n v="845.66399999999987"/>
    <n v="8"/>
    <n v="1225.5999999999999"/>
    <n v="87946"/>
    <x v="0"/>
  </r>
  <r>
    <n v="5272"/>
    <s v="Low"/>
    <n v="0"/>
    <n v="291.73"/>
    <n v="48.8"/>
    <n v="68"/>
    <x v="1"/>
    <s v="Scott Bunn"/>
    <s v="Delivery Truck"/>
    <x v="0"/>
    <x v="1"/>
    <x v="1"/>
    <s v="Jumbo Drum"/>
    <x v="34"/>
    <n v="0.56000000000000005"/>
    <n v="-0.24932448791826062"/>
    <s v="United States"/>
    <x v="1"/>
    <x v="4"/>
    <s v="New York City"/>
    <n v="10177"/>
    <x v="22"/>
    <x v="0"/>
    <s v="2015"/>
    <d v="2015-01-02T00:00:00"/>
    <n v="-308.928"/>
    <n v="4"/>
    <n v="1239.06"/>
    <n v="37537"/>
    <x v="0"/>
  </r>
  <r>
    <n v="5273"/>
    <s v="Low"/>
    <n v="7.0000000000000007E-2"/>
    <n v="100.98"/>
    <n v="45"/>
    <n v="68"/>
    <x v="1"/>
    <s v="Scott Bunn"/>
    <s v="Delivery Truck"/>
    <x v="0"/>
    <x v="1"/>
    <x v="1"/>
    <s v="Jumbo Drum"/>
    <x v="35"/>
    <n v="0.69"/>
    <n v="-0.41138423634462262"/>
    <s v="United States"/>
    <x v="1"/>
    <x v="4"/>
    <s v="New York City"/>
    <n v="10177"/>
    <x v="22"/>
    <x v="0"/>
    <s v="2015"/>
    <d v="2015-01-04T00:00:00"/>
    <n v="-1679.7599999999998"/>
    <n v="43"/>
    <n v="4083.19"/>
    <n v="37537"/>
    <x v="0"/>
  </r>
  <r>
    <n v="5274"/>
    <s v="Low"/>
    <n v="0.05"/>
    <n v="155.06"/>
    <n v="7.07"/>
    <n v="68"/>
    <x v="1"/>
    <s v="Scott Bunn"/>
    <s v="Regular Air"/>
    <x v="0"/>
    <x v="0"/>
    <x v="10"/>
    <s v="Small Box"/>
    <x v="33"/>
    <n v="0.59"/>
    <n v="0.11737074645376329"/>
    <s v="United States"/>
    <x v="1"/>
    <x v="4"/>
    <s v="New York City"/>
    <n v="10177"/>
    <x v="22"/>
    <x v="0"/>
    <s v="2015"/>
    <d v="2015-01-09T00:00:00"/>
    <n v="575.39600000000007"/>
    <n v="32"/>
    <n v="4902.38"/>
    <n v="37537"/>
    <x v="0"/>
  </r>
  <r>
    <n v="7786"/>
    <s v="High"/>
    <n v="0.09"/>
    <n v="122.99"/>
    <n v="70.2"/>
    <n v="68"/>
    <x v="1"/>
    <s v="Scott Bunn"/>
    <s v="Delivery Truck"/>
    <x v="0"/>
    <x v="1"/>
    <x v="1"/>
    <s v="Jumbo Drum"/>
    <x v="36"/>
    <n v="0.74"/>
    <n v="-0.42430733451655489"/>
    <s v="United States"/>
    <x v="1"/>
    <x v="4"/>
    <s v="New York City"/>
    <n v="10177"/>
    <x v="23"/>
    <x v="2"/>
    <s v="2015"/>
    <d v="2015-02-04T00:00:00"/>
    <n v="-2426.5500000000002"/>
    <n v="49"/>
    <n v="5718.85"/>
    <n v="55713"/>
    <x v="0"/>
  </r>
  <r>
    <n v="25786"/>
    <s v="High"/>
    <n v="0.09"/>
    <n v="122.99"/>
    <n v="70.2"/>
    <n v="70"/>
    <x v="0"/>
    <s v="Annette Boone"/>
    <s v="Delivery Truck"/>
    <x v="0"/>
    <x v="1"/>
    <x v="1"/>
    <s v="Jumbo Drum"/>
    <x v="36"/>
    <n v="0.74"/>
    <n v="-1.732594089380449"/>
    <s v="United States"/>
    <x v="1"/>
    <x v="9"/>
    <s v="Burlington"/>
    <n v="5401"/>
    <x v="23"/>
    <x v="2"/>
    <s v="2015"/>
    <d v="2015-02-04T00:00:00"/>
    <n v="-2426.5500000000002"/>
    <n v="12"/>
    <n v="1400.53"/>
    <n v="87947"/>
    <x v="0"/>
  </r>
  <r>
    <n v="18281"/>
    <s v="High"/>
    <n v="0.04"/>
    <n v="296.18"/>
    <n v="54.12"/>
    <n v="83"/>
    <x v="0"/>
    <s v="Edgar Stone"/>
    <s v="Delivery Truck"/>
    <x v="0"/>
    <x v="1"/>
    <x v="11"/>
    <s v="Jumbo Box"/>
    <x v="37"/>
    <n v="0.76"/>
    <n v="-0.39287674118635058"/>
    <s v="United States"/>
    <x v="1"/>
    <x v="10"/>
    <s v="Canton"/>
    <n v="44708"/>
    <x v="24"/>
    <x v="5"/>
    <s v="2015"/>
    <d v="2015-03-15T00:00:00"/>
    <n v="-715.7782060000003"/>
    <n v="6"/>
    <n v="1821.89"/>
    <n v="87365"/>
    <x v="0"/>
  </r>
  <r>
    <n v="23639"/>
    <s v="Not Specified"/>
    <n v="0"/>
    <n v="8.09"/>
    <n v="7.96"/>
    <n v="84"/>
    <x v="1"/>
    <s v="Helen Stein"/>
    <s v="Regular Air"/>
    <x v="3"/>
    <x v="1"/>
    <x v="2"/>
    <s v="Small Box"/>
    <x v="38"/>
    <n v="0.49"/>
    <n v="-1.5889206418993185"/>
    <s v="United States"/>
    <x v="1"/>
    <x v="10"/>
    <s v="Cincinnati"/>
    <n v="45231"/>
    <x v="23"/>
    <x v="2"/>
    <s v="2015"/>
    <d v="2015-02-03T00:00:00"/>
    <n v="-144.56"/>
    <n v="11"/>
    <n v="90.98"/>
    <n v="87364"/>
    <x v="0"/>
  </r>
  <r>
    <n v="23880"/>
    <s v="High"/>
    <n v="0.08"/>
    <n v="896.99"/>
    <n v="19.989999999999998"/>
    <n v="84"/>
    <x v="1"/>
    <s v="Helen Stein"/>
    <s v="Regular Air"/>
    <x v="0"/>
    <x v="0"/>
    <x v="8"/>
    <s v="Small Box"/>
    <x v="39"/>
    <n v="0.38"/>
    <n v="0.69"/>
    <s v="United States"/>
    <x v="1"/>
    <x v="10"/>
    <s v="Cincinnati"/>
    <n v="45231"/>
    <x v="25"/>
    <x v="5"/>
    <s v="2015"/>
    <d v="2015-04-02T00:00:00"/>
    <n v="7402.32"/>
    <n v="13"/>
    <n v="10728"/>
    <n v="87366"/>
    <x v="0"/>
  </r>
  <r>
    <n v="24663"/>
    <s v="Low"/>
    <n v="0.05"/>
    <n v="161.55000000000001"/>
    <n v="19.989999999999998"/>
    <n v="87"/>
    <x v="1"/>
    <s v="Norman Shields"/>
    <s v="Regular Air"/>
    <x v="0"/>
    <x v="0"/>
    <x v="10"/>
    <s v="Small Box"/>
    <x v="40"/>
    <n v="0.66"/>
    <n v="0.60505484878616489"/>
    <s v="United States"/>
    <x v="0"/>
    <x v="1"/>
    <s v="Vacaville"/>
    <n v="95687"/>
    <x v="26"/>
    <x v="1"/>
    <s v="2015"/>
    <d v="2015-06-08T00:00:00"/>
    <n v="1892.424"/>
    <n v="19"/>
    <n v="3127.69"/>
    <n v="90596"/>
    <x v="0"/>
  </r>
  <r>
    <n v="23841"/>
    <s v="High"/>
    <n v="0.09"/>
    <n v="4.91"/>
    <n v="0.5"/>
    <n v="87"/>
    <x v="1"/>
    <s v="Norman Shields"/>
    <s v="Regular Air"/>
    <x v="0"/>
    <x v="0"/>
    <x v="9"/>
    <s v="Small Box"/>
    <x v="41"/>
    <n v="0.36"/>
    <n v="0.69"/>
    <s v="United States"/>
    <x v="0"/>
    <x v="1"/>
    <s v="Vacaville"/>
    <n v="95687"/>
    <x v="27"/>
    <x v="5"/>
    <s v="2015"/>
    <d v="2015-03-23T00:00:00"/>
    <n v="28.855799999999999"/>
    <n v="9"/>
    <n v="41.82"/>
    <n v="90597"/>
    <x v="0"/>
  </r>
  <r>
    <n v="23842"/>
    <s v="High"/>
    <n v="0.01"/>
    <n v="296.18"/>
    <n v="54.12"/>
    <n v="87"/>
    <x v="1"/>
    <s v="Norman Shields"/>
    <s v="Delivery Truck"/>
    <x v="0"/>
    <x v="1"/>
    <x v="11"/>
    <s v="Jumbo Box"/>
    <x v="37"/>
    <n v="0.76"/>
    <n v="6.0325761896151228E-2"/>
    <s v="United States"/>
    <x v="0"/>
    <x v="1"/>
    <s v="Vacaville"/>
    <n v="95687"/>
    <x v="27"/>
    <x v="5"/>
    <s v="2015"/>
    <d v="2015-03-25T00:00:00"/>
    <n v="173.48"/>
    <n v="9"/>
    <n v="2875.72"/>
    <n v="90597"/>
    <x v="0"/>
  </r>
  <r>
    <n v="23071"/>
    <s v="High"/>
    <n v="7.0000000000000007E-2"/>
    <n v="19.84"/>
    <n v="4.0999999999999996"/>
    <n v="91"/>
    <x v="1"/>
    <s v="Wallace Werner"/>
    <s v="Regular Air"/>
    <x v="1"/>
    <x v="0"/>
    <x v="0"/>
    <s v="Wrap Bag"/>
    <x v="42"/>
    <n v="0.44"/>
    <n v="0.69"/>
    <s v="United States"/>
    <x v="0"/>
    <x v="1"/>
    <s v="Vallejo"/>
    <n v="94591"/>
    <x v="28"/>
    <x v="3"/>
    <s v="2015"/>
    <d v="2015-05-18T00:00:00"/>
    <n v="117.852"/>
    <n v="9"/>
    <n v="170.8"/>
    <n v="87175"/>
    <x v="0"/>
  </r>
  <r>
    <n v="19877"/>
    <s v="Medium"/>
    <n v="0.05"/>
    <n v="5.18"/>
    <n v="2.04"/>
    <n v="91"/>
    <x v="1"/>
    <s v="Wallace Werner"/>
    <s v="Regular Air"/>
    <x v="1"/>
    <x v="0"/>
    <x v="7"/>
    <s v="Wrap Bag"/>
    <x v="43"/>
    <n v="0.36"/>
    <n v="0.6352334703025776"/>
    <s v="United States"/>
    <x v="0"/>
    <x v="1"/>
    <s v="Vallejo"/>
    <n v="94591"/>
    <x v="29"/>
    <x v="2"/>
    <s v="2015"/>
    <d v="2015-02-20T00:00:00"/>
    <n v="34.010400000000004"/>
    <n v="10"/>
    <n v="53.54"/>
    <n v="87176"/>
    <x v="0"/>
  </r>
  <r>
    <n v="19611"/>
    <s v="Medium"/>
    <n v="0.06"/>
    <n v="175.99"/>
    <n v="8.99"/>
    <n v="91"/>
    <x v="1"/>
    <s v="Wallace Werner"/>
    <s v="Regular Air"/>
    <x v="0"/>
    <x v="2"/>
    <x v="5"/>
    <s v="Small Box"/>
    <x v="44"/>
    <n v="0.56999999999999995"/>
    <n v="0.60398063938778601"/>
    <s v="United States"/>
    <x v="0"/>
    <x v="1"/>
    <s v="Vallejo"/>
    <n v="94591"/>
    <x v="30"/>
    <x v="5"/>
    <s v="2015"/>
    <d v="2015-03-06T00:00:00"/>
    <n v="2031.5070000000001"/>
    <n v="23"/>
    <n v="3363.53"/>
    <n v="87177"/>
    <x v="0"/>
  </r>
  <r>
    <n v="23069"/>
    <s v="High"/>
    <n v="7.0000000000000007E-2"/>
    <n v="8.34"/>
    <n v="1.43"/>
    <n v="92"/>
    <x v="1"/>
    <s v="Victoria Baker Hoover"/>
    <s v="Regular Air"/>
    <x v="1"/>
    <x v="0"/>
    <x v="7"/>
    <s v="Wrap Bag"/>
    <x v="45"/>
    <n v="0.35"/>
    <n v="-1.4436705027256205"/>
    <s v="United States"/>
    <x v="3"/>
    <x v="11"/>
    <s v="Terrytown"/>
    <n v="70056"/>
    <x v="28"/>
    <x v="3"/>
    <s v="2015"/>
    <d v="2015-05-19T00:00:00"/>
    <n v="-190.67999999999998"/>
    <n v="16"/>
    <n v="132.08000000000001"/>
    <n v="87175"/>
    <x v="0"/>
  </r>
  <r>
    <n v="23070"/>
    <s v="High"/>
    <n v="0.09"/>
    <n v="4.9800000000000004"/>
    <n v="6.07"/>
    <n v="92"/>
    <x v="1"/>
    <s v="Victoria Baker Hoover"/>
    <s v="Regular Air"/>
    <x v="1"/>
    <x v="0"/>
    <x v="7"/>
    <s v="Small Box"/>
    <x v="46"/>
    <n v="0.36"/>
    <n v="7.176841640935157"/>
    <s v="United States"/>
    <x v="3"/>
    <x v="11"/>
    <s v="Terrytown"/>
    <n v="70056"/>
    <x v="28"/>
    <x v="3"/>
    <s v="2015"/>
    <d v="2015-05-18T00:00:00"/>
    <n v="325.39800000000002"/>
    <n v="9"/>
    <n v="45.34"/>
    <n v="87175"/>
    <x v="0"/>
  </r>
  <r>
    <n v="23203"/>
    <s v="Medium"/>
    <n v="0.04"/>
    <n v="12.98"/>
    <n v="3.14"/>
    <n v="92"/>
    <x v="1"/>
    <s v="Victoria Baker Hoover"/>
    <s v="Express Air"/>
    <x v="0"/>
    <x v="0"/>
    <x v="12"/>
    <s v="Small Pack"/>
    <x v="47"/>
    <n v="0.6"/>
    <n v="0.1056193297537493"/>
    <s v="United States"/>
    <x v="3"/>
    <x v="11"/>
    <s v="Terrytown"/>
    <n v="70056"/>
    <x v="31"/>
    <x v="1"/>
    <s v="2015"/>
    <d v="2015-06-09T00:00:00"/>
    <n v="22.817999999999998"/>
    <n v="16"/>
    <n v="216.04"/>
    <n v="87178"/>
    <x v="0"/>
  </r>
  <r>
    <n v="6243"/>
    <s v="Not Specified"/>
    <n v="0.04"/>
    <n v="160.97999999999999"/>
    <n v="30"/>
    <n v="94"/>
    <x v="1"/>
    <s v="Eddie House Mueller"/>
    <s v="Delivery Truck"/>
    <x v="1"/>
    <x v="1"/>
    <x v="1"/>
    <s v="Jumbo Drum"/>
    <x v="48"/>
    <n v="0.62"/>
    <n v="1.8498041852417171E-2"/>
    <s v="United States"/>
    <x v="2"/>
    <x v="12"/>
    <s v="Chicago"/>
    <n v="60601"/>
    <x v="32"/>
    <x v="3"/>
    <s v="2015"/>
    <d v="2015-05-05T00:00:00"/>
    <n v="116.1"/>
    <n v="37"/>
    <n v="6276.34"/>
    <n v="44231"/>
    <x v="0"/>
  </r>
  <r>
    <n v="6244"/>
    <s v="Not Specified"/>
    <n v="0.01"/>
    <n v="17.98"/>
    <n v="4"/>
    <n v="94"/>
    <x v="1"/>
    <s v="Eddie House Mueller"/>
    <s v="Regular Air"/>
    <x v="1"/>
    <x v="2"/>
    <x v="13"/>
    <s v="Small Box"/>
    <x v="49"/>
    <n v="0.79"/>
    <n v="-3.3013061101936643E-2"/>
    <s v="United States"/>
    <x v="2"/>
    <x v="12"/>
    <s v="Chicago"/>
    <n v="60601"/>
    <x v="32"/>
    <x v="3"/>
    <s v="2015"/>
    <d v="2015-05-05T00:00:00"/>
    <n v="-87.96"/>
    <n v="146"/>
    <n v="2664.4"/>
    <n v="44231"/>
    <x v="0"/>
  </r>
  <r>
    <n v="24243"/>
    <s v="Not Specified"/>
    <n v="0.04"/>
    <n v="160.97999999999999"/>
    <n v="30"/>
    <n v="97"/>
    <x v="1"/>
    <s v="Max McKenna"/>
    <s v="Delivery Truck"/>
    <x v="1"/>
    <x v="1"/>
    <x v="1"/>
    <s v="Jumbo Drum"/>
    <x v="48"/>
    <n v="0.62"/>
    <n v="0.16730421568370582"/>
    <s v="United States"/>
    <x v="2"/>
    <x v="13"/>
    <s v="Manhattan"/>
    <n v="66502"/>
    <x v="32"/>
    <x v="3"/>
    <s v="2015"/>
    <d v="2015-05-05T00:00:00"/>
    <n v="255.42000000000002"/>
    <n v="9"/>
    <n v="1526.68"/>
    <n v="87306"/>
    <x v="0"/>
  </r>
  <r>
    <n v="24245"/>
    <s v="Not Specified"/>
    <n v="0.06"/>
    <n v="115.99"/>
    <n v="8.99"/>
    <n v="97"/>
    <x v="1"/>
    <s v="Max McKenna"/>
    <s v="Regular Air"/>
    <x v="1"/>
    <x v="2"/>
    <x v="5"/>
    <s v="Small Box"/>
    <x v="50"/>
    <n v="0.57999999999999996"/>
    <n v="0.35113625189494818"/>
    <s v="United States"/>
    <x v="2"/>
    <x v="13"/>
    <s v="Manhattan"/>
    <n v="66502"/>
    <x v="32"/>
    <x v="3"/>
    <s v="2015"/>
    <d v="2015-05-04T00:00:00"/>
    <n v="685.6146"/>
    <n v="20"/>
    <n v="1952.56"/>
    <n v="87306"/>
    <x v="0"/>
  </r>
  <r>
    <n v="18494"/>
    <s v="Medium"/>
    <n v="0.1"/>
    <n v="19.98"/>
    <n v="4"/>
    <n v="101"/>
    <x v="0"/>
    <s v="Claudia Boyle"/>
    <s v="Regular Air"/>
    <x v="3"/>
    <x v="2"/>
    <x v="13"/>
    <s v="Small Box"/>
    <x v="51"/>
    <n v="0.68"/>
    <n v="-5.3361441417701508E-2"/>
    <s v="United States"/>
    <x v="1"/>
    <x v="14"/>
    <s v="Biddeford"/>
    <n v="4005"/>
    <x v="33"/>
    <x v="1"/>
    <s v="2015"/>
    <d v="2015-06-24T00:00:00"/>
    <n v="-16.2"/>
    <n v="16"/>
    <n v="303.58999999999997"/>
    <n v="88205"/>
    <x v="0"/>
  </r>
  <r>
    <n v="6014"/>
    <s v="Medium"/>
    <n v="0.04"/>
    <n v="300.98"/>
    <n v="54.92"/>
    <n v="102"/>
    <x v="1"/>
    <s v="Caroline Johnston"/>
    <s v="Delivery Truck"/>
    <x v="3"/>
    <x v="1"/>
    <x v="14"/>
    <s v="Jumbo Box"/>
    <x v="52"/>
    <n v="0.55000000000000004"/>
    <n v="0.21392841815064365"/>
    <s v="United States"/>
    <x v="1"/>
    <x v="15"/>
    <s v="Boston"/>
    <n v="2129"/>
    <x v="34"/>
    <x v="4"/>
    <s v="2015"/>
    <d v="2015-04-07T00:00:00"/>
    <n v="2023.75"/>
    <n v="31"/>
    <n v="9459.94"/>
    <n v="42599"/>
    <x v="0"/>
  </r>
  <r>
    <n v="494"/>
    <s v="Medium"/>
    <n v="0.1"/>
    <n v="19.98"/>
    <n v="4"/>
    <n v="102"/>
    <x v="1"/>
    <s v="Caroline Johnston"/>
    <s v="Regular Air"/>
    <x v="3"/>
    <x v="2"/>
    <x v="13"/>
    <s v="Small Box"/>
    <x v="51"/>
    <n v="0.68"/>
    <n v="-1.641909642266403E-2"/>
    <s v="United States"/>
    <x v="1"/>
    <x v="15"/>
    <s v="Boston"/>
    <n v="2129"/>
    <x v="33"/>
    <x v="1"/>
    <s v="2015"/>
    <d v="2015-06-24T00:00:00"/>
    <n v="-20.25"/>
    <n v="65"/>
    <n v="1233.32"/>
    <n v="3397"/>
    <x v="0"/>
  </r>
  <r>
    <n v="495"/>
    <s v="Medium"/>
    <n v="0.09"/>
    <n v="2.88"/>
    <n v="1.49"/>
    <n v="102"/>
    <x v="1"/>
    <s v="Caroline Johnston"/>
    <s v="Regular Air"/>
    <x v="3"/>
    <x v="0"/>
    <x v="8"/>
    <s v="Small Box"/>
    <x v="53"/>
    <n v="0.36"/>
    <n v="-7.1464806594800243E-2"/>
    <s v="United States"/>
    <x v="1"/>
    <x v="15"/>
    <s v="Boston"/>
    <n v="2129"/>
    <x v="33"/>
    <x v="1"/>
    <s v="2015"/>
    <d v="2015-06-23T00:00:00"/>
    <n v="-3.3809999999999998"/>
    <n v="17"/>
    <n v="47.31"/>
    <n v="3397"/>
    <x v="0"/>
  </r>
  <r>
    <n v="24014"/>
    <s v="Medium"/>
    <n v="0.04"/>
    <n v="300.98"/>
    <n v="54.92"/>
    <n v="107"/>
    <x v="0"/>
    <s v="Lois Hamilton"/>
    <s v="Delivery Truck"/>
    <x v="3"/>
    <x v="1"/>
    <x v="14"/>
    <s v="Jumbo Box"/>
    <x v="52"/>
    <n v="0.55000000000000004"/>
    <n v="0.69"/>
    <s v="United States"/>
    <x v="1"/>
    <x v="16"/>
    <s v="Dover"/>
    <n v="3820"/>
    <x v="34"/>
    <x v="4"/>
    <s v="2015"/>
    <d v="2015-04-07T00:00:00"/>
    <n v="1684.4762999999998"/>
    <n v="8"/>
    <n v="2441.27"/>
    <n v="88204"/>
    <x v="0"/>
  </r>
  <r>
    <n v="18495"/>
    <s v="Medium"/>
    <n v="0.09"/>
    <n v="2.88"/>
    <n v="1.49"/>
    <n v="109"/>
    <x v="0"/>
    <s v="Tom McFarland"/>
    <s v="Regular Air"/>
    <x v="3"/>
    <x v="0"/>
    <x v="8"/>
    <s v="Small Box"/>
    <x v="53"/>
    <n v="0.36"/>
    <n v="-0.24301886792452826"/>
    <s v="United States"/>
    <x v="1"/>
    <x v="2"/>
    <s v="Lodi"/>
    <n v="7644"/>
    <x v="33"/>
    <x v="1"/>
    <s v="2015"/>
    <d v="2015-06-23T00:00:00"/>
    <n v="-2.7047999999999996"/>
    <n v="4"/>
    <n v="11.13"/>
    <n v="88205"/>
    <x v="0"/>
  </r>
  <r>
    <n v="19074"/>
    <s v="High"/>
    <n v="0.03"/>
    <n v="4.26"/>
    <n v="1.2"/>
    <n v="114"/>
    <x v="1"/>
    <s v="Ron Newton"/>
    <s v="Regular Air"/>
    <x v="1"/>
    <x v="0"/>
    <x v="0"/>
    <s v="Wrap Bag"/>
    <x v="54"/>
    <n v="0.44"/>
    <n v="0.63247457627118653"/>
    <s v="United States"/>
    <x v="0"/>
    <x v="6"/>
    <s v="Lake Oswego"/>
    <n v="97035"/>
    <x v="35"/>
    <x v="0"/>
    <s v="2015"/>
    <d v="2015-01-04T00:00:00"/>
    <n v="18.658000000000001"/>
    <n v="7"/>
    <n v="29.5"/>
    <n v="89583"/>
    <x v="0"/>
  </r>
  <r>
    <n v="19950"/>
    <s v="Medium"/>
    <n v="0.01"/>
    <n v="4.91"/>
    <n v="0.5"/>
    <n v="114"/>
    <x v="1"/>
    <s v="Ron Newton"/>
    <s v="Regular Air"/>
    <x v="1"/>
    <x v="0"/>
    <x v="9"/>
    <s v="Small Box"/>
    <x v="41"/>
    <n v="0.36"/>
    <n v="0.69"/>
    <s v="United States"/>
    <x v="0"/>
    <x v="6"/>
    <s v="Lake Oswego"/>
    <n v="97035"/>
    <x v="36"/>
    <x v="4"/>
    <s v="2015"/>
    <d v="2015-04-06T00:00:00"/>
    <n v="40.247699999999995"/>
    <n v="12"/>
    <n v="58.33"/>
    <n v="89584"/>
    <x v="0"/>
  </r>
  <r>
    <n v="19951"/>
    <s v="Medium"/>
    <n v="0.09"/>
    <n v="4"/>
    <n v="1.3"/>
    <n v="114"/>
    <x v="1"/>
    <s v="Ron Newton"/>
    <s v="Express Air"/>
    <x v="1"/>
    <x v="0"/>
    <x v="7"/>
    <s v="Wrap Bag"/>
    <x v="55"/>
    <n v="0.37"/>
    <n v="0.69"/>
    <s v="United States"/>
    <x v="0"/>
    <x v="6"/>
    <s v="Lake Oswego"/>
    <n v="97035"/>
    <x v="36"/>
    <x v="4"/>
    <s v="2015"/>
    <d v="2015-04-06T00:00:00"/>
    <n v="14.0898"/>
    <n v="5"/>
    <n v="20.420000000000002"/>
    <n v="89584"/>
    <x v="0"/>
  </r>
  <r>
    <n v="26241"/>
    <s v="Low"/>
    <n v="7.0000000000000007E-2"/>
    <n v="2.12"/>
    <n v="1.99"/>
    <n v="115"/>
    <x v="0"/>
    <s v="Dwight M Carr"/>
    <s v="Regular Air"/>
    <x v="1"/>
    <x v="2"/>
    <x v="13"/>
    <s v="Small Pack"/>
    <x v="56"/>
    <n v="0.55000000000000004"/>
    <n v="-2.1419255849635599"/>
    <s v="United States"/>
    <x v="0"/>
    <x v="6"/>
    <s v="Mcminnville"/>
    <n v="97128"/>
    <x v="37"/>
    <x v="4"/>
    <s v="2015"/>
    <d v="2015-04-11T00:00:00"/>
    <n v="-55.84"/>
    <n v="12"/>
    <n v="26.07"/>
    <n v="89585"/>
    <x v="0"/>
  </r>
  <r>
    <n v="1074"/>
    <s v="High"/>
    <n v="0.03"/>
    <n v="4.26"/>
    <n v="1.2"/>
    <n v="117"/>
    <x v="1"/>
    <s v="Linda Weiss"/>
    <s v="Regular Air"/>
    <x v="1"/>
    <x v="0"/>
    <x v="0"/>
    <s v="Wrap Bag"/>
    <x v="54"/>
    <n v="0.44"/>
    <n v="8.034034197823775E-2"/>
    <s v="United States"/>
    <x v="0"/>
    <x v="0"/>
    <s v="Seattle"/>
    <n v="98103"/>
    <x v="35"/>
    <x v="0"/>
    <s v="2015"/>
    <d v="2015-01-04T00:00:00"/>
    <n v="9.82"/>
    <n v="29"/>
    <n v="122.23"/>
    <n v="7909"/>
    <x v="0"/>
  </r>
  <r>
    <n v="1950"/>
    <s v="Medium"/>
    <n v="0.01"/>
    <n v="4.91"/>
    <n v="0.5"/>
    <n v="117"/>
    <x v="1"/>
    <s v="Linda Weiss"/>
    <s v="Regular Air"/>
    <x v="1"/>
    <x v="0"/>
    <x v="9"/>
    <s v="Small Box"/>
    <x v="41"/>
    <n v="0.36"/>
    <n v="0.49050161953952554"/>
    <s v="United States"/>
    <x v="0"/>
    <x v="0"/>
    <s v="Seattle"/>
    <n v="98103"/>
    <x v="36"/>
    <x v="4"/>
    <s v="2015"/>
    <d v="2015-04-06T00:00:00"/>
    <n v="112.06"/>
    <n v="47"/>
    <n v="228.46"/>
    <n v="13959"/>
    <x v="1"/>
  </r>
  <r>
    <n v="1951"/>
    <s v="Medium"/>
    <n v="0.09"/>
    <n v="4"/>
    <n v="1.3"/>
    <n v="117"/>
    <x v="1"/>
    <s v="Linda Weiss"/>
    <s v="Express Air"/>
    <x v="1"/>
    <x v="0"/>
    <x v="7"/>
    <s v="Wrap Bag"/>
    <x v="55"/>
    <n v="0.37"/>
    <n v="0.21633810076021132"/>
    <s v="United States"/>
    <x v="0"/>
    <x v="0"/>
    <s v="Seattle"/>
    <n v="98103"/>
    <x v="36"/>
    <x v="4"/>
    <s v="2015"/>
    <d v="2015-04-06T00:00:00"/>
    <n v="16.79"/>
    <n v="19"/>
    <n v="77.61"/>
    <n v="13959"/>
    <x v="1"/>
  </r>
  <r>
    <n v="8241"/>
    <s v="Low"/>
    <n v="7.0000000000000007E-2"/>
    <n v="2.12"/>
    <n v="1.99"/>
    <n v="117"/>
    <x v="1"/>
    <s v="Linda Weiss"/>
    <s v="Regular Air"/>
    <x v="1"/>
    <x v="2"/>
    <x v="13"/>
    <s v="Small Pack"/>
    <x v="56"/>
    <n v="0.55000000000000004"/>
    <n v="-0.55873524114468687"/>
    <s v="United States"/>
    <x v="0"/>
    <x v="0"/>
    <s v="Seattle"/>
    <n v="98103"/>
    <x v="37"/>
    <x v="4"/>
    <s v="2015"/>
    <d v="2015-04-11T00:00:00"/>
    <n v="-55.84"/>
    <n v="46"/>
    <n v="99.94"/>
    <n v="58914"/>
    <x v="0"/>
  </r>
  <r>
    <n v="20688"/>
    <s v="High"/>
    <n v="0.05"/>
    <n v="6.3"/>
    <n v="0.5"/>
    <n v="120"/>
    <x v="1"/>
    <s v="Helen H Murphy"/>
    <s v="Regular Air"/>
    <x v="0"/>
    <x v="0"/>
    <x v="9"/>
    <s v="Small Box"/>
    <x v="57"/>
    <n v="0.39"/>
    <n v="0.69"/>
    <s v="United States"/>
    <x v="0"/>
    <x v="17"/>
    <s v="Layton"/>
    <n v="84041"/>
    <x v="38"/>
    <x v="0"/>
    <s v="2015"/>
    <d v="2015-01-13T00:00:00"/>
    <n v="41.296499999999995"/>
    <n v="10"/>
    <n v="59.85"/>
    <n v="86520"/>
    <x v="0"/>
  </r>
  <r>
    <n v="20689"/>
    <s v="High"/>
    <n v="0.09"/>
    <n v="205.99"/>
    <n v="3"/>
    <n v="120"/>
    <x v="1"/>
    <s v="Helen H Murphy"/>
    <s v="Express Air"/>
    <x v="0"/>
    <x v="2"/>
    <x v="5"/>
    <s v="Small Box"/>
    <x v="58"/>
    <n v="0.57999999999999996"/>
    <n v="0.69"/>
    <s v="United States"/>
    <x v="0"/>
    <x v="17"/>
    <s v="Layton"/>
    <n v="84041"/>
    <x v="38"/>
    <x v="0"/>
    <s v="2015"/>
    <d v="2015-01-14T00:00:00"/>
    <n v="1179.0237"/>
    <n v="10"/>
    <n v="1708.73"/>
    <n v="86520"/>
    <x v="0"/>
  </r>
  <r>
    <n v="19942"/>
    <s v="Critical"/>
    <n v="0.06"/>
    <n v="8.57"/>
    <n v="6.14"/>
    <n v="123"/>
    <x v="0"/>
    <s v="Shawn Stern"/>
    <s v="Regular Air"/>
    <x v="1"/>
    <x v="0"/>
    <x v="12"/>
    <s v="Small Pack"/>
    <x v="59"/>
    <n v="0.59"/>
    <n v="1.1127513951774244"/>
    <s v="United States"/>
    <x v="3"/>
    <x v="8"/>
    <s v="Tysons Corner"/>
    <n v="22102"/>
    <x v="37"/>
    <x v="4"/>
    <s v="2015"/>
    <d v="2015-04-10T00:00:00"/>
    <n v="105.678"/>
    <n v="11"/>
    <n v="94.97"/>
    <n v="90669"/>
    <x v="0"/>
  </r>
  <r>
    <n v="24319"/>
    <s v="Not Specified"/>
    <n v="0.02"/>
    <n v="1.74"/>
    <n v="4.08"/>
    <n v="129"/>
    <x v="1"/>
    <s v="Kara Allison"/>
    <s v="Regular Air"/>
    <x v="2"/>
    <x v="1"/>
    <x v="2"/>
    <s v="Small Pack"/>
    <x v="60"/>
    <n v="0.53"/>
    <n v="-3.6549364613880742"/>
    <s v="United States"/>
    <x v="2"/>
    <x v="12"/>
    <s v="Alton"/>
    <n v="62002"/>
    <x v="39"/>
    <x v="0"/>
    <s v="2015"/>
    <d v="2015-01-28T00:00:00"/>
    <n v="-37.39"/>
    <n v="5"/>
    <n v="10.23"/>
    <n v="86693"/>
    <x v="0"/>
  </r>
  <r>
    <n v="18161"/>
    <s v="Not Specified"/>
    <n v="7.0000000000000007E-2"/>
    <n v="15.74"/>
    <n v="1.39"/>
    <n v="129"/>
    <x v="1"/>
    <s v="Kara Allison"/>
    <s v="Regular Air"/>
    <x v="2"/>
    <x v="0"/>
    <x v="4"/>
    <s v="Small Box"/>
    <x v="61"/>
    <n v="0.4"/>
    <n v="0.69"/>
    <s v="United States"/>
    <x v="2"/>
    <x v="12"/>
    <s v="Alton"/>
    <n v="62002"/>
    <x v="40"/>
    <x v="3"/>
    <s v="2015"/>
    <d v="2015-05-26T00:00:00"/>
    <n v="149.88869999999997"/>
    <n v="14"/>
    <n v="217.23"/>
    <n v="86694"/>
    <x v="0"/>
  </r>
  <r>
    <n v="25762"/>
    <s v="Critical"/>
    <n v="0.04"/>
    <n v="18.97"/>
    <n v="9.5399999999999991"/>
    <n v="136"/>
    <x v="1"/>
    <s v="Dale Gillespie"/>
    <s v="Regular Air"/>
    <x v="2"/>
    <x v="0"/>
    <x v="7"/>
    <s v="Small Box"/>
    <x v="62"/>
    <n v="0.37"/>
    <n v="2.9880086494987249E-2"/>
    <s v="United States"/>
    <x v="0"/>
    <x v="1"/>
    <s v="Petaluma"/>
    <n v="94952"/>
    <x v="41"/>
    <x v="3"/>
    <s v="2015"/>
    <d v="2015-05-17T00:00:00"/>
    <n v="3.0400000000000027"/>
    <n v="5"/>
    <n v="101.74"/>
    <n v="88534"/>
    <x v="0"/>
  </r>
  <r>
    <n v="25764"/>
    <s v="Critical"/>
    <n v="0.09"/>
    <n v="10.98"/>
    <n v="3.37"/>
    <n v="136"/>
    <x v="1"/>
    <s v="Dale Gillespie"/>
    <s v="Regular Air"/>
    <x v="2"/>
    <x v="0"/>
    <x v="12"/>
    <s v="Small Pack"/>
    <x v="63"/>
    <n v="0.56999999999999995"/>
    <n v="3.2016090866067222E-2"/>
    <s v="United States"/>
    <x v="0"/>
    <x v="1"/>
    <s v="Petaluma"/>
    <n v="94952"/>
    <x v="41"/>
    <x v="3"/>
    <s v="2015"/>
    <d v="2015-05-17T00:00:00"/>
    <n v="2.7060000000000013"/>
    <n v="8"/>
    <n v="84.52"/>
    <n v="88534"/>
    <x v="0"/>
  </r>
  <r>
    <n v="24803"/>
    <s v="Critical"/>
    <n v="0.03"/>
    <n v="22.84"/>
    <n v="11.54"/>
    <n v="142"/>
    <x v="0"/>
    <s v="Brooke Weeks Taylor"/>
    <s v="Regular Air"/>
    <x v="2"/>
    <x v="0"/>
    <x v="7"/>
    <s v="Small Box"/>
    <x v="64"/>
    <n v="0.39"/>
    <n v="0.29417447775040789"/>
    <s v="United States"/>
    <x v="1"/>
    <x v="18"/>
    <s v="Ansonia"/>
    <n v="6401"/>
    <x v="42"/>
    <x v="1"/>
    <s v="2015"/>
    <d v="2015-06-03T00:00:00"/>
    <n v="91.955999999999989"/>
    <n v="13"/>
    <n v="312.58999999999997"/>
    <n v="91087"/>
    <x v="0"/>
  </r>
  <r>
    <n v="24805"/>
    <s v="Critical"/>
    <n v="0.05"/>
    <n v="10.98"/>
    <n v="3.37"/>
    <n v="144"/>
    <x v="0"/>
    <s v="Marguerite Moss"/>
    <s v="Regular Air"/>
    <x v="2"/>
    <x v="0"/>
    <x v="12"/>
    <s v="Small Pack"/>
    <x v="63"/>
    <n v="0.56999999999999995"/>
    <n v="-3.9503105590062107E-2"/>
    <s v="United States"/>
    <x v="1"/>
    <x v="15"/>
    <s v="Yarmouth"/>
    <n v="2664"/>
    <x v="42"/>
    <x v="1"/>
    <s v="2015"/>
    <d v="2015-06-03T00:00:00"/>
    <n v="-2.544"/>
    <n v="6"/>
    <n v="64.400000000000006"/>
    <n v="91087"/>
    <x v="0"/>
  </r>
  <r>
    <n v="24849"/>
    <s v="Medium"/>
    <n v="0.06"/>
    <n v="7.04"/>
    <n v="2.17"/>
    <n v="145"/>
    <x v="1"/>
    <s v="Rhonda Ivey"/>
    <s v="Regular Air"/>
    <x v="2"/>
    <x v="0"/>
    <x v="7"/>
    <s v="Wrap Bag"/>
    <x v="65"/>
    <n v="0.38"/>
    <n v="0.16963822525597269"/>
    <s v="United States"/>
    <x v="1"/>
    <x v="19"/>
    <s v="West Mifflin"/>
    <n v="15122"/>
    <x v="43"/>
    <x v="0"/>
    <s v="2015"/>
    <d v="2015-01-17T00:00:00"/>
    <n v="2.4851999999999999"/>
    <n v="2"/>
    <n v="14.65"/>
    <n v="91086"/>
    <x v="0"/>
  </r>
  <r>
    <n v="25582"/>
    <s v="Low"/>
    <n v="7.0000000000000007E-2"/>
    <n v="154.13"/>
    <n v="69"/>
    <n v="145"/>
    <x v="1"/>
    <s v="Rhonda Ivey"/>
    <s v="Express Air"/>
    <x v="1"/>
    <x v="1"/>
    <x v="11"/>
    <s v="Large Box"/>
    <x v="66"/>
    <n v="0.68"/>
    <n v="-1.3992639213438565"/>
    <s v="United States"/>
    <x v="1"/>
    <x v="19"/>
    <s v="West Mifflin"/>
    <n v="15122"/>
    <x v="44"/>
    <x v="5"/>
    <s v="2015"/>
    <d v="2015-03-16T00:00:00"/>
    <n v="-634.73410000000013"/>
    <n v="3"/>
    <n v="453.62"/>
    <n v="91089"/>
    <x v="0"/>
  </r>
  <r>
    <n v="23365"/>
    <s v="Not Specified"/>
    <n v="0.01"/>
    <n v="45.98"/>
    <n v="4.8"/>
    <n v="146"/>
    <x v="1"/>
    <s v="Yvonne Fox"/>
    <s v="Regular Air"/>
    <x v="2"/>
    <x v="1"/>
    <x v="2"/>
    <s v="Wrap Bag"/>
    <x v="67"/>
    <n v="0.68"/>
    <n v="0.69"/>
    <s v="United States"/>
    <x v="2"/>
    <x v="7"/>
    <s v="Watauga"/>
    <n v="76148"/>
    <x v="14"/>
    <x v="5"/>
    <s v="2015"/>
    <d v="2015-03-13T00:00:00"/>
    <n v="133.5771"/>
    <n v="4"/>
    <n v="193.59"/>
    <n v="91088"/>
    <x v="0"/>
  </r>
  <r>
    <n v="22907"/>
    <s v="Medium"/>
    <n v="0.06"/>
    <n v="180.98"/>
    <n v="26.2"/>
    <n v="146"/>
    <x v="1"/>
    <s v="Yvonne Fox"/>
    <s v="Delivery Truck"/>
    <x v="0"/>
    <x v="1"/>
    <x v="1"/>
    <s v="Jumbo Drum"/>
    <x v="68"/>
    <n v="0.59"/>
    <n v="0.27045666275804936"/>
    <s v="United States"/>
    <x v="2"/>
    <x v="7"/>
    <s v="Watauga"/>
    <n v="76148"/>
    <x v="45"/>
    <x v="4"/>
    <s v="2015"/>
    <d v="2015-04-24T00:00:00"/>
    <n v="251.40839999999997"/>
    <n v="5"/>
    <n v="929.57"/>
    <n v="91090"/>
    <x v="0"/>
  </r>
  <r>
    <n v="19058"/>
    <s v="Critical"/>
    <n v="0.09"/>
    <n v="32.979999999999997"/>
    <n v="5.5"/>
    <n v="151"/>
    <x v="1"/>
    <s v="Geoffrey Zhu"/>
    <s v="Regular Air"/>
    <x v="1"/>
    <x v="2"/>
    <x v="13"/>
    <s v="Small Box"/>
    <x v="69"/>
    <n v="0.75"/>
    <n v="-0.32433557476785146"/>
    <s v="United States"/>
    <x v="3"/>
    <x v="20"/>
    <s v="Kingsport"/>
    <n v="37664"/>
    <x v="46"/>
    <x v="0"/>
    <s v="2015"/>
    <d v="2015-01-23T00:00:00"/>
    <n v="-20.258000000000003"/>
    <n v="2"/>
    <n v="62.46"/>
    <n v="89521"/>
    <x v="0"/>
  </r>
  <r>
    <n v="20679"/>
    <s v="High"/>
    <n v="0.09"/>
    <n v="5.98"/>
    <n v="2.5"/>
    <n v="151"/>
    <x v="1"/>
    <s v="Geoffrey Zhu"/>
    <s v="Regular Air"/>
    <x v="1"/>
    <x v="0"/>
    <x v="4"/>
    <s v="Small Box"/>
    <x v="70"/>
    <n v="0.36"/>
    <n v="0.49434364994663821"/>
    <s v="United States"/>
    <x v="3"/>
    <x v="20"/>
    <s v="Kingsport"/>
    <n v="37664"/>
    <x v="18"/>
    <x v="4"/>
    <s v="2015"/>
    <d v="2015-04-22T00:00:00"/>
    <n v="13.895999999999999"/>
    <n v="5"/>
    <n v="28.11"/>
    <n v="89523"/>
    <x v="0"/>
  </r>
  <r>
    <n v="21103"/>
    <s v="Critical"/>
    <n v="0.09"/>
    <n v="2.88"/>
    <n v="0.7"/>
    <n v="152"/>
    <x v="1"/>
    <s v="Kent Kerr"/>
    <s v="Regular Air"/>
    <x v="3"/>
    <x v="0"/>
    <x v="0"/>
    <s v="Wrap Bag"/>
    <x v="71"/>
    <n v="0.56000000000000005"/>
    <n v="-31.403272727272732"/>
    <s v="United States"/>
    <x v="3"/>
    <x v="20"/>
    <s v="Knoxville"/>
    <n v="37918"/>
    <x v="43"/>
    <x v="0"/>
    <s v="2015"/>
    <d v="2015-01-16T00:00:00"/>
    <n v="-172.71800000000002"/>
    <n v="2"/>
    <n v="5.5"/>
    <n v="89520"/>
    <x v="0"/>
  </r>
  <r>
    <n v="22243"/>
    <s v="Low"/>
    <n v="0.01"/>
    <n v="79.52"/>
    <n v="48.2"/>
    <n v="152"/>
    <x v="1"/>
    <s v="Kent Kerr"/>
    <s v="Regular Air"/>
    <x v="1"/>
    <x v="1"/>
    <x v="2"/>
    <s v="Medium Box"/>
    <x v="72"/>
    <n v="0.74"/>
    <n v="-6.0918782942022034E-2"/>
    <s v="United States"/>
    <x v="3"/>
    <x v="20"/>
    <s v="Knoxville"/>
    <n v="37918"/>
    <x v="47"/>
    <x v="4"/>
    <s v="2015"/>
    <d v="2015-04-26T00:00:00"/>
    <n v="-40.683999999999997"/>
    <n v="8"/>
    <n v="667.84"/>
    <n v="89522"/>
    <x v="0"/>
  </r>
  <r>
    <n v="21767"/>
    <s v="High"/>
    <n v="0.01"/>
    <n v="65.989999999999995"/>
    <n v="8.99"/>
    <n v="152"/>
    <x v="1"/>
    <s v="Kent Kerr"/>
    <s v="Regular Air"/>
    <x v="3"/>
    <x v="2"/>
    <x v="5"/>
    <s v="Small Box"/>
    <x v="73"/>
    <n v="0.6"/>
    <n v="0.33487321630222766"/>
    <s v="United States"/>
    <x v="3"/>
    <x v="20"/>
    <s v="Knoxville"/>
    <n v="37918"/>
    <x v="48"/>
    <x v="5"/>
    <s v="2015"/>
    <d v="2015-04-01T00:00:00"/>
    <n v="97.86"/>
    <n v="5"/>
    <n v="292.23"/>
    <n v="89524"/>
    <x v="0"/>
  </r>
  <r>
    <n v="22470"/>
    <s v="Low"/>
    <n v="0.1"/>
    <n v="39.979999999999997"/>
    <n v="4"/>
    <n v="152"/>
    <x v="1"/>
    <s v="Kent Kerr"/>
    <s v="Regular Air"/>
    <x v="2"/>
    <x v="2"/>
    <x v="13"/>
    <s v="Small Box"/>
    <x v="74"/>
    <n v="0.7"/>
    <n v="0.46629388008698358"/>
    <s v="United States"/>
    <x v="3"/>
    <x v="20"/>
    <s v="Knoxville"/>
    <n v="37918"/>
    <x v="49"/>
    <x v="1"/>
    <s v="2015"/>
    <d v="2015-06-22T00:00:00"/>
    <n v="360.24"/>
    <n v="21"/>
    <n v="772.56"/>
    <n v="89525"/>
    <x v="0"/>
  </r>
  <r>
    <n v="22329"/>
    <s v="Critical"/>
    <n v="0.01"/>
    <n v="95.99"/>
    <n v="4.9000000000000004"/>
    <n v="156"/>
    <x v="1"/>
    <s v="Diana Xu"/>
    <s v="Regular Air"/>
    <x v="0"/>
    <x v="2"/>
    <x v="5"/>
    <s v="Small Box"/>
    <x v="75"/>
    <n v="0.56000000000000005"/>
    <n v="0.679833917415816"/>
    <s v="United States"/>
    <x v="0"/>
    <x v="21"/>
    <s v="Fort Collins"/>
    <n v="80525"/>
    <x v="50"/>
    <x v="3"/>
    <s v="2015"/>
    <d v="2015-05-15T00:00:00"/>
    <n v="713.88"/>
    <n v="13"/>
    <n v="1050.08"/>
    <n v="87671"/>
    <x v="0"/>
  </r>
  <r>
    <n v="20324"/>
    <s v="High"/>
    <n v="0.03"/>
    <n v="10.89"/>
    <n v="4.5"/>
    <n v="156"/>
    <x v="1"/>
    <s v="Diana Xu"/>
    <s v="Regular Air"/>
    <x v="0"/>
    <x v="0"/>
    <x v="15"/>
    <s v="Small Box"/>
    <x v="76"/>
    <n v="0.59"/>
    <n v="-0.55115316380839741"/>
    <s v="United States"/>
    <x v="0"/>
    <x v="21"/>
    <s v="Fort Collins"/>
    <n v="80525"/>
    <x v="51"/>
    <x v="0"/>
    <s v="2015"/>
    <d v="2015-01-26T00:00:00"/>
    <n v="-18.64"/>
    <n v="3"/>
    <n v="33.82"/>
    <n v="87672"/>
    <x v="0"/>
  </r>
  <r>
    <n v="26102"/>
    <s v="Medium"/>
    <n v="0.05"/>
    <n v="100.98"/>
    <n v="35.840000000000003"/>
    <n v="164"/>
    <x v="1"/>
    <s v="Robin Kramer Vaughn"/>
    <s v="Delivery Truck"/>
    <x v="1"/>
    <x v="1"/>
    <x v="14"/>
    <s v="Jumbo Box"/>
    <x v="77"/>
    <n v="0.62"/>
    <n v="-0.15568443854377753"/>
    <s v="United States"/>
    <x v="0"/>
    <x v="0"/>
    <s v="Richland"/>
    <n v="99352"/>
    <x v="22"/>
    <x v="0"/>
    <s v="2015"/>
    <d v="2015-01-04T00:00:00"/>
    <n v="-111.4"/>
    <n v="7"/>
    <n v="715.55"/>
    <n v="89961"/>
    <x v="0"/>
  </r>
  <r>
    <n v="26103"/>
    <s v="Medium"/>
    <n v="0.02"/>
    <n v="4.9800000000000004"/>
    <n v="5.49"/>
    <n v="164"/>
    <x v="1"/>
    <s v="Robin Kramer Vaughn"/>
    <s v="Regular Air"/>
    <x v="1"/>
    <x v="0"/>
    <x v="7"/>
    <s v="Small Box"/>
    <x v="78"/>
    <n v="0.38"/>
    <n v="-1.6881437650668418"/>
    <s v="United States"/>
    <x v="0"/>
    <x v="0"/>
    <s v="Richland"/>
    <n v="99352"/>
    <x v="22"/>
    <x v="0"/>
    <s v="2015"/>
    <d v="2015-01-03T00:00:00"/>
    <n v="-77.03"/>
    <n v="9"/>
    <n v="45.63"/>
    <n v="89961"/>
    <x v="0"/>
  </r>
  <r>
    <n v="21040"/>
    <s v="Low"/>
    <n v="0.08"/>
    <n v="399.98"/>
    <n v="12.06"/>
    <n v="166"/>
    <x v="0"/>
    <s v="Vicki Hauser"/>
    <s v="Delivery Truck"/>
    <x v="3"/>
    <x v="2"/>
    <x v="6"/>
    <s v="Jumbo Box"/>
    <x v="79"/>
    <n v="0.56000000000000005"/>
    <n v="1.5497551510671717E-2"/>
    <s v="United States"/>
    <x v="3"/>
    <x v="20"/>
    <s v="Lebanon"/>
    <n v="37087"/>
    <x v="52"/>
    <x v="0"/>
    <s v="2015"/>
    <d v="2015-01-18T00:00:00"/>
    <n v="28.514099999999999"/>
    <n v="5"/>
    <n v="1839.91"/>
    <n v="89426"/>
    <x v="0"/>
  </r>
  <r>
    <n v="19315"/>
    <s v="Low"/>
    <n v="0.08"/>
    <n v="43.22"/>
    <n v="16.71"/>
    <n v="169"/>
    <x v="1"/>
    <s v="Janice Cole"/>
    <s v="Regular Air"/>
    <x v="0"/>
    <x v="2"/>
    <x v="13"/>
    <s v="Small Box"/>
    <x v="80"/>
    <n v="0.66"/>
    <n v="2.1457248507119888"/>
    <s v="United States"/>
    <x v="3"/>
    <x v="11"/>
    <s v="Baton Rouge"/>
    <n v="70802"/>
    <x v="35"/>
    <x v="0"/>
    <s v="2015"/>
    <d v="2015-01-05T00:00:00"/>
    <n v="280.27458000000001"/>
    <n v="3"/>
    <n v="130.62"/>
    <n v="87463"/>
    <x v="0"/>
  </r>
  <r>
    <n v="19316"/>
    <s v="Low"/>
    <n v="0.05"/>
    <n v="574.74"/>
    <n v="24.49"/>
    <n v="169"/>
    <x v="1"/>
    <s v="Janice Cole"/>
    <s v="Regular Air"/>
    <x v="0"/>
    <x v="2"/>
    <x v="6"/>
    <s v="Large Box"/>
    <x v="81"/>
    <n v="0.37"/>
    <n v="-1.6187719217411838E-2"/>
    <s v="United States"/>
    <x v="3"/>
    <x v="11"/>
    <s v="Baton Rouge"/>
    <n v="70802"/>
    <x v="35"/>
    <x v="0"/>
    <s v="2015"/>
    <d v="2015-01-10T00:00:00"/>
    <n v="-112.4263"/>
    <n v="12"/>
    <n v="6945.16"/>
    <n v="87463"/>
    <x v="0"/>
  </r>
  <r>
    <n v="19317"/>
    <s v="Low"/>
    <n v="0.04"/>
    <n v="10.14"/>
    <n v="2.27"/>
    <n v="169"/>
    <x v="1"/>
    <s v="Janice Cole"/>
    <s v="Regular Air"/>
    <x v="0"/>
    <x v="0"/>
    <x v="7"/>
    <s v="Wrap Bag"/>
    <x v="82"/>
    <n v="0.36"/>
    <n v="0.80555914673561724"/>
    <s v="United States"/>
    <x v="3"/>
    <x v="11"/>
    <s v="Baton Rouge"/>
    <n v="70802"/>
    <x v="35"/>
    <x v="0"/>
    <s v="2015"/>
    <d v="2015-01-07T00:00:00"/>
    <n v="24.923999999999999"/>
    <n v="3"/>
    <n v="30.94"/>
    <n v="87463"/>
    <x v="0"/>
  </r>
  <r>
    <n v="19314"/>
    <s v="Critical"/>
    <n v="0.05"/>
    <n v="1.88"/>
    <n v="1.49"/>
    <n v="171"/>
    <x v="0"/>
    <s v="Christina Matthews"/>
    <s v="Regular Air"/>
    <x v="0"/>
    <x v="0"/>
    <x v="8"/>
    <s v="Small Box"/>
    <x v="83"/>
    <n v="0.37"/>
    <n v="-0.85073099415204667"/>
    <s v="United States"/>
    <x v="1"/>
    <x v="2"/>
    <s v="Fort Lee"/>
    <n v="7024"/>
    <x v="53"/>
    <x v="4"/>
    <s v="2015"/>
    <d v="2015-04-15T00:00:00"/>
    <n v="-2.9094999999999995"/>
    <n v="1"/>
    <n v="3.42"/>
    <n v="87464"/>
    <x v="0"/>
  </r>
  <r>
    <n v="5361"/>
    <s v="Critical"/>
    <n v="0.02"/>
    <n v="49.99"/>
    <n v="19.989999999999998"/>
    <n v="181"/>
    <x v="1"/>
    <s v="Wesley Waller"/>
    <s v="Regular Air"/>
    <x v="2"/>
    <x v="2"/>
    <x v="13"/>
    <s v="Small Box"/>
    <x v="84"/>
    <n v="0.41"/>
    <n v="-8.526186225479869E-2"/>
    <s v="United States"/>
    <x v="0"/>
    <x v="1"/>
    <s v="San Francisco"/>
    <n v="94122"/>
    <x v="54"/>
    <x v="2"/>
    <s v="2015"/>
    <d v="2015-02-21T00:00:00"/>
    <n v="-76.89"/>
    <n v="18"/>
    <n v="901.81"/>
    <n v="38087"/>
    <x v="0"/>
  </r>
  <r>
    <n v="522"/>
    <s v="High"/>
    <n v="7.0000000000000007E-2"/>
    <n v="1.68"/>
    <n v="1.57"/>
    <n v="181"/>
    <x v="1"/>
    <s v="Wesley Waller"/>
    <s v="Regular Air"/>
    <x v="0"/>
    <x v="0"/>
    <x v="0"/>
    <s v="Wrap Bag"/>
    <x v="15"/>
    <n v="0.59"/>
    <n v="-0.19159654858245351"/>
    <s v="United States"/>
    <x v="0"/>
    <x v="1"/>
    <s v="San Francisco"/>
    <n v="94122"/>
    <x v="55"/>
    <x v="3"/>
    <s v="2015"/>
    <d v="2015-05-23T00:00:00"/>
    <n v="-35.75"/>
    <n v="116"/>
    <n v="186.59"/>
    <n v="3585"/>
    <x v="0"/>
  </r>
  <r>
    <n v="23361"/>
    <s v="Critical"/>
    <n v="0.02"/>
    <n v="49.99"/>
    <n v="19.989999999999998"/>
    <n v="184"/>
    <x v="0"/>
    <s v="Phillip Holmes"/>
    <s v="Regular Air"/>
    <x v="2"/>
    <x v="2"/>
    <x v="13"/>
    <s v="Small Box"/>
    <x v="84"/>
    <n v="0.41"/>
    <n v="-0.30694610778443115"/>
    <s v="United States"/>
    <x v="1"/>
    <x v="15"/>
    <s v="Arlington"/>
    <n v="2474"/>
    <x v="54"/>
    <x v="2"/>
    <s v="2015"/>
    <d v="2015-02-21T00:00:00"/>
    <n v="-76.89"/>
    <n v="5"/>
    <n v="250.5"/>
    <n v="88360"/>
    <x v="0"/>
  </r>
  <r>
    <n v="18521"/>
    <s v="High"/>
    <n v="7.0000000000000007E-2"/>
    <n v="10.06"/>
    <n v="2.06"/>
    <n v="188"/>
    <x v="1"/>
    <s v="Alex Harrell"/>
    <s v="Regular Air"/>
    <x v="0"/>
    <x v="0"/>
    <x v="7"/>
    <s v="Wrap Bag"/>
    <x v="85"/>
    <n v="0.39"/>
    <n v="0.69"/>
    <s v="United States"/>
    <x v="2"/>
    <x v="7"/>
    <s v="Gainesville"/>
    <n v="76240"/>
    <x v="55"/>
    <x v="3"/>
    <s v="2015"/>
    <d v="2015-05-22T00:00:00"/>
    <n v="152.65559999999999"/>
    <n v="23"/>
    <n v="221.24"/>
    <n v="88361"/>
    <x v="0"/>
  </r>
  <r>
    <n v="18522"/>
    <s v="High"/>
    <n v="7.0000000000000007E-2"/>
    <n v="1.68"/>
    <n v="1.57"/>
    <n v="188"/>
    <x v="1"/>
    <s v="Alex Harrell"/>
    <s v="Regular Air"/>
    <x v="0"/>
    <x v="0"/>
    <x v="0"/>
    <s v="Wrap Bag"/>
    <x v="15"/>
    <n v="0.59"/>
    <n v="0.15326902465166142"/>
    <s v="United States"/>
    <x v="2"/>
    <x v="7"/>
    <s v="Gainesville"/>
    <n v="76240"/>
    <x v="55"/>
    <x v="3"/>
    <s v="2015"/>
    <d v="2015-05-23T00:00:00"/>
    <n v="7.1500000000000057"/>
    <n v="29"/>
    <n v="46.65"/>
    <n v="88361"/>
    <x v="0"/>
  </r>
  <r>
    <n v="18817"/>
    <s v="High"/>
    <n v="0.1"/>
    <n v="58.1"/>
    <n v="1.49"/>
    <n v="190"/>
    <x v="0"/>
    <s v="Lloyd Norris"/>
    <s v="Regular Air"/>
    <x v="0"/>
    <x v="0"/>
    <x v="8"/>
    <s v="Small Box"/>
    <x v="86"/>
    <n v="0.38"/>
    <n v="0.69"/>
    <s v="United States"/>
    <x v="2"/>
    <x v="12"/>
    <s v="Arlington Heights"/>
    <n v="60004"/>
    <x v="6"/>
    <x v="2"/>
    <s v="2015"/>
    <d v="2015-02-13T00:00:00"/>
    <n v="113.6499"/>
    <n v="3"/>
    <n v="164.71"/>
    <n v="89092"/>
    <x v="0"/>
  </r>
  <r>
    <n v="18818"/>
    <s v="High"/>
    <n v="0.01"/>
    <n v="80.48"/>
    <n v="4.5"/>
    <n v="191"/>
    <x v="1"/>
    <s v="Gerald Kearney"/>
    <s v="Regular Air"/>
    <x v="0"/>
    <x v="0"/>
    <x v="15"/>
    <s v="Small Box"/>
    <x v="87"/>
    <n v="0.55000000000000004"/>
    <n v="-0.44521084337349398"/>
    <s v="United States"/>
    <x v="2"/>
    <x v="12"/>
    <s v="Aurora"/>
    <n v="60505"/>
    <x v="6"/>
    <x v="2"/>
    <s v="2015"/>
    <d v="2015-02-15T00:00:00"/>
    <n v="-35.474400000000003"/>
    <n v="1"/>
    <n v="79.680000000000007"/>
    <n v="89092"/>
    <x v="0"/>
  </r>
  <r>
    <n v="20520"/>
    <s v="Not Specified"/>
    <n v="0.05"/>
    <n v="3.8"/>
    <n v="1.49"/>
    <n v="191"/>
    <x v="1"/>
    <s v="Gerald Kearney"/>
    <s v="Regular Air"/>
    <x v="0"/>
    <x v="0"/>
    <x v="8"/>
    <s v="Small Box"/>
    <x v="27"/>
    <n v="0.38"/>
    <n v="0.27162974089372888"/>
    <s v="United States"/>
    <x v="2"/>
    <x v="12"/>
    <s v="Aurora"/>
    <n v="60505"/>
    <x v="37"/>
    <x v="4"/>
    <s v="2015"/>
    <d v="2015-04-11T00:00:00"/>
    <n v="14.466999999999999"/>
    <n v="14"/>
    <n v="53.26"/>
    <n v="89093"/>
    <x v="0"/>
  </r>
  <r>
    <n v="20521"/>
    <s v="Not Specified"/>
    <n v="0.09"/>
    <n v="30.73"/>
    <n v="4"/>
    <n v="191"/>
    <x v="1"/>
    <s v="Gerald Kearney"/>
    <s v="Regular Air"/>
    <x v="0"/>
    <x v="2"/>
    <x v="13"/>
    <s v="Small Box"/>
    <x v="88"/>
    <n v="0.75"/>
    <n v="-0.49135780628040687"/>
    <s v="United States"/>
    <x v="2"/>
    <x v="12"/>
    <s v="Aurora"/>
    <n v="60505"/>
    <x v="37"/>
    <x v="4"/>
    <s v="2015"/>
    <d v="2015-04-09T00:00:00"/>
    <n v="-99.986400000000003"/>
    <n v="7"/>
    <n v="203.49"/>
    <n v="89093"/>
    <x v="0"/>
  </r>
  <r>
    <n v="20522"/>
    <s v="Not Specified"/>
    <n v="0"/>
    <n v="125.99"/>
    <n v="8.08"/>
    <n v="191"/>
    <x v="1"/>
    <s v="Gerald Kearney"/>
    <s v="Regular Air"/>
    <x v="0"/>
    <x v="2"/>
    <x v="5"/>
    <s v="Small Box"/>
    <x v="89"/>
    <n v="0.56999999999999995"/>
    <n v="0.57240704411271592"/>
    <s v="United States"/>
    <x v="2"/>
    <x v="12"/>
    <s v="Aurora"/>
    <n v="60505"/>
    <x v="37"/>
    <x v="4"/>
    <s v="2015"/>
    <d v="2015-04-10T00:00:00"/>
    <n v="1348.59672"/>
    <n v="22"/>
    <n v="2356.0100000000002"/>
    <n v="89093"/>
    <x v="0"/>
  </r>
  <r>
    <n v="19663"/>
    <s v="Not Specified"/>
    <n v="0"/>
    <n v="213.45"/>
    <n v="14.7"/>
    <n v="193"/>
    <x v="1"/>
    <s v="Danny Hong"/>
    <s v="Delivery Truck"/>
    <x v="0"/>
    <x v="2"/>
    <x v="6"/>
    <s v="Jumbo Drum"/>
    <x v="90"/>
    <n v="0.59"/>
    <n v="-2.5022942173835445"/>
    <s v="United States"/>
    <x v="0"/>
    <x v="17"/>
    <s v="Layton"/>
    <n v="84041"/>
    <x v="35"/>
    <x v="0"/>
    <s v="2015"/>
    <d v="2015-01-05T00:00:00"/>
    <n v="-560.81417999999996"/>
    <n v="1"/>
    <n v="224.12"/>
    <n v="90430"/>
    <x v="0"/>
  </r>
  <r>
    <n v="20645"/>
    <s v="Medium"/>
    <n v="7.0000000000000007E-2"/>
    <n v="6.54"/>
    <n v="5.27"/>
    <n v="193"/>
    <x v="1"/>
    <s v="Danny Hong"/>
    <s v="Regular Air"/>
    <x v="0"/>
    <x v="0"/>
    <x v="8"/>
    <s v="Small Box"/>
    <x v="91"/>
    <n v="0.36"/>
    <n v="-0.47073770491803274"/>
    <s v="United States"/>
    <x v="0"/>
    <x v="17"/>
    <s v="Layton"/>
    <n v="84041"/>
    <x v="25"/>
    <x v="5"/>
    <s v="2015"/>
    <d v="2015-04-01T00:00:00"/>
    <n v="-66.044499999999999"/>
    <n v="21"/>
    <n v="140.30000000000001"/>
    <n v="90432"/>
    <x v="0"/>
  </r>
  <r>
    <n v="24273"/>
    <s v="Not Specified"/>
    <n v="0.02"/>
    <n v="6.48"/>
    <n v="9.17"/>
    <n v="194"/>
    <x v="1"/>
    <s v="Tammy Goldman"/>
    <s v="Regular Air"/>
    <x v="0"/>
    <x v="0"/>
    <x v="7"/>
    <s v="Small Box"/>
    <x v="92"/>
    <n v="0.37"/>
    <n v="-3.7477021276595748"/>
    <s v="United States"/>
    <x v="0"/>
    <x v="17"/>
    <s v="Lehi"/>
    <n v="84043"/>
    <x v="56"/>
    <x v="0"/>
    <s v="2015"/>
    <d v="2015-01-11T00:00:00"/>
    <n v="-105.68520000000001"/>
    <n v="4"/>
    <n v="28.2"/>
    <n v="90431"/>
    <x v="0"/>
  </r>
  <r>
    <n v="20646"/>
    <s v="Medium"/>
    <n v="0.09"/>
    <n v="3.29"/>
    <n v="1.35"/>
    <n v="194"/>
    <x v="1"/>
    <s v="Tammy Goldman"/>
    <s v="Regular Air"/>
    <x v="0"/>
    <x v="0"/>
    <x v="3"/>
    <s v="Wrap Bag"/>
    <x v="93"/>
    <n v="0.4"/>
    <n v="0.21886792452830189"/>
    <s v="United States"/>
    <x v="0"/>
    <x v="17"/>
    <s v="Lehi"/>
    <n v="84043"/>
    <x v="25"/>
    <x v="5"/>
    <s v="2015"/>
    <d v="2015-04-01T00:00:00"/>
    <n v="15.66"/>
    <n v="23"/>
    <n v="71.55"/>
    <n v="90432"/>
    <x v="0"/>
  </r>
  <r>
    <n v="25158"/>
    <s v="Critical"/>
    <n v="0"/>
    <n v="161.55000000000001"/>
    <n v="19.989999999999998"/>
    <n v="197"/>
    <x v="0"/>
    <s v="Samantha Weaver"/>
    <s v="Regular Air"/>
    <x v="2"/>
    <x v="0"/>
    <x v="10"/>
    <s v="Small Box"/>
    <x v="40"/>
    <n v="0.66"/>
    <n v="0.37541508790664468"/>
    <s v="United States"/>
    <x v="2"/>
    <x v="13"/>
    <s v="Overland Park"/>
    <n v="66212"/>
    <x v="57"/>
    <x v="4"/>
    <s v="2015"/>
    <d v="2015-04-04T00:00:00"/>
    <n v="1167.1580000000001"/>
    <n v="19"/>
    <n v="3108.98"/>
    <n v="88921"/>
    <x v="0"/>
  </r>
  <r>
    <n v="7158"/>
    <s v="Critical"/>
    <n v="0"/>
    <n v="161.55000000000001"/>
    <n v="19.989999999999998"/>
    <n v="198"/>
    <x v="0"/>
    <s v="Leroy Blanchard"/>
    <s v="Regular Air"/>
    <x v="2"/>
    <x v="0"/>
    <x v="10"/>
    <s v="Small Box"/>
    <x v="40"/>
    <n v="0.66"/>
    <n v="8.0552083209320974E-2"/>
    <s v="United States"/>
    <x v="2"/>
    <x v="22"/>
    <s v="Detroit"/>
    <n v="48138"/>
    <x v="57"/>
    <x v="4"/>
    <s v="2015"/>
    <d v="2015-04-04T00:00:00"/>
    <n v="1014.9200000000001"/>
    <n v="77"/>
    <n v="12599.55"/>
    <n v="51072"/>
    <x v="0"/>
  </r>
  <r>
    <n v="22136"/>
    <s v="Not Specified"/>
    <n v="0.09"/>
    <n v="12.28"/>
    <n v="4.8600000000000003"/>
    <n v="202"/>
    <x v="1"/>
    <s v="Max Small"/>
    <s v="Regular Air"/>
    <x v="0"/>
    <x v="0"/>
    <x v="7"/>
    <s v="Small Box"/>
    <x v="94"/>
    <n v="0.38"/>
    <n v="4.9927849927849932E-2"/>
    <s v="United States"/>
    <x v="2"/>
    <x v="23"/>
    <s v="Bartlesville"/>
    <n v="74006"/>
    <x v="58"/>
    <x v="4"/>
    <s v="2015"/>
    <d v="2015-04-28T00:00:00"/>
    <n v="1.73"/>
    <n v="3"/>
    <n v="34.65"/>
    <n v="88971"/>
    <x v="0"/>
  </r>
  <r>
    <n v="18783"/>
    <s v="High"/>
    <n v="0.03"/>
    <n v="7.37"/>
    <n v="5.53"/>
    <n v="202"/>
    <x v="1"/>
    <s v="Max Small"/>
    <s v="Regular Air"/>
    <x v="0"/>
    <x v="2"/>
    <x v="13"/>
    <s v="Small Pack"/>
    <x v="95"/>
    <n v="0.69"/>
    <n v="-1.5584566965846833"/>
    <s v="United States"/>
    <x v="2"/>
    <x v="23"/>
    <s v="Bartlesville"/>
    <n v="74006"/>
    <x v="59"/>
    <x v="0"/>
    <s v="2015"/>
    <d v="2015-01-18T00:00:00"/>
    <n v="-133.69999999999999"/>
    <n v="11"/>
    <n v="85.79"/>
    <n v="88972"/>
    <x v="0"/>
  </r>
  <r>
    <n v="21401"/>
    <s v="Low"/>
    <n v="0.05"/>
    <n v="1.86"/>
    <n v="2.58"/>
    <n v="210"/>
    <x v="1"/>
    <s v="Floyd Dale"/>
    <s v="Regular Air"/>
    <x v="1"/>
    <x v="0"/>
    <x v="3"/>
    <s v="Wrap Bag"/>
    <x v="96"/>
    <n v="0.82"/>
    <n v="-3.7830777967064173"/>
    <s v="United States"/>
    <x v="1"/>
    <x v="4"/>
    <s v="Troy"/>
    <n v="12180"/>
    <x v="60"/>
    <x v="0"/>
    <s v="2015"/>
    <d v="2015-01-21T00:00:00"/>
    <n v="-66.62"/>
    <n v="9"/>
    <n v="17.61"/>
    <n v="85965"/>
    <x v="0"/>
  </r>
  <r>
    <n v="23097"/>
    <s v="Medium"/>
    <n v="0.09"/>
    <n v="5.4"/>
    <n v="7.78"/>
    <n v="210"/>
    <x v="1"/>
    <s v="Floyd Dale"/>
    <s v="Express Air"/>
    <x v="1"/>
    <x v="0"/>
    <x v="8"/>
    <s v="Small Box"/>
    <x v="97"/>
    <n v="0.37"/>
    <n v="-0.78709706959706949"/>
    <s v="United States"/>
    <x v="1"/>
    <x v="4"/>
    <s v="Troy"/>
    <n v="12180"/>
    <x v="42"/>
    <x v="1"/>
    <s v="2015"/>
    <d v="2015-06-02T00:00:00"/>
    <n v="-21.487749999999998"/>
    <n v="4"/>
    <n v="27.3"/>
    <n v="85966"/>
    <x v="0"/>
  </r>
  <r>
    <n v="23098"/>
    <s v="Medium"/>
    <n v="0.02"/>
    <n v="20.28"/>
    <n v="6.68"/>
    <n v="210"/>
    <x v="1"/>
    <s v="Floyd Dale"/>
    <s v="Regular Air"/>
    <x v="1"/>
    <x v="1"/>
    <x v="2"/>
    <s v="Small Box"/>
    <x v="98"/>
    <n v="0.53"/>
    <n v="0.69"/>
    <s v="United States"/>
    <x v="1"/>
    <x v="4"/>
    <s v="Troy"/>
    <n v="12180"/>
    <x v="42"/>
    <x v="1"/>
    <s v="2015"/>
    <d v="2015-06-02T00:00:00"/>
    <n v="44.677499999999995"/>
    <n v="3"/>
    <n v="64.75"/>
    <n v="85966"/>
    <x v="0"/>
  </r>
  <r>
    <n v="23099"/>
    <s v="Medium"/>
    <n v="0"/>
    <n v="11.55"/>
    <n v="2.36"/>
    <n v="210"/>
    <x v="1"/>
    <s v="Floyd Dale"/>
    <s v="Regular Air"/>
    <x v="1"/>
    <x v="0"/>
    <x v="0"/>
    <s v="Wrap Bag"/>
    <x v="99"/>
    <n v="0.55000000000000004"/>
    <n v="0.37464274372816769"/>
    <s v="United States"/>
    <x v="1"/>
    <x v="4"/>
    <s v="Troy"/>
    <n v="12180"/>
    <x v="42"/>
    <x v="1"/>
    <s v="2015"/>
    <d v="2015-06-03T00:00:00"/>
    <n v="23.594999999999999"/>
    <n v="5"/>
    <n v="62.98"/>
    <n v="85966"/>
    <x v="0"/>
  </r>
  <r>
    <n v="23605"/>
    <s v="Medium"/>
    <n v="0.01"/>
    <n v="10.06"/>
    <n v="2.06"/>
    <n v="211"/>
    <x v="1"/>
    <s v="Anna Wood"/>
    <s v="Regular Air"/>
    <x v="3"/>
    <x v="0"/>
    <x v="7"/>
    <s v="Wrap Bag"/>
    <x v="85"/>
    <n v="0.39"/>
    <n v="0.35801886792452831"/>
    <s v="United States"/>
    <x v="1"/>
    <x v="4"/>
    <s v="Utica"/>
    <n v="13501"/>
    <x v="61"/>
    <x v="0"/>
    <s v="2015"/>
    <d v="2015-01-08T00:00:00"/>
    <n v="7.59"/>
    <n v="2"/>
    <n v="21.2"/>
    <n v="85964"/>
    <x v="0"/>
  </r>
  <r>
    <n v="23606"/>
    <s v="Medium"/>
    <n v="0"/>
    <n v="65.989999999999995"/>
    <n v="5.92"/>
    <n v="211"/>
    <x v="1"/>
    <s v="Anna Wood"/>
    <s v="Regular Air"/>
    <x v="3"/>
    <x v="2"/>
    <x v="5"/>
    <s v="Small Box"/>
    <x v="100"/>
    <n v="0.55000000000000004"/>
    <n v="-0.62304984998846069"/>
    <s v="United States"/>
    <x v="1"/>
    <x v="4"/>
    <s v="Utica"/>
    <n v="13501"/>
    <x v="61"/>
    <x v="0"/>
    <s v="2015"/>
    <d v="2015-01-08T00:00:00"/>
    <n v="-107.98699999999999"/>
    <n v="3"/>
    <n v="173.32"/>
    <n v="85964"/>
    <x v="0"/>
  </r>
  <r>
    <n v="23100"/>
    <s v="Medium"/>
    <n v="0.05"/>
    <n v="2.08"/>
    <n v="2.56"/>
    <n v="211"/>
    <x v="1"/>
    <s v="Anna Wood"/>
    <s v="Regular Air"/>
    <x v="1"/>
    <x v="0"/>
    <x v="12"/>
    <s v="Small Pack"/>
    <x v="101"/>
    <n v="0.55000000000000004"/>
    <n v="-0.85717663750295581"/>
    <s v="United States"/>
    <x v="1"/>
    <x v="4"/>
    <s v="Utica"/>
    <n v="13501"/>
    <x v="42"/>
    <x v="1"/>
    <s v="2015"/>
    <d v="2015-06-03T00:00:00"/>
    <n v="-36.25"/>
    <n v="20"/>
    <n v="42.29"/>
    <n v="85966"/>
    <x v="0"/>
  </r>
  <r>
    <n v="26303"/>
    <s v="Medium"/>
    <n v="0.05"/>
    <n v="119.99"/>
    <n v="56.14"/>
    <n v="218"/>
    <x v="0"/>
    <s v="Frances Saunders"/>
    <s v="Delivery Truck"/>
    <x v="3"/>
    <x v="2"/>
    <x v="6"/>
    <s v="Jumbo Box"/>
    <x v="102"/>
    <n v="0.39"/>
    <n v="-0.14035639470405412"/>
    <s v="United States"/>
    <x v="0"/>
    <x v="17"/>
    <s v="Murray"/>
    <n v="84107"/>
    <x v="62"/>
    <x v="1"/>
    <s v="2015"/>
    <d v="2015-06-11T00:00:00"/>
    <n v="-102.5121"/>
    <n v="6"/>
    <n v="730.37"/>
    <n v="88048"/>
    <x v="0"/>
  </r>
  <r>
    <n v="21203"/>
    <s v="Medium"/>
    <n v="0.03"/>
    <n v="60.89"/>
    <n v="32.409999999999997"/>
    <n v="228"/>
    <x v="0"/>
    <s v="Colleen Andrews"/>
    <s v="Delivery Truck"/>
    <x v="2"/>
    <x v="1"/>
    <x v="1"/>
    <s v="Jumbo Drum"/>
    <x v="103"/>
    <n v="0.56000000000000005"/>
    <n v="8.0698794645830088E-2"/>
    <s v="United States"/>
    <x v="3"/>
    <x v="24"/>
    <s v="Mint Hill"/>
    <n v="28227"/>
    <x v="57"/>
    <x v="4"/>
    <s v="2015"/>
    <d v="2015-04-03T00:00:00"/>
    <n v="36.353999999999999"/>
    <n v="7"/>
    <n v="450.49"/>
    <n v="88527"/>
    <x v="0"/>
  </r>
  <r>
    <n v="25500"/>
    <s v="Medium"/>
    <n v="7.0000000000000007E-2"/>
    <n v="5.81"/>
    <n v="8.49"/>
    <n v="233"/>
    <x v="1"/>
    <s v="Michele Bullard"/>
    <s v="Regular Air"/>
    <x v="2"/>
    <x v="0"/>
    <x v="8"/>
    <s v="Small Box"/>
    <x v="104"/>
    <n v="0.39"/>
    <n v="-4.1366751700680267"/>
    <s v="United States"/>
    <x v="2"/>
    <x v="12"/>
    <s v="Orland Park"/>
    <n v="60462"/>
    <x v="63"/>
    <x v="2"/>
    <s v="2015"/>
    <d v="2015-02-22T00:00:00"/>
    <n v="-243.23649999999998"/>
    <n v="10"/>
    <n v="58.8"/>
    <n v="90237"/>
    <x v="0"/>
  </r>
  <r>
    <n v="25501"/>
    <s v="Medium"/>
    <n v="0.04"/>
    <n v="9.65"/>
    <n v="6.22"/>
    <n v="233"/>
    <x v="1"/>
    <s v="Michele Bullard"/>
    <s v="Regular Air"/>
    <x v="2"/>
    <x v="1"/>
    <x v="2"/>
    <s v="Small Box"/>
    <x v="105"/>
    <n v="0.55000000000000004"/>
    <n v="-0.44509006391632772"/>
    <s v="United States"/>
    <x v="2"/>
    <x v="12"/>
    <s v="Orland Park"/>
    <n v="60462"/>
    <x v="63"/>
    <x v="2"/>
    <s v="2015"/>
    <d v="2015-02-21T00:00:00"/>
    <n v="-53.62"/>
    <n v="12"/>
    <n v="120.47"/>
    <n v="90237"/>
    <x v="0"/>
  </r>
  <r>
    <n v="23058"/>
    <s v="Critical"/>
    <n v="0.06"/>
    <n v="279.81"/>
    <n v="23.19"/>
    <n v="234"/>
    <x v="1"/>
    <s v="Don Cameron"/>
    <s v="Delivery Truck"/>
    <x v="2"/>
    <x v="0"/>
    <x v="15"/>
    <s v="Jumbo Drum"/>
    <x v="106"/>
    <n v="0.59"/>
    <n v="0.69"/>
    <s v="United States"/>
    <x v="2"/>
    <x v="25"/>
    <s v="Newton"/>
    <n v="50208"/>
    <x v="64"/>
    <x v="2"/>
    <s v="2015"/>
    <d v="2015-02-06T00:00:00"/>
    <n v="1103.9723999999999"/>
    <n v="6"/>
    <n v="1599.96"/>
    <n v="90236"/>
    <x v="0"/>
  </r>
  <r>
    <n v="25121"/>
    <s v="High"/>
    <n v="0.03"/>
    <n v="28.53"/>
    <n v="1.49"/>
    <n v="234"/>
    <x v="1"/>
    <s v="Don Cameron"/>
    <s v="Regular Air"/>
    <x v="2"/>
    <x v="0"/>
    <x v="8"/>
    <s v="Small Box"/>
    <x v="107"/>
    <n v="0.38"/>
    <n v="0.69"/>
    <s v="United States"/>
    <x v="2"/>
    <x v="25"/>
    <s v="Newton"/>
    <n v="50208"/>
    <x v="12"/>
    <x v="5"/>
    <s v="2015"/>
    <d v="2015-03-29T00:00:00"/>
    <n v="136.33709999999999"/>
    <n v="7"/>
    <n v="197.59"/>
    <n v="90238"/>
    <x v="0"/>
  </r>
  <r>
    <n v="25122"/>
    <s v="High"/>
    <n v="0.01"/>
    <n v="15.28"/>
    <n v="1.99"/>
    <n v="234"/>
    <x v="1"/>
    <s v="Don Cameron"/>
    <s v="Regular Air"/>
    <x v="2"/>
    <x v="2"/>
    <x v="13"/>
    <s v="Small Pack"/>
    <x v="108"/>
    <n v="0.42"/>
    <n v="-0.37711864406779666"/>
    <s v="United States"/>
    <x v="2"/>
    <x v="25"/>
    <s v="Newton"/>
    <n v="50208"/>
    <x v="12"/>
    <x v="5"/>
    <s v="2015"/>
    <d v="2015-03-29T00:00:00"/>
    <n v="-12.46"/>
    <n v="2"/>
    <n v="33.04"/>
    <n v="90238"/>
    <x v="0"/>
  </r>
  <r>
    <n v="22044"/>
    <s v="Low"/>
    <n v="0.06"/>
    <n v="3.34"/>
    <n v="7.49"/>
    <n v="234"/>
    <x v="1"/>
    <s v="Don Cameron"/>
    <s v="Express Air"/>
    <x v="2"/>
    <x v="0"/>
    <x v="0"/>
    <s v="Wrap Bag"/>
    <x v="109"/>
    <n v="0.54"/>
    <n v="-6.4065573770491806"/>
    <s v="United States"/>
    <x v="2"/>
    <x v="25"/>
    <s v="Newton"/>
    <n v="50208"/>
    <x v="65"/>
    <x v="4"/>
    <s v="2015"/>
    <d v="2015-04-30T00:00:00"/>
    <n v="-175.86"/>
    <n v="8"/>
    <n v="27.45"/>
    <n v="90239"/>
    <x v="0"/>
  </r>
  <r>
    <n v="18885"/>
    <s v="Not Specified"/>
    <n v="0"/>
    <n v="442.14"/>
    <n v="14.7"/>
    <n v="236"/>
    <x v="0"/>
    <s v="Shawn McIntyre"/>
    <s v="Delivery Truck"/>
    <x v="0"/>
    <x v="2"/>
    <x v="6"/>
    <s v="Jumbo Drum"/>
    <x v="110"/>
    <n v="0.56000000000000005"/>
    <n v="0.69"/>
    <s v="United States"/>
    <x v="0"/>
    <x v="21"/>
    <s v="Louisville"/>
    <n v="80027"/>
    <x v="11"/>
    <x v="2"/>
    <s v="2015"/>
    <d v="2015-02-22T00:00:00"/>
    <n v="3294.8258999999994"/>
    <n v="10"/>
    <n v="4775.1099999999997"/>
    <n v="86621"/>
    <x v="0"/>
  </r>
  <r>
    <n v="24327"/>
    <s v="Medium"/>
    <n v="0.1"/>
    <n v="19.98"/>
    <n v="5.77"/>
    <n v="240"/>
    <x v="0"/>
    <s v="Gilbert Scarborough"/>
    <s v="Express Air"/>
    <x v="2"/>
    <x v="0"/>
    <x v="7"/>
    <s v="Small Box"/>
    <x v="111"/>
    <n v="0.38"/>
    <n v="0.61121755791673937"/>
    <s v="United States"/>
    <x v="0"/>
    <x v="21"/>
    <s v="Fountain"/>
    <n v="80817"/>
    <x v="18"/>
    <x v="4"/>
    <s v="2015"/>
    <d v="2015-04-20T00:00:00"/>
    <n v="35.090000000000003"/>
    <n v="3"/>
    <n v="57.41"/>
    <n v="90479"/>
    <x v="0"/>
  </r>
  <r>
    <n v="24328"/>
    <s v="Medium"/>
    <n v="0.06"/>
    <n v="259.70999999999998"/>
    <n v="66.67"/>
    <n v="241"/>
    <x v="1"/>
    <s v="Amy Ellis Holder"/>
    <s v="Delivery Truck"/>
    <x v="2"/>
    <x v="1"/>
    <x v="11"/>
    <s v="Jumbo Box"/>
    <x v="112"/>
    <n v="0.61"/>
    <n v="0.27959656496563901"/>
    <s v="United States"/>
    <x v="0"/>
    <x v="21"/>
    <s v="Grand Junction"/>
    <n v="81503"/>
    <x v="18"/>
    <x v="4"/>
    <s v="2015"/>
    <d v="2015-04-21T00:00:00"/>
    <n v="785.63"/>
    <n v="11"/>
    <n v="2809.87"/>
    <n v="90479"/>
    <x v="0"/>
  </r>
  <r>
    <n v="25264"/>
    <s v="Low"/>
    <n v="0.01"/>
    <n v="5.94"/>
    <n v="9.92"/>
    <n v="241"/>
    <x v="1"/>
    <s v="Amy Ellis Holder"/>
    <s v="Regular Air"/>
    <x v="2"/>
    <x v="0"/>
    <x v="8"/>
    <s v="Small Box"/>
    <x v="113"/>
    <n v="0.38"/>
    <n v="-3.2092956336794694"/>
    <s v="United States"/>
    <x v="0"/>
    <x v="21"/>
    <s v="Grand Junction"/>
    <n v="81503"/>
    <x v="66"/>
    <x v="3"/>
    <s v="2015"/>
    <d v="2015-06-02T00:00:00"/>
    <n v="-256.51900000000001"/>
    <n v="13"/>
    <n v="79.930000000000007"/>
    <n v="90480"/>
    <x v="0"/>
  </r>
  <r>
    <n v="25265"/>
    <s v="Low"/>
    <n v="0.02"/>
    <n v="125.99"/>
    <n v="3"/>
    <n v="241"/>
    <x v="1"/>
    <s v="Amy Ellis Holder"/>
    <s v="Regular Air"/>
    <x v="2"/>
    <x v="2"/>
    <x v="5"/>
    <s v="Small Box"/>
    <x v="114"/>
    <n v="0.59"/>
    <n v="0.45621521335807053"/>
    <s v="United States"/>
    <x v="0"/>
    <x v="21"/>
    <s v="Grand Junction"/>
    <n v="81503"/>
    <x v="66"/>
    <x v="3"/>
    <s v="2015"/>
    <d v="2015-05-26T00:00:00"/>
    <n v="398.358"/>
    <n v="8"/>
    <n v="873.18"/>
    <n v="90480"/>
    <x v="0"/>
  </r>
  <r>
    <n v="18849"/>
    <s v="Medium"/>
    <n v="0.02"/>
    <n v="146.05000000000001"/>
    <n v="80.2"/>
    <n v="247"/>
    <x v="1"/>
    <s v="Marshall Brandt Briggs"/>
    <s v="Delivery Truck"/>
    <x v="0"/>
    <x v="1"/>
    <x v="11"/>
    <s v="Jumbo Box"/>
    <x v="115"/>
    <n v="0.71"/>
    <n v="-0.12669746710238014"/>
    <s v="United States"/>
    <x v="3"/>
    <x v="20"/>
    <s v="Maryville"/>
    <n v="37804"/>
    <x v="67"/>
    <x v="2"/>
    <s v="2015"/>
    <d v="2015-02-23T00:00:00"/>
    <n v="-101.19200000000001"/>
    <n v="5"/>
    <n v="798.69"/>
    <n v="89139"/>
    <x v="0"/>
  </r>
  <r>
    <n v="18850"/>
    <s v="Medium"/>
    <n v="0.06"/>
    <n v="65.989999999999995"/>
    <n v="5.92"/>
    <n v="247"/>
    <x v="1"/>
    <s v="Marshall Brandt Briggs"/>
    <s v="Regular Air"/>
    <x v="0"/>
    <x v="2"/>
    <x v="5"/>
    <s v="Small Box"/>
    <x v="100"/>
    <n v="0.55000000000000004"/>
    <n v="-4.2064864728384105E-3"/>
    <s v="United States"/>
    <x v="3"/>
    <x v="20"/>
    <s v="Maryville"/>
    <n v="37804"/>
    <x v="67"/>
    <x v="2"/>
    <s v="2015"/>
    <d v="2015-02-24T00:00:00"/>
    <n v="-3.3320000000000336"/>
    <n v="14"/>
    <n v="792.11"/>
    <n v="89139"/>
    <x v="0"/>
  </r>
  <r>
    <n v="18842"/>
    <s v="Medium"/>
    <n v="0.09"/>
    <n v="2.88"/>
    <n v="0.99"/>
    <n v="247"/>
    <x v="1"/>
    <s v="Marshall Brandt Briggs"/>
    <s v="Regular Air"/>
    <x v="0"/>
    <x v="0"/>
    <x v="9"/>
    <s v="Small Box"/>
    <x v="116"/>
    <n v="0.36"/>
    <n v="-5.0498433693003824"/>
    <s v="United States"/>
    <x v="3"/>
    <x v="20"/>
    <s v="Maryville"/>
    <n v="37804"/>
    <x v="68"/>
    <x v="5"/>
    <s v="2015"/>
    <d v="2015-03-23T00:00:00"/>
    <n v="-145.08199999999999"/>
    <n v="10"/>
    <n v="28.73"/>
    <n v="89140"/>
    <x v="0"/>
  </r>
  <r>
    <n v="18773"/>
    <s v="Critical"/>
    <n v="0.02"/>
    <n v="2.58"/>
    <n v="1.3"/>
    <n v="250"/>
    <x v="1"/>
    <s v="Brenda Nelson Blanchard"/>
    <s v="Express Air"/>
    <x v="0"/>
    <x v="0"/>
    <x v="0"/>
    <s v="Wrap Bag"/>
    <x v="117"/>
    <n v="0.59"/>
    <n v="1.0096591944596332E-2"/>
    <s v="United States"/>
    <x v="2"/>
    <x v="3"/>
    <s v="Richfield"/>
    <n v="55423"/>
    <x v="5"/>
    <x v="3"/>
    <s v="2015"/>
    <d v="2015-05-29T00:00:00"/>
    <n v="1.1080000000000014"/>
    <n v="39"/>
    <n v="109.74"/>
    <n v="87214"/>
    <x v="0"/>
  </r>
  <r>
    <n v="18774"/>
    <s v="Critical"/>
    <n v="0.02"/>
    <n v="65.989999999999995"/>
    <n v="3.9"/>
    <n v="250"/>
    <x v="1"/>
    <s v="Brenda Nelson Blanchard"/>
    <s v="Regular Air"/>
    <x v="0"/>
    <x v="2"/>
    <x v="5"/>
    <s v="Small Box"/>
    <x v="118"/>
    <n v="0.55000000000000004"/>
    <n v="0.6876220401023615"/>
    <s v="United States"/>
    <x v="2"/>
    <x v="3"/>
    <s v="Richfield"/>
    <n v="55423"/>
    <x v="5"/>
    <x v="3"/>
    <s v="2015"/>
    <d v="2015-05-29T00:00:00"/>
    <n v="1061.3790000000001"/>
    <n v="27"/>
    <n v="1543.55"/>
    <n v="87214"/>
    <x v="0"/>
  </r>
  <r>
    <n v="18801"/>
    <s v="Medium"/>
    <n v="0.1"/>
    <n v="280.98"/>
    <n v="35.67"/>
    <n v="254"/>
    <x v="0"/>
    <s v="Brett Hawkins"/>
    <s v="Delivery Truck"/>
    <x v="1"/>
    <x v="1"/>
    <x v="11"/>
    <s v="Jumbo Box"/>
    <x v="119"/>
    <n v="0.66"/>
    <n v="-4.032427484581564E-2"/>
    <s v="United States"/>
    <x v="0"/>
    <x v="21"/>
    <s v="Highlands Ranch"/>
    <n v="80126"/>
    <x v="69"/>
    <x v="1"/>
    <s v="2015"/>
    <d v="2015-06-11T00:00:00"/>
    <n v="-53.744999999999997"/>
    <n v="5"/>
    <n v="1332.82"/>
    <n v="86268"/>
    <x v="0"/>
  </r>
  <r>
    <n v="20577"/>
    <s v="Critical"/>
    <n v="0.03"/>
    <n v="8.34"/>
    <n v="2.64"/>
    <n v="256"/>
    <x v="0"/>
    <s v="Irene Li"/>
    <s v="Regular Air"/>
    <x v="1"/>
    <x v="0"/>
    <x v="12"/>
    <s v="Small Pack"/>
    <x v="120"/>
    <n v="0.59"/>
    <n v="1.9745958429561169E-2"/>
    <s v="United States"/>
    <x v="1"/>
    <x v="19"/>
    <s v="Hanover"/>
    <n v="17331"/>
    <x v="70"/>
    <x v="0"/>
    <s v="2015"/>
    <d v="2015-02-02T00:00:00"/>
    <n v="0.68399999999999894"/>
    <n v="4"/>
    <n v="34.64"/>
    <n v="86267"/>
    <x v="0"/>
  </r>
  <r>
    <n v="24498"/>
    <s v="Medium"/>
    <n v="0.05"/>
    <n v="17.48"/>
    <n v="1.99"/>
    <n v="258"/>
    <x v="0"/>
    <s v="Allan Shields"/>
    <s v="Regular Air"/>
    <x v="3"/>
    <x v="2"/>
    <x v="13"/>
    <s v="Small Pack"/>
    <x v="121"/>
    <n v="0.45"/>
    <n v="-2.4205831903945114"/>
    <s v="United States"/>
    <x v="3"/>
    <x v="26"/>
    <s v="Seminole"/>
    <n v="33772"/>
    <x v="22"/>
    <x v="0"/>
    <s v="2015"/>
    <d v="2015-01-04T00:00:00"/>
    <n v="-127.00800000000001"/>
    <n v="3"/>
    <n v="52.47"/>
    <n v="85858"/>
    <x v="0"/>
  </r>
  <r>
    <n v="18011"/>
    <s v="Low"/>
    <n v="0.09"/>
    <n v="2.88"/>
    <n v="0.7"/>
    <n v="259"/>
    <x v="0"/>
    <s v="Edward Pugh"/>
    <s v="Regular Air"/>
    <x v="3"/>
    <x v="0"/>
    <x v="0"/>
    <s v="Wrap Bag"/>
    <x v="122"/>
    <n v="0.56000000000000005"/>
    <n v="0.21808946171341928"/>
    <s v="United States"/>
    <x v="0"/>
    <x v="27"/>
    <s v="Santa Fe"/>
    <n v="87505"/>
    <x v="71"/>
    <x v="0"/>
    <s v="2015"/>
    <d v="2015-01-19T00:00:00"/>
    <n v="5.7532000000000005"/>
    <n v="10"/>
    <n v="26.38"/>
    <n v="85857"/>
    <x v="0"/>
  </r>
  <r>
    <n v="22370"/>
    <s v="High"/>
    <n v="0.05"/>
    <n v="31.76"/>
    <n v="45.51"/>
    <n v="263"/>
    <x v="0"/>
    <s v="Carlos Hess"/>
    <s v="Delivery Truck"/>
    <x v="2"/>
    <x v="1"/>
    <x v="11"/>
    <s v="Jumbo Box"/>
    <x v="123"/>
    <n v="0.65"/>
    <n v="-7.1564240520470532"/>
    <s v="United States"/>
    <x v="1"/>
    <x v="10"/>
    <s v="Cleveland Heights"/>
    <n v="44106"/>
    <x v="72"/>
    <x v="0"/>
    <s v="2015"/>
    <d v="2015-01-23T00:00:00"/>
    <n v="-2177.9860960000001"/>
    <n v="9"/>
    <n v="304.33999999999997"/>
    <n v="86297"/>
    <x v="0"/>
  </r>
  <r>
    <n v="20858"/>
    <s v="Not Specified"/>
    <n v="0"/>
    <n v="73.98"/>
    <n v="12.14"/>
    <n v="266"/>
    <x v="1"/>
    <s v="Ross Frederick"/>
    <s v="Express Air"/>
    <x v="0"/>
    <x v="2"/>
    <x v="13"/>
    <s v="Small Box"/>
    <x v="124"/>
    <n v="0.67"/>
    <n v="0.25080526748718107"/>
    <s v="United States"/>
    <x v="2"/>
    <x v="7"/>
    <s v="San Antonio"/>
    <n v="78207"/>
    <x v="73"/>
    <x v="3"/>
    <s v="2015"/>
    <d v="2015-05-20T00:00:00"/>
    <n v="326.25"/>
    <n v="17"/>
    <n v="1300.81"/>
    <n v="90593"/>
    <x v="0"/>
  </r>
  <r>
    <n v="19823"/>
    <s v="Medium"/>
    <n v="0.08"/>
    <n v="6.48"/>
    <n v="7.03"/>
    <n v="266"/>
    <x v="1"/>
    <s v="Ross Frederick"/>
    <s v="Regular Air"/>
    <x v="0"/>
    <x v="0"/>
    <x v="7"/>
    <s v="Small Box"/>
    <x v="125"/>
    <n v="0.37"/>
    <n v="0.13162393162393177"/>
    <s v="United States"/>
    <x v="2"/>
    <x v="7"/>
    <s v="San Antonio"/>
    <n v="78207"/>
    <x v="7"/>
    <x v="3"/>
    <s v="2015"/>
    <d v="2015-05-16T00:00:00"/>
    <n v="8.9320000000000093"/>
    <n v="10"/>
    <n v="67.86"/>
    <n v="90594"/>
    <x v="0"/>
  </r>
  <r>
    <n v="19824"/>
    <s v="Medium"/>
    <n v="0.01"/>
    <n v="20.34"/>
    <n v="35"/>
    <n v="266"/>
    <x v="1"/>
    <s v="Ross Frederick"/>
    <s v="Regular Air"/>
    <x v="0"/>
    <x v="0"/>
    <x v="10"/>
    <s v="Large Box"/>
    <x v="126"/>
    <n v="0.84"/>
    <n v="0.30729846911465603"/>
    <s v="United States"/>
    <x v="2"/>
    <x v="7"/>
    <s v="San Antonio"/>
    <n v="78207"/>
    <x v="7"/>
    <x v="3"/>
    <s v="2015"/>
    <d v="2015-05-16T00:00:00"/>
    <n v="229.63800000000015"/>
    <n v="33"/>
    <n v="747.28"/>
    <n v="90594"/>
    <x v="0"/>
  </r>
  <r>
    <n v="18770"/>
    <s v="Low"/>
    <n v="0.02"/>
    <n v="5.58"/>
    <n v="5.3"/>
    <n v="268"/>
    <x v="1"/>
    <s v="James Beck"/>
    <s v="Regular Air"/>
    <x v="1"/>
    <x v="0"/>
    <x v="4"/>
    <s v="Small Box"/>
    <x v="127"/>
    <n v="0.35"/>
    <n v="-1.2040707016604177"/>
    <s v="United States"/>
    <x v="0"/>
    <x v="28"/>
    <s v="Flagstaff"/>
    <n v="86001"/>
    <x v="74"/>
    <x v="4"/>
    <s v="2015"/>
    <d v="2015-04-12T00:00:00"/>
    <n v="-22.48"/>
    <n v="3"/>
    <n v="18.670000000000002"/>
    <n v="88941"/>
    <x v="0"/>
  </r>
  <r>
    <n v="18771"/>
    <s v="Low"/>
    <n v="0.03"/>
    <n v="40.89"/>
    <n v="18.98"/>
    <n v="268"/>
    <x v="1"/>
    <s v="James Beck"/>
    <s v="Regular Air"/>
    <x v="1"/>
    <x v="1"/>
    <x v="2"/>
    <s v="Small Box"/>
    <x v="128"/>
    <n v="0.56999999999999995"/>
    <n v="0.37472126014138635"/>
    <s v="United States"/>
    <x v="0"/>
    <x v="28"/>
    <s v="Flagstaff"/>
    <n v="86001"/>
    <x v="74"/>
    <x v="4"/>
    <s v="2015"/>
    <d v="2015-04-14T00:00:00"/>
    <n v="78.98"/>
    <n v="5"/>
    <n v="210.77"/>
    <n v="88941"/>
    <x v="0"/>
  </r>
  <r>
    <n v="23059"/>
    <s v="Low"/>
    <n v="0.09"/>
    <n v="35.94"/>
    <n v="6.66"/>
    <n v="269"/>
    <x v="1"/>
    <s v="Calvin Boyette"/>
    <s v="Regular Air"/>
    <x v="1"/>
    <x v="0"/>
    <x v="4"/>
    <s v="Small Box"/>
    <x v="8"/>
    <n v="0.4"/>
    <n v="0.69"/>
    <s v="United States"/>
    <x v="0"/>
    <x v="28"/>
    <s v="Gilbert"/>
    <n v="85234"/>
    <x v="75"/>
    <x v="1"/>
    <s v="2015"/>
    <d v="2015-06-10T00:00:00"/>
    <n v="144.2928"/>
    <n v="6"/>
    <n v="209.12"/>
    <n v="88942"/>
    <x v="0"/>
  </r>
  <r>
    <n v="23060"/>
    <s v="Low"/>
    <n v="0"/>
    <n v="170.98"/>
    <n v="13.99"/>
    <n v="269"/>
    <x v="1"/>
    <s v="Calvin Boyette"/>
    <s v="Regular Air"/>
    <x v="1"/>
    <x v="1"/>
    <x v="2"/>
    <s v="Medium Box"/>
    <x v="129"/>
    <n v="0.75"/>
    <n v="0.69"/>
    <s v="United States"/>
    <x v="0"/>
    <x v="28"/>
    <s v="Gilbert"/>
    <n v="85234"/>
    <x v="75"/>
    <x v="1"/>
    <s v="2015"/>
    <d v="2015-06-12T00:00:00"/>
    <n v="888.14729999999997"/>
    <n v="7"/>
    <n v="1287.17"/>
    <n v="88942"/>
    <x v="0"/>
  </r>
  <r>
    <n v="23061"/>
    <s v="Low"/>
    <n v="0.09"/>
    <n v="4.9800000000000004"/>
    <n v="7.44"/>
    <n v="269"/>
    <x v="1"/>
    <s v="Calvin Boyette"/>
    <s v="Regular Air"/>
    <x v="1"/>
    <x v="0"/>
    <x v="7"/>
    <s v="Small Box"/>
    <x v="130"/>
    <n v="0.36"/>
    <n v="-0.9964262508122157"/>
    <s v="United States"/>
    <x v="0"/>
    <x v="28"/>
    <s v="Gilbert"/>
    <n v="85234"/>
    <x v="75"/>
    <x v="1"/>
    <s v="2015"/>
    <d v="2015-06-07T00:00:00"/>
    <n v="-46.005000000000003"/>
    <n v="9"/>
    <n v="46.17"/>
    <n v="88942"/>
    <x v="0"/>
  </r>
  <r>
    <n v="19515"/>
    <s v="Medium"/>
    <n v="0.1"/>
    <n v="80.97"/>
    <n v="30.06"/>
    <n v="271"/>
    <x v="0"/>
    <s v="Sam Rouse"/>
    <s v="Delivery Truck"/>
    <x v="2"/>
    <x v="2"/>
    <x v="6"/>
    <s v="Jumbo Box"/>
    <x v="131"/>
    <n v="0.4"/>
    <n v="0.14228037030039675"/>
    <s v="United States"/>
    <x v="3"/>
    <x v="29"/>
    <s v="Forest Park"/>
    <n v="30297"/>
    <x v="25"/>
    <x v="5"/>
    <s v="2015"/>
    <d v="2015-03-31T00:00:00"/>
    <n v="128.02529999999999"/>
    <n v="12"/>
    <n v="899.81"/>
    <n v="88940"/>
    <x v="0"/>
  </r>
  <r>
    <n v="770"/>
    <s v="Low"/>
    <n v="0.02"/>
    <n v="5.58"/>
    <n v="5.3"/>
    <n v="272"/>
    <x v="1"/>
    <s v="Eleanor Swain"/>
    <s v="Regular Air"/>
    <x v="1"/>
    <x v="0"/>
    <x v="4"/>
    <s v="Small Box"/>
    <x v="127"/>
    <n v="0.35"/>
    <n v="-0.43672801635991826"/>
    <s v="United States"/>
    <x v="3"/>
    <x v="24"/>
    <s v="Charlotte"/>
    <n v="28204"/>
    <x v="74"/>
    <x v="4"/>
    <s v="2015"/>
    <d v="2015-04-12T00:00:00"/>
    <n v="-29.898400000000002"/>
    <n v="11"/>
    <n v="68.459999999999994"/>
    <n v="5509"/>
    <x v="0"/>
  </r>
  <r>
    <n v="771"/>
    <s v="Low"/>
    <n v="0.03"/>
    <n v="40.89"/>
    <n v="18.98"/>
    <n v="272"/>
    <x v="1"/>
    <s v="Eleanor Swain"/>
    <s v="Regular Air"/>
    <x v="1"/>
    <x v="1"/>
    <x v="2"/>
    <s v="Small Box"/>
    <x v="128"/>
    <n v="0.56999999999999995"/>
    <n v="5.9777233035482304E-2"/>
    <s v="United States"/>
    <x v="3"/>
    <x v="24"/>
    <s v="Charlotte"/>
    <n v="28204"/>
    <x v="74"/>
    <x v="4"/>
    <s v="2015"/>
    <d v="2015-04-14T00:00:00"/>
    <n v="52.916600000000003"/>
    <n v="21"/>
    <n v="885.23"/>
    <n v="5509"/>
    <x v="0"/>
  </r>
  <r>
    <n v="5059"/>
    <s v="Low"/>
    <n v="0.09"/>
    <n v="35.94"/>
    <n v="6.66"/>
    <n v="272"/>
    <x v="1"/>
    <s v="Eleanor Swain"/>
    <s v="Regular Air"/>
    <x v="1"/>
    <x v="0"/>
    <x v="4"/>
    <s v="Small Box"/>
    <x v="8"/>
    <n v="0.4"/>
    <n v="8.6298133824285389E-2"/>
    <s v="United States"/>
    <x v="3"/>
    <x v="24"/>
    <s v="Charlotte"/>
    <n v="28204"/>
    <x v="75"/>
    <x v="1"/>
    <s v="2015"/>
    <d v="2015-06-10T00:00:00"/>
    <n v="72.1858"/>
    <n v="24"/>
    <n v="836.47"/>
    <n v="36069"/>
    <x v="0"/>
  </r>
  <r>
    <n v="5061"/>
    <s v="Low"/>
    <n v="0.09"/>
    <n v="4.9800000000000004"/>
    <n v="7.44"/>
    <n v="272"/>
    <x v="1"/>
    <s v="Eleanor Swain"/>
    <s v="Regular Air"/>
    <x v="1"/>
    <x v="0"/>
    <x v="7"/>
    <s v="Small Box"/>
    <x v="130"/>
    <n v="0.36"/>
    <n v="-0.6446467892324711"/>
    <s v="United States"/>
    <x v="3"/>
    <x v="24"/>
    <s v="Charlotte"/>
    <n v="28204"/>
    <x v="75"/>
    <x v="1"/>
    <s v="2015"/>
    <d v="2015-06-07T00:00:00"/>
    <n v="-122.3733"/>
    <n v="37"/>
    <n v="189.83"/>
    <n v="36069"/>
    <x v="0"/>
  </r>
  <r>
    <n v="22180"/>
    <s v="Not Specified"/>
    <n v="0.09"/>
    <n v="15.28"/>
    <n v="10.91"/>
    <n v="275"/>
    <x v="0"/>
    <s v="Roger Blalock Cassidy"/>
    <s v="Regular Air"/>
    <x v="0"/>
    <x v="0"/>
    <x v="8"/>
    <s v="Small Box"/>
    <x v="132"/>
    <n v="0.36"/>
    <n v="-0.84118985695708703"/>
    <s v="United States"/>
    <x v="1"/>
    <x v="18"/>
    <s v="Fairfield"/>
    <n v="6824"/>
    <x v="76"/>
    <x v="0"/>
    <s v="2015"/>
    <d v="2015-01-25T00:00:00"/>
    <n v="-51.75"/>
    <n v="4"/>
    <n v="61.52"/>
    <n v="89292"/>
    <x v="0"/>
  </r>
  <r>
    <n v="23504"/>
    <s v="Critical"/>
    <n v="0.04"/>
    <n v="1.98"/>
    <n v="0.7"/>
    <n v="276"/>
    <x v="0"/>
    <s v="Lucille Rankin"/>
    <s v="Express Air"/>
    <x v="0"/>
    <x v="0"/>
    <x v="3"/>
    <s v="Wrap Bag"/>
    <x v="133"/>
    <n v="0.83"/>
    <n v="-0.12048192771084336"/>
    <s v="United States"/>
    <x v="1"/>
    <x v="18"/>
    <s v="Newington"/>
    <n v="6111"/>
    <x v="8"/>
    <x v="3"/>
    <s v="2015"/>
    <d v="2015-05-22T00:00:00"/>
    <n v="-1"/>
    <n v="3"/>
    <n v="8.3000000000000007"/>
    <n v="89291"/>
    <x v="0"/>
  </r>
  <r>
    <n v="23503"/>
    <s v="Critical"/>
    <n v="0.03"/>
    <n v="55.99"/>
    <n v="5"/>
    <n v="282"/>
    <x v="0"/>
    <s v="Vickie Andrews"/>
    <s v="Regular Air"/>
    <x v="0"/>
    <x v="2"/>
    <x v="5"/>
    <s v="Small Pack"/>
    <x v="134"/>
    <n v="0.83"/>
    <n v="-0.5306487588439861"/>
    <s v="United States"/>
    <x v="1"/>
    <x v="2"/>
    <s v="Belleville"/>
    <n v="7109"/>
    <x v="8"/>
    <x v="3"/>
    <s v="2015"/>
    <d v="2015-05-22T00:00:00"/>
    <n v="-221.25399999999999"/>
    <n v="9"/>
    <n v="416.95"/>
    <n v="89291"/>
    <x v="0"/>
  </r>
  <r>
    <n v="24512"/>
    <s v="High"/>
    <n v="0.1"/>
    <n v="1.68"/>
    <n v="1.57"/>
    <n v="283"/>
    <x v="0"/>
    <s v="Pauline Boyette"/>
    <s v="Regular Air"/>
    <x v="0"/>
    <x v="0"/>
    <x v="0"/>
    <s v="Wrap Bag"/>
    <x v="15"/>
    <n v="0.59"/>
    <n v="-0.61838588989845"/>
    <s v="United States"/>
    <x v="1"/>
    <x v="2"/>
    <s v="Newark"/>
    <n v="7101"/>
    <x v="77"/>
    <x v="1"/>
    <s v="2015"/>
    <d v="2015-06-18T00:00:00"/>
    <n v="-11.57"/>
    <n v="11"/>
    <n v="18.71"/>
    <n v="89293"/>
    <x v="0"/>
  </r>
  <r>
    <n v="19168"/>
    <s v="Low"/>
    <n v="0"/>
    <n v="4.13"/>
    <n v="5.34"/>
    <n v="286"/>
    <x v="1"/>
    <s v="Virginia Gay"/>
    <s v="Regular Air"/>
    <x v="2"/>
    <x v="0"/>
    <x v="8"/>
    <s v="Small Box"/>
    <x v="135"/>
    <n v="0.38"/>
    <n v="-1.5108669108669108"/>
    <s v="United States"/>
    <x v="2"/>
    <x v="13"/>
    <s v="Shawnee"/>
    <n v="66203"/>
    <x v="77"/>
    <x v="1"/>
    <s v="2015"/>
    <d v="2015-06-21T00:00:00"/>
    <n v="-61.870000000000005"/>
    <n v="9"/>
    <n v="40.950000000000003"/>
    <n v="89761"/>
    <x v="0"/>
  </r>
  <r>
    <n v="19169"/>
    <s v="Low"/>
    <n v="0.1"/>
    <n v="130.97999999999999"/>
    <n v="54.74"/>
    <n v="286"/>
    <x v="1"/>
    <s v="Virginia Gay"/>
    <s v="Delivery Truck"/>
    <x v="2"/>
    <x v="1"/>
    <x v="14"/>
    <s v="Jumbo Box"/>
    <x v="136"/>
    <n v="0.69"/>
    <n v="-0.45879227847334586"/>
    <s v="United States"/>
    <x v="2"/>
    <x v="13"/>
    <s v="Shawnee"/>
    <n v="66203"/>
    <x v="77"/>
    <x v="1"/>
    <s v="2015"/>
    <d v="2015-06-21T00:00:00"/>
    <n v="-530.24"/>
    <n v="9"/>
    <n v="1155.73"/>
    <n v="89761"/>
    <x v="0"/>
  </r>
  <r>
    <n v="25624"/>
    <s v="Critical"/>
    <n v="0.09"/>
    <n v="28.48"/>
    <n v="1.99"/>
    <n v="288"/>
    <x v="1"/>
    <s v="Patricia Cole Blair"/>
    <s v="Regular Air"/>
    <x v="2"/>
    <x v="2"/>
    <x v="13"/>
    <s v="Small Pack"/>
    <x v="137"/>
    <n v="0.4"/>
    <n v="0.68999999999999984"/>
    <s v="United States"/>
    <x v="2"/>
    <x v="13"/>
    <s v="Wichita"/>
    <n v="67212"/>
    <x v="59"/>
    <x v="0"/>
    <s v="2015"/>
    <d v="2015-01-19T00:00:00"/>
    <n v="132.68699999999998"/>
    <n v="7"/>
    <n v="192.3"/>
    <n v="89762"/>
    <x v="0"/>
  </r>
  <r>
    <n v="25625"/>
    <s v="Critical"/>
    <n v="0.08"/>
    <n v="65.989999999999995"/>
    <n v="4.99"/>
    <n v="288"/>
    <x v="1"/>
    <s v="Patricia Cole Blair"/>
    <s v="Express Air"/>
    <x v="2"/>
    <x v="2"/>
    <x v="5"/>
    <s v="Small Box"/>
    <x v="138"/>
    <n v="0.57999999999999996"/>
    <n v="0.66420264670498597"/>
    <s v="United States"/>
    <x v="2"/>
    <x v="13"/>
    <s v="Wichita"/>
    <n v="67212"/>
    <x v="59"/>
    <x v="0"/>
    <s v="2015"/>
    <d v="2015-01-18T00:00:00"/>
    <n v="496.89"/>
    <n v="14"/>
    <n v="748.1"/>
    <n v="89762"/>
    <x v="0"/>
  </r>
  <r>
    <n v="21223"/>
    <s v="Not Specified"/>
    <n v="0.04"/>
    <n v="4.9800000000000004"/>
    <n v="4.62"/>
    <n v="290"/>
    <x v="0"/>
    <s v="Sara O'Connor"/>
    <s v="Regular Air"/>
    <x v="2"/>
    <x v="2"/>
    <x v="13"/>
    <s v="Small Pack"/>
    <x v="139"/>
    <n v="0.64"/>
    <n v="-1.3181197581431636"/>
    <s v="United States"/>
    <x v="0"/>
    <x v="21"/>
    <s v="Loveland"/>
    <n v="80538"/>
    <x v="78"/>
    <x v="5"/>
    <s v="2015"/>
    <d v="2015-03-26T00:00:00"/>
    <n v="-135.16"/>
    <n v="20"/>
    <n v="102.54"/>
    <n v="90837"/>
    <x v="0"/>
  </r>
  <r>
    <n v="23302"/>
    <s v="High"/>
    <n v="0.01"/>
    <n v="8.33"/>
    <n v="1.99"/>
    <n v="306"/>
    <x v="1"/>
    <s v="Thomas McAllister"/>
    <s v="Regular Air"/>
    <x v="2"/>
    <x v="2"/>
    <x v="13"/>
    <s v="Small Pack"/>
    <x v="140"/>
    <n v="0.52"/>
    <n v="0.2265564424173318"/>
    <s v="United States"/>
    <x v="1"/>
    <x v="30"/>
    <s v="Pikesville"/>
    <n v="21208"/>
    <x v="79"/>
    <x v="2"/>
    <s v="2015"/>
    <d v="2015-02-15T00:00:00"/>
    <n v="15.895199999999999"/>
    <n v="8"/>
    <n v="70.16"/>
    <n v="87057"/>
    <x v="0"/>
  </r>
  <r>
    <n v="23303"/>
    <s v="High"/>
    <n v="0.04"/>
    <n v="85.99"/>
    <n v="0.99"/>
    <n v="306"/>
    <x v="1"/>
    <s v="Thomas McAllister"/>
    <s v="Regular Air"/>
    <x v="2"/>
    <x v="2"/>
    <x v="5"/>
    <s v="Wrap Bag"/>
    <x v="141"/>
    <n v="0.55000000000000004"/>
    <n v="0.69"/>
    <s v="United States"/>
    <x v="1"/>
    <x v="30"/>
    <s v="Pikesville"/>
    <n v="21208"/>
    <x v="79"/>
    <x v="2"/>
    <s v="2015"/>
    <d v="2015-02-16T00:00:00"/>
    <n v="855.99329999999986"/>
    <n v="17"/>
    <n v="1240.57"/>
    <n v="87057"/>
    <x v="0"/>
  </r>
  <r>
    <n v="5302"/>
    <s v="High"/>
    <n v="0.01"/>
    <n v="8.33"/>
    <n v="1.99"/>
    <n v="308"/>
    <x v="0"/>
    <s v="Glen Caldwell"/>
    <s v="Regular Air"/>
    <x v="2"/>
    <x v="2"/>
    <x v="13"/>
    <s v="Small Pack"/>
    <x v="140"/>
    <n v="0.52"/>
    <n v="3.8272396835578364E-2"/>
    <s v="United States"/>
    <x v="0"/>
    <x v="0"/>
    <s v="Seattle"/>
    <n v="98115"/>
    <x v="79"/>
    <x v="2"/>
    <s v="2015"/>
    <d v="2015-02-15T00:00:00"/>
    <n v="10.74"/>
    <n v="32"/>
    <n v="280.62"/>
    <n v="37760"/>
    <x v="1"/>
  </r>
  <r>
    <n v="18853"/>
    <s v="Medium"/>
    <n v="0.04"/>
    <n v="1637.53"/>
    <n v="24.49"/>
    <n v="314"/>
    <x v="0"/>
    <s v="Ruby Gibbons"/>
    <s v="Regular Air"/>
    <x v="0"/>
    <x v="0"/>
    <x v="12"/>
    <s v="Medium Box"/>
    <x v="142"/>
    <n v="0.81"/>
    <n v="-0.54867880284632697"/>
    <s v="United States"/>
    <x v="2"/>
    <x v="12"/>
    <s v="Forest Park"/>
    <n v="60130"/>
    <x v="80"/>
    <x v="5"/>
    <s v="2015"/>
    <d v="2015-03-22T00:00:00"/>
    <n v="-1759.58"/>
    <n v="2"/>
    <n v="3206.94"/>
    <n v="89166"/>
    <x v="0"/>
  </r>
  <r>
    <n v="18852"/>
    <s v="Medium"/>
    <n v="0.01"/>
    <n v="19.98"/>
    <n v="4"/>
    <n v="315"/>
    <x v="0"/>
    <s v="Benjamin Kaufman"/>
    <s v="Regular Air"/>
    <x v="0"/>
    <x v="2"/>
    <x v="13"/>
    <s v="Small Box"/>
    <x v="51"/>
    <n v="0.68"/>
    <n v="-1.6766480965645312"/>
    <s v="United States"/>
    <x v="1"/>
    <x v="15"/>
    <s v="Belchertown"/>
    <n v="1007"/>
    <x v="80"/>
    <x v="5"/>
    <s v="2015"/>
    <d v="2015-03-20T00:00:00"/>
    <n v="-72.23"/>
    <n v="2"/>
    <n v="43.08"/>
    <n v="89166"/>
    <x v="0"/>
  </r>
  <r>
    <n v="18032"/>
    <s v="Not Specified"/>
    <n v="0.09"/>
    <n v="7.38"/>
    <n v="5.21"/>
    <n v="317"/>
    <x v="1"/>
    <s v="Katherine Kearney"/>
    <s v="Regular Air"/>
    <x v="0"/>
    <x v="1"/>
    <x v="2"/>
    <s v="Small Box"/>
    <x v="143"/>
    <n v="0.56000000000000005"/>
    <n v="-0.40811419984973712"/>
    <s v="United States"/>
    <x v="0"/>
    <x v="1"/>
    <s v="Lemon Grove"/>
    <n v="91945"/>
    <x v="77"/>
    <x v="1"/>
    <s v="2015"/>
    <d v="2015-06-18T00:00:00"/>
    <n v="-27.160000000000004"/>
    <n v="9"/>
    <n v="66.55"/>
    <n v="86041"/>
    <x v="0"/>
  </r>
  <r>
    <n v="18033"/>
    <s v="Not Specified"/>
    <n v="0.04"/>
    <n v="5.98"/>
    <n v="5.15"/>
    <n v="317"/>
    <x v="1"/>
    <s v="Katherine Kearney"/>
    <s v="Regular Air"/>
    <x v="0"/>
    <x v="0"/>
    <x v="7"/>
    <s v="Small Box"/>
    <x v="29"/>
    <n v="0.36"/>
    <n v="-0.50578799884046777"/>
    <s v="United States"/>
    <x v="0"/>
    <x v="1"/>
    <s v="Lemon Grove"/>
    <n v="91945"/>
    <x v="77"/>
    <x v="1"/>
    <s v="2015"/>
    <d v="2015-06-18T00:00:00"/>
    <n v="-52.344000000000008"/>
    <n v="17"/>
    <n v="103.49"/>
    <n v="86041"/>
    <x v="0"/>
  </r>
  <r>
    <n v="18034"/>
    <s v="Not Specified"/>
    <n v="0.04"/>
    <n v="15.42"/>
    <n v="10.68"/>
    <n v="317"/>
    <x v="1"/>
    <s v="Katherine Kearney"/>
    <s v="Regular Air"/>
    <x v="0"/>
    <x v="0"/>
    <x v="10"/>
    <s v="Small Box"/>
    <x v="144"/>
    <n v="0.57999999999999996"/>
    <n v="-0.62408159017587672"/>
    <s v="United States"/>
    <x v="0"/>
    <x v="1"/>
    <s v="Lemon Grove"/>
    <n v="91945"/>
    <x v="77"/>
    <x v="1"/>
    <s v="2015"/>
    <d v="2015-06-18T00:00:00"/>
    <n v="-119.93599999999999"/>
    <n v="12"/>
    <n v="192.18"/>
    <n v="86041"/>
    <x v="0"/>
  </r>
  <r>
    <n v="20641"/>
    <s v="Low"/>
    <n v="0.04"/>
    <n v="8.33"/>
    <n v="1.99"/>
    <n v="321"/>
    <x v="0"/>
    <s v="Arthur Lowe Nash"/>
    <s v="Regular Air"/>
    <x v="3"/>
    <x v="2"/>
    <x v="13"/>
    <s v="Small Pack"/>
    <x v="140"/>
    <n v="0.52"/>
    <n v="0.11059269162210336"/>
    <s v="United States"/>
    <x v="1"/>
    <x v="30"/>
    <s v="Potomac"/>
    <n v="20854"/>
    <x v="36"/>
    <x v="4"/>
    <s v="2015"/>
    <d v="2015-04-09T00:00:00"/>
    <n v="9.9267999999999983"/>
    <n v="11"/>
    <n v="89.76"/>
    <n v="91057"/>
    <x v="0"/>
  </r>
  <r>
    <n v="25111"/>
    <s v="Not Specified"/>
    <n v="0.06"/>
    <n v="7.99"/>
    <n v="5.03"/>
    <n v="326"/>
    <x v="0"/>
    <s v="Brenda May"/>
    <s v="Regular Air"/>
    <x v="3"/>
    <x v="2"/>
    <x v="5"/>
    <s v="Medium Box"/>
    <x v="145"/>
    <n v="0.6"/>
    <n v="-1.0250175685172171"/>
    <s v="United States"/>
    <x v="2"/>
    <x v="12"/>
    <s v="Batavia"/>
    <n v="60510"/>
    <x v="62"/>
    <x v="1"/>
    <s v="2015"/>
    <d v="2015-06-10T00:00:00"/>
    <n v="-29.172000000000001"/>
    <n v="4"/>
    <n v="28.46"/>
    <n v="90973"/>
    <x v="0"/>
  </r>
  <r>
    <n v="19159"/>
    <s v="Medium"/>
    <n v="0.06"/>
    <n v="296.18"/>
    <n v="54.12"/>
    <n v="329"/>
    <x v="0"/>
    <s v="Faye Dyer"/>
    <s v="Delivery Truck"/>
    <x v="1"/>
    <x v="1"/>
    <x v="11"/>
    <s v="Jumbo Box"/>
    <x v="37"/>
    <n v="0.76"/>
    <n v="-0.6116664581570832"/>
    <s v="United States"/>
    <x v="1"/>
    <x v="14"/>
    <s v="Sanford"/>
    <n v="4073"/>
    <x v="81"/>
    <x v="4"/>
    <s v="2015"/>
    <d v="2015-04-15T00:00:00"/>
    <n v="-715.7782060000003"/>
    <n v="5"/>
    <n v="1170.21"/>
    <n v="89726"/>
    <x v="0"/>
  </r>
  <r>
    <n v="19158"/>
    <s v="Medium"/>
    <n v="0.01"/>
    <n v="29.1"/>
    <n v="4"/>
    <n v="331"/>
    <x v="0"/>
    <s v="Bradley Pollock"/>
    <s v="Express Air"/>
    <x v="1"/>
    <x v="2"/>
    <x v="13"/>
    <s v="Small Box"/>
    <x v="146"/>
    <n v="0.78"/>
    <n v="-9.3785960874568475E-2"/>
    <s v="United States"/>
    <x v="1"/>
    <x v="16"/>
    <s v="Goffstown"/>
    <n v="3045"/>
    <x v="81"/>
    <x v="4"/>
    <s v="2015"/>
    <d v="2015-04-16T00:00:00"/>
    <n v="-22.82"/>
    <n v="8"/>
    <n v="243.32"/>
    <n v="89726"/>
    <x v="0"/>
  </r>
  <r>
    <n v="18261"/>
    <s v="Critical"/>
    <n v="0.06"/>
    <n v="276.2"/>
    <n v="24.49"/>
    <n v="335"/>
    <x v="1"/>
    <s v="Curtis O'Connell"/>
    <s v="Regular Air"/>
    <x v="0"/>
    <x v="1"/>
    <x v="1"/>
    <s v="Large Box"/>
    <x v="147"/>
    <m/>
    <n v="0.69"/>
    <s v="United States"/>
    <x v="0"/>
    <x v="6"/>
    <s v="Medford"/>
    <n v="97504"/>
    <x v="82"/>
    <x v="3"/>
    <s v="2015"/>
    <d v="2015-05-05T00:00:00"/>
    <n v="2639.4708000000001"/>
    <n v="14"/>
    <n v="3825.32"/>
    <n v="87277"/>
    <x v="0"/>
  </r>
  <r>
    <n v="18262"/>
    <s v="Critical"/>
    <n v="0.09"/>
    <n v="6.28"/>
    <n v="5.29"/>
    <n v="335"/>
    <x v="1"/>
    <s v="Curtis O'Connell"/>
    <s v="Regular Air"/>
    <x v="0"/>
    <x v="1"/>
    <x v="2"/>
    <s v="Small Box"/>
    <x v="148"/>
    <n v="0.43"/>
    <n v="-0.60961313012895668"/>
    <s v="United States"/>
    <x v="0"/>
    <x v="6"/>
    <s v="Medford"/>
    <n v="97504"/>
    <x v="82"/>
    <x v="3"/>
    <s v="2015"/>
    <d v="2015-05-04T00:00:00"/>
    <n v="-5.2"/>
    <n v="1"/>
    <n v="8.5299999999999994"/>
    <n v="87277"/>
    <x v="0"/>
  </r>
  <r>
    <n v="23481"/>
    <s v="Medium"/>
    <n v="0.08"/>
    <n v="7.77"/>
    <n v="9.23"/>
    <n v="339"/>
    <x v="1"/>
    <s v="Bobby Clements"/>
    <s v="Regular Air"/>
    <x v="0"/>
    <x v="0"/>
    <x v="15"/>
    <s v="Small Box"/>
    <x v="149"/>
    <n v="0.57999999999999996"/>
    <n v="-2.0756823821339951"/>
    <s v="United States"/>
    <x v="1"/>
    <x v="10"/>
    <s v="Columbus"/>
    <n v="43229"/>
    <x v="83"/>
    <x v="5"/>
    <s v="2015"/>
    <d v="2015-03-18T00:00:00"/>
    <n v="-83.65"/>
    <n v="5"/>
    <n v="40.299999999999997"/>
    <n v="90583"/>
    <x v="0"/>
  </r>
  <r>
    <n v="23482"/>
    <s v="Medium"/>
    <n v="7.0000000000000007E-2"/>
    <n v="7.59"/>
    <n v="4"/>
    <n v="339"/>
    <x v="1"/>
    <s v="Bobby Clements"/>
    <s v="Regular Air"/>
    <x v="0"/>
    <x v="1"/>
    <x v="2"/>
    <s v="Wrap Bag"/>
    <x v="150"/>
    <n v="0.42"/>
    <n v="0.21800143010368253"/>
    <s v="United States"/>
    <x v="1"/>
    <x v="10"/>
    <s v="Columbus"/>
    <n v="43229"/>
    <x v="83"/>
    <x v="5"/>
    <s v="2015"/>
    <d v="2015-03-19T00:00:00"/>
    <n v="24.39"/>
    <n v="15"/>
    <n v="111.88"/>
    <n v="90583"/>
    <x v="0"/>
  </r>
  <r>
    <n v="480"/>
    <s v="Critical"/>
    <n v="0.01"/>
    <n v="3.26"/>
    <n v="1.86"/>
    <n v="342"/>
    <x v="0"/>
    <s v="Jacqueline Noble"/>
    <s v="Regular Air"/>
    <x v="0"/>
    <x v="0"/>
    <x v="0"/>
    <s v="Wrap Bag"/>
    <x v="151"/>
    <n v="0.41"/>
    <n v="-6.3110720562390157E-2"/>
    <s v="United States"/>
    <x v="3"/>
    <x v="26"/>
    <s v="Miami"/>
    <n v="33181"/>
    <x v="82"/>
    <x v="3"/>
    <s v="2015"/>
    <d v="2015-05-06T00:00:00"/>
    <n v="-4.6682999999999995"/>
    <n v="20"/>
    <n v="73.97"/>
    <n v="3332"/>
    <x v="0"/>
  </r>
  <r>
    <n v="22784"/>
    <s v="Critical"/>
    <n v="0.03"/>
    <n v="15.23"/>
    <n v="27.75"/>
    <n v="343"/>
    <x v="0"/>
    <s v="Lynn Epstein"/>
    <s v="Delivery Truck"/>
    <x v="0"/>
    <x v="1"/>
    <x v="11"/>
    <s v="Jumbo Box"/>
    <x v="152"/>
    <n v="0.76"/>
    <n v="0.10415653495440731"/>
    <s v="United States"/>
    <x v="1"/>
    <x v="14"/>
    <s v="Bangor"/>
    <n v="4401"/>
    <x v="70"/>
    <x v="0"/>
    <s v="2015"/>
    <d v="2015-02-01T00:00:00"/>
    <n v="11.650950000000002"/>
    <n v="7"/>
    <n v="111.86"/>
    <n v="88151"/>
    <x v="0"/>
  </r>
  <r>
    <n v="18480"/>
    <s v="Critical"/>
    <n v="0.01"/>
    <n v="3.26"/>
    <n v="1.86"/>
    <n v="344"/>
    <x v="0"/>
    <s v="Rosemary English"/>
    <s v="Regular Air"/>
    <x v="0"/>
    <x v="0"/>
    <x v="0"/>
    <s v="Wrap Bag"/>
    <x v="151"/>
    <n v="0.41"/>
    <n v="3.7966468361276415E-2"/>
    <s v="United States"/>
    <x v="1"/>
    <x v="14"/>
    <s v="Portland"/>
    <n v="4101"/>
    <x v="82"/>
    <x v="3"/>
    <s v="2015"/>
    <d v="2015-05-06T00:00:00"/>
    <n v="0.70200000000000085"/>
    <n v="5"/>
    <n v="18.489999999999998"/>
    <n v="88152"/>
    <x v="0"/>
  </r>
  <r>
    <n v="2408"/>
    <s v="Critical"/>
    <n v="0"/>
    <n v="8.34"/>
    <n v="2.64"/>
    <n v="349"/>
    <x v="1"/>
    <s v="Kim Weiss"/>
    <s v="Express Air"/>
    <x v="1"/>
    <x v="0"/>
    <x v="12"/>
    <s v="Small Pack"/>
    <x v="120"/>
    <n v="0.59"/>
    <n v="2.7537695523509795E-2"/>
    <s v="United States"/>
    <x v="3"/>
    <x v="26"/>
    <s v="Miami"/>
    <n v="33132"/>
    <x v="62"/>
    <x v="1"/>
    <s v="2015"/>
    <d v="2015-06-11T00:00:00"/>
    <n v="5.8624999999999998"/>
    <n v="23"/>
    <n v="212.89"/>
    <n v="17446"/>
    <x v="0"/>
  </r>
  <r>
    <n v="1595"/>
    <s v="Medium"/>
    <n v="0.04"/>
    <n v="99.23"/>
    <n v="8.99"/>
    <n v="349"/>
    <x v="1"/>
    <s v="Kim Weiss"/>
    <s v="Regular Air"/>
    <x v="1"/>
    <x v="1"/>
    <x v="2"/>
    <s v="Small Pack"/>
    <x v="153"/>
    <n v="0.35"/>
    <n v="0.34499886600907193"/>
    <s v="United States"/>
    <x v="3"/>
    <x v="26"/>
    <s v="Miami"/>
    <n v="33132"/>
    <x v="22"/>
    <x v="0"/>
    <s v="2015"/>
    <d v="2015-01-04T00:00:00"/>
    <n v="1916.6757"/>
    <n v="54"/>
    <n v="5555.6"/>
    <n v="11527"/>
    <x v="0"/>
  </r>
  <r>
    <n v="20408"/>
    <s v="Critical"/>
    <n v="0"/>
    <n v="8.34"/>
    <n v="2.64"/>
    <n v="351"/>
    <x v="1"/>
    <s v="Juanita Coley Knox"/>
    <s v="Express Air"/>
    <x v="1"/>
    <x v="0"/>
    <x v="12"/>
    <s v="Small Pack"/>
    <x v="120"/>
    <n v="0.59"/>
    <n v="0.18905293482175009"/>
    <s v="United States"/>
    <x v="1"/>
    <x v="4"/>
    <s v="Watertown"/>
    <n v="13601"/>
    <x v="62"/>
    <x v="1"/>
    <s v="2015"/>
    <d v="2015-06-11T00:00:00"/>
    <n v="10.5"/>
    <n v="6"/>
    <n v="55.54"/>
    <n v="88685"/>
    <x v="0"/>
  </r>
  <r>
    <n v="19595"/>
    <s v="Medium"/>
    <n v="0.04"/>
    <n v="99.23"/>
    <n v="8.99"/>
    <n v="351"/>
    <x v="1"/>
    <s v="Juanita Coley Knox"/>
    <s v="Regular Air"/>
    <x v="1"/>
    <x v="1"/>
    <x v="2"/>
    <s v="Small Pack"/>
    <x v="153"/>
    <n v="0.35"/>
    <n v="0.69"/>
    <s v="United States"/>
    <x v="1"/>
    <x v="4"/>
    <s v="Watertown"/>
    <n v="13601"/>
    <x v="22"/>
    <x v="0"/>
    <s v="2015"/>
    <d v="2015-01-04T00:00:00"/>
    <n v="993.83459999999991"/>
    <n v="14"/>
    <n v="1440.34"/>
    <n v="88686"/>
    <x v="0"/>
  </r>
  <r>
    <n v="19107"/>
    <s v="Low"/>
    <n v="0.08"/>
    <n v="4.8899999999999997"/>
    <n v="4.93"/>
    <n v="353"/>
    <x v="1"/>
    <s v="Bonnie Chambers"/>
    <s v="Express Air"/>
    <x v="1"/>
    <x v="2"/>
    <x v="13"/>
    <s v="Small Pack"/>
    <x v="154"/>
    <n v="0.66"/>
    <n v="-1.9519820670127417"/>
    <s v="United States"/>
    <x v="0"/>
    <x v="28"/>
    <s v="Glendale"/>
    <n v="85301"/>
    <x v="50"/>
    <x v="3"/>
    <s v="2015"/>
    <d v="2015-05-14T00:00:00"/>
    <n v="-165.45"/>
    <n v="17"/>
    <n v="84.76"/>
    <n v="89647"/>
    <x v="0"/>
  </r>
  <r>
    <n v="19108"/>
    <s v="Low"/>
    <n v="7.0000000000000007E-2"/>
    <n v="6.68"/>
    <n v="6.92"/>
    <n v="353"/>
    <x v="1"/>
    <s v="Bonnie Chambers"/>
    <s v="Regular Air"/>
    <x v="1"/>
    <x v="0"/>
    <x v="7"/>
    <s v="Small Box"/>
    <x v="155"/>
    <n v="0.37"/>
    <n v="-1.346051125524609"/>
    <s v="United States"/>
    <x v="0"/>
    <x v="28"/>
    <s v="Glendale"/>
    <n v="85301"/>
    <x v="50"/>
    <x v="3"/>
    <s v="2015"/>
    <d v="2015-05-21T00:00:00"/>
    <n v="-141.12"/>
    <n v="16"/>
    <n v="104.84"/>
    <n v="89647"/>
    <x v="0"/>
  </r>
  <r>
    <n v="20760"/>
    <s v="Critical"/>
    <n v="7.0000000000000007E-2"/>
    <n v="124.49"/>
    <n v="51.94"/>
    <n v="357"/>
    <x v="0"/>
    <s v="Barbara McNamara"/>
    <s v="Delivery Truck"/>
    <x v="0"/>
    <x v="1"/>
    <x v="11"/>
    <s v="Jumbo Box"/>
    <x v="156"/>
    <n v="0.63"/>
    <n v="0.62652119911599891"/>
    <s v="United States"/>
    <x v="0"/>
    <x v="28"/>
    <s v="Kingman"/>
    <n v="86401"/>
    <x v="84"/>
    <x v="3"/>
    <s v="2015"/>
    <d v="2015-05-25T00:00:00"/>
    <n v="1074.44"/>
    <n v="14"/>
    <n v="1714.93"/>
    <n v="91131"/>
    <x v="0"/>
  </r>
  <r>
    <n v="24627"/>
    <s v="Low"/>
    <n v="0.04"/>
    <n v="125.99"/>
    <n v="8.99"/>
    <n v="358"/>
    <x v="0"/>
    <s v="Chris F Brandt"/>
    <s v="Regular Air"/>
    <x v="0"/>
    <x v="2"/>
    <x v="5"/>
    <s v="Small Box"/>
    <x v="157"/>
    <n v="0.59"/>
    <n v="-5.8158584529874942"/>
    <s v="United States"/>
    <x v="1"/>
    <x v="19"/>
    <s v="King of Prussia"/>
    <n v="19406"/>
    <x v="85"/>
    <x v="0"/>
    <s v="2015"/>
    <d v="2015-01-16T00:00:00"/>
    <n v="-627.82191999999998"/>
    <n v="1"/>
    <n v="107.95"/>
    <n v="91130"/>
    <x v="0"/>
  </r>
  <r>
    <n v="18278"/>
    <s v="Medium"/>
    <n v="0.05"/>
    <n v="328.14"/>
    <n v="91.05"/>
    <n v="366"/>
    <x v="0"/>
    <s v="Patrick Rosenthal"/>
    <s v="Delivery Truck"/>
    <x v="2"/>
    <x v="0"/>
    <x v="15"/>
    <s v="Jumbo Drum"/>
    <x v="158"/>
    <n v="0.56999999999999995"/>
    <n v="0.20910639335765607"/>
    <s v="United States"/>
    <x v="1"/>
    <x v="31"/>
    <s v="Cranston"/>
    <n v="2910"/>
    <x v="60"/>
    <x v="0"/>
    <s v="2015"/>
    <d v="2015-01-19T00:00:00"/>
    <n v="411.5172"/>
    <n v="6"/>
    <n v="1967.98"/>
    <n v="87347"/>
    <x v="0"/>
  </r>
  <r>
    <n v="24794"/>
    <s v="Low"/>
    <n v="0.09"/>
    <n v="19.23"/>
    <n v="6.15"/>
    <n v="369"/>
    <x v="0"/>
    <s v="Troy Moon"/>
    <s v="Express Air"/>
    <x v="0"/>
    <x v="1"/>
    <x v="2"/>
    <s v="Small Pack"/>
    <x v="159"/>
    <n v="0.44"/>
    <n v="0.53598579040852568"/>
    <s v="United States"/>
    <x v="0"/>
    <x v="1"/>
    <s v="Oakland"/>
    <n v="94601"/>
    <x v="86"/>
    <x v="4"/>
    <s v="2015"/>
    <d v="2015-04-13T00:00:00"/>
    <n v="211.232"/>
    <n v="21"/>
    <n v="394.1"/>
    <n v="90292"/>
    <x v="0"/>
  </r>
  <r>
    <n v="20401"/>
    <s v="Not Specified"/>
    <n v="0.02"/>
    <n v="20.99"/>
    <n v="4.8099999999999996"/>
    <n v="370"/>
    <x v="0"/>
    <s v="Sam Oh"/>
    <s v="Regular Air"/>
    <x v="0"/>
    <x v="2"/>
    <x v="5"/>
    <s v="Medium Box"/>
    <x v="160"/>
    <n v="0.57999999999999996"/>
    <n v="0.18689890761665229"/>
    <s v="United States"/>
    <x v="1"/>
    <x v="14"/>
    <s v="Lewiston"/>
    <n v="4240"/>
    <x v="87"/>
    <x v="3"/>
    <s v="2015"/>
    <d v="2015-05-29T00:00:00"/>
    <n v="49.787999999999997"/>
    <n v="15"/>
    <n v="266.39"/>
    <n v="90291"/>
    <x v="0"/>
  </r>
  <r>
    <n v="20400"/>
    <s v="Not Specified"/>
    <n v="0.05"/>
    <n v="5.4"/>
    <n v="7.78"/>
    <n v="371"/>
    <x v="0"/>
    <s v="Roberta Mullins Peters"/>
    <s v="Express Air"/>
    <x v="0"/>
    <x v="0"/>
    <x v="8"/>
    <s v="Small Box"/>
    <x v="97"/>
    <n v="0.37"/>
    <n v="-2.5594268622153611"/>
    <s v="United States"/>
    <x v="1"/>
    <x v="15"/>
    <s v="Everett"/>
    <n v="2149"/>
    <x v="87"/>
    <x v="3"/>
    <s v="2015"/>
    <d v="2015-05-29T00:00:00"/>
    <n v="-132.62950000000001"/>
    <n v="9"/>
    <n v="51.82"/>
    <n v="90291"/>
    <x v="0"/>
  </r>
  <r>
    <n v="3392"/>
    <s v="Not Specified"/>
    <n v="0.02"/>
    <n v="200.98"/>
    <n v="55.96"/>
    <n v="373"/>
    <x v="1"/>
    <s v="Jeanne Werner"/>
    <s v="Delivery Truck"/>
    <x v="2"/>
    <x v="1"/>
    <x v="14"/>
    <s v="Jumbo Box"/>
    <x v="161"/>
    <n v="0.75"/>
    <n v="-1.7152710805484507E-2"/>
    <s v="United States"/>
    <x v="2"/>
    <x v="22"/>
    <s v="Detroit"/>
    <n v="48234"/>
    <x v="88"/>
    <x v="5"/>
    <s v="2015"/>
    <d v="2015-03-16T00:00:00"/>
    <n v="-163.63"/>
    <n v="45"/>
    <n v="9539.6"/>
    <n v="24193"/>
    <x v="0"/>
  </r>
  <r>
    <n v="3393"/>
    <s v="Not Specified"/>
    <n v="0.02"/>
    <n v="4.28"/>
    <n v="5.17"/>
    <n v="373"/>
    <x v="1"/>
    <s v="Jeanne Werner"/>
    <s v="Regular Air"/>
    <x v="2"/>
    <x v="0"/>
    <x v="7"/>
    <s v="Small Box"/>
    <x v="162"/>
    <n v="0.4"/>
    <n v="-0.58137629710540684"/>
    <s v="United States"/>
    <x v="2"/>
    <x v="22"/>
    <s v="Detroit"/>
    <n v="48234"/>
    <x v="88"/>
    <x v="5"/>
    <s v="2015"/>
    <d v="2015-03-15T00:00:00"/>
    <n v="-63.87"/>
    <n v="24"/>
    <n v="109.86"/>
    <n v="24193"/>
    <x v="0"/>
  </r>
  <r>
    <n v="3394"/>
    <s v="Not Specified"/>
    <n v="0.04"/>
    <n v="85.99"/>
    <n v="0.99"/>
    <n v="373"/>
    <x v="1"/>
    <s v="Jeanne Werner"/>
    <s v="Regular Air"/>
    <x v="2"/>
    <x v="2"/>
    <x v="5"/>
    <s v="Wrap Bag"/>
    <x v="163"/>
    <n v="0.85"/>
    <n v="-0.12279969996705246"/>
    <s v="United States"/>
    <x v="2"/>
    <x v="22"/>
    <s v="Detroit"/>
    <n v="48234"/>
    <x v="88"/>
    <x v="5"/>
    <s v="2015"/>
    <d v="2015-03-16T00:00:00"/>
    <n v="-175.17500000000001"/>
    <n v="19"/>
    <n v="1426.51"/>
    <n v="24193"/>
    <x v="0"/>
  </r>
  <r>
    <n v="21392"/>
    <s v="Not Specified"/>
    <n v="0.02"/>
    <n v="200.98"/>
    <n v="55.96"/>
    <n v="375"/>
    <x v="1"/>
    <s v="Sandra Sharma"/>
    <s v="Delivery Truck"/>
    <x v="2"/>
    <x v="1"/>
    <x v="14"/>
    <s v="Jumbo Box"/>
    <x v="161"/>
    <n v="0.75"/>
    <n v="-9.6465457352373579E-2"/>
    <s v="United States"/>
    <x v="3"/>
    <x v="20"/>
    <s v="Morristown"/>
    <n v="37814"/>
    <x v="88"/>
    <x v="5"/>
    <s v="2015"/>
    <d v="2015-03-16T00:00:00"/>
    <n v="-224.94779999999997"/>
    <n v="11"/>
    <n v="2331.9"/>
    <n v="90917"/>
    <x v="0"/>
  </r>
  <r>
    <n v="21393"/>
    <s v="Not Specified"/>
    <n v="0.02"/>
    <n v="4.28"/>
    <n v="5.17"/>
    <n v="375"/>
    <x v="1"/>
    <s v="Sandra Sharma"/>
    <s v="Regular Air"/>
    <x v="2"/>
    <x v="0"/>
    <x v="7"/>
    <s v="Small Box"/>
    <x v="162"/>
    <n v="0.4"/>
    <n v="7.1641791044776113"/>
    <s v="United States"/>
    <x v="3"/>
    <x v="20"/>
    <s v="Morristown"/>
    <n v="37814"/>
    <x v="88"/>
    <x v="5"/>
    <s v="2015"/>
    <d v="2015-03-15T00:00:00"/>
    <n v="196.79999999999998"/>
    <n v="6"/>
    <n v="27.47"/>
    <n v="90917"/>
    <x v="0"/>
  </r>
  <r>
    <n v="19073"/>
    <s v="Medium"/>
    <n v="0.03"/>
    <n v="25.98"/>
    <n v="5.37"/>
    <n v="377"/>
    <x v="0"/>
    <s v="Sylvia Bush"/>
    <s v="Regular Air"/>
    <x v="3"/>
    <x v="0"/>
    <x v="15"/>
    <s v="Medium Box"/>
    <x v="164"/>
    <n v="0.5"/>
    <n v="0.54253390326990247"/>
    <s v="United States"/>
    <x v="2"/>
    <x v="12"/>
    <s v="Batavia"/>
    <n v="60510"/>
    <x v="89"/>
    <x v="4"/>
    <s v="2015"/>
    <d v="2015-04-17T00:00:00"/>
    <n v="250.03759999999997"/>
    <n v="17"/>
    <n v="460.87"/>
    <n v="89579"/>
    <x v="0"/>
  </r>
  <r>
    <n v="22401"/>
    <s v="Not Specified"/>
    <n v="7.0000000000000007E-2"/>
    <n v="415.88"/>
    <n v="11.37"/>
    <n v="381"/>
    <x v="0"/>
    <s v="Danielle Watts"/>
    <s v="Regular Air"/>
    <x v="0"/>
    <x v="0"/>
    <x v="10"/>
    <s v="Small Box"/>
    <x v="165"/>
    <n v="0.56999999999999995"/>
    <n v="-1.3677473321335329"/>
    <s v="United States"/>
    <x v="2"/>
    <x v="12"/>
    <s v="Bloomington"/>
    <n v="61701"/>
    <x v="90"/>
    <x v="3"/>
    <s v="2015"/>
    <d v="2015-05-01T00:00:00"/>
    <n v="-539.59"/>
    <n v="1"/>
    <n v="394.51"/>
    <n v="88929"/>
    <x v="0"/>
  </r>
  <r>
    <n v="21281"/>
    <s v="Critical"/>
    <n v="0.06"/>
    <n v="5.34"/>
    <n v="5.63"/>
    <n v="383"/>
    <x v="1"/>
    <s v="Renee Alston"/>
    <s v="Regular Air"/>
    <x v="0"/>
    <x v="0"/>
    <x v="8"/>
    <s v="Small Box"/>
    <x v="166"/>
    <n v="0.39"/>
    <n v="-2.1428978007761965"/>
    <s v="United States"/>
    <x v="1"/>
    <x v="19"/>
    <s v="Drexel Hill"/>
    <n v="19026"/>
    <x v="91"/>
    <x v="5"/>
    <s v="2015"/>
    <d v="2015-03-19T00:00:00"/>
    <n v="-82.822999999999993"/>
    <n v="7"/>
    <n v="38.65"/>
    <n v="88928"/>
    <x v="0"/>
  </r>
  <r>
    <n v="21282"/>
    <s v="Critical"/>
    <n v="7.0000000000000007E-2"/>
    <n v="65.989999999999995"/>
    <n v="5.26"/>
    <n v="383"/>
    <x v="1"/>
    <s v="Renee Alston"/>
    <s v="Express Air"/>
    <x v="0"/>
    <x v="2"/>
    <x v="5"/>
    <s v="Small Box"/>
    <x v="167"/>
    <n v="0.56000000000000005"/>
    <n v="0.3826680484579924"/>
    <s v="United States"/>
    <x v="1"/>
    <x v="19"/>
    <s v="Drexel Hill"/>
    <n v="19026"/>
    <x v="91"/>
    <x v="5"/>
    <s v="2015"/>
    <d v="2015-03-21T00:00:00"/>
    <n v="107.08200000000001"/>
    <n v="5"/>
    <n v="279.83"/>
    <n v="88928"/>
    <x v="0"/>
  </r>
  <r>
    <n v="20919"/>
    <s v="High"/>
    <n v="0.1"/>
    <n v="8.8800000000000008"/>
    <n v="6.28"/>
    <n v="387"/>
    <x v="0"/>
    <s v="Angela Howe"/>
    <s v="Express Air"/>
    <x v="0"/>
    <x v="0"/>
    <x v="8"/>
    <s v="Small Box"/>
    <x v="168"/>
    <n v="0.35"/>
    <n v="-0.21500197005516156"/>
    <s v="United States"/>
    <x v="2"/>
    <x v="32"/>
    <s v="Grand Island"/>
    <n v="68801"/>
    <x v="20"/>
    <x v="1"/>
    <s v="2015"/>
    <d v="2015-06-14T00:00:00"/>
    <n v="-27.283750000000001"/>
    <n v="15"/>
    <n v="126.9"/>
    <n v="90339"/>
    <x v="0"/>
  </r>
  <r>
    <n v="22223"/>
    <s v="Critical"/>
    <n v="0.03"/>
    <n v="5.28"/>
    <n v="5.66"/>
    <n v="388"/>
    <x v="1"/>
    <s v="Roger Schwartz"/>
    <s v="Regular Air"/>
    <x v="0"/>
    <x v="0"/>
    <x v="7"/>
    <s v="Small Box"/>
    <x v="169"/>
    <n v="0.4"/>
    <n v="-2.2593865030674847"/>
    <s v="United States"/>
    <x v="2"/>
    <x v="32"/>
    <s v="Kearney"/>
    <n v="68847"/>
    <x v="35"/>
    <x v="0"/>
    <s v="2015"/>
    <d v="2015-01-05T00:00:00"/>
    <n v="-51.559199999999997"/>
    <n v="4"/>
    <n v="22.82"/>
    <n v="90337"/>
    <x v="0"/>
  </r>
  <r>
    <n v="22224"/>
    <s v="Critical"/>
    <n v="0.01"/>
    <n v="110.99"/>
    <n v="2.5"/>
    <n v="388"/>
    <x v="1"/>
    <s v="Roger Schwartz"/>
    <s v="Regular Air"/>
    <x v="0"/>
    <x v="2"/>
    <x v="5"/>
    <s v="Small Box"/>
    <x v="170"/>
    <n v="0.56999999999999995"/>
    <n v="-1.3970408141630446"/>
    <s v="United States"/>
    <x v="2"/>
    <x v="32"/>
    <s v="Kearney"/>
    <n v="68847"/>
    <x v="35"/>
    <x v="0"/>
    <s v="2015"/>
    <d v="2015-01-06T00:00:00"/>
    <n v="-263.56572"/>
    <n v="2"/>
    <n v="188.66"/>
    <n v="90337"/>
    <x v="0"/>
  </r>
  <r>
    <n v="23853"/>
    <s v="Low"/>
    <n v="0.03"/>
    <n v="160.97999999999999"/>
    <n v="30"/>
    <n v="389"/>
    <x v="0"/>
    <s v="Joel Buckley"/>
    <s v="Delivery Truck"/>
    <x v="0"/>
    <x v="1"/>
    <x v="1"/>
    <s v="Jumbo Drum"/>
    <x v="48"/>
    <n v="0.62"/>
    <n v="0.69"/>
    <s v="United States"/>
    <x v="2"/>
    <x v="32"/>
    <s v="Lincoln"/>
    <n v="68502"/>
    <x v="92"/>
    <x v="2"/>
    <s v="2015"/>
    <d v="2015-02-10T00:00:00"/>
    <n v="1273.2086999999999"/>
    <n v="11"/>
    <n v="1845.23"/>
    <n v="90338"/>
    <x v="0"/>
  </r>
  <r>
    <n v="25449"/>
    <s v="Medium"/>
    <n v="0.02"/>
    <n v="34.979999999999997"/>
    <n v="7.53"/>
    <n v="392"/>
    <x v="1"/>
    <s v="Erica R Fuller"/>
    <s v="Regular Air"/>
    <x v="0"/>
    <x v="2"/>
    <x v="13"/>
    <s v="Small Box"/>
    <x v="171"/>
    <n v="0.76"/>
    <n v="-4.2970936490850384"/>
    <s v="United States"/>
    <x v="2"/>
    <x v="33"/>
    <s v="Clayton"/>
    <n v="63105"/>
    <x v="93"/>
    <x v="5"/>
    <s v="2015"/>
    <d v="2015-03-07T00:00:00"/>
    <n v="-159.68"/>
    <n v="1"/>
    <n v="37.159999999999997"/>
    <n v="86383"/>
    <x v="0"/>
  </r>
  <r>
    <n v="25450"/>
    <s v="Medium"/>
    <n v="0.01"/>
    <n v="19.989999999999998"/>
    <n v="11.17"/>
    <n v="392"/>
    <x v="1"/>
    <s v="Erica R Fuller"/>
    <s v="Regular Air"/>
    <x v="0"/>
    <x v="1"/>
    <x v="2"/>
    <s v="Large Box"/>
    <x v="172"/>
    <n v="0.6"/>
    <n v="0.63940435280641472"/>
    <s v="United States"/>
    <x v="2"/>
    <x v="33"/>
    <s v="Clayton"/>
    <n v="63105"/>
    <x v="93"/>
    <x v="5"/>
    <s v="2015"/>
    <d v="2015-03-08T00:00:00"/>
    <n v="27.91"/>
    <n v="2"/>
    <n v="43.65"/>
    <n v="86383"/>
    <x v="0"/>
  </r>
  <r>
    <n v="22598"/>
    <s v="Low"/>
    <n v="7.0000000000000007E-2"/>
    <n v="9.7100000000000009"/>
    <n v="9.4499999999999993"/>
    <n v="393"/>
    <x v="0"/>
    <s v="Shawn Combs"/>
    <s v="Regular Air"/>
    <x v="0"/>
    <x v="0"/>
    <x v="10"/>
    <s v="Small Box"/>
    <x v="173"/>
    <n v="0.6"/>
    <n v="-2.6008269720101778"/>
    <s v="United States"/>
    <x v="1"/>
    <x v="4"/>
    <s v="Auburn"/>
    <n v="13021"/>
    <x v="2"/>
    <x v="2"/>
    <s v="2015"/>
    <d v="2015-02-22T00:00:00"/>
    <n v="-81.77"/>
    <n v="3"/>
    <n v="31.44"/>
    <n v="86382"/>
    <x v="0"/>
  </r>
  <r>
    <n v="24638"/>
    <s v="Critical"/>
    <n v="0.04"/>
    <n v="15.98"/>
    <n v="4"/>
    <n v="395"/>
    <x v="1"/>
    <s v="Monica McCormick"/>
    <s v="Regular Air"/>
    <x v="0"/>
    <x v="2"/>
    <x v="13"/>
    <s v="Small Box"/>
    <x v="174"/>
    <n v="0.37"/>
    <n v="-0.2973834958971977"/>
    <s v="United States"/>
    <x v="3"/>
    <x v="24"/>
    <s v="Albemarle"/>
    <n v="28001"/>
    <x v="49"/>
    <x v="1"/>
    <s v="2015"/>
    <d v="2015-06-19T00:00:00"/>
    <n v="-19.208000000000002"/>
    <n v="4"/>
    <n v="64.59"/>
    <n v="86384"/>
    <x v="0"/>
  </r>
  <r>
    <n v="24639"/>
    <s v="Critical"/>
    <n v="0.06"/>
    <n v="22.84"/>
    <n v="5.47"/>
    <n v="395"/>
    <x v="1"/>
    <s v="Monica McCormick"/>
    <s v="Regular Air"/>
    <x v="0"/>
    <x v="0"/>
    <x v="7"/>
    <s v="Small Box"/>
    <x v="175"/>
    <n v="0.39"/>
    <n v="1.6105987790622157E-2"/>
    <s v="United States"/>
    <x v="3"/>
    <x v="24"/>
    <s v="Albemarle"/>
    <n v="28001"/>
    <x v="49"/>
    <x v="1"/>
    <s v="2015"/>
    <d v="2015-06-20T00:00:00"/>
    <n v="7.4399999999999995"/>
    <n v="20"/>
    <n v="461.94"/>
    <n v="86384"/>
    <x v="0"/>
  </r>
  <r>
    <n v="20693"/>
    <s v="Critical"/>
    <n v="0.1"/>
    <n v="154.13"/>
    <n v="69"/>
    <n v="397"/>
    <x v="0"/>
    <s v="Denise Carver"/>
    <s v="Regular Air"/>
    <x v="0"/>
    <x v="1"/>
    <x v="11"/>
    <s v="Large Box"/>
    <x v="66"/>
    <n v="0.68"/>
    <n v="-0.30624011033280724"/>
    <s v="United States"/>
    <x v="1"/>
    <x v="10"/>
    <s v="Cuyahoga Falls"/>
    <n v="44221"/>
    <x v="23"/>
    <x v="2"/>
    <s v="2015"/>
    <d v="2015-02-03T00:00:00"/>
    <n v="-372.48597100000006"/>
    <n v="8"/>
    <n v="1216.32"/>
    <n v="89319"/>
    <x v="0"/>
  </r>
  <r>
    <n v="24471"/>
    <s v="Medium"/>
    <n v="0.05"/>
    <n v="63.94"/>
    <n v="14.48"/>
    <n v="398"/>
    <x v="0"/>
    <s v="Bruce Stark"/>
    <s v="Regular Air"/>
    <x v="0"/>
    <x v="1"/>
    <x v="2"/>
    <s v="Small Box"/>
    <x v="176"/>
    <n v="0.46"/>
    <n v="0.69"/>
    <s v="United States"/>
    <x v="1"/>
    <x v="10"/>
    <s v="Dayton"/>
    <n v="45406"/>
    <x v="94"/>
    <x v="3"/>
    <s v="2015"/>
    <d v="2015-05-25T00:00:00"/>
    <n v="1372.6307999999999"/>
    <n v="31"/>
    <n v="1989.32"/>
    <n v="89320"/>
    <x v="0"/>
  </r>
  <r>
    <n v="21570"/>
    <s v="High"/>
    <n v="0.03"/>
    <n v="4.9800000000000004"/>
    <n v="0.8"/>
    <n v="406"/>
    <x v="0"/>
    <s v="June Frank Hammond"/>
    <s v="Regular Air"/>
    <x v="2"/>
    <x v="0"/>
    <x v="7"/>
    <s v="Wrap Bag"/>
    <x v="177"/>
    <n v="0.36"/>
    <n v="0.69"/>
    <s v="United States"/>
    <x v="1"/>
    <x v="2"/>
    <s v="South Vineland"/>
    <n v="8360"/>
    <x v="8"/>
    <x v="3"/>
    <s v="2015"/>
    <d v="2015-05-22T00:00:00"/>
    <n v="50.2044"/>
    <n v="15"/>
    <n v="72.760000000000005"/>
    <n v="87804"/>
    <x v="0"/>
  </r>
  <r>
    <n v="19104"/>
    <s v="Low"/>
    <n v="7.0000000000000007E-2"/>
    <n v="29.17"/>
    <n v="6.27"/>
    <n v="408"/>
    <x v="0"/>
    <s v="Calvin Parsons Walter"/>
    <s v="Regular Air"/>
    <x v="0"/>
    <x v="0"/>
    <x v="8"/>
    <s v="Small Box"/>
    <x v="178"/>
    <n v="0.37"/>
    <n v="0.58989961794890999"/>
    <s v="United States"/>
    <x v="2"/>
    <x v="7"/>
    <s v="San Juan"/>
    <n v="78589"/>
    <x v="10"/>
    <x v="3"/>
    <s v="2015"/>
    <d v="2015-05-06T00:00:00"/>
    <n v="236.2371"/>
    <n v="14"/>
    <n v="400.47"/>
    <n v="89639"/>
    <x v="0"/>
  </r>
  <r>
    <n v="18428"/>
    <s v="High"/>
    <n v="0.05"/>
    <n v="178.47"/>
    <n v="19.989999999999998"/>
    <n v="411"/>
    <x v="0"/>
    <s v="Carolyn Proctor"/>
    <s v="Express Air"/>
    <x v="3"/>
    <x v="0"/>
    <x v="10"/>
    <s v="Small Box"/>
    <x v="179"/>
    <n v="0.55000000000000004"/>
    <n v="0.61581260489384904"/>
    <s v="United States"/>
    <x v="0"/>
    <x v="1"/>
    <s v="Oakland"/>
    <n v="94601"/>
    <x v="82"/>
    <x v="3"/>
    <s v="2015"/>
    <d v="2015-05-07T00:00:00"/>
    <n v="943"/>
    <n v="9"/>
    <n v="1531.31"/>
    <n v="87905"/>
    <x v="0"/>
  </r>
  <r>
    <n v="21739"/>
    <s v="Critical"/>
    <n v="0.09"/>
    <n v="999.99"/>
    <n v="13.99"/>
    <n v="421"/>
    <x v="0"/>
    <s v="Scott Feldman"/>
    <s v="Regular Air"/>
    <x v="2"/>
    <x v="2"/>
    <x v="6"/>
    <s v="Medium Box"/>
    <x v="180"/>
    <n v="0.36"/>
    <n v="-2.7543358104211775"/>
    <s v="United States"/>
    <x v="1"/>
    <x v="2"/>
    <s v="Elizabeth"/>
    <n v="7201"/>
    <x v="92"/>
    <x v="2"/>
    <s v="2015"/>
    <d v="2015-02-08T00:00:00"/>
    <n v="-2531.4825000000001"/>
    <n v="1"/>
    <n v="919.09"/>
    <n v="87700"/>
    <x v="0"/>
  </r>
  <r>
    <n v="22355"/>
    <s v="High"/>
    <n v="0.02"/>
    <n v="15.28"/>
    <n v="1.99"/>
    <n v="428"/>
    <x v="1"/>
    <s v="Ernest Barber"/>
    <s v="Regular Air"/>
    <x v="0"/>
    <x v="2"/>
    <x v="13"/>
    <s v="Small Pack"/>
    <x v="108"/>
    <n v="0.42"/>
    <n v="0.69"/>
    <s v="United States"/>
    <x v="0"/>
    <x v="34"/>
    <s v="Carson City"/>
    <n v="89701"/>
    <x v="43"/>
    <x v="0"/>
    <s v="2015"/>
    <d v="2015-01-16T00:00:00"/>
    <n v="163.1574"/>
    <n v="15"/>
    <n v="236.46"/>
    <n v="88479"/>
    <x v="0"/>
  </r>
  <r>
    <n v="22356"/>
    <s v="High"/>
    <n v="0"/>
    <n v="85.99"/>
    <n v="3.3"/>
    <n v="428"/>
    <x v="1"/>
    <s v="Ernest Barber"/>
    <s v="Regular Air"/>
    <x v="0"/>
    <x v="2"/>
    <x v="5"/>
    <s v="Small Pack"/>
    <x v="181"/>
    <n v="0.37"/>
    <n v="-4.0940801950690879"/>
    <s v="United States"/>
    <x v="0"/>
    <x v="34"/>
    <s v="Carson City"/>
    <n v="89701"/>
    <x v="43"/>
    <x v="0"/>
    <s v="2015"/>
    <d v="2015-01-16T00:00:00"/>
    <n v="-302.22500000000002"/>
    <n v="1"/>
    <n v="73.819999999999993"/>
    <n v="88479"/>
    <x v="0"/>
  </r>
  <r>
    <n v="25351"/>
    <s v="Not Specified"/>
    <n v="0.05"/>
    <n v="10.98"/>
    <n v="4.8"/>
    <n v="428"/>
    <x v="1"/>
    <s v="Ernest Barber"/>
    <s v="Regular Air"/>
    <x v="0"/>
    <x v="0"/>
    <x v="4"/>
    <s v="Small Box"/>
    <x v="182"/>
    <n v="0.36"/>
    <n v="0.37275307473982972"/>
    <s v="United States"/>
    <x v="0"/>
    <x v="34"/>
    <s v="Carson City"/>
    <n v="89701"/>
    <x v="95"/>
    <x v="5"/>
    <s v="2015"/>
    <d v="2015-03-05T00:00:00"/>
    <n v="90.62"/>
    <n v="22"/>
    <n v="243.11"/>
    <n v="88480"/>
    <x v="0"/>
  </r>
  <r>
    <n v="19988"/>
    <s v="Low"/>
    <n v="0.05"/>
    <n v="125.99"/>
    <n v="8.08"/>
    <n v="437"/>
    <x v="0"/>
    <s v="Alice Berger McIntyre"/>
    <s v="Regular Air"/>
    <x v="2"/>
    <x v="2"/>
    <x v="5"/>
    <s v="Small Box"/>
    <x v="89"/>
    <n v="0.56999999999999995"/>
    <n v="0.44853128347300109"/>
    <s v="United States"/>
    <x v="1"/>
    <x v="15"/>
    <s v="Lunenburg"/>
    <n v="1462"/>
    <x v="33"/>
    <x v="1"/>
    <s v="2015"/>
    <d v="2015-06-27T00:00:00"/>
    <n v="427.11840000000001"/>
    <n v="9"/>
    <n v="952.26"/>
    <n v="90695"/>
    <x v="0"/>
  </r>
  <r>
    <n v="25813"/>
    <s v="Critical"/>
    <n v="0"/>
    <n v="7.59"/>
    <n v="4"/>
    <n v="444"/>
    <x v="0"/>
    <s v="Thelma Abrams"/>
    <s v="Regular Air"/>
    <x v="2"/>
    <x v="1"/>
    <x v="2"/>
    <s v="Wrap Bag"/>
    <x v="150"/>
    <n v="0.42"/>
    <n v="0.24285794560575411"/>
    <s v="United States"/>
    <x v="2"/>
    <x v="12"/>
    <s v="Urbana"/>
    <n v="61801"/>
    <x v="40"/>
    <x v="3"/>
    <s v="2015"/>
    <d v="2015-05-28T00:00:00"/>
    <n v="86.438000000000002"/>
    <n v="43"/>
    <n v="355.92"/>
    <n v="88085"/>
    <x v="0"/>
  </r>
  <r>
    <n v="23153"/>
    <s v="Not Specified"/>
    <n v="0.03"/>
    <n v="48.04"/>
    <n v="19.989999999999998"/>
    <n v="445"/>
    <x v="1"/>
    <s v="Judy Barrett"/>
    <s v="Regular Air"/>
    <x v="2"/>
    <x v="0"/>
    <x v="7"/>
    <s v="Small Box"/>
    <x v="183"/>
    <n v="0.37"/>
    <n v="-4.3850162225936427E-2"/>
    <s v="United States"/>
    <x v="2"/>
    <x v="32"/>
    <s v="Norfolk"/>
    <n v="68701"/>
    <x v="86"/>
    <x v="4"/>
    <s v="2015"/>
    <d v="2015-04-13T00:00:00"/>
    <n v="-4.4599999999999937"/>
    <n v="2"/>
    <n v="101.71"/>
    <n v="88083"/>
    <x v="0"/>
  </r>
  <r>
    <n v="23862"/>
    <s v="High"/>
    <n v="0.09"/>
    <n v="200.98"/>
    <n v="55.96"/>
    <n v="445"/>
    <x v="1"/>
    <s v="Judy Barrett"/>
    <s v="Delivery Truck"/>
    <x v="2"/>
    <x v="1"/>
    <x v="14"/>
    <s v="Jumbo Box"/>
    <x v="161"/>
    <n v="0.75"/>
    <n v="-0.29030271469649288"/>
    <s v="United States"/>
    <x v="2"/>
    <x v="32"/>
    <s v="Norfolk"/>
    <n v="68701"/>
    <x v="96"/>
    <x v="1"/>
    <s v="2015"/>
    <d v="2015-06-24T00:00:00"/>
    <n v="-512.87200000000007"/>
    <n v="9"/>
    <n v="1766.68"/>
    <n v="88084"/>
    <x v="0"/>
  </r>
  <r>
    <n v="23863"/>
    <s v="High"/>
    <n v="0.09"/>
    <n v="2.78"/>
    <n v="0.97"/>
    <n v="445"/>
    <x v="1"/>
    <s v="Judy Barrett"/>
    <s v="Regular Air"/>
    <x v="2"/>
    <x v="0"/>
    <x v="0"/>
    <s v="Wrap Bag"/>
    <x v="184"/>
    <n v="0.59"/>
    <n v="-0.13039283252929015"/>
    <s v="United States"/>
    <x v="2"/>
    <x v="32"/>
    <s v="Norfolk"/>
    <n v="68701"/>
    <x v="96"/>
    <x v="1"/>
    <s v="2015"/>
    <d v="2015-06-24T00:00:00"/>
    <n v="-3.7840000000000003"/>
    <n v="11"/>
    <n v="29.02"/>
    <n v="88084"/>
    <x v="0"/>
  </r>
  <r>
    <n v="19694"/>
    <s v="Not Specified"/>
    <n v="0.04"/>
    <n v="130.97999999999999"/>
    <n v="30"/>
    <n v="447"/>
    <x v="1"/>
    <s v="Valerie Moon"/>
    <s v="Delivery Truck"/>
    <x v="0"/>
    <x v="1"/>
    <x v="1"/>
    <s v="Jumbo Drum"/>
    <x v="185"/>
    <n v="0.78"/>
    <n v="-0.51974170898376282"/>
    <s v="United States"/>
    <x v="2"/>
    <x v="3"/>
    <s v="Roseville"/>
    <n v="55113"/>
    <x v="97"/>
    <x v="1"/>
    <s v="2015"/>
    <d v="2015-06-28T00:00:00"/>
    <n v="-82.903999999999996"/>
    <n v="1"/>
    <n v="159.51"/>
    <n v="90449"/>
    <x v="0"/>
  </r>
  <r>
    <n v="19695"/>
    <s v="Not Specified"/>
    <n v="0.05"/>
    <n v="200.99"/>
    <n v="4.2"/>
    <n v="447"/>
    <x v="1"/>
    <s v="Valerie Moon"/>
    <s v="Regular Air"/>
    <x v="0"/>
    <x v="2"/>
    <x v="5"/>
    <s v="Small Box"/>
    <x v="186"/>
    <n v="0.59"/>
    <n v="0.69"/>
    <s v="United States"/>
    <x v="2"/>
    <x v="3"/>
    <s v="Roseville"/>
    <n v="55113"/>
    <x v="97"/>
    <x v="1"/>
    <s v="2015"/>
    <d v="2015-06-25T00:00:00"/>
    <n v="1268.8064999999999"/>
    <n v="11"/>
    <n v="1838.85"/>
    <n v="90449"/>
    <x v="0"/>
  </r>
  <r>
    <n v="20851"/>
    <s v="High"/>
    <n v="0.03"/>
    <n v="15.99"/>
    <n v="11.28"/>
    <n v="451"/>
    <x v="1"/>
    <s v="Joyce Murray"/>
    <s v="Regular Air"/>
    <x v="1"/>
    <x v="2"/>
    <x v="6"/>
    <s v="Medium Box"/>
    <x v="187"/>
    <n v="0.38"/>
    <n v="-1.5021476888387826"/>
    <s v="United States"/>
    <x v="0"/>
    <x v="1"/>
    <s v="Los Altos"/>
    <n v="94024"/>
    <x v="98"/>
    <x v="4"/>
    <s v="2015"/>
    <d v="2015-04-11T00:00:00"/>
    <n v="-53.296199999999999"/>
    <n v="2"/>
    <n v="35.479999999999997"/>
    <n v="86010"/>
    <x v="0"/>
  </r>
  <r>
    <n v="21117"/>
    <s v="Critical"/>
    <n v="0.04"/>
    <n v="37.700000000000003"/>
    <n v="2.99"/>
    <n v="451"/>
    <x v="1"/>
    <s v="Joyce Murray"/>
    <s v="Regular Air"/>
    <x v="1"/>
    <x v="0"/>
    <x v="8"/>
    <s v="Small Box"/>
    <x v="188"/>
    <n v="0.35"/>
    <n v="0.69000000000000006"/>
    <s v="United States"/>
    <x v="0"/>
    <x v="1"/>
    <s v="Los Altos"/>
    <n v="94024"/>
    <x v="87"/>
    <x v="3"/>
    <s v="2015"/>
    <d v="2015-05-28T00:00:00"/>
    <n v="299.6739"/>
    <n v="12"/>
    <n v="434.31"/>
    <n v="86012"/>
    <x v="0"/>
  </r>
  <r>
    <n v="18536"/>
    <s v="Low"/>
    <n v="0.01"/>
    <n v="8.8800000000000008"/>
    <n v="6.28"/>
    <n v="451"/>
    <x v="1"/>
    <s v="Joyce Murray"/>
    <s v="Regular Air"/>
    <x v="1"/>
    <x v="0"/>
    <x v="8"/>
    <s v="Small Box"/>
    <x v="168"/>
    <n v="0.35"/>
    <n v="-0.77824773413897286"/>
    <s v="United States"/>
    <x v="0"/>
    <x v="1"/>
    <s v="Los Altos"/>
    <n v="94024"/>
    <x v="99"/>
    <x v="0"/>
    <s v="2015"/>
    <d v="2015-01-10T00:00:00"/>
    <n v="-15.456"/>
    <n v="2"/>
    <n v="19.86"/>
    <n v="86013"/>
    <x v="0"/>
  </r>
  <r>
    <n v="18537"/>
    <s v="Low"/>
    <n v="0.06"/>
    <n v="2.88"/>
    <n v="0.99"/>
    <n v="451"/>
    <x v="1"/>
    <s v="Joyce Murray"/>
    <s v="Regular Air"/>
    <x v="1"/>
    <x v="0"/>
    <x v="9"/>
    <s v="Small Box"/>
    <x v="116"/>
    <n v="0.36"/>
    <n v="0.69"/>
    <s v="United States"/>
    <x v="0"/>
    <x v="1"/>
    <s v="Los Altos"/>
    <n v="94024"/>
    <x v="99"/>
    <x v="0"/>
    <s v="2015"/>
    <d v="2015-01-14T00:00:00"/>
    <n v="16.049399999999999"/>
    <n v="8"/>
    <n v="23.26"/>
    <n v="86013"/>
    <x v="0"/>
  </r>
  <r>
    <n v="21118"/>
    <s v="Critical"/>
    <n v="0.01"/>
    <n v="55.99"/>
    <n v="5"/>
    <n v="452"/>
    <x v="0"/>
    <s v="Leslie Rowland"/>
    <s v="Regular Air"/>
    <x v="1"/>
    <x v="2"/>
    <x v="5"/>
    <s v="Small Pack"/>
    <x v="134"/>
    <n v="0.83"/>
    <n v="-4.5513216284005402"/>
    <s v="United States"/>
    <x v="0"/>
    <x v="1"/>
    <s v="Los Banos"/>
    <n v="93635"/>
    <x v="87"/>
    <x v="3"/>
    <s v="2015"/>
    <d v="2015-05-28T00:00:00"/>
    <n v="-235.89500000000001"/>
    <n v="1"/>
    <n v="51.83"/>
    <n v="86012"/>
    <x v="0"/>
  </r>
  <r>
    <n v="22318"/>
    <s v="Not Specified"/>
    <n v="0.03"/>
    <n v="29.34"/>
    <n v="7.87"/>
    <n v="453"/>
    <x v="0"/>
    <s v="George Terry"/>
    <s v="Regular Air"/>
    <x v="0"/>
    <x v="1"/>
    <x v="2"/>
    <s v="Small Box"/>
    <x v="189"/>
    <n v="0.54"/>
    <n v="-1.2753086419753088"/>
    <s v="United States"/>
    <x v="0"/>
    <x v="1"/>
    <s v="Los Gatos"/>
    <n v="95032"/>
    <x v="100"/>
    <x v="3"/>
    <s v="2015"/>
    <d v="2015-05-10T00:00:00"/>
    <n v="-41.32"/>
    <n v="1"/>
    <n v="32.4"/>
    <n v="86011"/>
    <x v="0"/>
  </r>
  <r>
    <n v="22874"/>
    <s v="Low"/>
    <n v="7.0000000000000007E-2"/>
    <n v="16.91"/>
    <n v="6.25"/>
    <n v="460"/>
    <x v="0"/>
    <s v="Anne Armstrong"/>
    <s v="Regular Air"/>
    <x v="1"/>
    <x v="0"/>
    <x v="10"/>
    <s v="Small Box"/>
    <x v="190"/>
    <n v="0.57999999999999996"/>
    <n v="1.6027591803611293E-2"/>
    <s v="United States"/>
    <x v="1"/>
    <x v="2"/>
    <s v="Millville"/>
    <n v="8332"/>
    <x v="94"/>
    <x v="3"/>
    <s v="2015"/>
    <d v="2015-05-30T00:00:00"/>
    <n v="7.9000000000000057"/>
    <n v="31"/>
    <n v="492.9"/>
    <n v="86014"/>
    <x v="0"/>
  </r>
  <r>
    <n v="18467"/>
    <s v="Low"/>
    <n v="7.0000000000000007E-2"/>
    <n v="165.2"/>
    <n v="19.989999999999998"/>
    <n v="463"/>
    <x v="0"/>
    <s v="Debbie Stevenson"/>
    <s v="Regular Air"/>
    <x v="2"/>
    <x v="0"/>
    <x v="10"/>
    <s v="Small Box"/>
    <x v="191"/>
    <n v="0.59"/>
    <n v="0.48235848882149535"/>
    <s v="United States"/>
    <x v="0"/>
    <x v="1"/>
    <s v="West Hollywood"/>
    <n v="90069"/>
    <x v="101"/>
    <x v="0"/>
    <s v="2015"/>
    <d v="2015-01-16T00:00:00"/>
    <n v="521.69000000000005"/>
    <n v="7"/>
    <n v="1081.54"/>
    <n v="88061"/>
    <x v="0"/>
  </r>
  <r>
    <n v="22754"/>
    <s v="Not Specified"/>
    <n v="0.08"/>
    <n v="297.64"/>
    <n v="14.7"/>
    <n v="466"/>
    <x v="0"/>
    <s v="Marc Nash"/>
    <s v="Delivery Truck"/>
    <x v="2"/>
    <x v="2"/>
    <x v="6"/>
    <s v="Jumbo Drum"/>
    <x v="192"/>
    <n v="0.56999999999999995"/>
    <n v="0.43854101196991629"/>
    <s v="United States"/>
    <x v="1"/>
    <x v="15"/>
    <s v="Bellingham"/>
    <n v="2019"/>
    <x v="52"/>
    <x v="0"/>
    <s v="2015"/>
    <d v="2015-01-11T00:00:00"/>
    <n v="496.79679999999996"/>
    <n v="5"/>
    <n v="1132.8399999999999"/>
    <n v="88060"/>
    <x v="0"/>
  </r>
  <r>
    <n v="22755"/>
    <s v="Not Specified"/>
    <n v="0.02"/>
    <n v="12.99"/>
    <n v="14.37"/>
    <n v="467"/>
    <x v="0"/>
    <s v="Maria Thomas"/>
    <s v="Regular Air"/>
    <x v="2"/>
    <x v="1"/>
    <x v="2"/>
    <s v="Large Box"/>
    <x v="193"/>
    <n v="0.73"/>
    <n v="-3.876694283923972"/>
    <s v="United States"/>
    <x v="1"/>
    <x v="15"/>
    <s v="Beverly"/>
    <n v="1915"/>
    <x v="52"/>
    <x v="0"/>
    <s v="2015"/>
    <d v="2015-01-12T00:00:00"/>
    <n v="-556.80960000000005"/>
    <n v="11"/>
    <n v="143.63"/>
    <n v="88060"/>
    <x v="0"/>
  </r>
  <r>
    <n v="22756"/>
    <s v="Not Specified"/>
    <n v="0.06"/>
    <n v="14.42"/>
    <n v="6.75"/>
    <n v="468"/>
    <x v="0"/>
    <s v="Craig Bennett"/>
    <s v="Regular Air"/>
    <x v="2"/>
    <x v="0"/>
    <x v="15"/>
    <s v="Medium Box"/>
    <x v="194"/>
    <n v="0.52"/>
    <n v="-0.37977546549835706"/>
    <s v="United States"/>
    <x v="1"/>
    <x v="15"/>
    <s v="Hanson"/>
    <n v="2341"/>
    <x v="52"/>
    <x v="0"/>
    <s v="2015"/>
    <d v="2015-01-12T00:00:00"/>
    <n v="-27.738800000000001"/>
    <n v="5"/>
    <n v="73.040000000000006"/>
    <n v="88060"/>
    <x v="0"/>
  </r>
  <r>
    <n v="22757"/>
    <s v="Not Specified"/>
    <n v="0.05"/>
    <n v="4.1399999999999997"/>
    <n v="6.6"/>
    <n v="469"/>
    <x v="0"/>
    <s v="Marion Bowling"/>
    <s v="Express Air"/>
    <x v="2"/>
    <x v="1"/>
    <x v="2"/>
    <s v="Small Box"/>
    <x v="16"/>
    <n v="0.49"/>
    <n v="-3.8586866566716638"/>
    <s v="United States"/>
    <x v="1"/>
    <x v="2"/>
    <s v="Hawthorne"/>
    <n v="7506"/>
    <x v="52"/>
    <x v="0"/>
    <s v="2015"/>
    <d v="2015-01-13T00:00:00"/>
    <n v="-128.68719999999999"/>
    <n v="7"/>
    <n v="33.35"/>
    <n v="88060"/>
    <x v="0"/>
  </r>
  <r>
    <n v="22758"/>
    <s v="Not Specified"/>
    <n v="0.03"/>
    <n v="11.34"/>
    <n v="5.01"/>
    <n v="470"/>
    <x v="0"/>
    <s v="Tony Doyle"/>
    <s v="Regular Air"/>
    <x v="2"/>
    <x v="0"/>
    <x v="7"/>
    <s v="Small Box"/>
    <x v="195"/>
    <n v="0.36"/>
    <n v="0.38517264276228419"/>
    <s v="United States"/>
    <x v="1"/>
    <x v="2"/>
    <s v="Trenton"/>
    <n v="8601"/>
    <x v="52"/>
    <x v="0"/>
    <s v="2015"/>
    <d v="2015-01-11T00:00:00"/>
    <n v="23.2028"/>
    <n v="5"/>
    <n v="60.24"/>
    <n v="88060"/>
    <x v="0"/>
  </r>
  <r>
    <n v="462"/>
    <s v="Not Specified"/>
    <n v="7.0000000000000007E-2"/>
    <n v="179.99"/>
    <n v="19.989999999999998"/>
    <n v="471"/>
    <x v="0"/>
    <s v="Ross Simpson"/>
    <s v="Express Air"/>
    <x v="3"/>
    <x v="2"/>
    <x v="13"/>
    <s v="Small Box"/>
    <x v="196"/>
    <n v="0.48"/>
    <n v="-0.79179853209475937"/>
    <s v="United States"/>
    <x v="3"/>
    <x v="29"/>
    <s v="Atlanta"/>
    <n v="30318"/>
    <x v="102"/>
    <x v="2"/>
    <s v="2015"/>
    <d v="2015-02-08T00:00:00"/>
    <n v="-568.53510000000006"/>
    <n v="4"/>
    <n v="718.03"/>
    <n v="3138"/>
    <x v="0"/>
  </r>
  <r>
    <n v="18462"/>
    <s v="Not Specified"/>
    <n v="7.0000000000000007E-2"/>
    <n v="179.99"/>
    <n v="19.989999999999998"/>
    <n v="472"/>
    <x v="0"/>
    <s v="Donna Craven"/>
    <s v="Express Air"/>
    <x v="3"/>
    <x v="2"/>
    <x v="13"/>
    <s v="Small Box"/>
    <x v="196"/>
    <n v="0.48"/>
    <n v="-2.3813158041334748"/>
    <s v="United States"/>
    <x v="1"/>
    <x v="30"/>
    <s v="Randallstown"/>
    <n v="21133"/>
    <x v="102"/>
    <x v="2"/>
    <s v="2015"/>
    <d v="2015-02-08T00:00:00"/>
    <n v="-427.47"/>
    <n v="1"/>
    <n v="179.51"/>
    <n v="88023"/>
    <x v="0"/>
  </r>
  <r>
    <n v="20637"/>
    <s v="Critical"/>
    <n v="0.03"/>
    <n v="11.97"/>
    <n v="4.9800000000000004"/>
    <n v="483"/>
    <x v="1"/>
    <s v="Edgar McKenzie"/>
    <s v="Regular Air"/>
    <x v="0"/>
    <x v="0"/>
    <x v="15"/>
    <s v="Small Box"/>
    <x v="197"/>
    <n v="0.57999999999999996"/>
    <n v="-0.24856518174364581"/>
    <s v="United States"/>
    <x v="2"/>
    <x v="12"/>
    <s v="Oswego"/>
    <n v="60543"/>
    <x v="39"/>
    <x v="0"/>
    <s v="2015"/>
    <d v="2015-01-28T00:00:00"/>
    <n v="-18.190000000000001"/>
    <n v="6"/>
    <n v="73.180000000000007"/>
    <n v="90353"/>
    <x v="0"/>
  </r>
  <r>
    <n v="22864"/>
    <s v="Not Specified"/>
    <n v="0.06"/>
    <n v="3.36"/>
    <n v="6.27"/>
    <n v="483"/>
    <x v="1"/>
    <s v="Edgar McKenzie"/>
    <s v="Regular Air"/>
    <x v="0"/>
    <x v="0"/>
    <x v="8"/>
    <s v="Small Box"/>
    <x v="198"/>
    <n v="0.4"/>
    <n v="-2.7276122448979594"/>
    <s v="United States"/>
    <x v="2"/>
    <x v="12"/>
    <s v="Oswego"/>
    <n v="60543"/>
    <x v="45"/>
    <x v="4"/>
    <s v="2015"/>
    <d v="2015-04-24T00:00:00"/>
    <n v="-24.057540000000003"/>
    <n v="2"/>
    <n v="8.82"/>
    <n v="90354"/>
    <x v="0"/>
  </r>
  <r>
    <n v="22865"/>
    <s v="Not Specified"/>
    <n v="7.0000000000000007E-2"/>
    <n v="699.99"/>
    <n v="24.49"/>
    <n v="483"/>
    <x v="1"/>
    <s v="Edgar McKenzie"/>
    <s v="Regular Air"/>
    <x v="0"/>
    <x v="2"/>
    <x v="16"/>
    <s v="Large Box"/>
    <x v="199"/>
    <n v="0.41"/>
    <n v="0.432316360697379"/>
    <s v="United States"/>
    <x v="2"/>
    <x v="12"/>
    <s v="Oswego"/>
    <n v="60543"/>
    <x v="45"/>
    <x v="4"/>
    <s v="2015"/>
    <d v="2015-04-25T00:00:00"/>
    <n v="2583.5614799999998"/>
    <n v="9"/>
    <n v="5976.09"/>
    <n v="90354"/>
    <x v="0"/>
  </r>
  <r>
    <n v="20668"/>
    <s v="Not Specified"/>
    <n v="0.05"/>
    <n v="2.88"/>
    <n v="0.5"/>
    <n v="485"/>
    <x v="0"/>
    <s v="Edward Leonard"/>
    <s v="Regular Air"/>
    <x v="0"/>
    <x v="0"/>
    <x v="9"/>
    <s v="Small Box"/>
    <x v="200"/>
    <n v="0.36"/>
    <n v="0.69"/>
    <s v="United States"/>
    <x v="0"/>
    <x v="1"/>
    <s v="Fresno"/>
    <n v="93727"/>
    <x v="103"/>
    <x v="5"/>
    <s v="2015"/>
    <d v="2015-03-20T00:00:00"/>
    <n v="6.0512999999999995"/>
    <n v="3"/>
    <n v="8.77"/>
    <n v="91062"/>
    <x v="0"/>
  </r>
  <r>
    <n v="23394"/>
    <s v="Medium"/>
    <n v="0.1"/>
    <n v="3.36"/>
    <n v="6.27"/>
    <n v="487"/>
    <x v="0"/>
    <s v="Molly Vincent"/>
    <s v="Express Air"/>
    <x v="0"/>
    <x v="0"/>
    <x v="8"/>
    <s v="Small Box"/>
    <x v="198"/>
    <n v="0.4"/>
    <n v="-3.213057019645424"/>
    <s v="United States"/>
    <x v="1"/>
    <x v="14"/>
    <s v="Sanford"/>
    <n v="4073"/>
    <x v="73"/>
    <x v="3"/>
    <s v="2015"/>
    <d v="2015-05-19T00:00:00"/>
    <n v="-67.0565"/>
    <n v="5"/>
    <n v="20.87"/>
    <n v="91063"/>
    <x v="0"/>
  </r>
  <r>
    <n v="23395"/>
    <s v="Medium"/>
    <n v="7.0000000000000007E-2"/>
    <n v="12.28"/>
    <n v="4.8600000000000003"/>
    <n v="488"/>
    <x v="0"/>
    <s v="Ronnie Creech"/>
    <s v="Regular Air"/>
    <x v="0"/>
    <x v="0"/>
    <x v="7"/>
    <s v="Small Box"/>
    <x v="94"/>
    <n v="0.38"/>
    <n v="-0.30894941634241246"/>
    <s v="United States"/>
    <x v="1"/>
    <x v="14"/>
    <s v="South Portland"/>
    <n v="4106"/>
    <x v="73"/>
    <x v="3"/>
    <s v="2015"/>
    <d v="2015-05-20T00:00:00"/>
    <n v="-7.94"/>
    <n v="2"/>
    <n v="25.7"/>
    <n v="91063"/>
    <x v="0"/>
  </r>
  <r>
    <n v="23393"/>
    <s v="Medium"/>
    <n v="0.09"/>
    <n v="20.99"/>
    <n v="0.99"/>
    <n v="489"/>
    <x v="0"/>
    <s v="Eileen Cheek"/>
    <s v="Regular Air"/>
    <x v="0"/>
    <x v="2"/>
    <x v="5"/>
    <s v="Wrap Bag"/>
    <x v="201"/>
    <n v="0.56999999999999995"/>
    <n v="0.53270026571416129"/>
    <s v="United States"/>
    <x v="1"/>
    <x v="15"/>
    <s v="Norwood"/>
    <n v="2062"/>
    <x v="73"/>
    <x v="3"/>
    <s v="2015"/>
    <d v="2015-05-18T00:00:00"/>
    <n v="122.292"/>
    <n v="14"/>
    <n v="229.57"/>
    <n v="91063"/>
    <x v="0"/>
  </r>
  <r>
    <n v="1147"/>
    <s v="Medium"/>
    <n v="0.08"/>
    <n v="2.94"/>
    <n v="0.96"/>
    <n v="491"/>
    <x v="1"/>
    <s v="Toni Swanson"/>
    <s v="Regular Air"/>
    <x v="3"/>
    <x v="0"/>
    <x v="0"/>
    <s v="Wrap Bag"/>
    <x v="202"/>
    <n v="0.57999999999999996"/>
    <n v="-3.1784107946026985E-2"/>
    <s v="United States"/>
    <x v="1"/>
    <x v="4"/>
    <s v="New York City"/>
    <n v="10154"/>
    <x v="7"/>
    <x v="3"/>
    <s v="2015"/>
    <d v="2015-05-17T00:00:00"/>
    <n v="-2.12"/>
    <n v="23"/>
    <n v="66.7"/>
    <n v="8353"/>
    <x v="1"/>
  </r>
  <r>
    <n v="1450"/>
    <s v="Critical"/>
    <n v="0.01"/>
    <n v="4.9800000000000004"/>
    <n v="6.07"/>
    <n v="491"/>
    <x v="1"/>
    <s v="Toni Swanson"/>
    <s v="Regular Air"/>
    <x v="3"/>
    <x v="0"/>
    <x v="7"/>
    <s v="Small Box"/>
    <x v="46"/>
    <n v="0.36"/>
    <n v="-0.31829493087557603"/>
    <s v="United States"/>
    <x v="1"/>
    <x v="4"/>
    <s v="New York City"/>
    <n v="10154"/>
    <x v="104"/>
    <x v="2"/>
    <s v="2015"/>
    <d v="2015-02-11T00:00:00"/>
    <n v="-69.069999999999993"/>
    <n v="41"/>
    <n v="217"/>
    <n v="10464"/>
    <x v="0"/>
  </r>
  <r>
    <n v="914"/>
    <s v="Critical"/>
    <n v="0.02"/>
    <n v="1360.14"/>
    <n v="14.7"/>
    <n v="491"/>
    <x v="1"/>
    <s v="Toni Swanson"/>
    <s v="Delivery Truck"/>
    <x v="3"/>
    <x v="2"/>
    <x v="6"/>
    <s v="Jumbo Drum"/>
    <x v="203"/>
    <n v="0.59"/>
    <n v="6.4037940550542141E-2"/>
    <s v="United States"/>
    <x v="1"/>
    <x v="4"/>
    <s v="New York City"/>
    <n v="10154"/>
    <x v="105"/>
    <x v="1"/>
    <s v="2015"/>
    <d v="2015-06-22T00:00:00"/>
    <n v="2028.12"/>
    <n v="22"/>
    <n v="31670.6"/>
    <n v="6562"/>
    <x v="0"/>
  </r>
  <r>
    <n v="6046"/>
    <s v="Not Specified"/>
    <n v="0.02"/>
    <n v="9.06"/>
    <n v="9.86"/>
    <n v="491"/>
    <x v="1"/>
    <s v="Toni Swanson"/>
    <s v="Regular Air"/>
    <x v="3"/>
    <x v="0"/>
    <x v="7"/>
    <s v="Small Box"/>
    <x v="204"/>
    <n v="0.4"/>
    <n v="-0.26482361771328494"/>
    <s v="United States"/>
    <x v="1"/>
    <x v="4"/>
    <s v="New York City"/>
    <n v="10154"/>
    <x v="105"/>
    <x v="1"/>
    <s v="2015"/>
    <d v="2015-06-22T00:00:00"/>
    <n v="-63.51"/>
    <n v="24"/>
    <n v="239.82"/>
    <n v="42852"/>
    <x v="0"/>
  </r>
  <r>
    <n v="18757"/>
    <s v="Not Specified"/>
    <n v="0.02"/>
    <n v="6.48"/>
    <n v="6.6"/>
    <n v="493"/>
    <x v="1"/>
    <s v="Douglas Buck"/>
    <s v="Regular Air"/>
    <x v="3"/>
    <x v="0"/>
    <x v="7"/>
    <s v="Small Box"/>
    <x v="205"/>
    <n v="0.37"/>
    <n v="-1.3798530954879329"/>
    <s v="United States"/>
    <x v="0"/>
    <x v="0"/>
    <s v="Seatac"/>
    <n v="98158"/>
    <x v="13"/>
    <x v="0"/>
    <s v="2015"/>
    <d v="2015-01-22T00:00:00"/>
    <n v="-92.05"/>
    <n v="10"/>
    <n v="66.709999999999994"/>
    <n v="88906"/>
    <x v="0"/>
  </r>
  <r>
    <n v="18758"/>
    <s v="Not Specified"/>
    <n v="0.04"/>
    <n v="17.149999999999999"/>
    <n v="4.96"/>
    <n v="493"/>
    <x v="1"/>
    <s v="Douglas Buck"/>
    <s v="Regular Air"/>
    <x v="3"/>
    <x v="0"/>
    <x v="10"/>
    <s v="Small Box"/>
    <x v="206"/>
    <n v="0.57999999999999996"/>
    <n v="7.0100963744837083E-2"/>
    <s v="United States"/>
    <x v="0"/>
    <x v="0"/>
    <s v="Seatac"/>
    <n v="98158"/>
    <x v="13"/>
    <x v="0"/>
    <s v="2015"/>
    <d v="2015-01-21T00:00:00"/>
    <n v="6.11"/>
    <n v="5"/>
    <n v="87.16"/>
    <n v="88906"/>
    <x v="0"/>
  </r>
  <r>
    <n v="19146"/>
    <s v="Medium"/>
    <n v="0.06"/>
    <n v="8.32"/>
    <n v="2.38"/>
    <n v="494"/>
    <x v="1"/>
    <s v="Jimmy Alston Holder"/>
    <s v="Regular Air"/>
    <x v="3"/>
    <x v="2"/>
    <x v="13"/>
    <s v="Small Pack"/>
    <x v="207"/>
    <n v="0.74"/>
    <n v="-0.36174205016788469"/>
    <s v="United States"/>
    <x v="0"/>
    <x v="0"/>
    <s v="Seattle"/>
    <n v="98115"/>
    <x v="7"/>
    <x v="3"/>
    <s v="2015"/>
    <d v="2015-05-17T00:00:00"/>
    <n v="-36.630000000000003"/>
    <n v="12"/>
    <n v="101.26"/>
    <n v="88905"/>
    <x v="0"/>
  </r>
  <r>
    <n v="19147"/>
    <s v="Medium"/>
    <n v="0.08"/>
    <n v="2.94"/>
    <n v="0.96"/>
    <n v="494"/>
    <x v="1"/>
    <s v="Jimmy Alston Holder"/>
    <s v="Regular Air"/>
    <x v="3"/>
    <x v="0"/>
    <x v="0"/>
    <s v="Wrap Bag"/>
    <x v="202"/>
    <n v="0.57999999999999996"/>
    <n v="-0.12183908045977013"/>
    <s v="United States"/>
    <x v="0"/>
    <x v="0"/>
    <s v="Seattle"/>
    <n v="98115"/>
    <x v="7"/>
    <x v="3"/>
    <s v="2015"/>
    <d v="2015-05-17T00:00:00"/>
    <n v="-2.12"/>
    <n v="6"/>
    <n v="17.399999999999999"/>
    <n v="88905"/>
    <x v="0"/>
  </r>
  <r>
    <n v="19450"/>
    <s v="Critical"/>
    <n v="0.01"/>
    <n v="4.9800000000000004"/>
    <n v="6.07"/>
    <n v="494"/>
    <x v="1"/>
    <s v="Jimmy Alston Holder"/>
    <s v="Regular Air"/>
    <x v="3"/>
    <x v="0"/>
    <x v="7"/>
    <s v="Small Box"/>
    <x v="46"/>
    <n v="0.36"/>
    <n v="-0.67856414131872278"/>
    <s v="United States"/>
    <x v="0"/>
    <x v="0"/>
    <s v="Seattle"/>
    <n v="98115"/>
    <x v="104"/>
    <x v="2"/>
    <s v="2015"/>
    <d v="2015-02-11T00:00:00"/>
    <n v="-35.916399999999996"/>
    <n v="10"/>
    <n v="52.93"/>
    <n v="88907"/>
    <x v="0"/>
  </r>
  <r>
    <n v="18914"/>
    <s v="Critical"/>
    <n v="0.02"/>
    <n v="1360.14"/>
    <n v="14.7"/>
    <n v="494"/>
    <x v="1"/>
    <s v="Jimmy Alston Holder"/>
    <s v="Delivery Truck"/>
    <x v="3"/>
    <x v="2"/>
    <x v="6"/>
    <s v="Jumbo Drum"/>
    <x v="203"/>
    <n v="0.59"/>
    <n v="0.35220852474807346"/>
    <s v="United States"/>
    <x v="0"/>
    <x v="0"/>
    <s v="Seattle"/>
    <n v="98115"/>
    <x v="105"/>
    <x v="1"/>
    <s v="2015"/>
    <d v="2015-06-22T00:00:00"/>
    <n v="3042.18"/>
    <n v="6"/>
    <n v="8637.44"/>
    <n v="88908"/>
    <x v="0"/>
  </r>
  <r>
    <n v="24046"/>
    <s v="Not Specified"/>
    <n v="0.02"/>
    <n v="9.06"/>
    <n v="9.86"/>
    <n v="494"/>
    <x v="1"/>
    <s v="Jimmy Alston Holder"/>
    <s v="Regular Air"/>
    <x v="3"/>
    <x v="0"/>
    <x v="7"/>
    <s v="Small Box"/>
    <x v="204"/>
    <n v="0.4"/>
    <n v="-0.52969140950792326"/>
    <s v="United States"/>
    <x v="0"/>
    <x v="0"/>
    <s v="Seattle"/>
    <n v="98115"/>
    <x v="105"/>
    <x v="1"/>
    <s v="2015"/>
    <d v="2015-06-22T00:00:00"/>
    <n v="-31.754999999999999"/>
    <n v="6"/>
    <n v="59.95"/>
    <n v="88908"/>
    <x v="0"/>
  </r>
  <r>
    <n v="26315"/>
    <s v="Critical"/>
    <n v="7.0000000000000007E-2"/>
    <n v="152.47999999999999"/>
    <n v="6.5"/>
    <n v="497"/>
    <x v="0"/>
    <s v="Steve McKee"/>
    <s v="Regular Air"/>
    <x v="2"/>
    <x v="2"/>
    <x v="13"/>
    <s v="Small Box"/>
    <x v="208"/>
    <n v="0.74"/>
    <n v="3.3943533715622157E-2"/>
    <s v="United States"/>
    <x v="3"/>
    <x v="20"/>
    <s v="Murfreesboro"/>
    <n v="37130"/>
    <x v="50"/>
    <x v="3"/>
    <s v="2015"/>
    <d v="2015-05-16T00:00:00"/>
    <n v="171.83879999999999"/>
    <n v="35"/>
    <n v="5062.49"/>
    <n v="90706"/>
    <x v="0"/>
  </r>
  <r>
    <n v="18303"/>
    <s v="Critical"/>
    <n v="0.01"/>
    <n v="55.98"/>
    <n v="4.8600000000000003"/>
    <n v="507"/>
    <x v="1"/>
    <s v="Carol Saunders"/>
    <s v="Express Air"/>
    <x v="0"/>
    <x v="0"/>
    <x v="7"/>
    <s v="Small Box"/>
    <x v="209"/>
    <n v="0.36"/>
    <n v="5.0915652966907275E-2"/>
    <s v="United States"/>
    <x v="3"/>
    <x v="35"/>
    <s v="Bowling Green"/>
    <n v="42104"/>
    <x v="106"/>
    <x v="4"/>
    <s v="2015"/>
    <d v="2015-04-20T00:00:00"/>
    <n v="32.940899999999999"/>
    <n v="11"/>
    <n v="646.97"/>
    <n v="87357"/>
    <x v="0"/>
  </r>
  <r>
    <n v="18304"/>
    <s v="Critical"/>
    <n v="0.04"/>
    <n v="65.989999999999995"/>
    <n v="8.99"/>
    <n v="507"/>
    <x v="1"/>
    <s v="Carol Saunders"/>
    <s v="Regular Air"/>
    <x v="0"/>
    <x v="2"/>
    <x v="5"/>
    <s v="Small Box"/>
    <x v="210"/>
    <n v="0.56000000000000005"/>
    <n v="0.13878832070506927"/>
    <s v="United States"/>
    <x v="3"/>
    <x v="35"/>
    <s v="Bowling Green"/>
    <n v="42104"/>
    <x v="106"/>
    <x v="4"/>
    <s v="2015"/>
    <d v="2015-04-19T00:00:00"/>
    <n v="131.334"/>
    <n v="17"/>
    <n v="946.29"/>
    <n v="87357"/>
    <x v="0"/>
  </r>
  <r>
    <n v="21958"/>
    <s v="High"/>
    <n v="0.01"/>
    <n v="20.98"/>
    <n v="53.03"/>
    <n v="508"/>
    <x v="1"/>
    <s v="Cameron Owens"/>
    <s v="Delivery Truck"/>
    <x v="0"/>
    <x v="0"/>
    <x v="10"/>
    <s v="Jumbo Drum"/>
    <x v="211"/>
    <n v="0.78"/>
    <n v="-2.2933479674796748"/>
    <s v="United States"/>
    <x v="3"/>
    <x v="35"/>
    <s v="Covington"/>
    <n v="41011"/>
    <x v="67"/>
    <x v="2"/>
    <s v="2015"/>
    <d v="2015-02-23T00:00:00"/>
    <n v="-282.08179999999999"/>
    <n v="5"/>
    <n v="123"/>
    <n v="87356"/>
    <x v="0"/>
  </r>
  <r>
    <n v="18305"/>
    <s v="Critical"/>
    <n v="0.01"/>
    <n v="128.24"/>
    <n v="12.65"/>
    <n v="508"/>
    <x v="1"/>
    <s v="Cameron Owens"/>
    <s v="Regular Air"/>
    <x v="0"/>
    <x v="1"/>
    <x v="1"/>
    <s v="Medium Box"/>
    <x v="212"/>
    <m/>
    <n v="0.25291546347097893"/>
    <s v="United States"/>
    <x v="3"/>
    <x v="35"/>
    <s v="Covington"/>
    <n v="41011"/>
    <x v="106"/>
    <x v="4"/>
    <s v="2015"/>
    <d v="2015-04-21T00:00:00"/>
    <n v="140.1354"/>
    <n v="4"/>
    <n v="554.08000000000004"/>
    <n v="87357"/>
    <x v="0"/>
  </r>
  <r>
    <n v="19895"/>
    <s v="Low"/>
    <n v="0.02"/>
    <n v="48.04"/>
    <n v="5.09"/>
    <n v="510"/>
    <x v="1"/>
    <s v="Gregory Rao"/>
    <s v="Regular Air"/>
    <x v="0"/>
    <x v="0"/>
    <x v="7"/>
    <s v="Small Box"/>
    <x v="213"/>
    <n v="0.37"/>
    <n v="0.69"/>
    <s v="United States"/>
    <x v="0"/>
    <x v="1"/>
    <s v="Manteca"/>
    <n v="95336"/>
    <x v="107"/>
    <x v="0"/>
    <s v="2015"/>
    <d v="2015-01-13T00:00:00"/>
    <n v="105.25259999999999"/>
    <n v="3"/>
    <n v="152.54"/>
    <n v="90058"/>
    <x v="0"/>
  </r>
  <r>
    <n v="20007"/>
    <s v="Critical"/>
    <n v="0.03"/>
    <n v="6.37"/>
    <n v="5.19"/>
    <n v="510"/>
    <x v="1"/>
    <s v="Gregory Rao"/>
    <s v="Regular Air"/>
    <x v="0"/>
    <x v="0"/>
    <x v="8"/>
    <s v="Small Box"/>
    <x v="214"/>
    <n v="0.38"/>
    <n v="-0.32400824145227752"/>
    <s v="United States"/>
    <x v="0"/>
    <x v="1"/>
    <s v="Manteca"/>
    <n v="95336"/>
    <x v="108"/>
    <x v="2"/>
    <s v="2015"/>
    <d v="2015-02-02T00:00:00"/>
    <n v="-29.092700000000001"/>
    <n v="14"/>
    <n v="89.79"/>
    <n v="90059"/>
    <x v="0"/>
  </r>
  <r>
    <n v="20216"/>
    <s v="Low"/>
    <n v="7.0000000000000007E-2"/>
    <n v="12.64"/>
    <n v="4.9800000000000004"/>
    <n v="518"/>
    <x v="0"/>
    <s v="Mark Ritchie"/>
    <s v="Regular Air"/>
    <x v="1"/>
    <x v="1"/>
    <x v="2"/>
    <s v="Small Pack"/>
    <x v="215"/>
    <n v="0.48"/>
    <n v="0.56775630756908291"/>
    <s v="United States"/>
    <x v="2"/>
    <x v="33"/>
    <s v="Clayton"/>
    <n v="63105"/>
    <x v="75"/>
    <x v="1"/>
    <s v="2015"/>
    <d v="2015-06-12T00:00:00"/>
    <n v="113.41499999999999"/>
    <n v="16"/>
    <n v="199.76"/>
    <n v="90867"/>
    <x v="0"/>
  </r>
  <r>
    <n v="23200"/>
    <s v="Medium"/>
    <n v="0.02"/>
    <n v="150.97999999999999"/>
    <n v="13.99"/>
    <n v="522"/>
    <x v="1"/>
    <s v="Aaron Riggs"/>
    <s v="Express Air"/>
    <x v="2"/>
    <x v="2"/>
    <x v="6"/>
    <s v="Medium Box"/>
    <x v="216"/>
    <n v="0.38"/>
    <n v="5.4333118221371018E-2"/>
    <s v="United States"/>
    <x v="0"/>
    <x v="6"/>
    <s v="Redmond"/>
    <n v="97756"/>
    <x v="33"/>
    <x v="1"/>
    <s v="2015"/>
    <d v="2015-06-24T00:00:00"/>
    <n v="26.099999999999998"/>
    <n v="3"/>
    <n v="480.37"/>
    <n v="89327"/>
    <x v="0"/>
  </r>
  <r>
    <n v="23201"/>
    <s v="Medium"/>
    <n v="0.1"/>
    <n v="5.43"/>
    <n v="0.95"/>
    <n v="522"/>
    <x v="1"/>
    <s v="Aaron Riggs"/>
    <s v="Regular Air"/>
    <x v="2"/>
    <x v="0"/>
    <x v="7"/>
    <s v="Wrap Bag"/>
    <x v="217"/>
    <n v="0.36"/>
    <n v="-0.44791666666666669"/>
    <s v="United States"/>
    <x v="0"/>
    <x v="6"/>
    <s v="Redmond"/>
    <n v="97756"/>
    <x v="33"/>
    <x v="1"/>
    <s v="2015"/>
    <d v="2015-06-24T00:00:00"/>
    <n v="-2.58"/>
    <n v="1"/>
    <n v="5.76"/>
    <n v="89327"/>
    <x v="0"/>
  </r>
  <r>
    <n v="23202"/>
    <s v="Medium"/>
    <n v="0.01"/>
    <n v="179.29"/>
    <n v="29.21"/>
    <n v="522"/>
    <x v="1"/>
    <s v="Aaron Riggs"/>
    <s v="Delivery Truck"/>
    <x v="2"/>
    <x v="1"/>
    <x v="11"/>
    <s v="Jumbo Box"/>
    <x v="218"/>
    <n v="0.74"/>
    <n v="0.8997439052995857"/>
    <s v="United States"/>
    <x v="0"/>
    <x v="6"/>
    <s v="Redmond"/>
    <n v="97756"/>
    <x v="33"/>
    <x v="1"/>
    <s v="2015"/>
    <d v="2015-06-23T00:00:00"/>
    <n v="2800.12"/>
    <n v="21"/>
    <n v="3112.13"/>
    <n v="89327"/>
    <x v="0"/>
  </r>
  <r>
    <n v="21517"/>
    <s v="Not Specified"/>
    <n v="0.03"/>
    <n v="1270.99"/>
    <n v="19.989999999999998"/>
    <n v="524"/>
    <x v="1"/>
    <s v="Gina McKnight"/>
    <s v="Regular Air"/>
    <x v="3"/>
    <x v="0"/>
    <x v="8"/>
    <s v="Small Box"/>
    <x v="219"/>
    <n v="0.35"/>
    <n v="0.14042124209639975"/>
    <s v="United States"/>
    <x v="3"/>
    <x v="20"/>
    <s v="Farragut"/>
    <n v="37922"/>
    <x v="13"/>
    <x v="0"/>
    <s v="2015"/>
    <d v="2015-01-22T00:00:00"/>
    <n v="363.55199999999996"/>
    <n v="2"/>
    <n v="2589.0100000000002"/>
    <n v="91127"/>
    <x v="0"/>
  </r>
  <r>
    <n v="21518"/>
    <s v="Not Specified"/>
    <n v="7.0000000000000007E-2"/>
    <n v="2036.48"/>
    <n v="14.7"/>
    <n v="524"/>
    <x v="1"/>
    <s v="Gina McKnight"/>
    <s v="Delivery Truck"/>
    <x v="3"/>
    <x v="2"/>
    <x v="6"/>
    <s v="Jumbo Drum"/>
    <x v="220"/>
    <n v="0.55000000000000004"/>
    <n v="-6.0910382115495296E-3"/>
    <s v="United States"/>
    <x v="3"/>
    <x v="20"/>
    <s v="Farragut"/>
    <n v="37922"/>
    <x v="13"/>
    <x v="0"/>
    <s v="2015"/>
    <d v="2015-01-22T00:00:00"/>
    <n v="-11.536000000000001"/>
    <n v="1"/>
    <n v="1893.93"/>
    <n v="91127"/>
    <x v="0"/>
  </r>
  <r>
    <n v="22176"/>
    <s v="High"/>
    <n v="0.09"/>
    <n v="17.98"/>
    <n v="8.51"/>
    <n v="526"/>
    <x v="1"/>
    <s v="April Hu"/>
    <s v="Regular Air"/>
    <x v="1"/>
    <x v="2"/>
    <x v="6"/>
    <s v="Medium Box"/>
    <x v="18"/>
    <n v="0.4"/>
    <n v="-3.1317197934921666E-2"/>
    <s v="United States"/>
    <x v="0"/>
    <x v="28"/>
    <s v="Mesa"/>
    <n v="85204"/>
    <x v="40"/>
    <x v="3"/>
    <s v="2015"/>
    <d v="2015-05-27T00:00:00"/>
    <n v="-6.6120000000000108"/>
    <n v="12"/>
    <n v="211.13"/>
    <n v="90026"/>
    <x v="0"/>
  </r>
  <r>
    <n v="20494"/>
    <s v="Not Specified"/>
    <n v="0"/>
    <n v="1.88"/>
    <n v="1.49"/>
    <n v="526"/>
    <x v="1"/>
    <s v="April Hu"/>
    <s v="Regular Air"/>
    <x v="1"/>
    <x v="0"/>
    <x v="8"/>
    <s v="Small Box"/>
    <x v="83"/>
    <n v="0.37"/>
    <n v="-0.61282000787711699"/>
    <s v="United States"/>
    <x v="0"/>
    <x v="28"/>
    <s v="Mesa"/>
    <n v="85204"/>
    <x v="60"/>
    <x v="0"/>
    <s v="2015"/>
    <d v="2015-01-18T00:00:00"/>
    <n v="-15.5595"/>
    <n v="13"/>
    <n v="25.39"/>
    <n v="90027"/>
    <x v="0"/>
  </r>
  <r>
    <n v="20495"/>
    <s v="Not Specified"/>
    <n v="0.06"/>
    <n v="5.78"/>
    <n v="5.67"/>
    <n v="526"/>
    <x v="1"/>
    <s v="April Hu"/>
    <s v="Regular Air"/>
    <x v="1"/>
    <x v="0"/>
    <x v="7"/>
    <s v="Small Box"/>
    <x v="221"/>
    <n v="0.36"/>
    <n v="-1.2397158244528474"/>
    <s v="United States"/>
    <x v="0"/>
    <x v="28"/>
    <s v="Mesa"/>
    <n v="85204"/>
    <x v="60"/>
    <x v="0"/>
    <s v="2015"/>
    <d v="2015-01-18T00:00:00"/>
    <n v="-108.19"/>
    <n v="15"/>
    <n v="87.27"/>
    <n v="90027"/>
    <x v="0"/>
  </r>
  <r>
    <n v="26210"/>
    <s v="Low"/>
    <n v="0"/>
    <n v="15.99"/>
    <n v="13.18"/>
    <n v="535"/>
    <x v="0"/>
    <s v="Jill Clements"/>
    <s v="Regular Air"/>
    <x v="0"/>
    <x v="0"/>
    <x v="8"/>
    <s v="Small Box"/>
    <x v="222"/>
    <n v="0.37"/>
    <n v="0.11528332300061996"/>
    <s v="United States"/>
    <x v="3"/>
    <x v="8"/>
    <s v="Montclair"/>
    <n v="22025"/>
    <x v="109"/>
    <x v="4"/>
    <s v="2015"/>
    <d v="2015-04-25T00:00:00"/>
    <n v="46.488"/>
    <n v="23"/>
    <n v="403.25"/>
    <n v="88511"/>
    <x v="0"/>
  </r>
  <r>
    <n v="20811"/>
    <s v="Medium"/>
    <n v="0.05"/>
    <n v="59.78"/>
    <n v="10.29"/>
    <n v="539"/>
    <x v="0"/>
    <s v="Alice Coley"/>
    <s v="Regular Air"/>
    <x v="2"/>
    <x v="0"/>
    <x v="8"/>
    <s v="Small Box"/>
    <x v="223"/>
    <n v="0.39"/>
    <n v="0.38488190306159387"/>
    <s v="United States"/>
    <x v="2"/>
    <x v="12"/>
    <s v="Urbana"/>
    <n v="61801"/>
    <x v="50"/>
    <x v="3"/>
    <s v="2015"/>
    <d v="2015-05-15T00:00:00"/>
    <n v="159.52970000000005"/>
    <n v="7"/>
    <n v="414.49"/>
    <n v="91174"/>
    <x v="0"/>
  </r>
  <r>
    <n v="20812"/>
    <s v="Medium"/>
    <n v="0.08"/>
    <n v="20.99"/>
    <n v="1.25"/>
    <n v="540"/>
    <x v="1"/>
    <s v="Ruth Lamm"/>
    <s v="Regular Air"/>
    <x v="2"/>
    <x v="2"/>
    <x v="5"/>
    <s v="Small Pack"/>
    <x v="224"/>
    <n v="0.83"/>
    <n v="3.2726692073495302E-2"/>
    <s v="United States"/>
    <x v="2"/>
    <x v="12"/>
    <s v="Vernon Hills"/>
    <n v="60061"/>
    <x v="50"/>
    <x v="3"/>
    <s v="2015"/>
    <d v="2015-05-16T00:00:00"/>
    <n v="15.371400000000008"/>
    <n v="28"/>
    <n v="469.69"/>
    <n v="91174"/>
    <x v="0"/>
  </r>
  <r>
    <n v="24783"/>
    <s v="Medium"/>
    <n v="0.05"/>
    <n v="204.1"/>
    <n v="13.99"/>
    <n v="540"/>
    <x v="1"/>
    <s v="Ruth Lamm"/>
    <s v="Regular Air"/>
    <x v="2"/>
    <x v="2"/>
    <x v="6"/>
    <s v="Medium Box"/>
    <x v="225"/>
    <n v="0.37"/>
    <n v="0.69"/>
    <s v="United States"/>
    <x v="2"/>
    <x v="12"/>
    <s v="Vernon Hills"/>
    <n v="60061"/>
    <x v="94"/>
    <x v="3"/>
    <s v="2015"/>
    <d v="2015-05-25T00:00:00"/>
    <n v="5924.1122999999998"/>
    <n v="41"/>
    <n v="8585.67"/>
    <n v="91175"/>
    <x v="0"/>
  </r>
  <r>
    <n v="23401"/>
    <s v="Not Specified"/>
    <n v="0.03"/>
    <n v="13.73"/>
    <n v="6.85"/>
    <n v="547"/>
    <x v="0"/>
    <s v="Henry Ball"/>
    <s v="Express Air"/>
    <x v="0"/>
    <x v="1"/>
    <x v="2"/>
    <s v="Wrap Bag"/>
    <x v="226"/>
    <n v="0.54"/>
    <n v="0.69"/>
    <s v="United States"/>
    <x v="1"/>
    <x v="36"/>
    <s v="Morgantown"/>
    <n v="26501"/>
    <x v="110"/>
    <x v="1"/>
    <s v="2015"/>
    <d v="2015-06-15T00:00:00"/>
    <n v="39.585299999999997"/>
    <n v="4"/>
    <n v="57.37"/>
    <n v="86250"/>
    <x v="0"/>
  </r>
  <r>
    <n v="25806"/>
    <s v="Not Specified"/>
    <n v="0.02"/>
    <n v="7.1"/>
    <n v="6.05"/>
    <n v="549"/>
    <x v="0"/>
    <s v="Dennis Boykin Townsend"/>
    <s v="Regular Air"/>
    <x v="0"/>
    <x v="0"/>
    <x v="8"/>
    <s v="Small Box"/>
    <x v="227"/>
    <n v="0.39"/>
    <n v="-1.0008745476477685"/>
    <s v="United States"/>
    <x v="0"/>
    <x v="27"/>
    <s v="Roswell"/>
    <n v="88201"/>
    <x v="13"/>
    <x v="0"/>
    <s v="2015"/>
    <d v="2015-01-20T00:00:00"/>
    <n v="-66.378"/>
    <n v="9"/>
    <n v="66.319999999999993"/>
    <n v="90908"/>
    <x v="0"/>
  </r>
  <r>
    <n v="24132"/>
    <s v="High"/>
    <n v="0.05"/>
    <n v="1.68"/>
    <n v="1.57"/>
    <n v="550"/>
    <x v="1"/>
    <s v="Edna Monroe Talley"/>
    <s v="Regular Air"/>
    <x v="0"/>
    <x v="0"/>
    <x v="0"/>
    <s v="Wrap Bag"/>
    <x v="15"/>
    <n v="0.59"/>
    <n v="-1.7781333333333336"/>
    <s v="United States"/>
    <x v="2"/>
    <x v="7"/>
    <s v="Seguin"/>
    <n v="78155"/>
    <x v="111"/>
    <x v="0"/>
    <s v="2015"/>
    <d v="2015-01-31T00:00:00"/>
    <n v="-33.340000000000003"/>
    <n v="11"/>
    <n v="18.75"/>
    <n v="90909"/>
    <x v="0"/>
  </r>
  <r>
    <n v="24133"/>
    <s v="High"/>
    <n v="0.1"/>
    <n v="218.75"/>
    <n v="69.64"/>
    <n v="550"/>
    <x v="1"/>
    <s v="Edna Monroe Talley"/>
    <s v="Delivery Truck"/>
    <x v="0"/>
    <x v="1"/>
    <x v="11"/>
    <s v="Jumbo Box"/>
    <x v="228"/>
    <n v="0.77"/>
    <n v="-1.0677205453291603"/>
    <s v="United States"/>
    <x v="2"/>
    <x v="7"/>
    <s v="Seguin"/>
    <n v="78155"/>
    <x v="111"/>
    <x v="0"/>
    <s v="2015"/>
    <d v="2015-02-01T00:00:00"/>
    <n v="-201.27599999999998"/>
    <n v="1"/>
    <n v="188.51"/>
    <n v="90909"/>
    <x v="0"/>
  </r>
  <r>
    <n v="23209"/>
    <s v="Medium"/>
    <n v="0.06"/>
    <n v="549.99"/>
    <n v="49"/>
    <n v="550"/>
    <x v="1"/>
    <s v="Edna Monroe Talley"/>
    <s v="Delivery Truck"/>
    <x v="0"/>
    <x v="2"/>
    <x v="16"/>
    <s v="Jumbo Drum"/>
    <x v="229"/>
    <n v="0.35"/>
    <n v="0.69"/>
    <s v="United States"/>
    <x v="2"/>
    <x v="7"/>
    <s v="Seguin"/>
    <n v="78155"/>
    <x v="20"/>
    <x v="1"/>
    <s v="2015"/>
    <d v="2015-06-13T00:00:00"/>
    <n v="4637.4071999999996"/>
    <n v="13"/>
    <n v="6720.88"/>
    <n v="90910"/>
    <x v="0"/>
  </r>
  <r>
    <n v="23210"/>
    <s v="Medium"/>
    <n v="0.08"/>
    <n v="115.99"/>
    <n v="5.99"/>
    <n v="550"/>
    <x v="1"/>
    <s v="Edna Monroe Talley"/>
    <s v="Express Air"/>
    <x v="0"/>
    <x v="2"/>
    <x v="5"/>
    <s v="Small Box"/>
    <x v="230"/>
    <n v="0.56999999999999995"/>
    <n v="-2.3436209764210938"/>
    <s v="United States"/>
    <x v="2"/>
    <x v="7"/>
    <s v="Seguin"/>
    <n v="78155"/>
    <x v="20"/>
    <x v="1"/>
    <s v="2015"/>
    <d v="2015-06-13T00:00:00"/>
    <n v="-239.54149999999998"/>
    <n v="1"/>
    <n v="102.21"/>
    <n v="90910"/>
    <x v="0"/>
  </r>
  <r>
    <n v="24134"/>
    <s v="High"/>
    <n v="0"/>
    <n v="15.04"/>
    <n v="1.97"/>
    <n v="551"/>
    <x v="0"/>
    <s v="Peggy Chan"/>
    <s v="Regular Air"/>
    <x v="0"/>
    <x v="0"/>
    <x v="7"/>
    <s v="Wrap Bag"/>
    <x v="231"/>
    <n v="0.39"/>
    <n v="0.69"/>
    <s v="United States"/>
    <x v="2"/>
    <x v="7"/>
    <s v="Sherman"/>
    <n v="75090"/>
    <x v="111"/>
    <x v="0"/>
    <s v="2015"/>
    <d v="2015-02-01T00:00:00"/>
    <n v="21.514199999999999"/>
    <n v="2"/>
    <n v="31.18"/>
    <n v="90909"/>
    <x v="0"/>
  </r>
  <r>
    <n v="2368"/>
    <s v="Medium"/>
    <n v="0"/>
    <n v="6.88"/>
    <n v="2"/>
    <n v="553"/>
    <x v="1"/>
    <s v="Kristine Connolly"/>
    <s v="Express Air"/>
    <x v="1"/>
    <x v="0"/>
    <x v="7"/>
    <s v="Wrap Bag"/>
    <x v="232"/>
    <n v="0.39"/>
    <n v="0.12734272791836432"/>
    <s v="United States"/>
    <x v="0"/>
    <x v="1"/>
    <s v="Los Angeles"/>
    <n v="90008"/>
    <x v="9"/>
    <x v="0"/>
    <s v="2015"/>
    <d v="2015-01-29T00:00:00"/>
    <n v="34.068000000000005"/>
    <n v="36"/>
    <n v="267.52999999999997"/>
    <n v="17155"/>
    <x v="1"/>
  </r>
  <r>
    <n v="349"/>
    <s v="Not Specified"/>
    <n v="7.0000000000000007E-2"/>
    <n v="2036.48"/>
    <n v="14.7"/>
    <n v="553"/>
    <x v="1"/>
    <s v="Kristine Connolly"/>
    <s v="Delivery Truck"/>
    <x v="0"/>
    <x v="2"/>
    <x v="6"/>
    <s v="Jumbo Drum"/>
    <x v="220"/>
    <n v="0.55000000000000004"/>
    <n v="9.4625077242590519E-2"/>
    <s v="United States"/>
    <x v="0"/>
    <x v="1"/>
    <s v="Los Angeles"/>
    <n v="90008"/>
    <x v="54"/>
    <x v="2"/>
    <s v="2015"/>
    <d v="2015-02-21T00:00:00"/>
    <n v="4073.25"/>
    <n v="25"/>
    <n v="43046.2"/>
    <n v="2433"/>
    <x v="0"/>
  </r>
  <r>
    <n v="1115"/>
    <s v="Low"/>
    <n v="0.01"/>
    <n v="4.9800000000000004"/>
    <n v="7.44"/>
    <n v="553"/>
    <x v="1"/>
    <s v="Kristine Connolly"/>
    <s v="Regular Air"/>
    <x v="0"/>
    <x v="0"/>
    <x v="7"/>
    <s v="Small Box"/>
    <x v="130"/>
    <n v="0.36"/>
    <n v="-0.54387208140274368"/>
    <s v="United States"/>
    <x v="0"/>
    <x v="1"/>
    <s v="Los Angeles"/>
    <n v="90008"/>
    <x v="112"/>
    <x v="4"/>
    <s v="2015"/>
    <d v="2015-04-24T00:00:00"/>
    <n v="-179.59199999999998"/>
    <n v="63"/>
    <n v="330.21"/>
    <n v="8165"/>
    <x v="0"/>
  </r>
  <r>
    <n v="64"/>
    <s v="Medium"/>
    <n v="0.08"/>
    <n v="124.49"/>
    <n v="51.94"/>
    <n v="553"/>
    <x v="1"/>
    <s v="Kristine Connolly"/>
    <s v="Delivery Truck"/>
    <x v="0"/>
    <x v="1"/>
    <x v="11"/>
    <s v="Jumbo Box"/>
    <x v="156"/>
    <n v="0.63"/>
    <n v="-7.3247386688175292E-2"/>
    <s v="United States"/>
    <x v="0"/>
    <x v="1"/>
    <s v="Los Angeles"/>
    <n v="90008"/>
    <x v="49"/>
    <x v="1"/>
    <s v="2015"/>
    <d v="2015-06-19T00:00:00"/>
    <n v="-500.38"/>
    <n v="56"/>
    <n v="6831.37"/>
    <n v="359"/>
    <x v="0"/>
  </r>
  <r>
    <n v="18349"/>
    <s v="Not Specified"/>
    <n v="7.0000000000000007E-2"/>
    <n v="2036.48"/>
    <n v="14.7"/>
    <n v="555"/>
    <x v="1"/>
    <s v="Walter Young"/>
    <s v="Delivery Truck"/>
    <x v="0"/>
    <x v="2"/>
    <x v="6"/>
    <s v="Jumbo Drum"/>
    <x v="220"/>
    <n v="0.55000000000000004"/>
    <n v="0.58352119669850899"/>
    <s v="United States"/>
    <x v="0"/>
    <x v="17"/>
    <s v="Pleasant Grove"/>
    <n v="84062"/>
    <x v="54"/>
    <x v="2"/>
    <s v="2015"/>
    <d v="2015-02-21T00:00:00"/>
    <n v="6028.41"/>
    <n v="6"/>
    <n v="10331.09"/>
    <n v="86190"/>
    <x v="0"/>
  </r>
  <r>
    <n v="19115"/>
    <s v="Low"/>
    <n v="0.01"/>
    <n v="4.9800000000000004"/>
    <n v="7.44"/>
    <n v="555"/>
    <x v="1"/>
    <s v="Walter Young"/>
    <s v="Regular Air"/>
    <x v="0"/>
    <x v="0"/>
    <x v="7"/>
    <s v="Small Box"/>
    <x v="130"/>
    <n v="0.36"/>
    <n v="-1.9274123539232053"/>
    <s v="United States"/>
    <x v="0"/>
    <x v="17"/>
    <s v="Pleasant Grove"/>
    <n v="84062"/>
    <x v="112"/>
    <x v="4"/>
    <s v="2015"/>
    <d v="2015-04-24T00:00:00"/>
    <n v="-161.6328"/>
    <n v="16"/>
    <n v="83.86"/>
    <n v="86191"/>
    <x v="0"/>
  </r>
  <r>
    <n v="18064"/>
    <s v="Medium"/>
    <n v="0.08"/>
    <n v="124.49"/>
    <n v="51.94"/>
    <n v="555"/>
    <x v="1"/>
    <s v="Walter Young"/>
    <s v="Delivery Truck"/>
    <x v="0"/>
    <x v="1"/>
    <x v="11"/>
    <s v="Jumbo Box"/>
    <x v="156"/>
    <n v="0.63"/>
    <n v="-0.14649498782087317"/>
    <s v="United States"/>
    <x v="0"/>
    <x v="17"/>
    <s v="Pleasant Grove"/>
    <n v="84062"/>
    <x v="49"/>
    <x v="1"/>
    <s v="2015"/>
    <d v="2015-06-19T00:00:00"/>
    <n v="-250.19"/>
    <n v="14"/>
    <n v="1707.84"/>
    <n v="86192"/>
    <x v="0"/>
  </r>
  <r>
    <n v="20368"/>
    <s v="Medium"/>
    <n v="0"/>
    <n v="6.88"/>
    <n v="2"/>
    <n v="556"/>
    <x v="1"/>
    <s v="Kristina Sanders"/>
    <s v="Express Air"/>
    <x v="1"/>
    <x v="0"/>
    <x v="7"/>
    <s v="Wrap Bag"/>
    <x v="232"/>
    <n v="0.39"/>
    <n v="0.69"/>
    <s v="United States"/>
    <x v="0"/>
    <x v="17"/>
    <s v="Provo"/>
    <n v="84604"/>
    <x v="9"/>
    <x v="0"/>
    <s v="2015"/>
    <d v="2015-01-29T00:00:00"/>
    <n v="46.147199999999991"/>
    <n v="9"/>
    <n v="66.88"/>
    <n v="86189"/>
    <x v="0"/>
  </r>
  <r>
    <n v="20369"/>
    <s v="Medium"/>
    <n v="0.03"/>
    <n v="32.479999999999997"/>
    <n v="35"/>
    <n v="556"/>
    <x v="1"/>
    <s v="Kristina Sanders"/>
    <s v="Express Air"/>
    <x v="1"/>
    <x v="0"/>
    <x v="10"/>
    <s v="Large Box"/>
    <x v="233"/>
    <n v="0.81"/>
    <n v="-4.0607282383325449"/>
    <s v="United States"/>
    <x v="0"/>
    <x v="17"/>
    <s v="Provo"/>
    <n v="84604"/>
    <x v="9"/>
    <x v="0"/>
    <s v="2015"/>
    <d v="2015-01-28T00:00:00"/>
    <n v="-1116.3348000000001"/>
    <n v="8"/>
    <n v="274.91000000000003"/>
    <n v="86189"/>
    <x v="0"/>
  </r>
  <r>
    <n v="21966"/>
    <s v="Critical"/>
    <n v="0.02"/>
    <n v="280.98"/>
    <n v="57"/>
    <n v="568"/>
    <x v="1"/>
    <s v="Peter McConnell"/>
    <s v="Delivery Truck"/>
    <x v="3"/>
    <x v="1"/>
    <x v="1"/>
    <s v="Jumbo Drum"/>
    <x v="234"/>
    <n v="0.78"/>
    <n v="1.0115651079965269"/>
    <s v="United States"/>
    <x v="3"/>
    <x v="37"/>
    <s v="Columbus"/>
    <n v="39701"/>
    <x v="30"/>
    <x v="5"/>
    <s v="2015"/>
    <d v="2015-03-05T00:00:00"/>
    <n v="1141.7939999999999"/>
    <n v="4"/>
    <n v="1128.74"/>
    <n v="88879"/>
    <x v="0"/>
  </r>
  <r>
    <n v="22667"/>
    <s v="Not Specified"/>
    <n v="0.09"/>
    <n v="70.97"/>
    <n v="3.5"/>
    <n v="568"/>
    <x v="1"/>
    <s v="Peter McConnell"/>
    <s v="Regular Air"/>
    <x v="3"/>
    <x v="0"/>
    <x v="15"/>
    <s v="Small Box"/>
    <x v="235"/>
    <n v="0.59"/>
    <n v="-0.12353503145200315"/>
    <s v="United States"/>
    <x v="3"/>
    <x v="37"/>
    <s v="Columbus"/>
    <n v="39701"/>
    <x v="112"/>
    <x v="4"/>
    <s v="2015"/>
    <d v="2015-04-15T00:00:00"/>
    <n v="-99.568000000000012"/>
    <n v="12"/>
    <n v="805.99"/>
    <n v="88880"/>
    <x v="0"/>
  </r>
  <r>
    <n v="22736"/>
    <s v="Medium"/>
    <n v="0.08"/>
    <n v="67.28"/>
    <n v="19.989999999999998"/>
    <n v="568"/>
    <x v="1"/>
    <s v="Peter McConnell"/>
    <s v="Express Air"/>
    <x v="3"/>
    <x v="0"/>
    <x v="8"/>
    <s v="Small Box"/>
    <x v="236"/>
    <n v="0.4"/>
    <n v="0.21082247266862938"/>
    <s v="United States"/>
    <x v="3"/>
    <x v="37"/>
    <s v="Columbus"/>
    <n v="39701"/>
    <x v="113"/>
    <x v="4"/>
    <s v="2015"/>
    <d v="2015-04-03T00:00:00"/>
    <n v="224.85059999999999"/>
    <n v="16"/>
    <n v="1066.54"/>
    <n v="88882"/>
    <x v="0"/>
  </r>
  <r>
    <n v="26038"/>
    <s v="Low"/>
    <n v="0.06"/>
    <n v="7.99"/>
    <n v="5.03"/>
    <n v="570"/>
    <x v="0"/>
    <s v="Katharine Bass"/>
    <s v="Regular Air"/>
    <x v="3"/>
    <x v="2"/>
    <x v="5"/>
    <s v="Medium Box"/>
    <x v="145"/>
    <n v="0.6"/>
    <n v="-1.857818679647095"/>
    <s v="United States"/>
    <x v="0"/>
    <x v="34"/>
    <s v="Henderson"/>
    <n v="89015"/>
    <x v="107"/>
    <x v="0"/>
    <s v="2015"/>
    <d v="2015-01-13T00:00:00"/>
    <n v="-122.13300000000001"/>
    <n v="10"/>
    <n v="65.739999999999995"/>
    <n v="88881"/>
    <x v="0"/>
  </r>
  <r>
    <n v="23719"/>
    <s v="Critical"/>
    <n v="0.05"/>
    <n v="4.13"/>
    <n v="5.04"/>
    <n v="573"/>
    <x v="1"/>
    <s v="Vanessa Winstead"/>
    <s v="Regular Air"/>
    <x v="1"/>
    <x v="0"/>
    <x v="8"/>
    <s v="Small Box"/>
    <x v="237"/>
    <n v="0.38"/>
    <n v="-2.0814212328767123"/>
    <s v="United States"/>
    <x v="2"/>
    <x v="12"/>
    <s v="Pekin"/>
    <n v="61554"/>
    <x v="114"/>
    <x v="5"/>
    <s v="2015"/>
    <d v="2015-03-14T00:00:00"/>
    <n v="-12.1555"/>
    <n v="1"/>
    <n v="5.84"/>
    <n v="86555"/>
    <x v="0"/>
  </r>
  <r>
    <n v="21992"/>
    <s v="High"/>
    <n v="0.08"/>
    <n v="415.88"/>
    <n v="11.37"/>
    <n v="573"/>
    <x v="1"/>
    <s v="Vanessa Winstead"/>
    <s v="Regular Air"/>
    <x v="0"/>
    <x v="0"/>
    <x v="10"/>
    <s v="Small Box"/>
    <x v="165"/>
    <n v="0.56999999999999995"/>
    <n v="-0.66347215030697537"/>
    <s v="United States"/>
    <x v="2"/>
    <x v="12"/>
    <s v="Pekin"/>
    <n v="61554"/>
    <x v="115"/>
    <x v="2"/>
    <s v="2015"/>
    <d v="2015-02-27T00:00:00"/>
    <n v="-269.08440000000002"/>
    <n v="1"/>
    <n v="405.57"/>
    <n v="86556"/>
    <x v="0"/>
  </r>
  <r>
    <n v="21325"/>
    <s v="Low"/>
    <n v="0.06"/>
    <n v="4.4800000000000004"/>
    <n v="49"/>
    <n v="576"/>
    <x v="0"/>
    <s v="Gordon Lyon"/>
    <s v="Regular Air"/>
    <x v="0"/>
    <x v="0"/>
    <x v="15"/>
    <s v="Large Box"/>
    <x v="238"/>
    <n v="0.6"/>
    <n v="-17.361963190184049"/>
    <s v="United States"/>
    <x v="0"/>
    <x v="1"/>
    <s v="Pomona"/>
    <n v="91767"/>
    <x v="107"/>
    <x v="0"/>
    <s v="2015"/>
    <d v="2015-01-17T00:00:00"/>
    <n v="-566"/>
    <n v="4"/>
    <n v="32.6"/>
    <n v="88645"/>
    <x v="0"/>
  </r>
  <r>
    <n v="18664"/>
    <s v="Medium"/>
    <n v="0.03"/>
    <n v="162.93"/>
    <n v="19.989999999999998"/>
    <n v="578"/>
    <x v="0"/>
    <s v="Evan K Bullard"/>
    <s v="Regular Air"/>
    <x v="0"/>
    <x v="0"/>
    <x v="4"/>
    <s v="Small Box"/>
    <x v="239"/>
    <n v="0.39"/>
    <n v="0.56823292238505074"/>
    <s v="United States"/>
    <x v="1"/>
    <x v="18"/>
    <s v="Naugatuck"/>
    <n v="6770"/>
    <x v="116"/>
    <x v="3"/>
    <s v="2015"/>
    <d v="2015-05-14T00:00:00"/>
    <n v="293.14"/>
    <n v="3"/>
    <n v="515.88"/>
    <n v="88644"/>
    <x v="0"/>
  </r>
  <r>
    <n v="18665"/>
    <s v="Medium"/>
    <n v="0.01"/>
    <n v="11.58"/>
    <n v="5.72"/>
    <n v="579"/>
    <x v="0"/>
    <s v="Marlene Abrams"/>
    <s v="Regular Air"/>
    <x v="0"/>
    <x v="0"/>
    <x v="4"/>
    <s v="Small Box"/>
    <x v="240"/>
    <n v="0.35"/>
    <n v="-0.26376695929768557"/>
    <s v="United States"/>
    <x v="1"/>
    <x v="18"/>
    <s v="Seymour"/>
    <n v="6478"/>
    <x v="116"/>
    <x v="3"/>
    <s v="2015"/>
    <d v="2015-05-15T00:00:00"/>
    <n v="-6.61"/>
    <n v="2"/>
    <n v="25.06"/>
    <n v="88644"/>
    <x v="0"/>
  </r>
  <r>
    <n v="18662"/>
    <s v="Medium"/>
    <n v="0.01"/>
    <n v="55.99"/>
    <n v="5"/>
    <n v="580"/>
    <x v="0"/>
    <s v="Kathryn Patrick"/>
    <s v="Regular Air"/>
    <x v="0"/>
    <x v="2"/>
    <x v="5"/>
    <s v="Small Pack"/>
    <x v="241"/>
    <n v="0.8"/>
    <n v="-9.9510583840619823E-2"/>
    <s v="United States"/>
    <x v="1"/>
    <x v="14"/>
    <s v="Auburn"/>
    <n v="4210"/>
    <x v="116"/>
    <x v="3"/>
    <s v="2015"/>
    <d v="2015-05-14T00:00:00"/>
    <n v="-57.541000000000004"/>
    <n v="12"/>
    <n v="578.24"/>
    <n v="88644"/>
    <x v="0"/>
  </r>
  <r>
    <n v="24180"/>
    <s v="Not Specified"/>
    <n v="0.04"/>
    <n v="15.51"/>
    <n v="17.78"/>
    <n v="584"/>
    <x v="0"/>
    <s v="Timothy Currie"/>
    <s v="Regular Air"/>
    <x v="0"/>
    <x v="0"/>
    <x v="10"/>
    <s v="Small Box"/>
    <x v="242"/>
    <n v="0.59"/>
    <n v="-2.2767467715727361"/>
    <s v="United States"/>
    <x v="1"/>
    <x v="15"/>
    <s v="Woburn"/>
    <n v="1801"/>
    <x v="72"/>
    <x v="0"/>
    <s v="2015"/>
    <d v="2015-01-23T00:00:00"/>
    <n v="-266.22000000000003"/>
    <n v="7"/>
    <n v="116.93"/>
    <n v="88646"/>
    <x v="0"/>
  </r>
  <r>
    <n v="18663"/>
    <s v="Medium"/>
    <n v="0.06"/>
    <n v="13.9"/>
    <n v="7.59"/>
    <n v="585"/>
    <x v="0"/>
    <s v="William Larson"/>
    <s v="Regular Air"/>
    <x v="0"/>
    <x v="0"/>
    <x v="12"/>
    <s v="Small Pack"/>
    <x v="243"/>
    <n v="0.56000000000000005"/>
    <n v="-0.39653857436198303"/>
    <s v="United States"/>
    <x v="1"/>
    <x v="16"/>
    <s v="Concord"/>
    <n v="3301"/>
    <x v="116"/>
    <x v="3"/>
    <s v="2015"/>
    <d v="2015-05-14T00:00:00"/>
    <n v="-67.59"/>
    <n v="12"/>
    <n v="170.45"/>
    <n v="88644"/>
    <x v="0"/>
  </r>
  <r>
    <n v="19781"/>
    <s v="Critical"/>
    <n v="0.08"/>
    <n v="30.53"/>
    <n v="19.989999999999998"/>
    <n v="592"/>
    <x v="0"/>
    <s v="Eva Silverman"/>
    <s v="Regular Air"/>
    <x v="2"/>
    <x v="0"/>
    <x v="9"/>
    <s v="Small Box"/>
    <x v="244"/>
    <n v="0.39"/>
    <n v="-0.83907230559345158"/>
    <s v="United States"/>
    <x v="2"/>
    <x v="12"/>
    <s v="Wilmette"/>
    <n v="60091"/>
    <x v="60"/>
    <x v="0"/>
    <s v="2015"/>
    <d v="2015-01-17T00:00:00"/>
    <n v="-239.8656"/>
    <n v="10"/>
    <n v="285.87"/>
    <n v="86307"/>
    <x v="0"/>
  </r>
  <r>
    <n v="19782"/>
    <s v="Critical"/>
    <n v="0.01"/>
    <n v="1.68"/>
    <n v="1.57"/>
    <n v="593"/>
    <x v="0"/>
    <s v="Joel Huffman"/>
    <s v="Regular Air"/>
    <x v="2"/>
    <x v="0"/>
    <x v="0"/>
    <s v="Wrap Bag"/>
    <x v="15"/>
    <n v="0.59"/>
    <n v="-2.6236622484045165"/>
    <s v="United States"/>
    <x v="2"/>
    <x v="12"/>
    <s v="Woodridge"/>
    <n v="60517"/>
    <x v="60"/>
    <x v="0"/>
    <s v="2015"/>
    <d v="2015-01-19T00:00:00"/>
    <n v="-53.444000000000003"/>
    <n v="12"/>
    <n v="20.37"/>
    <n v="86307"/>
    <x v="0"/>
  </r>
  <r>
    <n v="22996"/>
    <s v="Critical"/>
    <n v="0.09"/>
    <n v="13.79"/>
    <n v="8.7799999999999994"/>
    <n v="594"/>
    <x v="1"/>
    <s v="Charlie Moore"/>
    <s v="Regular Air"/>
    <x v="3"/>
    <x v="1"/>
    <x v="2"/>
    <s v="Small Box"/>
    <x v="245"/>
    <n v="0.43"/>
    <n v="-1.2683486238532109"/>
    <s v="United States"/>
    <x v="2"/>
    <x v="38"/>
    <s v="Anderson"/>
    <n v="46016"/>
    <x v="24"/>
    <x v="5"/>
    <s v="2015"/>
    <d v="2015-03-17T00:00:00"/>
    <n v="-22.12"/>
    <n v="1"/>
    <n v="17.440000000000001"/>
    <n v="86309"/>
    <x v="0"/>
  </r>
  <r>
    <n v="21662"/>
    <s v="Critical"/>
    <n v="0.04"/>
    <n v="39.479999999999997"/>
    <n v="1.99"/>
    <n v="594"/>
    <x v="1"/>
    <s v="Charlie Moore"/>
    <s v="Regular Air"/>
    <x v="3"/>
    <x v="2"/>
    <x v="13"/>
    <s v="Small Pack"/>
    <x v="246"/>
    <n v="0.54"/>
    <n v="0.69"/>
    <s v="United States"/>
    <x v="2"/>
    <x v="38"/>
    <s v="Anderson"/>
    <n v="46016"/>
    <x v="117"/>
    <x v="1"/>
    <s v="2015"/>
    <d v="2015-06-22T00:00:00"/>
    <n v="484.84919999999994"/>
    <n v="18"/>
    <n v="702.68"/>
    <n v="86311"/>
    <x v="0"/>
  </r>
  <r>
    <n v="21663"/>
    <s v="Critical"/>
    <n v="0.04"/>
    <n v="3.7"/>
    <n v="1.61"/>
    <n v="594"/>
    <x v="1"/>
    <s v="Charlie Moore"/>
    <s v="Regular Air"/>
    <x v="3"/>
    <x v="1"/>
    <x v="2"/>
    <s v="Wrap Bag"/>
    <x v="247"/>
    <n v="0.44"/>
    <n v="0.26769779892920881"/>
    <s v="United States"/>
    <x v="2"/>
    <x v="38"/>
    <s v="Anderson"/>
    <n v="46016"/>
    <x v="117"/>
    <x v="1"/>
    <s v="2015"/>
    <d v="2015-06-20T00:00:00"/>
    <n v="18"/>
    <n v="18"/>
    <n v="67.239999999999995"/>
    <n v="86311"/>
    <x v="0"/>
  </r>
  <r>
    <n v="24480"/>
    <s v="Critical"/>
    <n v="0.03"/>
    <n v="3.8"/>
    <n v="1.49"/>
    <n v="596"/>
    <x v="1"/>
    <s v="Doris Fitzpatrick"/>
    <s v="Regular Air"/>
    <x v="3"/>
    <x v="0"/>
    <x v="8"/>
    <s v="Small Box"/>
    <x v="27"/>
    <n v="0.38"/>
    <n v="0.62935723114956732"/>
    <s v="United States"/>
    <x v="2"/>
    <x v="38"/>
    <s v="Carmel"/>
    <n v="46032"/>
    <x v="2"/>
    <x v="2"/>
    <s v="2015"/>
    <d v="2015-02-17T00:00:00"/>
    <n v="15.2745"/>
    <n v="6"/>
    <n v="24.27"/>
    <n v="86308"/>
    <x v="0"/>
  </r>
  <r>
    <n v="24481"/>
    <s v="Critical"/>
    <n v="7.0000000000000007E-2"/>
    <n v="7.98"/>
    <n v="1.25"/>
    <n v="596"/>
    <x v="1"/>
    <s v="Doris Fitzpatrick"/>
    <s v="Regular Air"/>
    <x v="3"/>
    <x v="0"/>
    <x v="7"/>
    <s v="Wrap Bag"/>
    <x v="248"/>
    <n v="0.35"/>
    <n v="0.69"/>
    <s v="United States"/>
    <x v="2"/>
    <x v="38"/>
    <s v="Carmel"/>
    <n v="46032"/>
    <x v="2"/>
    <x v="2"/>
    <s v="2015"/>
    <d v="2015-02-17T00:00:00"/>
    <n v="26.585699999999999"/>
    <n v="5"/>
    <n v="38.53"/>
    <n v="86308"/>
    <x v="0"/>
  </r>
  <r>
    <n v="24482"/>
    <s v="Critical"/>
    <n v="7.0000000000000007E-2"/>
    <n v="417.4"/>
    <n v="75.23"/>
    <n v="596"/>
    <x v="1"/>
    <s v="Doris Fitzpatrick"/>
    <s v="Delivery Truck"/>
    <x v="3"/>
    <x v="1"/>
    <x v="11"/>
    <s v="Jumbo Box"/>
    <x v="249"/>
    <n v="0.79"/>
    <n v="-0.11716245275641859"/>
    <s v="United States"/>
    <x v="2"/>
    <x v="38"/>
    <s v="Carmel"/>
    <n v="46032"/>
    <x v="2"/>
    <x v="2"/>
    <s v="2015"/>
    <d v="2015-02-16T00:00:00"/>
    <n v="-575.35199999999998"/>
    <n v="12"/>
    <n v="4910.72"/>
    <n v="86308"/>
    <x v="0"/>
  </r>
  <r>
    <n v="25949"/>
    <s v="Not Specified"/>
    <n v="0.1"/>
    <n v="6.48"/>
    <n v="5.9"/>
    <n v="597"/>
    <x v="0"/>
    <s v="Alexandra Wise"/>
    <s v="Regular Air"/>
    <x v="2"/>
    <x v="0"/>
    <x v="7"/>
    <s v="Small Box"/>
    <x v="250"/>
    <n v="0.37"/>
    <n v="-0.44208047945205481"/>
    <s v="United States"/>
    <x v="2"/>
    <x v="38"/>
    <s v="Columbus"/>
    <n v="47201"/>
    <x v="69"/>
    <x v="1"/>
    <s v="2015"/>
    <d v="2015-06-10T00:00:00"/>
    <n v="-51.634999999999998"/>
    <n v="19"/>
    <n v="116.8"/>
    <n v="86310"/>
    <x v="0"/>
  </r>
  <r>
    <n v="21274"/>
    <s v="Medium"/>
    <n v="0.06"/>
    <n v="6.48"/>
    <n v="7.37"/>
    <n v="600"/>
    <x v="0"/>
    <s v="Vickie Morse"/>
    <s v="Regular Air"/>
    <x v="0"/>
    <x v="0"/>
    <x v="7"/>
    <s v="Small Box"/>
    <x v="251"/>
    <n v="0.37"/>
    <n v="-2.3291139240506329"/>
    <s v="United States"/>
    <x v="1"/>
    <x v="30"/>
    <s v="Reisterstown"/>
    <n v="21136"/>
    <x v="114"/>
    <x v="5"/>
    <s v="2015"/>
    <d v="2015-03-14T00:00:00"/>
    <n v="-75.44"/>
    <n v="5"/>
    <n v="32.39"/>
    <n v="87579"/>
    <x v="0"/>
  </r>
  <r>
    <n v="20929"/>
    <s v="Not Specified"/>
    <n v="0.02"/>
    <n v="35.99"/>
    <n v="5"/>
    <n v="603"/>
    <x v="0"/>
    <s v="Gretchen Ball"/>
    <s v="Regular Air"/>
    <x v="1"/>
    <x v="2"/>
    <x v="5"/>
    <s v="Small Box"/>
    <x v="252"/>
    <n v="0.85"/>
    <n v="-0.53090126871241061"/>
    <s v="United States"/>
    <x v="0"/>
    <x v="21"/>
    <s v="Pueblo"/>
    <n v="81001"/>
    <x v="118"/>
    <x v="2"/>
    <s v="2015"/>
    <d v="2015-02-05T00:00:00"/>
    <n v="-120.934"/>
    <n v="7"/>
    <n v="227.79"/>
    <n v="87020"/>
    <x v="0"/>
  </r>
  <r>
    <n v="4015"/>
    <s v="Critical"/>
    <n v="0.09"/>
    <n v="154.13"/>
    <n v="69"/>
    <n v="604"/>
    <x v="1"/>
    <s v="Lindsay P Ashley"/>
    <s v="Express Air"/>
    <x v="0"/>
    <x v="1"/>
    <x v="11"/>
    <s v="Large Box"/>
    <x v="66"/>
    <n v="0.68"/>
    <n v="-0.31054137710644614"/>
    <s v="United States"/>
    <x v="0"/>
    <x v="1"/>
    <s v="Los Angeles"/>
    <n v="90045"/>
    <x v="88"/>
    <x v="5"/>
    <s v="2015"/>
    <d v="2015-03-15T00:00:00"/>
    <n v="-1763.7477000000003"/>
    <n v="38"/>
    <n v="5679.59"/>
    <n v="28647"/>
    <x v="0"/>
  </r>
  <r>
    <n v="4903"/>
    <s v="Critical"/>
    <n v="0.03"/>
    <n v="1.88"/>
    <n v="1.49"/>
    <n v="604"/>
    <x v="1"/>
    <s v="Lindsay P Ashley"/>
    <s v="Regular Air"/>
    <x v="1"/>
    <x v="0"/>
    <x v="8"/>
    <s v="Small Box"/>
    <x v="83"/>
    <n v="0.37"/>
    <n v="-0.1475713448006255"/>
    <s v="United States"/>
    <x v="0"/>
    <x v="1"/>
    <s v="Los Angeles"/>
    <n v="90045"/>
    <x v="76"/>
    <x v="0"/>
    <s v="2015"/>
    <d v="2015-01-25T00:00:00"/>
    <n v="-15.099500000000001"/>
    <n v="52"/>
    <n v="102.32"/>
    <n v="34882"/>
    <x v="0"/>
  </r>
  <r>
    <n v="22015"/>
    <s v="Critical"/>
    <n v="0.09"/>
    <n v="154.13"/>
    <n v="69"/>
    <n v="605"/>
    <x v="0"/>
    <s v="Alison Peters Wooten"/>
    <s v="Express Air"/>
    <x v="0"/>
    <x v="1"/>
    <x v="11"/>
    <s v="Large Box"/>
    <x v="66"/>
    <n v="0.68"/>
    <n v="-1.1800564019188697"/>
    <s v="United States"/>
    <x v="1"/>
    <x v="4"/>
    <s v="West Islip"/>
    <n v="11795"/>
    <x v="88"/>
    <x v="5"/>
    <s v="2015"/>
    <d v="2015-03-15T00:00:00"/>
    <n v="-1763.7477000000003"/>
    <n v="10"/>
    <n v="1494.63"/>
    <n v="91144"/>
    <x v="0"/>
  </r>
  <r>
    <n v="18492"/>
    <s v="Not Specified"/>
    <n v="0.02"/>
    <n v="15.57"/>
    <n v="1.39"/>
    <n v="617"/>
    <x v="1"/>
    <s v="Brett Schultz"/>
    <s v="Regular Air"/>
    <x v="3"/>
    <x v="0"/>
    <x v="4"/>
    <s v="Small Box"/>
    <x v="253"/>
    <n v="0.38"/>
    <n v="0.50925373134328356"/>
    <s v="United States"/>
    <x v="0"/>
    <x v="21"/>
    <s v="Pueblo"/>
    <n v="81001"/>
    <x v="119"/>
    <x v="4"/>
    <s v="2015"/>
    <d v="2015-04-30T00:00:00"/>
    <n v="23.5428"/>
    <n v="3"/>
    <n v="46.23"/>
    <n v="88198"/>
    <x v="0"/>
  </r>
  <r>
    <n v="18493"/>
    <s v="Not Specified"/>
    <n v="0.02"/>
    <n v="20.89"/>
    <n v="11.52"/>
    <n v="617"/>
    <x v="1"/>
    <s v="Brett Schultz"/>
    <s v="Regular Air"/>
    <x v="3"/>
    <x v="0"/>
    <x v="10"/>
    <s v="Small Box"/>
    <x v="254"/>
    <n v="0.83"/>
    <n v="-0.98865940991120027"/>
    <s v="United States"/>
    <x v="0"/>
    <x v="21"/>
    <s v="Pueblo"/>
    <n v="81001"/>
    <x v="119"/>
    <x v="4"/>
    <s v="2015"/>
    <d v="2015-04-30T00:00:00"/>
    <n v="-276.11279999999999"/>
    <n v="13"/>
    <n v="279.27999999999997"/>
    <n v="88198"/>
    <x v="0"/>
  </r>
  <r>
    <n v="22196"/>
    <s v="Critical"/>
    <n v="0.06"/>
    <n v="17.98"/>
    <n v="4"/>
    <n v="618"/>
    <x v="1"/>
    <s v="Robert Cowan"/>
    <s v="Regular Air"/>
    <x v="3"/>
    <x v="2"/>
    <x v="13"/>
    <s v="Small Box"/>
    <x v="49"/>
    <n v="0.79"/>
    <n v="-1.1151869825863545"/>
    <s v="United States"/>
    <x v="0"/>
    <x v="21"/>
    <s v="Pueblo West"/>
    <n v="81007"/>
    <x v="120"/>
    <x v="5"/>
    <s v="2015"/>
    <d v="2015-03-25T00:00:00"/>
    <n v="-78.13"/>
    <n v="4"/>
    <n v="70.06"/>
    <n v="88197"/>
    <x v="0"/>
  </r>
  <r>
    <n v="18490"/>
    <s v="Not Specified"/>
    <n v="0.06"/>
    <n v="5.38"/>
    <n v="5.24"/>
    <n v="618"/>
    <x v="1"/>
    <s v="Robert Cowan"/>
    <s v="Express Air"/>
    <x v="3"/>
    <x v="0"/>
    <x v="8"/>
    <s v="Small Box"/>
    <x v="255"/>
    <n v="0.36"/>
    <n v="-0.79040503544365692"/>
    <s v="United States"/>
    <x v="0"/>
    <x v="21"/>
    <s v="Pueblo West"/>
    <n v="81007"/>
    <x v="119"/>
    <x v="4"/>
    <s v="2015"/>
    <d v="2015-04-30T00:00:00"/>
    <n v="-64.670940000000002"/>
    <n v="14"/>
    <n v="81.819999999999993"/>
    <n v="88198"/>
    <x v="0"/>
  </r>
  <r>
    <n v="18491"/>
    <s v="Not Specified"/>
    <n v="0.03"/>
    <n v="7.35"/>
    <n v="5.96"/>
    <n v="618"/>
    <x v="1"/>
    <s v="Robert Cowan"/>
    <s v="Regular Air"/>
    <x v="3"/>
    <x v="0"/>
    <x v="7"/>
    <s v="Small Box"/>
    <x v="256"/>
    <n v="0.38"/>
    <n v="-0.84446808510638294"/>
    <s v="United States"/>
    <x v="0"/>
    <x v="21"/>
    <s v="Pueblo West"/>
    <n v="81007"/>
    <x v="119"/>
    <x v="4"/>
    <s v="2015"/>
    <d v="2015-04-30T00:00:00"/>
    <n v="-11.113199999999999"/>
    <n v="1"/>
    <n v="13.16"/>
    <n v="88198"/>
    <x v="0"/>
  </r>
  <r>
    <n v="25539"/>
    <s v="Critical"/>
    <n v="0.03"/>
    <n v="14.2"/>
    <n v="5.3"/>
    <n v="619"/>
    <x v="0"/>
    <s v="Howard Rogers"/>
    <s v="Regular Air"/>
    <x v="3"/>
    <x v="1"/>
    <x v="2"/>
    <s v="Wrap Bag"/>
    <x v="257"/>
    <n v="0.46"/>
    <n v="0.51956500631129232"/>
    <s v="United States"/>
    <x v="2"/>
    <x v="22"/>
    <s v="Southgate"/>
    <n v="48195"/>
    <x v="0"/>
    <x v="0"/>
    <s v="2015"/>
    <d v="2015-01-08T00:00:00"/>
    <n v="107.02"/>
    <n v="14"/>
    <n v="205.98"/>
    <n v="88196"/>
    <x v="0"/>
  </r>
  <r>
    <n v="22248"/>
    <s v="Medium"/>
    <n v="0.1"/>
    <n v="6.88"/>
    <n v="2"/>
    <n v="621"/>
    <x v="0"/>
    <s v="Heather Stern"/>
    <s v="Regular Air"/>
    <x v="1"/>
    <x v="0"/>
    <x v="7"/>
    <s v="Wrap Bag"/>
    <x v="232"/>
    <n v="0.39"/>
    <n v="0.58550540368722193"/>
    <s v="United States"/>
    <x v="1"/>
    <x v="18"/>
    <s v="Newington"/>
    <n v="6111"/>
    <x v="115"/>
    <x v="2"/>
    <s v="2015"/>
    <d v="2015-02-27T00:00:00"/>
    <n v="18.420000000000002"/>
    <n v="5"/>
    <n v="31.46"/>
    <n v="91432"/>
    <x v="0"/>
  </r>
  <r>
    <n v="22247"/>
    <s v="Medium"/>
    <n v="0.06"/>
    <n v="195.99"/>
    <n v="8.99"/>
    <n v="622"/>
    <x v="0"/>
    <s v="Hazel Khan"/>
    <s v="Regular Air"/>
    <x v="1"/>
    <x v="2"/>
    <x v="5"/>
    <s v="Small Box"/>
    <x v="258"/>
    <n v="0.6"/>
    <n v="0.36826243189984931"/>
    <s v="United States"/>
    <x v="1"/>
    <x v="14"/>
    <s v="Auburn"/>
    <n v="4210"/>
    <x v="115"/>
    <x v="2"/>
    <s v="2015"/>
    <d v="2015-02-28T00:00:00"/>
    <n v="349.47"/>
    <n v="6"/>
    <n v="948.97"/>
    <n v="91432"/>
    <x v="0"/>
  </r>
  <r>
    <n v="24880"/>
    <s v="High"/>
    <n v="0.05"/>
    <n v="6.48"/>
    <n v="8.4"/>
    <n v="623"/>
    <x v="0"/>
    <s v="Jenny Petty"/>
    <s v="Regular Air"/>
    <x v="1"/>
    <x v="0"/>
    <x v="7"/>
    <s v="Small Box"/>
    <x v="259"/>
    <n v="0.37"/>
    <n v="-1.6522841083290751"/>
    <s v="United States"/>
    <x v="1"/>
    <x v="16"/>
    <s v="Manchester"/>
    <n v="3101"/>
    <x v="113"/>
    <x v="4"/>
    <s v="2015"/>
    <d v="2015-04-03T00:00:00"/>
    <n v="-226.34640000000002"/>
    <n v="21"/>
    <n v="136.99"/>
    <n v="91433"/>
    <x v="0"/>
  </r>
  <r>
    <n v="24881"/>
    <s v="High"/>
    <n v="0.05"/>
    <n v="55.99"/>
    <n v="5"/>
    <n v="624"/>
    <x v="0"/>
    <s v="Terry Klein"/>
    <s v="Regular Air"/>
    <x v="1"/>
    <x v="2"/>
    <x v="5"/>
    <s v="Small Pack"/>
    <x v="241"/>
    <n v="0.8"/>
    <n v="-2.8298695652173911"/>
    <s v="United States"/>
    <x v="1"/>
    <x v="9"/>
    <s v="Rutland"/>
    <n v="5701"/>
    <x v="113"/>
    <x v="4"/>
    <s v="2015"/>
    <d v="2015-04-01T00:00:00"/>
    <n v="-281.17583999999999"/>
    <n v="2"/>
    <n v="99.36"/>
    <n v="91433"/>
    <x v="0"/>
  </r>
  <r>
    <n v="21718"/>
    <s v="Medium"/>
    <n v="0.02"/>
    <n v="419.19"/>
    <n v="19.989999999999998"/>
    <n v="627"/>
    <x v="0"/>
    <s v="Scott McKenna"/>
    <s v="Regular Air"/>
    <x v="0"/>
    <x v="0"/>
    <x v="10"/>
    <s v="Small Box"/>
    <x v="260"/>
    <n v="0.57999999999999996"/>
    <n v="0.69"/>
    <s v="United States"/>
    <x v="1"/>
    <x v="10"/>
    <s v="Steubenville"/>
    <n v="43952"/>
    <x v="109"/>
    <x v="4"/>
    <s v="2015"/>
    <d v="2015-04-22T00:00:00"/>
    <n v="6610.2"/>
    <n v="22"/>
    <n v="9580"/>
    <n v="90469"/>
    <x v="0"/>
  </r>
  <r>
    <n v="19364"/>
    <s v="High"/>
    <n v="0.01"/>
    <n v="2.08"/>
    <n v="5.33"/>
    <n v="635"/>
    <x v="1"/>
    <s v="Juan Justice"/>
    <s v="Regular Air"/>
    <x v="0"/>
    <x v="1"/>
    <x v="2"/>
    <s v="Small Box"/>
    <x v="261"/>
    <n v="0.43"/>
    <n v="-3.6621610169491525"/>
    <s v="United States"/>
    <x v="2"/>
    <x v="3"/>
    <s v="Saint Paul"/>
    <n v="55106"/>
    <x v="121"/>
    <x v="4"/>
    <s v="2015"/>
    <d v="2015-04-05T00:00:00"/>
    <n v="-103.7124"/>
    <n v="12"/>
    <n v="28.32"/>
    <n v="89284"/>
    <x v="0"/>
  </r>
  <r>
    <n v="19365"/>
    <s v="High"/>
    <n v="0.03"/>
    <n v="370.98"/>
    <n v="99"/>
    <n v="635"/>
    <x v="1"/>
    <s v="Juan Justice"/>
    <s v="Delivery Truck"/>
    <x v="0"/>
    <x v="0"/>
    <x v="10"/>
    <s v="Jumbo Drum"/>
    <x v="262"/>
    <n v="0.65"/>
    <n v="-5.3815517711702586E-2"/>
    <s v="United States"/>
    <x v="2"/>
    <x v="3"/>
    <s v="Saint Paul"/>
    <n v="55106"/>
    <x v="121"/>
    <x v="4"/>
    <s v="2015"/>
    <d v="2015-04-06T00:00:00"/>
    <n v="-124.2864"/>
    <n v="6"/>
    <n v="2309.4899999999998"/>
    <n v="89284"/>
    <x v="0"/>
  </r>
  <r>
    <n v="19539"/>
    <s v="Low"/>
    <n v="0.06"/>
    <n v="160.97999999999999"/>
    <n v="35.020000000000003"/>
    <n v="637"/>
    <x v="0"/>
    <s v="Christopher Bryant"/>
    <s v="Delivery Truck"/>
    <x v="3"/>
    <x v="1"/>
    <x v="14"/>
    <s v="Jumbo Box"/>
    <x v="263"/>
    <n v="0.72"/>
    <n v="-0.18642705822193004"/>
    <s v="United States"/>
    <x v="0"/>
    <x v="1"/>
    <s v="Santa Clara"/>
    <n v="95051"/>
    <x v="80"/>
    <x v="5"/>
    <s v="2015"/>
    <d v="2015-03-24T00:00:00"/>
    <n v="-229.68"/>
    <n v="8"/>
    <n v="1232.01"/>
    <n v="87953"/>
    <x v="0"/>
  </r>
  <r>
    <n v="24387"/>
    <s v="Critical"/>
    <n v="0.06"/>
    <n v="65.989999999999995"/>
    <n v="8.8000000000000007"/>
    <n v="638"/>
    <x v="1"/>
    <s v="Brooke Shepherd"/>
    <s v="Express Air"/>
    <x v="3"/>
    <x v="2"/>
    <x v="5"/>
    <s v="Small Box"/>
    <x v="264"/>
    <n v="0.57999999999999996"/>
    <n v="0.56892057348236502"/>
    <s v="United States"/>
    <x v="0"/>
    <x v="1"/>
    <s v="Santa Cruz"/>
    <n v="95062"/>
    <x v="122"/>
    <x v="4"/>
    <s v="2015"/>
    <d v="2015-05-01T00:00:00"/>
    <n v="288.08999999999997"/>
    <n v="9"/>
    <n v="506.38"/>
    <n v="87954"/>
    <x v="0"/>
  </r>
  <r>
    <n v="24388"/>
    <s v="Critical"/>
    <n v="0"/>
    <n v="195.99"/>
    <n v="4.2"/>
    <n v="638"/>
    <x v="1"/>
    <s v="Brooke Shepherd"/>
    <s v="Express Air"/>
    <x v="3"/>
    <x v="2"/>
    <x v="5"/>
    <s v="Small Box"/>
    <x v="265"/>
    <n v="0.56999999999999995"/>
    <n v="0.69"/>
    <s v="United States"/>
    <x v="0"/>
    <x v="1"/>
    <s v="Santa Cruz"/>
    <n v="95062"/>
    <x v="122"/>
    <x v="4"/>
    <s v="2015"/>
    <d v="2015-05-02T00:00:00"/>
    <n v="719.47679999999991"/>
    <n v="6"/>
    <n v="1042.72"/>
    <n v="87954"/>
    <x v="0"/>
  </r>
  <r>
    <n v="25893"/>
    <s v="Not Specified"/>
    <n v="0"/>
    <n v="236.97"/>
    <n v="59.24"/>
    <n v="639"/>
    <x v="0"/>
    <s v="Lois Rowland"/>
    <s v="Delivery Truck"/>
    <x v="3"/>
    <x v="1"/>
    <x v="11"/>
    <s v="Jumbo Box"/>
    <x v="266"/>
    <n v="0.61"/>
    <n v="0.67350317247769653"/>
    <s v="United States"/>
    <x v="0"/>
    <x v="1"/>
    <s v="Santa Maria"/>
    <n v="93454"/>
    <x v="79"/>
    <x v="2"/>
    <s v="2015"/>
    <d v="2015-02-15T00:00:00"/>
    <n v="1192.04"/>
    <n v="9"/>
    <n v="1769.91"/>
    <n v="87952"/>
    <x v="0"/>
  </r>
  <r>
    <n v="7893"/>
    <s v="Not Specified"/>
    <n v="0"/>
    <n v="236.97"/>
    <n v="59.24"/>
    <n v="640"/>
    <x v="1"/>
    <s v="Neal Wolfe"/>
    <s v="Delivery Truck"/>
    <x v="3"/>
    <x v="1"/>
    <x v="11"/>
    <s v="Jumbo Box"/>
    <x v="266"/>
    <n v="0.61"/>
    <n v="0.17827989602682484"/>
    <s v="United States"/>
    <x v="0"/>
    <x v="0"/>
    <s v="Seattle"/>
    <n v="98119"/>
    <x v="79"/>
    <x v="2"/>
    <s v="2015"/>
    <d v="2015-02-15T00:00:00"/>
    <n v="1192.04"/>
    <n v="34"/>
    <n v="6686.34"/>
    <n v="56452"/>
    <x v="1"/>
  </r>
  <r>
    <n v="1539"/>
    <s v="Low"/>
    <n v="0.06"/>
    <n v="160.97999999999999"/>
    <n v="35.020000000000003"/>
    <n v="640"/>
    <x v="1"/>
    <s v="Neal Wolfe"/>
    <s v="Delivery Truck"/>
    <x v="3"/>
    <x v="1"/>
    <x v="14"/>
    <s v="Jumbo Box"/>
    <x v="263"/>
    <n v="0.72"/>
    <n v="-4.9713747686713348E-2"/>
    <s v="United States"/>
    <x v="0"/>
    <x v="0"/>
    <s v="Seattle"/>
    <n v="98119"/>
    <x v="80"/>
    <x v="5"/>
    <s v="2015"/>
    <d v="2015-03-24T00:00:00"/>
    <n v="-229.68"/>
    <n v="30"/>
    <n v="4620.05"/>
    <n v="11077"/>
    <x v="0"/>
  </r>
  <r>
    <n v="6387"/>
    <s v="Critical"/>
    <n v="0.06"/>
    <n v="65.989999999999995"/>
    <n v="8.8000000000000007"/>
    <n v="640"/>
    <x v="1"/>
    <s v="Neal Wolfe"/>
    <s v="Express Air"/>
    <x v="3"/>
    <x v="2"/>
    <x v="5"/>
    <s v="Small Box"/>
    <x v="264"/>
    <n v="0.57999999999999996"/>
    <n v="0.15059749709876735"/>
    <s v="United States"/>
    <x v="0"/>
    <x v="0"/>
    <s v="Seattle"/>
    <n v="98119"/>
    <x v="122"/>
    <x v="4"/>
    <s v="2015"/>
    <d v="2015-05-01T00:00:00"/>
    <n v="288.08999999999997"/>
    <n v="34"/>
    <n v="1912.98"/>
    <n v="45380"/>
    <x v="0"/>
  </r>
  <r>
    <n v="6388"/>
    <s v="Critical"/>
    <n v="0"/>
    <n v="195.99"/>
    <n v="4.2"/>
    <n v="640"/>
    <x v="1"/>
    <s v="Neal Wolfe"/>
    <s v="Express Air"/>
    <x v="3"/>
    <x v="2"/>
    <x v="5"/>
    <s v="Small Box"/>
    <x v="265"/>
    <n v="0.56999999999999995"/>
    <n v="0.24707291284552144"/>
    <s v="United States"/>
    <x v="0"/>
    <x v="0"/>
    <s v="Seattle"/>
    <n v="98119"/>
    <x v="122"/>
    <x v="4"/>
    <s v="2015"/>
    <d v="2015-05-02T00:00:00"/>
    <n v="1030.509"/>
    <n v="24"/>
    <n v="4170.87"/>
    <n v="45380"/>
    <x v="0"/>
  </r>
  <r>
    <n v="24869"/>
    <s v="Low"/>
    <n v="0.03"/>
    <n v="51.75"/>
    <n v="19.989999999999998"/>
    <n v="646"/>
    <x v="0"/>
    <s v="Robin High"/>
    <s v="Regular Air"/>
    <x v="0"/>
    <x v="1"/>
    <x v="2"/>
    <s v="Small Box"/>
    <x v="267"/>
    <n v="0.55000000000000004"/>
    <n v="0.31929751712851584"/>
    <s v="United States"/>
    <x v="2"/>
    <x v="3"/>
    <s v="Shakopee"/>
    <n v="55379"/>
    <x v="77"/>
    <x v="1"/>
    <s v="2015"/>
    <d v="2015-06-22T00:00:00"/>
    <n v="261.44400000000002"/>
    <n v="16"/>
    <n v="818.81"/>
    <n v="90735"/>
    <x v="0"/>
  </r>
  <r>
    <n v="21760"/>
    <s v="Not Specified"/>
    <n v="0.02"/>
    <n v="25.38"/>
    <n v="8.99"/>
    <n v="648"/>
    <x v="0"/>
    <s v="Steve O'Brien"/>
    <s v="Regular Air"/>
    <x v="1"/>
    <x v="1"/>
    <x v="2"/>
    <s v="Small Pack"/>
    <x v="268"/>
    <n v="0.5"/>
    <n v="-0.30372324831427733"/>
    <s v="United States"/>
    <x v="2"/>
    <x v="12"/>
    <s v="Bolingbrook"/>
    <n v="60440"/>
    <x v="123"/>
    <x v="1"/>
    <s v="2015"/>
    <d v="2015-06-22T00:00:00"/>
    <n v="-10.36"/>
    <n v="1"/>
    <n v="34.11"/>
    <n v="91365"/>
    <x v="0"/>
  </r>
  <r>
    <n v="23154"/>
    <s v="Medium"/>
    <n v="0.02"/>
    <n v="3.78"/>
    <n v="0.71"/>
    <n v="649"/>
    <x v="0"/>
    <s v="Roger Meyer"/>
    <s v="Regular Air"/>
    <x v="1"/>
    <x v="0"/>
    <x v="3"/>
    <s v="Wrap Bag"/>
    <x v="269"/>
    <n v="0.39"/>
    <n v="0.69"/>
    <s v="United States"/>
    <x v="2"/>
    <x v="12"/>
    <s v="Buffalo Grove"/>
    <n v="60089"/>
    <x v="124"/>
    <x v="3"/>
    <s v="2015"/>
    <d v="2015-05-30T00:00:00"/>
    <n v="106.7499"/>
    <n v="40"/>
    <n v="154.71"/>
    <n v="91366"/>
    <x v="0"/>
  </r>
  <r>
    <n v="24199"/>
    <s v="High"/>
    <n v="0.08"/>
    <n v="15.99"/>
    <n v="13.18"/>
    <n v="651"/>
    <x v="1"/>
    <s v="Leah Clapp"/>
    <s v="Regular Air"/>
    <x v="3"/>
    <x v="0"/>
    <x v="8"/>
    <s v="Small Box"/>
    <x v="222"/>
    <n v="0.37"/>
    <n v="-1.2838671034160036"/>
    <s v="United States"/>
    <x v="0"/>
    <x v="34"/>
    <s v="Las Vegas"/>
    <n v="89115"/>
    <x v="0"/>
    <x v="0"/>
    <s v="2015"/>
    <d v="2015-01-08T00:00:00"/>
    <n v="-246.92615999999998"/>
    <n v="12"/>
    <n v="192.33"/>
    <n v="91575"/>
    <x v="0"/>
  </r>
  <r>
    <n v="23433"/>
    <s v="Low"/>
    <n v="0.04"/>
    <n v="880.98"/>
    <n v="44.55"/>
    <n v="651"/>
    <x v="1"/>
    <s v="Leah Clapp"/>
    <s v="Delivery Truck"/>
    <x v="3"/>
    <x v="1"/>
    <x v="14"/>
    <s v="Jumbo Box"/>
    <x v="270"/>
    <n v="0.62"/>
    <n v="0.6134046440862162"/>
    <s v="United States"/>
    <x v="0"/>
    <x v="34"/>
    <s v="Las Vegas"/>
    <n v="89115"/>
    <x v="2"/>
    <x v="2"/>
    <s v="2015"/>
    <d v="2015-02-19T00:00:00"/>
    <n v="4233.2587999999996"/>
    <n v="8"/>
    <n v="6901.25"/>
    <n v="91576"/>
    <x v="0"/>
  </r>
  <r>
    <n v="23434"/>
    <s v="Low"/>
    <n v="7.0000000000000007E-2"/>
    <n v="13.4"/>
    <n v="4.95"/>
    <n v="651"/>
    <x v="1"/>
    <s v="Leah Clapp"/>
    <s v="Regular Air"/>
    <x v="3"/>
    <x v="1"/>
    <x v="2"/>
    <s v="Small Pack"/>
    <x v="271"/>
    <n v="0.37"/>
    <n v="0.69"/>
    <s v="United States"/>
    <x v="0"/>
    <x v="34"/>
    <s v="Las Vegas"/>
    <n v="89115"/>
    <x v="2"/>
    <x v="2"/>
    <s v="2015"/>
    <d v="2015-02-20T00:00:00"/>
    <n v="102.76859999999999"/>
    <n v="11"/>
    <n v="148.94"/>
    <n v="91576"/>
    <x v="0"/>
  </r>
  <r>
    <n v="23435"/>
    <s v="Low"/>
    <n v="0.01"/>
    <n v="15.99"/>
    <n v="11.28"/>
    <n v="651"/>
    <x v="1"/>
    <s v="Leah Clapp"/>
    <s v="Regular Air"/>
    <x v="3"/>
    <x v="2"/>
    <x v="6"/>
    <s v="Medium Box"/>
    <x v="187"/>
    <n v="0.38"/>
    <n v="-0.18273641618497108"/>
    <s v="United States"/>
    <x v="0"/>
    <x v="34"/>
    <s v="Las Vegas"/>
    <n v="89115"/>
    <x v="2"/>
    <x v="2"/>
    <s v="2015"/>
    <d v="2015-02-22T00:00:00"/>
    <n v="-36.671543999999997"/>
    <n v="12"/>
    <n v="200.68"/>
    <n v="91576"/>
    <x v="0"/>
  </r>
  <r>
    <n v="25055"/>
    <s v="Not Specified"/>
    <n v="0"/>
    <n v="2.78"/>
    <n v="1.49"/>
    <n v="653"/>
    <x v="0"/>
    <s v="Ann Katz"/>
    <s v="Express Air"/>
    <x v="3"/>
    <x v="0"/>
    <x v="8"/>
    <s v="Small Box"/>
    <x v="272"/>
    <n v="0.36"/>
    <n v="0.69"/>
    <s v="United States"/>
    <x v="0"/>
    <x v="1"/>
    <s v="Rancho Cucamonga"/>
    <n v="91730"/>
    <x v="125"/>
    <x v="4"/>
    <s v="2015"/>
    <d v="2015-04-17T00:00:00"/>
    <n v="20.6448"/>
    <n v="9"/>
    <n v="29.92"/>
    <n v="91213"/>
    <x v="0"/>
  </r>
  <r>
    <n v="20874"/>
    <s v="Critical"/>
    <n v="0.1"/>
    <n v="18.97"/>
    <n v="9.0299999999999994"/>
    <n v="657"/>
    <x v="0"/>
    <s v="Derek McCormick"/>
    <s v="Regular Air"/>
    <x v="3"/>
    <x v="0"/>
    <x v="7"/>
    <s v="Small Box"/>
    <x v="273"/>
    <n v="0.37"/>
    <n v="-1.2268018246325392"/>
    <s v="United States"/>
    <x v="1"/>
    <x v="15"/>
    <s v="Oxford"/>
    <n v="1540"/>
    <x v="71"/>
    <x v="0"/>
    <s v="2015"/>
    <d v="2015-01-21T00:00:00"/>
    <n v="-24.204799999999999"/>
    <n v="1"/>
    <n v="19.73"/>
    <n v="91212"/>
    <x v="0"/>
  </r>
  <r>
    <n v="20875"/>
    <s v="Critical"/>
    <n v="0"/>
    <n v="119.99"/>
    <n v="56.14"/>
    <n v="659"/>
    <x v="0"/>
    <s v="Marjorie Arthur"/>
    <s v="Delivery Truck"/>
    <x v="3"/>
    <x v="2"/>
    <x v="6"/>
    <s v="Jumbo Box"/>
    <x v="102"/>
    <n v="0.39"/>
    <n v="-0.20479218247392533"/>
    <s v="United States"/>
    <x v="1"/>
    <x v="9"/>
    <s v="South Burlington"/>
    <n v="5403"/>
    <x v="71"/>
    <x v="0"/>
    <s v="2015"/>
    <d v="2015-01-20T00:00:00"/>
    <n v="-126.05777999999999"/>
    <n v="5"/>
    <n v="615.54"/>
    <n v="91212"/>
    <x v="0"/>
  </r>
  <r>
    <n v="23487"/>
    <s v="Critical"/>
    <n v="0.02"/>
    <n v="14.58"/>
    <n v="7.4"/>
    <n v="663"/>
    <x v="0"/>
    <s v="Hilda Bennett"/>
    <s v="Regular Air"/>
    <x v="1"/>
    <x v="1"/>
    <x v="2"/>
    <s v="Small Box"/>
    <x v="274"/>
    <n v="0.48"/>
    <n v="4.1333129256906721E-2"/>
    <s v="United States"/>
    <x v="1"/>
    <x v="10"/>
    <s v="Steubenville"/>
    <n v="43952"/>
    <x v="124"/>
    <x v="3"/>
    <s v="2015"/>
    <d v="2015-06-01T00:00:00"/>
    <n v="10.802000000000001"/>
    <n v="17"/>
    <n v="261.33999999999997"/>
    <n v="90922"/>
    <x v="0"/>
  </r>
  <r>
    <n v="21086"/>
    <s v="Low"/>
    <n v="0.04"/>
    <n v="22.72"/>
    <n v="8.99"/>
    <n v="665"/>
    <x v="1"/>
    <s v="Miriam Mueller"/>
    <s v="Regular Air"/>
    <x v="0"/>
    <x v="1"/>
    <x v="2"/>
    <s v="Small Pack"/>
    <x v="275"/>
    <n v="0.44"/>
    <n v="-3.3520873474630699"/>
    <s v="United States"/>
    <x v="3"/>
    <x v="20"/>
    <s v="Murfreesboro"/>
    <n v="37130"/>
    <x v="59"/>
    <x v="0"/>
    <s v="2015"/>
    <d v="2015-01-20T00:00:00"/>
    <n v="-678.49599999999998"/>
    <n v="9"/>
    <n v="202.41"/>
    <n v="88677"/>
    <x v="0"/>
  </r>
  <r>
    <n v="18667"/>
    <s v="Critical"/>
    <n v="0.02"/>
    <n v="130.97999999999999"/>
    <n v="30"/>
    <n v="665"/>
    <x v="1"/>
    <s v="Miriam Mueller"/>
    <s v="Delivery Truck"/>
    <x v="0"/>
    <x v="1"/>
    <x v="1"/>
    <s v="Jumbo Drum"/>
    <x v="185"/>
    <n v="0.78"/>
    <n v="0.11439771108786348"/>
    <s v="United States"/>
    <x v="3"/>
    <x v="20"/>
    <s v="Murfreesboro"/>
    <n v="37130"/>
    <x v="106"/>
    <x v="4"/>
    <s v="2015"/>
    <d v="2015-04-19T00:00:00"/>
    <n v="90.762"/>
    <n v="6"/>
    <n v="793.39"/>
    <n v="88678"/>
    <x v="0"/>
  </r>
  <r>
    <n v="24776"/>
    <s v="Low"/>
    <n v="0.02"/>
    <n v="4.57"/>
    <n v="5.42"/>
    <n v="666"/>
    <x v="0"/>
    <s v="Emily Sims"/>
    <s v="Regular Air"/>
    <x v="0"/>
    <x v="0"/>
    <x v="8"/>
    <s v="Small Box"/>
    <x v="276"/>
    <n v="0.37"/>
    <n v="-6.5287564766839372"/>
    <s v="United States"/>
    <x v="3"/>
    <x v="20"/>
    <s v="Nashville"/>
    <n v="37211"/>
    <x v="126"/>
    <x v="4"/>
    <s v="2015"/>
    <d v="2015-04-26T00:00:00"/>
    <n v="-352.81399999999996"/>
    <n v="11"/>
    <n v="54.04"/>
    <n v="88679"/>
    <x v="0"/>
  </r>
  <r>
    <n v="3086"/>
    <s v="Low"/>
    <n v="0.04"/>
    <n v="22.72"/>
    <n v="8.99"/>
    <n v="667"/>
    <x v="1"/>
    <s v="Allison Kirby"/>
    <s v="Regular Air"/>
    <x v="0"/>
    <x v="1"/>
    <x v="2"/>
    <s v="Small Pack"/>
    <x v="275"/>
    <n v="0.44"/>
    <n v="8.4154108683634973E-2"/>
    <s v="United States"/>
    <x v="2"/>
    <x v="7"/>
    <s v="Dallas"/>
    <n v="75203"/>
    <x v="59"/>
    <x v="0"/>
    <s v="2015"/>
    <d v="2015-01-20T00:00:00"/>
    <n v="70.028000000000006"/>
    <n v="37"/>
    <n v="832.14"/>
    <n v="22147"/>
    <x v="0"/>
  </r>
  <r>
    <n v="6776"/>
    <s v="Low"/>
    <n v="0.02"/>
    <n v="4.57"/>
    <n v="5.42"/>
    <n v="667"/>
    <x v="1"/>
    <s v="Allison Kirby"/>
    <s v="Regular Air"/>
    <x v="0"/>
    <x v="0"/>
    <x v="8"/>
    <s v="Small Box"/>
    <x v="276"/>
    <n v="0.37"/>
    <n v="-0.56220256943816149"/>
    <s v="United States"/>
    <x v="2"/>
    <x v="7"/>
    <s v="Dallas"/>
    <n v="75203"/>
    <x v="126"/>
    <x v="4"/>
    <s v="2015"/>
    <d v="2015-04-26T00:00:00"/>
    <n v="-124.28049999999999"/>
    <n v="45"/>
    <n v="221.06"/>
    <n v="48257"/>
    <x v="0"/>
  </r>
  <r>
    <n v="24882"/>
    <s v="Medium"/>
    <n v="0.09"/>
    <n v="2.89"/>
    <n v="0.5"/>
    <n v="669"/>
    <x v="1"/>
    <s v="Amy Shea"/>
    <s v="Regular Air"/>
    <x v="1"/>
    <x v="0"/>
    <x v="9"/>
    <s v="Small Box"/>
    <x v="277"/>
    <n v="0.38"/>
    <n v="0.69"/>
    <s v="United States"/>
    <x v="2"/>
    <x v="25"/>
    <s v="Ottumwa"/>
    <n v="52501"/>
    <x v="80"/>
    <x v="5"/>
    <s v="2015"/>
    <d v="2015-03-22T00:00:00"/>
    <n v="40.482299999999995"/>
    <n v="22"/>
    <n v="58.67"/>
    <n v="88475"/>
    <x v="0"/>
  </r>
  <r>
    <n v="24883"/>
    <s v="Medium"/>
    <n v="0.02"/>
    <n v="48.91"/>
    <n v="5.81"/>
    <n v="669"/>
    <x v="1"/>
    <s v="Amy Shea"/>
    <s v="Regular Air"/>
    <x v="1"/>
    <x v="0"/>
    <x v="7"/>
    <s v="Small Box"/>
    <x v="278"/>
    <n v="0.38"/>
    <n v="0.32515337423312884"/>
    <s v="United States"/>
    <x v="2"/>
    <x v="25"/>
    <s v="Ottumwa"/>
    <n v="52501"/>
    <x v="80"/>
    <x v="5"/>
    <s v="2015"/>
    <d v="2015-03-21T00:00:00"/>
    <n v="32.86"/>
    <n v="2"/>
    <n v="101.06"/>
    <n v="88475"/>
    <x v="0"/>
  </r>
  <r>
    <n v="18808"/>
    <s v="Low"/>
    <n v="0.08"/>
    <n v="296.18"/>
    <n v="54.12"/>
    <n v="670"/>
    <x v="0"/>
    <s v="Lewis Baldwin"/>
    <s v="Delivery Truck"/>
    <x v="1"/>
    <x v="1"/>
    <x v="11"/>
    <s v="Jumbo Box"/>
    <x v="37"/>
    <n v="0.76"/>
    <n v="-0.13094187339576585"/>
    <s v="United States"/>
    <x v="3"/>
    <x v="8"/>
    <s v="Montclair"/>
    <n v="22025"/>
    <x v="93"/>
    <x v="5"/>
    <s v="2015"/>
    <d v="2015-03-12T00:00:00"/>
    <n v="-187.22199999999998"/>
    <n v="5"/>
    <n v="1429.81"/>
    <n v="88474"/>
    <x v="0"/>
  </r>
  <r>
    <n v="19423"/>
    <s v="Low"/>
    <n v="7.0000000000000007E-2"/>
    <n v="2.88"/>
    <n v="1.01"/>
    <n v="672"/>
    <x v="1"/>
    <s v="Brian Leach"/>
    <s v="Regular Air"/>
    <x v="2"/>
    <x v="0"/>
    <x v="0"/>
    <s v="Wrap Bag"/>
    <x v="279"/>
    <n v="0.55000000000000004"/>
    <n v="0.27423505862167574"/>
    <s v="United States"/>
    <x v="2"/>
    <x v="25"/>
    <s v="Newton"/>
    <n v="50208"/>
    <x v="64"/>
    <x v="2"/>
    <s v="2015"/>
    <d v="2015-02-09T00:00:00"/>
    <n v="9.59"/>
    <n v="12"/>
    <n v="34.97"/>
    <n v="88173"/>
    <x v="0"/>
  </r>
  <r>
    <n v="19424"/>
    <s v="Low"/>
    <n v="0.1"/>
    <n v="195.99"/>
    <n v="3.99"/>
    <n v="672"/>
    <x v="1"/>
    <s v="Brian Leach"/>
    <s v="Regular Air"/>
    <x v="2"/>
    <x v="2"/>
    <x v="5"/>
    <s v="Small Box"/>
    <x v="280"/>
    <n v="0.57999999999999996"/>
    <n v="-2.1220747264132616"/>
    <s v="United States"/>
    <x v="2"/>
    <x v="25"/>
    <s v="Newton"/>
    <n v="50208"/>
    <x v="64"/>
    <x v="2"/>
    <s v="2015"/>
    <d v="2015-02-12T00:00:00"/>
    <n v="-655.42399999999998"/>
    <n v="2"/>
    <n v="308.86"/>
    <n v="88173"/>
    <x v="0"/>
  </r>
  <r>
    <n v="25059"/>
    <s v="Critical"/>
    <n v="0.06"/>
    <n v="161.55000000000001"/>
    <n v="19.989999999999998"/>
    <n v="674"/>
    <x v="0"/>
    <s v="Albert Frost"/>
    <s v="Regular Air"/>
    <x v="2"/>
    <x v="0"/>
    <x v="10"/>
    <s v="Small Box"/>
    <x v="40"/>
    <n v="0.66"/>
    <n v="-1.5628543741366241E-2"/>
    <s v="United States"/>
    <x v="2"/>
    <x v="33"/>
    <s v="Raytown"/>
    <n v="64133"/>
    <x v="22"/>
    <x v="0"/>
    <s v="2015"/>
    <d v="2015-01-03T00:00:00"/>
    <n v="-7.5800000000000409"/>
    <n v="3"/>
    <n v="485.01"/>
    <n v="88174"/>
    <x v="0"/>
  </r>
  <r>
    <n v="19326"/>
    <s v="Medium"/>
    <n v="0.04"/>
    <n v="15.42"/>
    <n v="10.68"/>
    <n v="678"/>
    <x v="0"/>
    <s v="Edward McKenzie"/>
    <s v="Express Air"/>
    <x v="0"/>
    <x v="0"/>
    <x v="10"/>
    <s v="Small Box"/>
    <x v="144"/>
    <n v="0.57999999999999996"/>
    <n v="-1.3520335223071236"/>
    <s v="United States"/>
    <x v="3"/>
    <x v="8"/>
    <s v="Rose Hill"/>
    <n v="24281"/>
    <x v="126"/>
    <x v="4"/>
    <s v="2015"/>
    <d v="2015-04-23T00:00:00"/>
    <n v="-109.70400000000001"/>
    <n v="5"/>
    <n v="81.14"/>
    <n v="88889"/>
    <x v="0"/>
  </r>
  <r>
    <n v="21609"/>
    <s v="Medium"/>
    <n v="0.01"/>
    <n v="3.95"/>
    <n v="5.13"/>
    <n v="679"/>
    <x v="1"/>
    <s v="Katie Dougherty"/>
    <s v="Regular Air"/>
    <x v="0"/>
    <x v="0"/>
    <x v="15"/>
    <s v="Small Box"/>
    <x v="281"/>
    <n v="0.59"/>
    <n v="-1.9713155291790307"/>
    <s v="United States"/>
    <x v="0"/>
    <x v="0"/>
    <s v="Spanaway"/>
    <n v="98387"/>
    <x v="30"/>
    <x v="5"/>
    <s v="2015"/>
    <d v="2015-03-05T00:00:00"/>
    <n v="-19.93"/>
    <n v="2"/>
    <n v="10.11"/>
    <n v="88890"/>
    <x v="0"/>
  </r>
  <r>
    <n v="21610"/>
    <s v="Medium"/>
    <n v="0.02"/>
    <n v="367.99"/>
    <n v="19.989999999999998"/>
    <n v="679"/>
    <x v="1"/>
    <s v="Katie Dougherty"/>
    <s v="Regular Air"/>
    <x v="0"/>
    <x v="0"/>
    <x v="8"/>
    <s v="Small Box"/>
    <x v="282"/>
    <n v="0.4"/>
    <n v="0.69"/>
    <s v="United States"/>
    <x v="0"/>
    <x v="0"/>
    <s v="Spanaway"/>
    <n v="98387"/>
    <x v="30"/>
    <x v="5"/>
    <s v="2015"/>
    <d v="2015-03-05T00:00:00"/>
    <n v="4568.6072999999997"/>
    <n v="17"/>
    <n v="6621.17"/>
    <n v="88890"/>
    <x v="0"/>
  </r>
  <r>
    <n v="21612"/>
    <s v="Medium"/>
    <n v="0.04"/>
    <n v="95.99"/>
    <n v="4.9000000000000004"/>
    <n v="680"/>
    <x v="0"/>
    <s v="Laurence Poe"/>
    <s v="Regular Air"/>
    <x v="0"/>
    <x v="2"/>
    <x v="5"/>
    <s v="Small Box"/>
    <x v="75"/>
    <n v="0.56000000000000005"/>
    <n v="-1.0175151706202223"/>
    <s v="United States"/>
    <x v="0"/>
    <x v="0"/>
    <s v="Spokane"/>
    <n v="99207"/>
    <x v="30"/>
    <x v="5"/>
    <s v="2015"/>
    <d v="2015-03-06T00:00:00"/>
    <n v="-258.22500000000002"/>
    <n v="3"/>
    <n v="253.78"/>
    <n v="88890"/>
    <x v="0"/>
  </r>
  <r>
    <n v="18555"/>
    <s v="Medium"/>
    <n v="0.06"/>
    <n v="17.670000000000002"/>
    <n v="8.99"/>
    <n v="683"/>
    <x v="0"/>
    <s v="Seth Merrill"/>
    <s v="Express Air"/>
    <x v="2"/>
    <x v="1"/>
    <x v="2"/>
    <s v="Small Pack"/>
    <x v="283"/>
    <n v="0.47"/>
    <n v="0.5440251572327045"/>
    <s v="United States"/>
    <x v="2"/>
    <x v="32"/>
    <s v="Papillion"/>
    <n v="68046"/>
    <x v="74"/>
    <x v="4"/>
    <s v="2015"/>
    <d v="2015-04-08T00:00:00"/>
    <n v="38.06"/>
    <n v="4"/>
    <n v="69.959999999999994"/>
    <n v="87765"/>
    <x v="0"/>
  </r>
  <r>
    <n v="21411"/>
    <s v="Critical"/>
    <n v="7.0000000000000007E-2"/>
    <n v="279.48"/>
    <n v="35"/>
    <n v="688"/>
    <x v="1"/>
    <s v="Ashley Reese"/>
    <s v="Regular Air"/>
    <x v="2"/>
    <x v="0"/>
    <x v="10"/>
    <s v="Large Box"/>
    <x v="284"/>
    <n v="0.8"/>
    <n v="-7.6315586007827424E-2"/>
    <s v="United States"/>
    <x v="2"/>
    <x v="33"/>
    <s v="Saint Louis"/>
    <n v="63116"/>
    <x v="41"/>
    <x v="3"/>
    <s v="2015"/>
    <d v="2015-05-16T00:00:00"/>
    <n v="-207.28"/>
    <n v="10"/>
    <n v="2716.09"/>
    <n v="88503"/>
    <x v="0"/>
  </r>
  <r>
    <n v="19325"/>
    <s v="Low"/>
    <n v="0.06"/>
    <n v="4.18"/>
    <n v="2.99"/>
    <n v="688"/>
    <x v="1"/>
    <s v="Ashley Reese"/>
    <s v="Regular Air"/>
    <x v="2"/>
    <x v="0"/>
    <x v="8"/>
    <s v="Small Box"/>
    <x v="285"/>
    <n v="0.37"/>
    <n v="-0.59601686972821"/>
    <s v="United States"/>
    <x v="2"/>
    <x v="33"/>
    <s v="Saint Louis"/>
    <n v="63116"/>
    <x v="127"/>
    <x v="5"/>
    <s v="2015"/>
    <d v="2015-03-08T00:00:00"/>
    <n v="-12.719000000000001"/>
    <n v="5"/>
    <n v="21.34"/>
    <n v="88504"/>
    <x v="0"/>
  </r>
  <r>
    <n v="26321"/>
    <s v="Medium"/>
    <n v="7.0000000000000007E-2"/>
    <n v="1.7"/>
    <n v="1.99"/>
    <n v="689"/>
    <x v="0"/>
    <s v="Tommy Honeycutt"/>
    <s v="Regular Air"/>
    <x v="2"/>
    <x v="2"/>
    <x v="13"/>
    <s v="Small Pack"/>
    <x v="286"/>
    <n v="0.51"/>
    <n v="-2.9517795637198621"/>
    <s v="United States"/>
    <x v="2"/>
    <x v="33"/>
    <s v="Saint Peters"/>
    <n v="63376"/>
    <x v="128"/>
    <x v="2"/>
    <s v="2015"/>
    <d v="2015-02-05T00:00:00"/>
    <n v="-51.42"/>
    <n v="10"/>
    <n v="17.420000000000002"/>
    <n v="88502"/>
    <x v="0"/>
  </r>
  <r>
    <n v="19933"/>
    <s v="High"/>
    <n v="0.09"/>
    <n v="6.48"/>
    <n v="6.35"/>
    <n v="691"/>
    <x v="0"/>
    <s v="Alicia Curtis"/>
    <s v="Regular Air"/>
    <x v="1"/>
    <x v="0"/>
    <x v="7"/>
    <s v="Small Box"/>
    <x v="287"/>
    <n v="0.37"/>
    <n v="-1.7787592852840792"/>
    <s v="United States"/>
    <x v="0"/>
    <x v="0"/>
    <s v="Tacoma"/>
    <n v="98408"/>
    <x v="68"/>
    <x v="5"/>
    <s v="2015"/>
    <d v="2015-03-22T00:00:00"/>
    <n v="-88.6"/>
    <n v="8"/>
    <n v="49.81"/>
    <n v="89915"/>
    <x v="0"/>
  </r>
  <r>
    <n v="19400"/>
    <s v="Low"/>
    <n v="0.02"/>
    <n v="500.98"/>
    <n v="41.44"/>
    <n v="693"/>
    <x v="1"/>
    <s v="Richard McClure"/>
    <s v="Delivery Truck"/>
    <x v="2"/>
    <x v="1"/>
    <x v="14"/>
    <s v="Jumbo Box"/>
    <x v="288"/>
    <n v="0.66"/>
    <n v="0.69"/>
    <s v="United States"/>
    <x v="0"/>
    <x v="21"/>
    <s v="Thornton"/>
    <n v="80229"/>
    <x v="78"/>
    <x v="5"/>
    <s v="2015"/>
    <d v="2015-03-25T00:00:00"/>
    <n v="2568.4628999999995"/>
    <n v="7"/>
    <n v="3722.41"/>
    <n v="87811"/>
    <x v="0"/>
  </r>
  <r>
    <n v="18736"/>
    <s v="Low"/>
    <n v="0.09"/>
    <n v="5.34"/>
    <n v="2.99"/>
    <n v="693"/>
    <x v="1"/>
    <s v="Richard McClure"/>
    <s v="Express Air"/>
    <x v="2"/>
    <x v="0"/>
    <x v="8"/>
    <s v="Small Box"/>
    <x v="289"/>
    <n v="0.38"/>
    <n v="9.974763406940064E-2"/>
    <s v="United States"/>
    <x v="0"/>
    <x v="21"/>
    <s v="Thornton"/>
    <n v="80229"/>
    <x v="129"/>
    <x v="5"/>
    <s v="2015"/>
    <d v="2015-03-15T00:00:00"/>
    <n v="9.4860000000000007"/>
    <n v="17"/>
    <n v="95.1"/>
    <n v="87812"/>
    <x v="0"/>
  </r>
  <r>
    <n v="18737"/>
    <s v="Low"/>
    <n v="7.0000000000000007E-2"/>
    <n v="140.97999999999999"/>
    <n v="53.48"/>
    <n v="693"/>
    <x v="1"/>
    <s v="Richard McClure"/>
    <s v="Delivery Truck"/>
    <x v="2"/>
    <x v="1"/>
    <x v="14"/>
    <s v="Jumbo Box"/>
    <x v="290"/>
    <n v="0.65"/>
    <n v="-0.35883441761711621"/>
    <s v="United States"/>
    <x v="0"/>
    <x v="21"/>
    <s v="Thornton"/>
    <n v="80229"/>
    <x v="129"/>
    <x v="5"/>
    <s v="2015"/>
    <d v="2015-03-15T00:00:00"/>
    <n v="-263.64999999999998"/>
    <n v="5"/>
    <n v="734.74"/>
    <n v="87812"/>
    <x v="0"/>
  </r>
  <r>
    <n v="18738"/>
    <s v="Low"/>
    <n v="0.06"/>
    <n v="205.99"/>
    <n v="5.26"/>
    <n v="693"/>
    <x v="1"/>
    <s v="Richard McClure"/>
    <s v="Regular Air"/>
    <x v="2"/>
    <x v="2"/>
    <x v="5"/>
    <s v="Small Box"/>
    <x v="291"/>
    <n v="0.56000000000000005"/>
    <n v="0.47277878982616967"/>
    <s v="United States"/>
    <x v="0"/>
    <x v="21"/>
    <s v="Thornton"/>
    <n v="80229"/>
    <x v="129"/>
    <x v="5"/>
    <s v="2015"/>
    <d v="2015-03-15T00:00:00"/>
    <n v="890.18100000000004"/>
    <n v="11"/>
    <n v="1882.87"/>
    <n v="87812"/>
    <x v="0"/>
  </r>
  <r>
    <n v="18810"/>
    <s v="High"/>
    <n v="0"/>
    <n v="230.98"/>
    <n v="23.78"/>
    <n v="693"/>
    <x v="1"/>
    <s v="Richard McClure"/>
    <s v="Delivery Truck"/>
    <x v="2"/>
    <x v="1"/>
    <x v="11"/>
    <s v="Jumbo Box"/>
    <x v="292"/>
    <n v="0.6"/>
    <n v="0.69"/>
    <s v="United States"/>
    <x v="0"/>
    <x v="21"/>
    <s v="Thornton"/>
    <n v="80229"/>
    <x v="130"/>
    <x v="3"/>
    <s v="2015"/>
    <d v="2015-05-07T00:00:00"/>
    <n v="6095.8601999999992"/>
    <n v="36"/>
    <n v="8834.58"/>
    <n v="87813"/>
    <x v="0"/>
  </r>
  <r>
    <n v="22613"/>
    <s v="Medium"/>
    <n v="0.06"/>
    <n v="8.1199999999999992"/>
    <n v="2.83"/>
    <n v="696"/>
    <x v="1"/>
    <s v="Johnny Reid"/>
    <s v="Regular Air"/>
    <x v="0"/>
    <x v="2"/>
    <x v="13"/>
    <s v="Small Pack"/>
    <x v="293"/>
    <n v="0.77"/>
    <n v="-1.0546218487394956"/>
    <s v="United States"/>
    <x v="2"/>
    <x v="38"/>
    <s v="Crown Point"/>
    <n v="46307"/>
    <x v="12"/>
    <x v="5"/>
    <s v="2015"/>
    <d v="2015-03-28T00:00:00"/>
    <n v="-82.83"/>
    <n v="10"/>
    <n v="78.540000000000006"/>
    <n v="89847"/>
    <x v="0"/>
  </r>
  <r>
    <n v="22614"/>
    <s v="Medium"/>
    <n v="0.05"/>
    <n v="51.65"/>
    <n v="18.45"/>
    <n v="696"/>
    <x v="1"/>
    <s v="Johnny Reid"/>
    <s v="Regular Air"/>
    <x v="0"/>
    <x v="1"/>
    <x v="2"/>
    <s v="Medium Box"/>
    <x v="294"/>
    <n v="0.65"/>
    <n v="4.1381589819864485E-2"/>
    <s v="United States"/>
    <x v="2"/>
    <x v="38"/>
    <s v="Crown Point"/>
    <n v="46307"/>
    <x v="12"/>
    <x v="5"/>
    <s v="2015"/>
    <d v="2015-03-28T00:00:00"/>
    <n v="25.04"/>
    <n v="12"/>
    <n v="605.1"/>
    <n v="89847"/>
    <x v="0"/>
  </r>
  <r>
    <n v="19225"/>
    <s v="Low"/>
    <n v="0.1"/>
    <n v="40.479999999999997"/>
    <n v="19.989999999999998"/>
    <n v="696"/>
    <x v="1"/>
    <s v="Johnny Reid"/>
    <s v="Regular Air"/>
    <x v="0"/>
    <x v="2"/>
    <x v="13"/>
    <s v="Small Box"/>
    <x v="295"/>
    <n v="0.77"/>
    <n v="-1.6308453237410074"/>
    <s v="United States"/>
    <x v="2"/>
    <x v="38"/>
    <s v="Crown Point"/>
    <n v="46307"/>
    <x v="74"/>
    <x v="4"/>
    <s v="2015"/>
    <d v="2015-04-09T00:00:00"/>
    <n v="-580.32000000000005"/>
    <n v="9"/>
    <n v="355.84"/>
    <n v="89848"/>
    <x v="0"/>
  </r>
  <r>
    <n v="22616"/>
    <s v="Medium"/>
    <n v="0.1"/>
    <n v="175.99"/>
    <n v="8.99"/>
    <n v="697"/>
    <x v="1"/>
    <s v="Adam G Sawyer"/>
    <s v="Regular Air"/>
    <x v="0"/>
    <x v="2"/>
    <x v="5"/>
    <s v="Small Box"/>
    <x v="44"/>
    <n v="0.56999999999999995"/>
    <n v="0.69"/>
    <s v="United States"/>
    <x v="2"/>
    <x v="38"/>
    <s v="East Chicago"/>
    <n v="46312"/>
    <x v="12"/>
    <x v="5"/>
    <s v="2015"/>
    <d v="2015-03-28T00:00:00"/>
    <n v="928.96079999999984"/>
    <n v="10"/>
    <n v="1346.32"/>
    <n v="89847"/>
    <x v="0"/>
  </r>
  <r>
    <n v="25480"/>
    <s v="Critical"/>
    <n v="0.08"/>
    <n v="14.81"/>
    <n v="13.32"/>
    <n v="697"/>
    <x v="1"/>
    <s v="Adam G Sawyer"/>
    <s v="Regular Air"/>
    <x v="0"/>
    <x v="0"/>
    <x v="15"/>
    <s v="Small Box"/>
    <x v="296"/>
    <n v="0.43"/>
    <n v="-0.45046615100280657"/>
    <s v="United States"/>
    <x v="2"/>
    <x v="38"/>
    <s v="East Chicago"/>
    <n v="46312"/>
    <x v="131"/>
    <x v="2"/>
    <s v="2015"/>
    <d v="2015-02-09T00:00:00"/>
    <n v="-131.61720000000003"/>
    <n v="20"/>
    <n v="292.18"/>
    <n v="89849"/>
    <x v="0"/>
  </r>
  <r>
    <n v="4613"/>
    <s v="Medium"/>
    <n v="0.06"/>
    <n v="8.1199999999999992"/>
    <n v="2.83"/>
    <n v="698"/>
    <x v="1"/>
    <s v="Nelson Hensley"/>
    <s v="Regular Air"/>
    <x v="0"/>
    <x v="2"/>
    <x v="13"/>
    <s v="Small Pack"/>
    <x v="293"/>
    <n v="0.77"/>
    <n v="-0.25721206098810673"/>
    <s v="United States"/>
    <x v="0"/>
    <x v="0"/>
    <s v="Seattle"/>
    <n v="98105"/>
    <x v="12"/>
    <x v="5"/>
    <s v="2015"/>
    <d v="2015-03-28T00:00:00"/>
    <n v="-82.83"/>
    <n v="41"/>
    <n v="322.02999999999997"/>
    <n v="32869"/>
    <x v="0"/>
  </r>
  <r>
    <n v="4614"/>
    <s v="Medium"/>
    <n v="0.05"/>
    <n v="51.65"/>
    <n v="18.45"/>
    <n v="698"/>
    <x v="1"/>
    <s v="Nelson Hensley"/>
    <s v="Regular Air"/>
    <x v="0"/>
    <x v="1"/>
    <x v="2"/>
    <s v="Medium Box"/>
    <x v="294"/>
    <n v="0.65"/>
    <n v="1.0134205371452622E-2"/>
    <s v="United States"/>
    <x v="0"/>
    <x v="0"/>
    <s v="Seattle"/>
    <n v="98105"/>
    <x v="12"/>
    <x v="5"/>
    <s v="2015"/>
    <d v="2015-03-28T00:00:00"/>
    <n v="25.04"/>
    <n v="49"/>
    <n v="2470.84"/>
    <n v="32869"/>
    <x v="0"/>
  </r>
  <r>
    <n v="4616"/>
    <s v="Medium"/>
    <n v="0.1"/>
    <n v="175.99"/>
    <n v="8.99"/>
    <n v="698"/>
    <x v="1"/>
    <s v="Nelson Hensley"/>
    <s v="Regular Air"/>
    <x v="0"/>
    <x v="2"/>
    <x v="5"/>
    <s v="Small Box"/>
    <x v="44"/>
    <n v="0.56999999999999995"/>
    <n v="0.17730856692301541"/>
    <s v="United States"/>
    <x v="0"/>
    <x v="0"/>
    <s v="Seattle"/>
    <n v="98105"/>
    <x v="12"/>
    <x v="5"/>
    <s v="2015"/>
    <d v="2015-03-28T00:00:00"/>
    <n v="930.98700000000008"/>
    <n v="39"/>
    <n v="5250.66"/>
    <n v="32869"/>
    <x v="0"/>
  </r>
  <r>
    <n v="1225"/>
    <s v="Low"/>
    <n v="0.1"/>
    <n v="40.479999999999997"/>
    <n v="19.989999999999998"/>
    <n v="698"/>
    <x v="1"/>
    <s v="Nelson Hensley"/>
    <s v="Regular Air"/>
    <x v="0"/>
    <x v="2"/>
    <x v="13"/>
    <s v="Small Box"/>
    <x v="295"/>
    <n v="0.77"/>
    <n v="-0.40771419538412906"/>
    <s v="United States"/>
    <x v="0"/>
    <x v="0"/>
    <s v="Seattle"/>
    <n v="98105"/>
    <x v="74"/>
    <x v="4"/>
    <s v="2015"/>
    <d v="2015-04-09T00:00:00"/>
    <n v="-580.32000000000005"/>
    <n v="36"/>
    <n v="1423.35"/>
    <n v="8994"/>
    <x v="0"/>
  </r>
  <r>
    <n v="7480"/>
    <s v="Critical"/>
    <n v="0.08"/>
    <n v="14.81"/>
    <n v="13.32"/>
    <n v="698"/>
    <x v="1"/>
    <s v="Nelson Hensley"/>
    <s v="Regular Air"/>
    <x v="0"/>
    <x v="0"/>
    <x v="15"/>
    <s v="Small Box"/>
    <x v="296"/>
    <n v="0.43"/>
    <n v="-0.21930995043842932"/>
    <s v="United States"/>
    <x v="0"/>
    <x v="0"/>
    <s v="Seattle"/>
    <n v="98105"/>
    <x v="131"/>
    <x v="2"/>
    <s v="2015"/>
    <d v="2015-02-09T00:00:00"/>
    <n v="-253.11"/>
    <n v="79"/>
    <n v="1154.1199999999999"/>
    <n v="53410"/>
    <x v="0"/>
  </r>
  <r>
    <n v="6289"/>
    <s v="Medium"/>
    <n v="0.03"/>
    <n v="5.28"/>
    <n v="5.61"/>
    <n v="699"/>
    <x v="1"/>
    <s v="Jenny Gold"/>
    <s v="Regular Air"/>
    <x v="3"/>
    <x v="0"/>
    <x v="7"/>
    <s v="Small Box"/>
    <x v="297"/>
    <n v="0.4"/>
    <n v="-0.51292307692307693"/>
    <s v="United States"/>
    <x v="0"/>
    <x v="1"/>
    <s v="Los Angeles"/>
    <n v="90041"/>
    <x v="45"/>
    <x v="4"/>
    <s v="2015"/>
    <d v="2015-04-24T00:00:00"/>
    <n v="-16.670000000000002"/>
    <n v="5"/>
    <n v="32.5"/>
    <n v="44517"/>
    <x v="0"/>
  </r>
  <r>
    <n v="7733"/>
    <s v="Critical"/>
    <n v="0.02"/>
    <n v="6.47"/>
    <n v="1.22"/>
    <n v="699"/>
    <x v="1"/>
    <s v="Jenny Gold"/>
    <s v="Regular Air"/>
    <x v="3"/>
    <x v="0"/>
    <x v="0"/>
    <s v="Wrap Bag"/>
    <x v="298"/>
    <n v="0.4"/>
    <n v="0.20726991492652749"/>
    <s v="United States"/>
    <x v="0"/>
    <x v="1"/>
    <s v="Los Angeles"/>
    <n v="90041"/>
    <x v="132"/>
    <x v="1"/>
    <s v="2015"/>
    <d v="2015-06-07T00:00:00"/>
    <n v="40.200000000000003"/>
    <n v="30"/>
    <n v="193.95"/>
    <n v="55392"/>
    <x v="0"/>
  </r>
  <r>
    <n v="7734"/>
    <s v="Critical"/>
    <n v="7.0000000000000007E-2"/>
    <n v="2.84"/>
    <n v="0.93"/>
    <n v="699"/>
    <x v="1"/>
    <s v="Jenny Gold"/>
    <s v="Regular Air"/>
    <x v="3"/>
    <x v="0"/>
    <x v="0"/>
    <s v="Wrap Bag"/>
    <x v="0"/>
    <n v="0.54"/>
    <n v="2.0214105793450881E-2"/>
    <s v="United States"/>
    <x v="0"/>
    <x v="1"/>
    <s v="Los Angeles"/>
    <n v="90041"/>
    <x v="132"/>
    <x v="1"/>
    <s v="2015"/>
    <d v="2015-06-08T00:00:00"/>
    <n v="3.21"/>
    <n v="59"/>
    <n v="158.80000000000001"/>
    <n v="55392"/>
    <x v="0"/>
  </r>
  <r>
    <n v="5140"/>
    <s v="High"/>
    <n v="0.01"/>
    <n v="7.89"/>
    <n v="2.82"/>
    <n v="699"/>
    <x v="1"/>
    <s v="Jenny Gold"/>
    <s v="Regular Air"/>
    <x v="3"/>
    <x v="0"/>
    <x v="3"/>
    <s v="Wrap Bag"/>
    <x v="299"/>
    <n v="0.4"/>
    <n v="0.14110697877926057"/>
    <s v="United States"/>
    <x v="0"/>
    <x v="1"/>
    <s v="Los Angeles"/>
    <n v="90041"/>
    <x v="133"/>
    <x v="1"/>
    <s v="2015"/>
    <d v="2015-07-01T00:00:00"/>
    <n v="38.700000000000003"/>
    <n v="32"/>
    <n v="274.26"/>
    <n v="36647"/>
    <x v="0"/>
  </r>
  <r>
    <n v="5141"/>
    <s v="High"/>
    <n v="0.09"/>
    <n v="3.68"/>
    <n v="1.32"/>
    <n v="699"/>
    <x v="1"/>
    <s v="Jenny Gold"/>
    <s v="Regular Air"/>
    <x v="3"/>
    <x v="0"/>
    <x v="12"/>
    <s v="Wrap Bag"/>
    <x v="300"/>
    <n v="0.83"/>
    <n v="-0.26346801346801346"/>
    <s v="United States"/>
    <x v="0"/>
    <x v="1"/>
    <s v="Los Angeles"/>
    <n v="90041"/>
    <x v="133"/>
    <x v="1"/>
    <s v="2015"/>
    <d v="2015-07-01T00:00:00"/>
    <n v="-21.91"/>
    <n v="24"/>
    <n v="83.16"/>
    <n v="36647"/>
    <x v="0"/>
  </r>
  <r>
    <n v="5142"/>
    <s v="High"/>
    <n v="0.1"/>
    <n v="9.7100000000000009"/>
    <n v="9.4499999999999993"/>
    <n v="699"/>
    <x v="1"/>
    <s v="Jenny Gold"/>
    <s v="Regular Air"/>
    <x v="3"/>
    <x v="0"/>
    <x v="10"/>
    <s v="Small Box"/>
    <x v="173"/>
    <n v="0.6"/>
    <n v="-0.45725957316840377"/>
    <s v="United States"/>
    <x v="0"/>
    <x v="1"/>
    <s v="Los Angeles"/>
    <n v="90041"/>
    <x v="133"/>
    <x v="1"/>
    <s v="2015"/>
    <d v="2015-07-03T00:00:00"/>
    <n v="-119.77"/>
    <n v="27"/>
    <n v="261.93"/>
    <n v="36647"/>
    <x v="0"/>
  </r>
  <r>
    <n v="4556"/>
    <s v="Medium"/>
    <n v="7.0000000000000007E-2"/>
    <n v="5.0199999999999996"/>
    <n v="5.14"/>
    <n v="699"/>
    <x v="1"/>
    <s v="Jenny Gold"/>
    <s v="Regular Air"/>
    <x v="3"/>
    <x v="2"/>
    <x v="13"/>
    <s v="Small Pack"/>
    <x v="301"/>
    <n v="0.79"/>
    <n v="-0.8030461684911947"/>
    <s v="United States"/>
    <x v="0"/>
    <x v="1"/>
    <s v="Los Angeles"/>
    <n v="90041"/>
    <x v="134"/>
    <x v="0"/>
    <s v="2015"/>
    <d v="2015-01-31T00:00:00"/>
    <n v="-168.72"/>
    <n v="42"/>
    <n v="210.1"/>
    <n v="32420"/>
    <x v="0"/>
  </r>
  <r>
    <n v="4557"/>
    <s v="Medium"/>
    <n v="7.0000000000000007E-2"/>
    <n v="280.98"/>
    <n v="57"/>
    <n v="699"/>
    <x v="1"/>
    <s v="Jenny Gold"/>
    <s v="Delivery Truck"/>
    <x v="3"/>
    <x v="1"/>
    <x v="1"/>
    <s v="Jumbo Drum"/>
    <x v="234"/>
    <n v="0.78"/>
    <n v="-6.7635198857823306E-2"/>
    <s v="United States"/>
    <x v="0"/>
    <x v="1"/>
    <s v="Los Angeles"/>
    <n v="90041"/>
    <x v="134"/>
    <x v="0"/>
    <s v="2015"/>
    <d v="2015-01-31T00:00:00"/>
    <n v="-439.62"/>
    <n v="23"/>
    <n v="6499.87"/>
    <n v="32420"/>
    <x v="0"/>
  </r>
  <r>
    <n v="448"/>
    <s v="Medium"/>
    <n v="0.1"/>
    <n v="4.26"/>
    <n v="1.2"/>
    <n v="699"/>
    <x v="1"/>
    <s v="Jenny Gold"/>
    <s v="Regular Air"/>
    <x v="3"/>
    <x v="0"/>
    <x v="0"/>
    <s v="Wrap Bag"/>
    <x v="54"/>
    <n v="0.44"/>
    <n v="4.3861645238366137E-2"/>
    <s v="United States"/>
    <x v="0"/>
    <x v="1"/>
    <s v="Los Angeles"/>
    <n v="90041"/>
    <x v="135"/>
    <x v="3"/>
    <s v="2015"/>
    <d v="2015-05-21T00:00:00"/>
    <n v="15.42"/>
    <n v="88"/>
    <n v="351.56"/>
    <n v="3042"/>
    <x v="0"/>
  </r>
  <r>
    <n v="18448"/>
    <s v="Medium"/>
    <n v="0.1"/>
    <n v="4.26"/>
    <n v="1.2"/>
    <n v="700"/>
    <x v="0"/>
    <s v="Joseph Grossman"/>
    <s v="Regular Air"/>
    <x v="3"/>
    <x v="0"/>
    <x v="0"/>
    <s v="Wrap Bag"/>
    <x v="54"/>
    <n v="0.44"/>
    <n v="0.38598247809762204"/>
    <s v="United States"/>
    <x v="0"/>
    <x v="1"/>
    <s v="Santa Maria"/>
    <n v="93454"/>
    <x v="135"/>
    <x v="3"/>
    <s v="2015"/>
    <d v="2015-05-21T00:00:00"/>
    <n v="33.923999999999999"/>
    <n v="22"/>
    <n v="87.89"/>
    <n v="87980"/>
    <x v="0"/>
  </r>
  <r>
    <n v="24289"/>
    <s v="Medium"/>
    <n v="0.03"/>
    <n v="5.28"/>
    <n v="5.61"/>
    <n v="702"/>
    <x v="1"/>
    <s v="Kelly O'Connor"/>
    <s v="Regular Air"/>
    <x v="3"/>
    <x v="0"/>
    <x v="7"/>
    <s v="Small Box"/>
    <x v="297"/>
    <n v="0.4"/>
    <n v="-2.5646153846153847"/>
    <s v="United States"/>
    <x v="0"/>
    <x v="1"/>
    <s v="Santa Rosa"/>
    <n v="95404"/>
    <x v="45"/>
    <x v="4"/>
    <s v="2015"/>
    <d v="2015-04-24T00:00:00"/>
    <n v="-16.670000000000002"/>
    <n v="1"/>
    <n v="6.5"/>
    <n v="87977"/>
    <x v="0"/>
  </r>
  <r>
    <n v="23140"/>
    <s v="High"/>
    <n v="0.01"/>
    <n v="7.89"/>
    <n v="2.82"/>
    <n v="702"/>
    <x v="1"/>
    <s v="Kelly O'Connor"/>
    <s v="Regular Air"/>
    <x v="3"/>
    <x v="0"/>
    <x v="3"/>
    <s v="Wrap Bag"/>
    <x v="299"/>
    <n v="0.4"/>
    <n v="0.67736289381563597"/>
    <s v="United States"/>
    <x v="0"/>
    <x v="1"/>
    <s v="Santa Rosa"/>
    <n v="95404"/>
    <x v="133"/>
    <x v="1"/>
    <s v="2015"/>
    <d v="2015-07-01T00:00:00"/>
    <n v="46.440000000000005"/>
    <n v="8"/>
    <n v="68.56"/>
    <n v="87979"/>
    <x v="0"/>
  </r>
  <r>
    <n v="23141"/>
    <s v="High"/>
    <n v="0.09"/>
    <n v="3.68"/>
    <n v="1.32"/>
    <n v="702"/>
    <x v="1"/>
    <s v="Kelly O'Connor"/>
    <s v="Regular Air"/>
    <x v="3"/>
    <x v="0"/>
    <x v="12"/>
    <s v="Wrap Bag"/>
    <x v="300"/>
    <n v="0.83"/>
    <n v="-0.84309764309764312"/>
    <s v="United States"/>
    <x v="0"/>
    <x v="1"/>
    <s v="Santa Rosa"/>
    <n v="95404"/>
    <x v="133"/>
    <x v="1"/>
    <s v="2015"/>
    <d v="2015-07-01T00:00:00"/>
    <n v="-17.527999999999999"/>
    <n v="6"/>
    <n v="20.79"/>
    <n v="87979"/>
    <x v="0"/>
  </r>
  <r>
    <n v="23142"/>
    <s v="High"/>
    <n v="0.1"/>
    <n v="9.7100000000000009"/>
    <n v="9.4499999999999993"/>
    <n v="702"/>
    <x v="1"/>
    <s v="Kelly O'Connor"/>
    <s v="Regular Air"/>
    <x v="3"/>
    <x v="0"/>
    <x v="10"/>
    <s v="Small Box"/>
    <x v="173"/>
    <n v="0.6"/>
    <n v="-1.4109262258872037"/>
    <s v="United States"/>
    <x v="0"/>
    <x v="1"/>
    <s v="Santa Rosa"/>
    <n v="95404"/>
    <x v="133"/>
    <x v="1"/>
    <s v="2015"/>
    <d v="2015-07-03T00:00:00"/>
    <n v="-95.816000000000003"/>
    <n v="7"/>
    <n v="67.91"/>
    <n v="87979"/>
    <x v="0"/>
  </r>
  <r>
    <n v="25734"/>
    <s v="Critical"/>
    <n v="7.0000000000000007E-2"/>
    <n v="2.84"/>
    <n v="0.93"/>
    <n v="711"/>
    <x v="0"/>
    <s v="Pam Anthony"/>
    <s v="Regular Air"/>
    <x v="3"/>
    <x v="0"/>
    <x v="0"/>
    <s v="Wrap Bag"/>
    <x v="0"/>
    <n v="0.54"/>
    <n v="9.5417389150359175E-2"/>
    <s v="United States"/>
    <x v="1"/>
    <x v="15"/>
    <s v="Winthrop"/>
    <n v="2152"/>
    <x v="132"/>
    <x v="1"/>
    <s v="2015"/>
    <d v="2015-06-08T00:00:00"/>
    <n v="3.8519999999999999"/>
    <n v="15"/>
    <n v="40.369999999999997"/>
    <n v="87978"/>
    <x v="0"/>
  </r>
  <r>
    <n v="20789"/>
    <s v="Not Specified"/>
    <n v="0"/>
    <n v="8.5"/>
    <n v="1.99"/>
    <n v="719"/>
    <x v="1"/>
    <s v="Stephen Lam"/>
    <s v="Regular Air"/>
    <x v="0"/>
    <x v="2"/>
    <x v="13"/>
    <s v="Small Pack"/>
    <x v="302"/>
    <n v="0.49"/>
    <n v="0.58679427402862994"/>
    <s v="United States"/>
    <x v="0"/>
    <x v="34"/>
    <s v="Pahrump"/>
    <n v="89041"/>
    <x v="136"/>
    <x v="2"/>
    <s v="2015"/>
    <d v="2015-03-02T00:00:00"/>
    <n v="71.735600000000005"/>
    <n v="14"/>
    <n v="122.25"/>
    <n v="89344"/>
    <x v="0"/>
  </r>
  <r>
    <n v="20790"/>
    <s v="Not Specified"/>
    <n v="0.03"/>
    <n v="95.43"/>
    <n v="19.989999999999998"/>
    <n v="719"/>
    <x v="1"/>
    <s v="Stephen Lam"/>
    <s v="Regular Air"/>
    <x v="0"/>
    <x v="0"/>
    <x v="10"/>
    <s v="Small Box"/>
    <x v="303"/>
    <n v="0.79"/>
    <n v="-0.38488427386093454"/>
    <s v="United States"/>
    <x v="0"/>
    <x v="34"/>
    <s v="Pahrump"/>
    <n v="89041"/>
    <x v="136"/>
    <x v="2"/>
    <s v="2015"/>
    <d v="2015-03-02T00:00:00"/>
    <n v="-79.320800000000006"/>
    <n v="2"/>
    <n v="206.09"/>
    <n v="89344"/>
    <x v="0"/>
  </r>
  <r>
    <n v="20633"/>
    <s v="Not Specified"/>
    <n v="0.04"/>
    <n v="10.64"/>
    <n v="5.16"/>
    <n v="721"/>
    <x v="1"/>
    <s v="Melvin Duke"/>
    <s v="Regular Air"/>
    <x v="0"/>
    <x v="1"/>
    <x v="2"/>
    <s v="Small Box"/>
    <x v="304"/>
    <n v="0.56999999999999995"/>
    <n v="0.36017937219730933"/>
    <s v="United States"/>
    <x v="2"/>
    <x v="38"/>
    <s v="Frankfort"/>
    <n v="46041"/>
    <x v="137"/>
    <x v="1"/>
    <s v="2015"/>
    <d v="2015-06-25T00:00:00"/>
    <n v="24.095999999999997"/>
    <n v="6"/>
    <n v="66.900000000000006"/>
    <n v="91053"/>
    <x v="0"/>
  </r>
  <r>
    <n v="20634"/>
    <s v="Not Specified"/>
    <n v="0.03"/>
    <n v="2.78"/>
    <n v="1.34"/>
    <n v="721"/>
    <x v="1"/>
    <s v="Melvin Duke"/>
    <s v="Express Air"/>
    <x v="0"/>
    <x v="0"/>
    <x v="0"/>
    <s v="Wrap Bag"/>
    <x v="305"/>
    <n v="0.45"/>
    <n v="0.16165082309297471"/>
    <s v="United States"/>
    <x v="2"/>
    <x v="38"/>
    <s v="Frankfort"/>
    <n v="46041"/>
    <x v="137"/>
    <x v="1"/>
    <s v="2015"/>
    <d v="2015-06-26T00:00:00"/>
    <n v="6.9719999999999995"/>
    <n v="15"/>
    <n v="43.13"/>
    <n v="91053"/>
    <x v="0"/>
  </r>
  <r>
    <n v="24574"/>
    <s v="Medium"/>
    <n v="0.01"/>
    <n v="7.28"/>
    <n v="11.15"/>
    <n v="721"/>
    <x v="1"/>
    <s v="Melvin Duke"/>
    <s v="Regular Air"/>
    <x v="0"/>
    <x v="0"/>
    <x v="7"/>
    <s v="Small Box"/>
    <x v="306"/>
    <n v="0.37"/>
    <n v="-2.1628902765388043"/>
    <s v="United States"/>
    <x v="2"/>
    <x v="38"/>
    <s v="Frankfort"/>
    <n v="46041"/>
    <x v="86"/>
    <x v="4"/>
    <s v="2015"/>
    <d v="2015-04-13T00:00:00"/>
    <n v="-24.245999999999999"/>
    <n v="1"/>
    <n v="11.21"/>
    <n v="91054"/>
    <x v="0"/>
  </r>
  <r>
    <n v="19601"/>
    <s v="Medium"/>
    <n v="0.09"/>
    <n v="125.99"/>
    <n v="8.99"/>
    <n v="724"/>
    <x v="0"/>
    <s v="Beverly Cooke Brooks"/>
    <s v="Regular Air"/>
    <x v="3"/>
    <x v="2"/>
    <x v="5"/>
    <s v="Small Box"/>
    <x v="307"/>
    <n v="0.55000000000000004"/>
    <n v="-6.0308228730822879"/>
    <s v="United States"/>
    <x v="1"/>
    <x v="18"/>
    <s v="Stratford"/>
    <n v="6614"/>
    <x v="24"/>
    <x v="5"/>
    <s v="2015"/>
    <d v="2015-03-16T00:00:00"/>
    <n v="-605.37400000000002"/>
    <n v="1"/>
    <n v="100.38"/>
    <n v="90359"/>
    <x v="0"/>
  </r>
  <r>
    <n v="19600"/>
    <s v="Medium"/>
    <n v="0.1"/>
    <n v="17.98"/>
    <n v="4"/>
    <n v="727"/>
    <x v="0"/>
    <s v="Lindsay Link"/>
    <s v="Regular Air"/>
    <x v="3"/>
    <x v="2"/>
    <x v="13"/>
    <s v="Small Box"/>
    <x v="49"/>
    <n v="0.79"/>
    <n v="-1.5010554885404102"/>
    <s v="United States"/>
    <x v="1"/>
    <x v="14"/>
    <s v="Lewiston"/>
    <n v="4240"/>
    <x v="24"/>
    <x v="5"/>
    <s v="2015"/>
    <d v="2015-03-16T00:00:00"/>
    <n v="-99.55"/>
    <n v="4"/>
    <n v="66.319999999999993"/>
    <n v="90359"/>
    <x v="0"/>
  </r>
  <r>
    <n v="23436"/>
    <s v="High"/>
    <n v="0.09"/>
    <n v="101.41"/>
    <n v="35"/>
    <n v="731"/>
    <x v="0"/>
    <s v="June Herbert"/>
    <s v="Regular Air"/>
    <x v="3"/>
    <x v="0"/>
    <x v="10"/>
    <s v="Large Box"/>
    <x v="308"/>
    <n v="0.82"/>
    <n v="-0.67991275714576682"/>
    <s v="United States"/>
    <x v="1"/>
    <x v="15"/>
    <s v="Burlington"/>
    <n v="1803"/>
    <x v="138"/>
    <x v="4"/>
    <s v="2015"/>
    <d v="2015-04-27T00:00:00"/>
    <n v="-801.15479999999991"/>
    <n v="12"/>
    <n v="1178.32"/>
    <n v="90362"/>
    <x v="0"/>
  </r>
  <r>
    <n v="21950"/>
    <s v="Not Specified"/>
    <n v="0.06"/>
    <n v="350.98"/>
    <n v="30"/>
    <n v="736"/>
    <x v="0"/>
    <s v="Meredith Walters"/>
    <s v="Delivery Truck"/>
    <x v="3"/>
    <x v="1"/>
    <x v="1"/>
    <s v="Jumbo Drum"/>
    <x v="309"/>
    <n v="0.61"/>
    <n v="0.39569909538168546"/>
    <s v="United States"/>
    <x v="1"/>
    <x v="16"/>
    <s v="Salem"/>
    <n v="3079"/>
    <x v="15"/>
    <x v="1"/>
    <s v="2015"/>
    <d v="2015-06-17T00:00:00"/>
    <n v="797.85599999999999"/>
    <n v="6"/>
    <n v="2016.32"/>
    <n v="90361"/>
    <x v="0"/>
  </r>
  <r>
    <n v="23613"/>
    <s v="Low"/>
    <n v="0.02"/>
    <n v="48.04"/>
    <n v="5.79"/>
    <n v="737"/>
    <x v="0"/>
    <s v="Danny Vaughn"/>
    <s v="Regular Air"/>
    <x v="3"/>
    <x v="0"/>
    <x v="7"/>
    <s v="Small Box"/>
    <x v="310"/>
    <n v="0.37"/>
    <n v="0.69"/>
    <s v="United States"/>
    <x v="1"/>
    <x v="2"/>
    <s v="Bloomfield"/>
    <n v="7003"/>
    <x v="31"/>
    <x v="1"/>
    <s v="2015"/>
    <d v="2015-06-14T00:00:00"/>
    <n v="422.45249999999999"/>
    <n v="12"/>
    <n v="612.25"/>
    <n v="90360"/>
    <x v="0"/>
  </r>
  <r>
    <n v="21949"/>
    <s v="Not Specified"/>
    <n v="0.02"/>
    <n v="70.98"/>
    <n v="46.74"/>
    <n v="738"/>
    <x v="0"/>
    <s v="Peggy Rowe"/>
    <s v="Delivery Truck"/>
    <x v="3"/>
    <x v="1"/>
    <x v="14"/>
    <s v="Jumbo Box"/>
    <x v="311"/>
    <n v="0.56000000000000005"/>
    <n v="-0.56823645697159075"/>
    <s v="United States"/>
    <x v="1"/>
    <x v="2"/>
    <s v="Cranford"/>
    <n v="7016"/>
    <x v="15"/>
    <x v="1"/>
    <s v="2015"/>
    <d v="2015-06-16T00:00:00"/>
    <n v="-178.21600000000001"/>
    <n v="4"/>
    <n v="313.63"/>
    <n v="90361"/>
    <x v="0"/>
  </r>
  <r>
    <n v="21951"/>
    <s v="Not Specified"/>
    <n v="0.04"/>
    <n v="27.48"/>
    <n v="4"/>
    <n v="741"/>
    <x v="0"/>
    <s v="Stacey Hale"/>
    <s v="Regular Air"/>
    <x v="3"/>
    <x v="2"/>
    <x v="13"/>
    <s v="Small Box"/>
    <x v="312"/>
    <n v="0.75"/>
    <n v="-6.7114837475136579E-2"/>
    <s v="United States"/>
    <x v="1"/>
    <x v="2"/>
    <s v="Summit"/>
    <n v="7901"/>
    <x v="15"/>
    <x v="1"/>
    <s v="2015"/>
    <d v="2015-06-17T00:00:00"/>
    <n v="-26.655999999999999"/>
    <n v="15"/>
    <n v="397.17"/>
    <n v="90361"/>
    <x v="0"/>
  </r>
  <r>
    <n v="19209"/>
    <s v="Low"/>
    <n v="0.02"/>
    <n v="59.98"/>
    <n v="3.99"/>
    <n v="744"/>
    <x v="1"/>
    <s v="Joy Maxwell"/>
    <s v="Regular Air"/>
    <x v="0"/>
    <x v="0"/>
    <x v="15"/>
    <s v="Small Box"/>
    <x v="313"/>
    <n v="0.56999999999999995"/>
    <n v="-0.86045998739760554"/>
    <s v="United States"/>
    <x v="0"/>
    <x v="28"/>
    <s v="Oro Valley"/>
    <n v="85737"/>
    <x v="9"/>
    <x v="0"/>
    <s v="2015"/>
    <d v="2015-02-06T00:00:00"/>
    <n v="-54.622"/>
    <n v="1"/>
    <n v="63.48"/>
    <n v="87725"/>
    <x v="0"/>
  </r>
  <r>
    <n v="19210"/>
    <s v="Low"/>
    <n v="0.03"/>
    <n v="5.18"/>
    <n v="5.74"/>
    <n v="744"/>
    <x v="1"/>
    <s v="Joy Maxwell"/>
    <s v="Regular Air"/>
    <x v="0"/>
    <x v="0"/>
    <x v="8"/>
    <s v="Small Box"/>
    <x v="314"/>
    <n v="0.36"/>
    <n v="-2.6619265323257766"/>
    <s v="United States"/>
    <x v="0"/>
    <x v="28"/>
    <s v="Oro Valley"/>
    <n v="85737"/>
    <x v="9"/>
    <x v="0"/>
    <s v="2015"/>
    <d v="2015-02-01T00:00:00"/>
    <n v="-126.81418000000001"/>
    <n v="9"/>
    <n v="47.64"/>
    <n v="87725"/>
    <x v="0"/>
  </r>
  <r>
    <n v="19638"/>
    <s v="Medium"/>
    <n v="0.03"/>
    <n v="119.99"/>
    <n v="56.14"/>
    <n v="744"/>
    <x v="1"/>
    <s v="Joy Maxwell"/>
    <s v="Delivery Truck"/>
    <x v="3"/>
    <x v="2"/>
    <x v="6"/>
    <s v="Jumbo Box"/>
    <x v="102"/>
    <n v="0.39"/>
    <n v="0.90587352320811598"/>
    <s v="United States"/>
    <x v="0"/>
    <x v="28"/>
    <s v="Oro Valley"/>
    <n v="85737"/>
    <x v="60"/>
    <x v="0"/>
    <s v="2015"/>
    <d v="2015-01-19T00:00:00"/>
    <n v="1400.1"/>
    <n v="13"/>
    <n v="1545.58"/>
    <n v="87726"/>
    <x v="0"/>
  </r>
  <r>
    <n v="19505"/>
    <s v="Low"/>
    <n v="0.09"/>
    <n v="125.99"/>
    <n v="8.99"/>
    <n v="744"/>
    <x v="1"/>
    <s v="Joy Maxwell"/>
    <s v="Regular Air"/>
    <x v="3"/>
    <x v="2"/>
    <x v="5"/>
    <s v="Small Box"/>
    <x v="307"/>
    <n v="0.55000000000000004"/>
    <n v="0.43547978850255831"/>
    <s v="United States"/>
    <x v="0"/>
    <x v="28"/>
    <s v="Oro Valley"/>
    <n v="85737"/>
    <x v="40"/>
    <x v="3"/>
    <s v="2015"/>
    <d v="2015-06-02T00:00:00"/>
    <n v="916.68060000000014"/>
    <n v="20"/>
    <n v="2104.9899999999998"/>
    <n v="87727"/>
    <x v="0"/>
  </r>
  <r>
    <n v="19639"/>
    <s v="Medium"/>
    <n v="0.05"/>
    <n v="115.79"/>
    <n v="1.99"/>
    <n v="745"/>
    <x v="0"/>
    <s v="Mary Page"/>
    <s v="Regular Air"/>
    <x v="3"/>
    <x v="2"/>
    <x v="13"/>
    <s v="Small Pack"/>
    <x v="315"/>
    <n v="0.49"/>
    <n v="0.19144718210138748"/>
    <s v="United States"/>
    <x v="0"/>
    <x v="28"/>
    <s v="Peoria"/>
    <n v="85345"/>
    <x v="60"/>
    <x v="0"/>
    <s v="2015"/>
    <d v="2015-01-19T00:00:00"/>
    <n v="67.599999999999923"/>
    <n v="3"/>
    <n v="353.1"/>
    <n v="87726"/>
    <x v="0"/>
  </r>
  <r>
    <n v="20855"/>
    <s v="Not Specified"/>
    <n v="0.09"/>
    <n v="27.75"/>
    <n v="19.989999999999998"/>
    <n v="750"/>
    <x v="0"/>
    <s v="Jordan Wilkinson"/>
    <s v="Regular Air"/>
    <x v="0"/>
    <x v="0"/>
    <x v="10"/>
    <s v="Small Box"/>
    <x v="316"/>
    <n v="0.67"/>
    <n v="-0.872336129232681"/>
    <s v="United States"/>
    <x v="3"/>
    <x v="35"/>
    <s v="Florence"/>
    <n v="41042"/>
    <x v="38"/>
    <x v="0"/>
    <s v="2015"/>
    <d v="2015-01-13T00:00:00"/>
    <n v="-224.64400000000001"/>
    <n v="10"/>
    <n v="257.52"/>
    <n v="91200"/>
    <x v="0"/>
  </r>
  <r>
    <n v="23629"/>
    <s v="Low"/>
    <n v="0.06"/>
    <n v="130.97999999999999"/>
    <n v="54.74"/>
    <n v="751"/>
    <x v="0"/>
    <s v="David Wrenn"/>
    <s v="Delivery Truck"/>
    <x v="0"/>
    <x v="1"/>
    <x v="14"/>
    <s v="Jumbo Box"/>
    <x v="136"/>
    <n v="0.69"/>
    <n v="3.5856573705179286E-2"/>
    <s v="United States"/>
    <x v="3"/>
    <x v="35"/>
    <s v="Georgetown"/>
    <n v="40324"/>
    <x v="139"/>
    <x v="2"/>
    <s v="2015"/>
    <d v="2015-03-06T00:00:00"/>
    <n v="14.76"/>
    <n v="3"/>
    <n v="411.64"/>
    <n v="91201"/>
    <x v="0"/>
  </r>
  <r>
    <n v="19679"/>
    <s v="Critical"/>
    <n v="0.06"/>
    <n v="2.61"/>
    <n v="0.5"/>
    <n v="753"/>
    <x v="1"/>
    <s v="Elisabeth Massey"/>
    <s v="Express Air"/>
    <x v="0"/>
    <x v="0"/>
    <x v="9"/>
    <s v="Small Box"/>
    <x v="317"/>
    <n v="0.39"/>
    <n v="0.61682774303581578"/>
    <s v="United States"/>
    <x v="0"/>
    <x v="28"/>
    <s v="Prescott"/>
    <n v="86301"/>
    <x v="140"/>
    <x v="5"/>
    <s v="2015"/>
    <d v="2015-03-11T00:00:00"/>
    <n v="10.85"/>
    <n v="1"/>
    <n v="17.59"/>
    <n v="90438"/>
    <x v="0"/>
  </r>
  <r>
    <n v="19680"/>
    <s v="Critical"/>
    <n v="0.01"/>
    <n v="6.35"/>
    <n v="1.02"/>
    <n v="753"/>
    <x v="1"/>
    <s v="Elisabeth Massey"/>
    <s v="Regular Air"/>
    <x v="0"/>
    <x v="0"/>
    <x v="7"/>
    <s v="Wrap Bag"/>
    <x v="318"/>
    <n v="0.39"/>
    <n v="0.69"/>
    <s v="United States"/>
    <x v="0"/>
    <x v="28"/>
    <s v="Prescott"/>
    <n v="86301"/>
    <x v="140"/>
    <x v="5"/>
    <s v="2015"/>
    <d v="2015-03-13T00:00:00"/>
    <n v="97.662599999999983"/>
    <n v="22"/>
    <n v="141.54"/>
    <n v="90438"/>
    <x v="0"/>
  </r>
  <r>
    <n v="25291"/>
    <s v="High"/>
    <n v="0.06"/>
    <n v="218.75"/>
    <n v="69.64"/>
    <n v="754"/>
    <x v="1"/>
    <s v="Helen Lyons"/>
    <s v="Delivery Truck"/>
    <x v="0"/>
    <x v="1"/>
    <x v="11"/>
    <s v="Jumbo Box"/>
    <x v="228"/>
    <n v="0.77"/>
    <n v="-0.50055224210293792"/>
    <s v="United States"/>
    <x v="0"/>
    <x v="28"/>
    <s v="Prescott Valley"/>
    <n v="86314"/>
    <x v="141"/>
    <x v="1"/>
    <s v="2015"/>
    <d v="2015-06-05T00:00:00"/>
    <n v="-453.2"/>
    <n v="4"/>
    <n v="905.4"/>
    <n v="90437"/>
    <x v="0"/>
  </r>
  <r>
    <n v="25117"/>
    <s v="Low"/>
    <n v="0.06"/>
    <n v="119.99"/>
    <n v="14"/>
    <n v="754"/>
    <x v="1"/>
    <s v="Helen Lyons"/>
    <s v="Delivery Truck"/>
    <x v="3"/>
    <x v="2"/>
    <x v="6"/>
    <s v="Jumbo Drum"/>
    <x v="319"/>
    <n v="0.36"/>
    <n v="-0.85163531534486991"/>
    <s v="United States"/>
    <x v="0"/>
    <x v="28"/>
    <s v="Prescott Valley"/>
    <n v="86314"/>
    <x v="142"/>
    <x v="4"/>
    <s v="2015"/>
    <d v="2015-04-19T00:00:00"/>
    <n v="-207.679788"/>
    <n v="2"/>
    <n v="243.86"/>
    <n v="90439"/>
    <x v="0"/>
  </r>
  <r>
    <n v="25856"/>
    <s v="Not Specified"/>
    <n v="0.03"/>
    <n v="37.94"/>
    <n v="5.08"/>
    <n v="757"/>
    <x v="0"/>
    <s v="Neil Hogan"/>
    <s v="Regular Air"/>
    <x v="1"/>
    <x v="0"/>
    <x v="7"/>
    <s v="Wrap Bag"/>
    <x v="320"/>
    <n v="0.38"/>
    <n v="-0.18825118839129348"/>
    <s v="United States"/>
    <x v="0"/>
    <x v="6"/>
    <s v="Tualatin"/>
    <n v="97062"/>
    <x v="143"/>
    <x v="2"/>
    <s v="2015"/>
    <d v="2015-02-13T00:00:00"/>
    <n v="-7.5244000000000009"/>
    <n v="1"/>
    <n v="39.97"/>
    <n v="90258"/>
    <x v="0"/>
  </r>
  <r>
    <n v="21110"/>
    <s v="Low"/>
    <n v="0"/>
    <n v="20.99"/>
    <n v="3.3"/>
    <n v="759"/>
    <x v="0"/>
    <s v="Bernice F Day"/>
    <s v="Regular Air"/>
    <x v="2"/>
    <x v="2"/>
    <x v="5"/>
    <s v="Small Pack"/>
    <x v="321"/>
    <n v="0.81"/>
    <n v="-1.0000107573149744"/>
    <s v="United States"/>
    <x v="2"/>
    <x v="12"/>
    <s v="Quincy"/>
    <n v="62301"/>
    <x v="124"/>
    <x v="3"/>
    <s v="2015"/>
    <d v="2015-06-05T00:00:00"/>
    <n v="-92.961000000000013"/>
    <n v="5"/>
    <n v="92.96"/>
    <n v="86639"/>
    <x v="0"/>
  </r>
  <r>
    <n v="20377"/>
    <s v="Not Specified"/>
    <n v="0"/>
    <n v="125.99"/>
    <n v="8.99"/>
    <n v="762"/>
    <x v="0"/>
    <s v="Stuart Holloway"/>
    <s v="Regular Air"/>
    <x v="2"/>
    <x v="2"/>
    <x v="5"/>
    <s v="Small Box"/>
    <x v="322"/>
    <n v="0.56999999999999995"/>
    <n v="0.45066492438702099"/>
    <s v="United States"/>
    <x v="0"/>
    <x v="0"/>
    <s v="Vancouver"/>
    <n v="98661"/>
    <x v="58"/>
    <x v="4"/>
    <s v="2015"/>
    <d v="2015-04-29T00:00:00"/>
    <n v="613.89576"/>
    <n v="12"/>
    <n v="1362.2"/>
    <n v="87525"/>
    <x v="0"/>
  </r>
  <r>
    <n v="18735"/>
    <s v="Critical"/>
    <n v="0.1"/>
    <n v="31.78"/>
    <n v="1.99"/>
    <n v="767"/>
    <x v="0"/>
    <s v="Jeffrey Mueller"/>
    <s v="Regular Air"/>
    <x v="0"/>
    <x v="2"/>
    <x v="13"/>
    <s v="Small Pack"/>
    <x v="323"/>
    <n v="0.42"/>
    <n v="0.69"/>
    <s v="United States"/>
    <x v="2"/>
    <x v="12"/>
    <s v="Rock Island"/>
    <n v="61201"/>
    <x v="111"/>
    <x v="0"/>
    <s v="2015"/>
    <d v="2015-02-01T00:00:00"/>
    <n v="232.28159999999997"/>
    <n v="11"/>
    <n v="336.64"/>
    <n v="86279"/>
    <x v="0"/>
  </r>
  <r>
    <n v="18659"/>
    <s v="Critical"/>
    <n v="0.08"/>
    <n v="30.73"/>
    <n v="4"/>
    <n v="770"/>
    <x v="0"/>
    <s v="Geraldine Puckett"/>
    <s v="Regular Air"/>
    <x v="2"/>
    <x v="2"/>
    <x v="13"/>
    <s v="Small Box"/>
    <x v="88"/>
    <n v="0.75"/>
    <n v="-0.10497752311741551"/>
    <s v="United States"/>
    <x v="0"/>
    <x v="6"/>
    <s v="Tualatin"/>
    <n v="97062"/>
    <x v="91"/>
    <x v="5"/>
    <s v="2015"/>
    <d v="2015-03-19T00:00:00"/>
    <n v="-45.07"/>
    <n v="14"/>
    <n v="429.33"/>
    <n v="88667"/>
    <x v="0"/>
  </r>
  <r>
    <n v="18660"/>
    <s v="Critical"/>
    <n v="0.05"/>
    <n v="14.56"/>
    <n v="3.5"/>
    <n v="771"/>
    <x v="1"/>
    <s v="Deborah Paul"/>
    <s v="Regular Air"/>
    <x v="2"/>
    <x v="0"/>
    <x v="15"/>
    <s v="Small Box"/>
    <x v="324"/>
    <n v="0.57999999999999996"/>
    <n v="-0.1909986565158979"/>
    <s v="United States"/>
    <x v="0"/>
    <x v="6"/>
    <s v="West Linn"/>
    <n v="97068"/>
    <x v="91"/>
    <x v="5"/>
    <s v="2015"/>
    <d v="2015-03-21T00:00:00"/>
    <n v="-8.5299999999999994"/>
    <n v="3"/>
    <n v="44.66"/>
    <n v="88667"/>
    <x v="0"/>
  </r>
  <r>
    <n v="18661"/>
    <s v="Critical"/>
    <n v="0"/>
    <n v="299.99"/>
    <n v="11.64"/>
    <n v="771"/>
    <x v="1"/>
    <s v="Deborah Paul"/>
    <s v="Regular Air"/>
    <x v="2"/>
    <x v="2"/>
    <x v="16"/>
    <s v="Large Box"/>
    <x v="325"/>
    <n v="0.5"/>
    <n v="0.17651779375906662"/>
    <s v="United States"/>
    <x v="0"/>
    <x v="6"/>
    <s v="West Linn"/>
    <n v="97068"/>
    <x v="91"/>
    <x v="5"/>
    <s v="2015"/>
    <d v="2015-03-21T00:00:00"/>
    <n v="285.95"/>
    <n v="5"/>
    <n v="1619.95"/>
    <n v="88667"/>
    <x v="0"/>
  </r>
  <r>
    <n v="22875"/>
    <s v="Critical"/>
    <n v="0.08"/>
    <n v="7.77"/>
    <n v="9.23"/>
    <n v="772"/>
    <x v="1"/>
    <s v="Jean Webster"/>
    <s v="Regular Air"/>
    <x v="2"/>
    <x v="0"/>
    <x v="15"/>
    <s v="Small Box"/>
    <x v="149"/>
    <n v="0.57999999999999996"/>
    <n v="-3.7074769666902907"/>
    <s v="United States"/>
    <x v="1"/>
    <x v="19"/>
    <s v="Allentown"/>
    <n v="18103"/>
    <x v="101"/>
    <x v="0"/>
    <s v="2015"/>
    <d v="2015-01-16T00:00:00"/>
    <n v="-209.25"/>
    <n v="7"/>
    <n v="56.44"/>
    <n v="88666"/>
    <x v="0"/>
  </r>
  <r>
    <n v="22877"/>
    <s v="Critical"/>
    <n v="0.1"/>
    <n v="18.97"/>
    <n v="9.5399999999999991"/>
    <n v="772"/>
    <x v="1"/>
    <s v="Jean Webster"/>
    <s v="Express Air"/>
    <x v="2"/>
    <x v="0"/>
    <x v="7"/>
    <s v="Small Box"/>
    <x v="62"/>
    <n v="0.37"/>
    <n v="-0.16153005464480874"/>
    <s v="United States"/>
    <x v="1"/>
    <x v="19"/>
    <s v="Allentown"/>
    <n v="18103"/>
    <x v="101"/>
    <x v="0"/>
    <s v="2015"/>
    <d v="2015-01-16T00:00:00"/>
    <n v="-9.1635999999999989"/>
    <n v="3"/>
    <n v="56.73"/>
    <n v="88666"/>
    <x v="0"/>
  </r>
  <r>
    <n v="20967"/>
    <s v="Low"/>
    <n v="0.02"/>
    <n v="4.0599999999999996"/>
    <n v="6.89"/>
    <n v="772"/>
    <x v="1"/>
    <s v="Jean Webster"/>
    <s v="Express Air"/>
    <x v="2"/>
    <x v="0"/>
    <x v="15"/>
    <s v="Small Box"/>
    <x v="326"/>
    <n v="0.6"/>
    <n v="0.19726750504580062"/>
    <s v="United States"/>
    <x v="1"/>
    <x v="19"/>
    <s v="Allentown"/>
    <n v="18103"/>
    <x v="28"/>
    <x v="3"/>
    <s v="2015"/>
    <d v="2015-05-21T00:00:00"/>
    <n v="12.706000000000017"/>
    <n v="12"/>
    <n v="64.41"/>
    <n v="88668"/>
    <x v="0"/>
  </r>
  <r>
    <n v="20968"/>
    <s v="Low"/>
    <n v="7.0000000000000007E-2"/>
    <n v="9.49"/>
    <n v="5.76"/>
    <n v="772"/>
    <x v="1"/>
    <s v="Jean Webster"/>
    <s v="Regular Air"/>
    <x v="2"/>
    <x v="2"/>
    <x v="6"/>
    <s v="Medium Box"/>
    <x v="327"/>
    <n v="0.39"/>
    <n v="2.2390689845314463E-2"/>
    <s v="United States"/>
    <x v="1"/>
    <x v="19"/>
    <s v="Allentown"/>
    <n v="18103"/>
    <x v="28"/>
    <x v="3"/>
    <s v="2015"/>
    <d v="2015-05-21T00:00:00"/>
    <n v="7.7151600000000045"/>
    <n v="37"/>
    <n v="344.57"/>
    <n v="88668"/>
    <x v="0"/>
  </r>
  <r>
    <n v="20434"/>
    <s v="High"/>
    <n v="0.04"/>
    <n v="34.76"/>
    <n v="5.49"/>
    <n v="782"/>
    <x v="0"/>
    <s v="Sarah N Becker"/>
    <s v="Regular Air"/>
    <x v="2"/>
    <x v="0"/>
    <x v="10"/>
    <s v="Small Box"/>
    <x v="328"/>
    <n v="0.6"/>
    <n v="0.69"/>
    <s v="United States"/>
    <x v="0"/>
    <x v="1"/>
    <s v="Whittier"/>
    <n v="90604"/>
    <x v="119"/>
    <x v="4"/>
    <s v="2015"/>
    <d v="2015-04-30T00:00:00"/>
    <n v="192.51689999999999"/>
    <n v="8"/>
    <n v="279.01"/>
    <n v="90962"/>
    <x v="0"/>
  </r>
  <r>
    <n v="24773"/>
    <s v="Low"/>
    <n v="0.02"/>
    <n v="100.98"/>
    <n v="35.840000000000003"/>
    <n v="783"/>
    <x v="0"/>
    <s v="Carlos Byrd"/>
    <s v="Delivery Truck"/>
    <x v="2"/>
    <x v="1"/>
    <x v="14"/>
    <s v="Jumbo Box"/>
    <x v="77"/>
    <n v="0.62"/>
    <n v="-0.2193726727263858"/>
    <s v="United States"/>
    <x v="1"/>
    <x v="18"/>
    <s v="Bristol"/>
    <n v="6010"/>
    <x v="61"/>
    <x v="0"/>
    <s v="2015"/>
    <d v="2015-01-06T00:00:00"/>
    <n v="-134.91200000000001"/>
    <n v="6"/>
    <n v="614.99"/>
    <n v="90961"/>
    <x v="0"/>
  </r>
  <r>
    <n v="22969"/>
    <s v="Medium"/>
    <n v="0"/>
    <n v="8.34"/>
    <n v="4.82"/>
    <n v="786"/>
    <x v="0"/>
    <s v="Jason Bray"/>
    <s v="Regular Air"/>
    <x v="1"/>
    <x v="0"/>
    <x v="7"/>
    <s v="Small Box"/>
    <x v="329"/>
    <n v="0.4"/>
    <n v="-6.6246884428702607E-2"/>
    <s v="United States"/>
    <x v="0"/>
    <x v="1"/>
    <s v="Mission Viejo"/>
    <n v="92691"/>
    <x v="34"/>
    <x v="4"/>
    <s v="2015"/>
    <d v="2015-04-07T00:00:00"/>
    <n v="-5.05"/>
    <n v="9"/>
    <n v="76.23"/>
    <n v="91513"/>
    <x v="0"/>
  </r>
  <r>
    <n v="24629"/>
    <s v="Not Specified"/>
    <n v="0.09"/>
    <n v="6.48"/>
    <n v="9.68"/>
    <n v="792"/>
    <x v="0"/>
    <s v="Holly Pate"/>
    <s v="Regular Air"/>
    <x v="0"/>
    <x v="0"/>
    <x v="7"/>
    <s v="Small Box"/>
    <x v="330"/>
    <n v="0.36"/>
    <n v="-2.0432345876701361"/>
    <s v="United States"/>
    <x v="2"/>
    <x v="23"/>
    <s v="Mustang"/>
    <n v="73064"/>
    <x v="123"/>
    <x v="1"/>
    <s v="2015"/>
    <d v="2015-06-22T00:00:00"/>
    <n v="-204.16"/>
    <n v="16"/>
    <n v="99.92"/>
    <n v="88753"/>
    <x v="0"/>
  </r>
  <r>
    <n v="18347"/>
    <s v="Not Specified"/>
    <n v="0.06"/>
    <n v="8.6"/>
    <n v="6.19"/>
    <n v="796"/>
    <x v="1"/>
    <s v="Amanda Conner"/>
    <s v="Regular Air"/>
    <x v="0"/>
    <x v="0"/>
    <x v="8"/>
    <s v="Small Box"/>
    <x v="331"/>
    <n v="0.38"/>
    <n v="-0.58079345088161205"/>
    <s v="United States"/>
    <x v="2"/>
    <x v="32"/>
    <s v="Papillion"/>
    <n v="68046"/>
    <x v="140"/>
    <x v="5"/>
    <s v="2015"/>
    <d v="2015-03-12T00:00:00"/>
    <n v="-46.115000000000002"/>
    <n v="9"/>
    <n v="79.400000000000006"/>
    <n v="86867"/>
    <x v="0"/>
  </r>
  <r>
    <n v="18184"/>
    <s v="Not Specified"/>
    <n v="0.1"/>
    <n v="14.42"/>
    <n v="6.75"/>
    <n v="796"/>
    <x v="1"/>
    <s v="Amanda Conner"/>
    <s v="Regular Air"/>
    <x v="0"/>
    <x v="0"/>
    <x v="15"/>
    <s v="Medium Box"/>
    <x v="194"/>
    <n v="0.52"/>
    <n v="-1.2978695932859909"/>
    <s v="United States"/>
    <x v="2"/>
    <x v="32"/>
    <s v="Papillion"/>
    <n v="68046"/>
    <x v="117"/>
    <x v="1"/>
    <s v="2015"/>
    <d v="2015-06-22T00:00:00"/>
    <n v="-20.103999999999999"/>
    <n v="1"/>
    <n v="15.49"/>
    <n v="86869"/>
    <x v="0"/>
  </r>
  <r>
    <n v="19011"/>
    <s v="Not Specified"/>
    <n v="0.04"/>
    <n v="9.11"/>
    <n v="2.25"/>
    <n v="797"/>
    <x v="1"/>
    <s v="Eileen Riddle"/>
    <s v="Regular Air"/>
    <x v="0"/>
    <x v="0"/>
    <x v="0"/>
    <s v="Wrap Bag"/>
    <x v="332"/>
    <n v="0.52"/>
    <n v="-0.18805809575040344"/>
    <s v="United States"/>
    <x v="0"/>
    <x v="17"/>
    <s v="Roy"/>
    <n v="84067"/>
    <x v="144"/>
    <x v="1"/>
    <s v="2015"/>
    <d v="2015-06-04T00:00:00"/>
    <n v="-3.496"/>
    <n v="2"/>
    <n v="18.59"/>
    <n v="86868"/>
    <x v="0"/>
  </r>
  <r>
    <n v="19012"/>
    <s v="Not Specified"/>
    <n v="7.0000000000000007E-2"/>
    <n v="64.650000000000006"/>
    <n v="35"/>
    <n v="797"/>
    <x v="1"/>
    <s v="Eileen Riddle"/>
    <s v="Regular Air"/>
    <x v="0"/>
    <x v="0"/>
    <x v="10"/>
    <s v="Large Box"/>
    <x v="333"/>
    <n v="0.8"/>
    <n v="-0.85971609437943597"/>
    <s v="United States"/>
    <x v="0"/>
    <x v="17"/>
    <s v="Roy"/>
    <n v="84067"/>
    <x v="144"/>
    <x v="1"/>
    <s v="2015"/>
    <d v="2015-06-03T00:00:00"/>
    <n v="-717.072"/>
    <n v="13"/>
    <n v="834.08"/>
    <n v="86868"/>
    <x v="0"/>
  </r>
  <r>
    <n v="24851"/>
    <s v="Low"/>
    <n v="0.09"/>
    <n v="6.48"/>
    <n v="6.86"/>
    <n v="797"/>
    <x v="1"/>
    <s v="Eileen Riddle"/>
    <s v="Regular Air"/>
    <x v="0"/>
    <x v="0"/>
    <x v="7"/>
    <s v="Small Box"/>
    <x v="334"/>
    <n v="0.37"/>
    <n v="-1.223073899371069"/>
    <s v="United States"/>
    <x v="0"/>
    <x v="17"/>
    <s v="Roy"/>
    <n v="84067"/>
    <x v="127"/>
    <x v="5"/>
    <s v="2015"/>
    <d v="2015-03-08T00:00:00"/>
    <n v="-62.23"/>
    <n v="8"/>
    <n v="50.88"/>
    <n v="86870"/>
    <x v="0"/>
  </r>
  <r>
    <n v="20001"/>
    <s v="Not Specified"/>
    <n v="0.01"/>
    <n v="150.97999999999999"/>
    <n v="30"/>
    <n v="799"/>
    <x v="1"/>
    <s v="Lee McKenna Gregory"/>
    <s v="Delivery Truck"/>
    <x v="3"/>
    <x v="1"/>
    <x v="1"/>
    <s v="Jumbo Drum"/>
    <x v="335"/>
    <n v="0.74"/>
    <n v="0.13707614297936271"/>
    <s v="United States"/>
    <x v="3"/>
    <x v="39"/>
    <s v="Hilton Head Island"/>
    <n v="29915"/>
    <x v="61"/>
    <x v="0"/>
    <s v="2015"/>
    <d v="2015-01-08T00:00:00"/>
    <n v="131.38200000000001"/>
    <n v="6"/>
    <n v="958.46"/>
    <n v="89909"/>
    <x v="0"/>
  </r>
  <r>
    <n v="20002"/>
    <s v="Not Specified"/>
    <n v="0.01"/>
    <n v="28.28"/>
    <n v="13.99"/>
    <n v="799"/>
    <x v="1"/>
    <s v="Lee McKenna Gregory"/>
    <s v="Express Air"/>
    <x v="3"/>
    <x v="0"/>
    <x v="10"/>
    <s v="Medium Box"/>
    <x v="336"/>
    <n v="0.57999999999999996"/>
    <n v="-0.2420887105520009"/>
    <s v="United States"/>
    <x v="3"/>
    <x v="39"/>
    <s v="Hilton Head Island"/>
    <n v="29915"/>
    <x v="61"/>
    <x v="0"/>
    <s v="2015"/>
    <d v="2015-01-08T00:00:00"/>
    <n v="-89.292000000000002"/>
    <n v="12"/>
    <n v="368.84"/>
    <n v="89909"/>
    <x v="0"/>
  </r>
  <r>
    <n v="20003"/>
    <s v="Not Specified"/>
    <n v="0.03"/>
    <n v="35.99"/>
    <n v="1.1000000000000001"/>
    <n v="799"/>
    <x v="1"/>
    <s v="Lee McKenna Gregory"/>
    <s v="Regular Air"/>
    <x v="3"/>
    <x v="2"/>
    <x v="5"/>
    <s v="Small Box"/>
    <x v="337"/>
    <n v="0.55000000000000004"/>
    <n v="-6.8384964355152302"/>
    <s v="United States"/>
    <x v="3"/>
    <x v="39"/>
    <s v="Hilton Head Island"/>
    <n v="29915"/>
    <x v="61"/>
    <x v="0"/>
    <s v="2015"/>
    <d v="2015-01-07T00:00:00"/>
    <n v="-211.036"/>
    <n v="1"/>
    <n v="30.86"/>
    <n v="89909"/>
    <x v="0"/>
  </r>
  <r>
    <n v="19265"/>
    <s v="Low"/>
    <n v="0.04"/>
    <n v="50.98"/>
    <n v="6.5"/>
    <n v="800"/>
    <x v="1"/>
    <s v="Cheryl Guthrie"/>
    <s v="Regular Air"/>
    <x v="3"/>
    <x v="2"/>
    <x v="13"/>
    <s v="Small Box"/>
    <x v="338"/>
    <n v="0.73"/>
    <n v="-2.3369995600527934E-2"/>
    <s v="United States"/>
    <x v="0"/>
    <x v="17"/>
    <s v="Roy"/>
    <n v="84067"/>
    <x v="145"/>
    <x v="5"/>
    <s v="2015"/>
    <d v="2015-04-03T00:00:00"/>
    <n v="-13.28"/>
    <n v="11"/>
    <n v="568.25"/>
    <n v="89910"/>
    <x v="0"/>
  </r>
  <r>
    <n v="19266"/>
    <s v="Low"/>
    <n v="0.02"/>
    <n v="6.48"/>
    <n v="5.14"/>
    <n v="800"/>
    <x v="1"/>
    <s v="Cheryl Guthrie"/>
    <s v="Regular Air"/>
    <x v="3"/>
    <x v="0"/>
    <x v="7"/>
    <s v="Small Box"/>
    <x v="339"/>
    <n v="0.37"/>
    <n v="-0.38433601768514131"/>
    <s v="United States"/>
    <x v="0"/>
    <x v="17"/>
    <s v="Roy"/>
    <n v="84067"/>
    <x v="145"/>
    <x v="5"/>
    <s v="2015"/>
    <d v="2015-03-30T00:00:00"/>
    <n v="-48.68"/>
    <n v="19"/>
    <n v="126.66"/>
    <n v="89910"/>
    <x v="0"/>
  </r>
  <r>
    <n v="22484"/>
    <s v="Medium"/>
    <n v="0.03"/>
    <n v="35.99"/>
    <n v="5"/>
    <n v="803"/>
    <x v="0"/>
    <s v="Marianne Goldstein"/>
    <s v="Regular Air"/>
    <x v="2"/>
    <x v="2"/>
    <x v="5"/>
    <s v="Small Box"/>
    <x v="252"/>
    <n v="0.85"/>
    <n v="-1.9670432743551483"/>
    <s v="United States"/>
    <x v="3"/>
    <x v="26"/>
    <s v="New Smyrna Beach"/>
    <n v="32168"/>
    <x v="119"/>
    <x v="4"/>
    <s v="2015"/>
    <d v="2015-04-30T00:00:00"/>
    <n v="-184.548"/>
    <n v="3"/>
    <n v="93.82"/>
    <n v="90048"/>
    <x v="0"/>
  </r>
  <r>
    <n v="5722"/>
    <s v="Critical"/>
    <n v="0.06"/>
    <n v="179.99"/>
    <n v="13.99"/>
    <n v="806"/>
    <x v="0"/>
    <s v="Judy Singer"/>
    <s v="Express Air"/>
    <x v="2"/>
    <x v="2"/>
    <x v="5"/>
    <s v="Medium Box"/>
    <x v="340"/>
    <n v="0.56999999999999995"/>
    <n v="0.14641197852850923"/>
    <s v="United States"/>
    <x v="3"/>
    <x v="26"/>
    <s v="Miami"/>
    <n v="33132"/>
    <x v="85"/>
    <x v="0"/>
    <s v="2015"/>
    <d v="2015-01-11T00:00:00"/>
    <n v="1220.03784"/>
    <n v="54"/>
    <n v="8332.91"/>
    <n v="40547"/>
    <x v="0"/>
  </r>
  <r>
    <n v="21942"/>
    <s v="Low"/>
    <n v="0.09"/>
    <n v="5.84"/>
    <n v="0.83"/>
    <n v="820"/>
    <x v="0"/>
    <s v="Catherine Mullins"/>
    <s v="Regular Air"/>
    <x v="2"/>
    <x v="0"/>
    <x v="0"/>
    <s v="Wrap Bag"/>
    <x v="341"/>
    <n v="0.49"/>
    <n v="-0.48644067796610169"/>
    <s v="United States"/>
    <x v="0"/>
    <x v="0"/>
    <s v="Walla Walla"/>
    <n v="99362"/>
    <x v="8"/>
    <x v="3"/>
    <s v="2015"/>
    <d v="2015-05-25T00:00:00"/>
    <n v="-2.87"/>
    <n v="1"/>
    <n v="5.9"/>
    <n v="90244"/>
    <x v="0"/>
  </r>
  <r>
    <n v="20661"/>
    <s v="Low"/>
    <n v="0.04"/>
    <n v="6.24"/>
    <n v="5.22"/>
    <n v="823"/>
    <x v="0"/>
    <s v="Christian Albright"/>
    <s v="Regular Air"/>
    <x v="2"/>
    <x v="1"/>
    <x v="2"/>
    <s v="Small Box"/>
    <x v="342"/>
    <n v="0.6"/>
    <n v="5.4604262744609243E-2"/>
    <s v="United States"/>
    <x v="3"/>
    <x v="20"/>
    <s v="Smyrna"/>
    <n v="37167"/>
    <x v="38"/>
    <x v="0"/>
    <s v="2015"/>
    <d v="2015-01-17T00:00:00"/>
    <n v="4.3808999999999996"/>
    <n v="13"/>
    <n v="80.23"/>
    <n v="89257"/>
    <x v="0"/>
  </r>
  <r>
    <n v="20663"/>
    <s v="Low"/>
    <n v="0.09"/>
    <n v="260.98"/>
    <n v="41.91"/>
    <n v="824"/>
    <x v="0"/>
    <s v="Joann Moser"/>
    <s v="Delivery Truck"/>
    <x v="2"/>
    <x v="1"/>
    <x v="14"/>
    <s v="Jumbo Box"/>
    <x v="343"/>
    <n v="0.59"/>
    <n v="-4.9265978776468287E-2"/>
    <s v="United States"/>
    <x v="3"/>
    <x v="20"/>
    <s v="Spring Hill"/>
    <n v="37174"/>
    <x v="38"/>
    <x v="0"/>
    <s v="2015"/>
    <d v="2015-01-19T00:00:00"/>
    <n v="-100.744"/>
    <n v="8"/>
    <n v="2044.9"/>
    <n v="89257"/>
    <x v="0"/>
  </r>
  <r>
    <n v="21350"/>
    <s v="Critical"/>
    <n v="0"/>
    <n v="11.97"/>
    <n v="4.9800000000000004"/>
    <n v="825"/>
    <x v="0"/>
    <s v="Marvin Hunt"/>
    <s v="Regular Air"/>
    <x v="1"/>
    <x v="0"/>
    <x v="15"/>
    <s v="Small Box"/>
    <x v="197"/>
    <n v="0.57999999999999996"/>
    <n v="6.3489681050656735E-2"/>
    <s v="United States"/>
    <x v="2"/>
    <x v="7"/>
    <s v="Abilene"/>
    <n v="79605"/>
    <x v="8"/>
    <x v="3"/>
    <s v="2015"/>
    <d v="2015-05-24T00:00:00"/>
    <n v="3.3840000000000039"/>
    <n v="4"/>
    <n v="53.3"/>
    <n v="89258"/>
    <x v="0"/>
  </r>
  <r>
    <n v="24842"/>
    <s v="Medium"/>
    <n v="0.01"/>
    <n v="6.98"/>
    <n v="1.6"/>
    <n v="827"/>
    <x v="0"/>
    <s v="Sheryl Marsh"/>
    <s v="Regular Air"/>
    <x v="1"/>
    <x v="0"/>
    <x v="7"/>
    <s v="Wrap Bag"/>
    <x v="344"/>
    <n v="0.38"/>
    <n v="1.5777473780209762E-2"/>
    <s v="United States"/>
    <x v="2"/>
    <x v="7"/>
    <s v="Amarillo"/>
    <n v="79109"/>
    <x v="40"/>
    <x v="3"/>
    <s v="2015"/>
    <d v="2015-05-26T00:00:00"/>
    <n v="0.34600000000000009"/>
    <n v="3"/>
    <n v="21.93"/>
    <n v="89259"/>
    <x v="0"/>
  </r>
  <r>
    <n v="24236"/>
    <s v="Not Specified"/>
    <n v="0.01"/>
    <n v="5.18"/>
    <n v="2.04"/>
    <n v="829"/>
    <x v="0"/>
    <s v="Monica Law Thompson"/>
    <s v="Regular Air"/>
    <x v="0"/>
    <x v="0"/>
    <x v="7"/>
    <s v="Wrap Bag"/>
    <x v="43"/>
    <n v="0.36"/>
    <n v="-0.62030920590302174"/>
    <s v="United States"/>
    <x v="3"/>
    <x v="40"/>
    <s v="Texarkana"/>
    <n v="71854"/>
    <x v="11"/>
    <x v="2"/>
    <s v="2015"/>
    <d v="2015-02-24T00:00:00"/>
    <n v="-17.654"/>
    <n v="5"/>
    <n v="28.46"/>
    <n v="90271"/>
    <x v="0"/>
  </r>
  <r>
    <n v="20664"/>
    <s v="High"/>
    <n v="0.01"/>
    <n v="14.42"/>
    <n v="6.75"/>
    <n v="830"/>
    <x v="0"/>
    <s v="Douglas Sutton"/>
    <s v="Regular Air"/>
    <x v="0"/>
    <x v="0"/>
    <x v="15"/>
    <s v="Medium Box"/>
    <x v="194"/>
    <n v="0.52"/>
    <n v="-0.15377599822044269"/>
    <s v="United States"/>
    <x v="0"/>
    <x v="21"/>
    <s v="Wheat Ridge"/>
    <n v="80033"/>
    <x v="76"/>
    <x v="0"/>
    <s v="2015"/>
    <d v="2015-01-24T00:00:00"/>
    <n v="-13.826000000000001"/>
    <n v="6"/>
    <n v="89.91"/>
    <n v="90270"/>
    <x v="0"/>
  </r>
  <r>
    <n v="19173"/>
    <s v="High"/>
    <n v="0"/>
    <n v="11.66"/>
    <n v="8.99"/>
    <n v="833"/>
    <x v="0"/>
    <s v="Gerald Love"/>
    <s v="Express Air"/>
    <x v="0"/>
    <x v="0"/>
    <x v="0"/>
    <s v="Small Pack"/>
    <x v="345"/>
    <n v="0.59"/>
    <n v="-1.4704353476283303"/>
    <s v="United States"/>
    <x v="0"/>
    <x v="1"/>
    <s v="Gilroy"/>
    <n v="95020"/>
    <x v="85"/>
    <x v="0"/>
    <s v="2015"/>
    <d v="2015-01-11T00:00:00"/>
    <n v="-203.67000000000002"/>
    <n v="11"/>
    <n v="138.51"/>
    <n v="89770"/>
    <x v="0"/>
  </r>
  <r>
    <n v="19383"/>
    <s v="Not Specified"/>
    <n v="7.0000000000000007E-2"/>
    <n v="6.08"/>
    <n v="0.91"/>
    <n v="850"/>
    <x v="0"/>
    <s v="Jesse Hutchinson"/>
    <s v="Regular Air"/>
    <x v="0"/>
    <x v="0"/>
    <x v="0"/>
    <s v="Wrap Bag"/>
    <x v="346"/>
    <n v="0.51"/>
    <n v="0.46639656816015251"/>
    <s v="United States"/>
    <x v="0"/>
    <x v="1"/>
    <s v="Goleta"/>
    <n v="93117"/>
    <x v="146"/>
    <x v="5"/>
    <s v="2015"/>
    <d v="2015-03-08T00:00:00"/>
    <n v="19.57"/>
    <n v="7"/>
    <n v="41.96"/>
    <n v="88569"/>
    <x v="0"/>
  </r>
  <r>
    <n v="20604"/>
    <s v="Low"/>
    <n v="0.1"/>
    <n v="50.98"/>
    <n v="22.24"/>
    <n v="851"/>
    <x v="1"/>
    <s v="Helen H Heller"/>
    <s v="Regular Air"/>
    <x v="0"/>
    <x v="1"/>
    <x v="2"/>
    <s v="Large Box"/>
    <x v="347"/>
    <n v="0.55000000000000004"/>
    <n v="0.32638126600804979"/>
    <s v="United States"/>
    <x v="0"/>
    <x v="1"/>
    <s v="Hacienda Heights"/>
    <n v="91745"/>
    <x v="147"/>
    <x v="2"/>
    <s v="2015"/>
    <d v="2015-02-27T00:00:00"/>
    <n v="98.12"/>
    <n v="6"/>
    <n v="300.63"/>
    <n v="88568"/>
    <x v="0"/>
  </r>
  <r>
    <n v="19384"/>
    <s v="Not Specified"/>
    <n v="0.08"/>
    <n v="19.899999999999999"/>
    <n v="5.29"/>
    <n v="851"/>
    <x v="1"/>
    <s v="Helen H Heller"/>
    <s v="Regular Air"/>
    <x v="0"/>
    <x v="0"/>
    <x v="15"/>
    <s v="Medium Box"/>
    <x v="348"/>
    <n v="0.4"/>
    <n v="0.44543791067121347"/>
    <s v="United States"/>
    <x v="0"/>
    <x v="1"/>
    <s v="Hacienda Heights"/>
    <n v="91745"/>
    <x v="146"/>
    <x v="5"/>
    <s v="2015"/>
    <d v="2015-03-09T00:00:00"/>
    <n v="107.11"/>
    <n v="13"/>
    <n v="240.46"/>
    <n v="88569"/>
    <x v="0"/>
  </r>
  <r>
    <n v="19385"/>
    <s v="Not Specified"/>
    <n v="0.02"/>
    <n v="3.36"/>
    <n v="6.27"/>
    <n v="851"/>
    <x v="1"/>
    <s v="Helen H Heller"/>
    <s v="Regular Air"/>
    <x v="0"/>
    <x v="0"/>
    <x v="8"/>
    <s v="Small Box"/>
    <x v="198"/>
    <n v="0.4"/>
    <n v="-2.9178455723542118"/>
    <s v="United States"/>
    <x v="0"/>
    <x v="1"/>
    <s v="Hacienda Heights"/>
    <n v="91745"/>
    <x v="146"/>
    <x v="5"/>
    <s v="2015"/>
    <d v="2015-03-09T00:00:00"/>
    <n v="-216.154"/>
    <n v="21"/>
    <n v="74.08"/>
    <n v="88569"/>
    <x v="0"/>
  </r>
  <r>
    <n v="21353"/>
    <s v="Critical"/>
    <n v="0.06"/>
    <n v="1.26"/>
    <n v="0.7"/>
    <n v="851"/>
    <x v="1"/>
    <s v="Helen H Heller"/>
    <s v="Regular Air"/>
    <x v="0"/>
    <x v="0"/>
    <x v="3"/>
    <s v="Wrap Bag"/>
    <x v="349"/>
    <n v="0.81"/>
    <n v="-1.2518181818181817"/>
    <s v="United States"/>
    <x v="0"/>
    <x v="1"/>
    <s v="Hacienda Heights"/>
    <n v="91745"/>
    <x v="122"/>
    <x v="4"/>
    <s v="2015"/>
    <d v="2015-04-30T00:00:00"/>
    <n v="-6.6096000000000004"/>
    <n v="4"/>
    <n v="5.28"/>
    <n v="88571"/>
    <x v="0"/>
  </r>
  <r>
    <n v="26093"/>
    <s v="High"/>
    <n v="0.05"/>
    <n v="4.24"/>
    <n v="5.41"/>
    <n v="853"/>
    <x v="0"/>
    <s v="Leah Davenport"/>
    <s v="Regular Air"/>
    <x v="2"/>
    <x v="0"/>
    <x v="8"/>
    <s v="Small Box"/>
    <x v="21"/>
    <n v="0.35"/>
    <n v="-1.7552036199095022"/>
    <s v="United States"/>
    <x v="0"/>
    <x v="1"/>
    <s v="Hesperia"/>
    <n v="92345"/>
    <x v="44"/>
    <x v="5"/>
    <s v="2015"/>
    <d v="2015-03-18T00:00:00"/>
    <n v="-89.216999999999999"/>
    <n v="12"/>
    <n v="50.83"/>
    <n v="88570"/>
    <x v="0"/>
  </r>
  <r>
    <n v="21351"/>
    <s v="Critical"/>
    <n v="0.06"/>
    <n v="1.76"/>
    <n v="0.7"/>
    <n v="854"/>
    <x v="0"/>
    <s v="Karen Hendricks"/>
    <s v="Regular Air"/>
    <x v="0"/>
    <x v="0"/>
    <x v="0"/>
    <s v="Wrap Bag"/>
    <x v="28"/>
    <n v="0.56000000000000005"/>
    <n v="3.1166581762608253E-2"/>
    <s v="United States"/>
    <x v="1"/>
    <x v="18"/>
    <s v="Branford"/>
    <n v="6405"/>
    <x v="122"/>
    <x v="4"/>
    <s v="2015"/>
    <d v="2015-05-02T00:00:00"/>
    <n v="1.2236"/>
    <n v="22"/>
    <n v="39.26"/>
    <n v="88571"/>
    <x v="0"/>
  </r>
  <r>
    <n v="21352"/>
    <s v="Critical"/>
    <n v="0.02"/>
    <n v="24.98"/>
    <n v="8.7899999999999991"/>
    <n v="855"/>
    <x v="0"/>
    <s v="Jacob Lanier"/>
    <s v="Regular Air"/>
    <x v="0"/>
    <x v="0"/>
    <x v="10"/>
    <s v="Small Box"/>
    <x v="350"/>
    <n v="0.66"/>
    <n v="7.114144861585135E-3"/>
    <s v="United States"/>
    <x v="1"/>
    <x v="18"/>
    <s v="Danbury"/>
    <n v="6810"/>
    <x v="122"/>
    <x v="4"/>
    <s v="2015"/>
    <d v="2015-05-01T00:00:00"/>
    <n v="4.3148"/>
    <n v="23"/>
    <n v="606.51"/>
    <n v="88571"/>
    <x v="0"/>
  </r>
  <r>
    <n v="21354"/>
    <s v="Critical"/>
    <n v="0.05"/>
    <n v="35.99"/>
    <n v="5.99"/>
    <n v="858"/>
    <x v="0"/>
    <s v="Arthur Brady"/>
    <s v="Express Air"/>
    <x v="0"/>
    <x v="2"/>
    <x v="5"/>
    <s v="Wrap Bag"/>
    <x v="351"/>
    <n v="0.38"/>
    <n v="-1.9391733703190013"/>
    <s v="United States"/>
    <x v="1"/>
    <x v="14"/>
    <s v="Lewiston"/>
    <n v="4240"/>
    <x v="122"/>
    <x v="4"/>
    <s v="2015"/>
    <d v="2015-05-02T00:00:00"/>
    <n v="-125.83296"/>
    <n v="2"/>
    <n v="64.89"/>
    <n v="88571"/>
    <x v="0"/>
  </r>
  <r>
    <n v="21214"/>
    <s v="Critical"/>
    <n v="0.03"/>
    <n v="14.2"/>
    <n v="5.3"/>
    <n v="865"/>
    <x v="1"/>
    <s v="Dana Burgess"/>
    <s v="Regular Air"/>
    <x v="0"/>
    <x v="1"/>
    <x v="2"/>
    <s v="Wrap Bag"/>
    <x v="257"/>
    <n v="0.46"/>
    <n v="0.45737275449101794"/>
    <s v="United States"/>
    <x v="2"/>
    <x v="38"/>
    <s v="East Chicago"/>
    <n v="46312"/>
    <x v="87"/>
    <x v="3"/>
    <s v="2015"/>
    <d v="2015-05-28T00:00:00"/>
    <n v="122.21"/>
    <n v="18"/>
    <n v="267.2"/>
    <n v="90674"/>
    <x v="0"/>
  </r>
  <r>
    <n v="19947"/>
    <s v="Low"/>
    <n v="0.04"/>
    <n v="6.48"/>
    <n v="5.16"/>
    <n v="865"/>
    <x v="1"/>
    <s v="Dana Burgess"/>
    <s v="Express Air"/>
    <x v="0"/>
    <x v="0"/>
    <x v="7"/>
    <s v="Small Box"/>
    <x v="352"/>
    <n v="0.37"/>
    <n v="-0.1282774513192764"/>
    <s v="United States"/>
    <x v="2"/>
    <x v="38"/>
    <s v="East Chicago"/>
    <n v="46312"/>
    <x v="115"/>
    <x v="2"/>
    <s v="2015"/>
    <d v="2015-03-02T00:00:00"/>
    <n v="-11.1332"/>
    <n v="12"/>
    <n v="86.79"/>
    <n v="90675"/>
    <x v="0"/>
  </r>
  <r>
    <n v="24774"/>
    <s v="Not Specified"/>
    <n v="0.04"/>
    <n v="29.18"/>
    <n v="8.5500000000000007"/>
    <n v="868"/>
    <x v="1"/>
    <s v="Sharon Ellis"/>
    <s v="Express Air"/>
    <x v="0"/>
    <x v="1"/>
    <x v="2"/>
    <s v="Small Box"/>
    <x v="353"/>
    <n v="0.42"/>
    <n v="0.69"/>
    <s v="United States"/>
    <x v="2"/>
    <x v="3"/>
    <s v="Shoreview"/>
    <n v="55126"/>
    <x v="147"/>
    <x v="2"/>
    <s v="2015"/>
    <d v="2015-02-27T00:00:00"/>
    <n v="201.7353"/>
    <n v="10"/>
    <n v="292.37"/>
    <n v="91194"/>
    <x v="0"/>
  </r>
  <r>
    <n v="24775"/>
    <s v="Not Specified"/>
    <n v="0"/>
    <n v="80.98"/>
    <n v="35"/>
    <n v="868"/>
    <x v="1"/>
    <s v="Sharon Ellis"/>
    <s v="Regular Air"/>
    <x v="0"/>
    <x v="0"/>
    <x v="10"/>
    <s v="Large Box"/>
    <x v="354"/>
    <n v="0.83"/>
    <n v="-1.0029145125148289"/>
    <s v="United States"/>
    <x v="2"/>
    <x v="3"/>
    <s v="Shoreview"/>
    <n v="55126"/>
    <x v="147"/>
    <x v="2"/>
    <s v="2015"/>
    <d v="2015-02-27T00:00:00"/>
    <n v="-684.78"/>
    <n v="8"/>
    <n v="682.79"/>
    <n v="91194"/>
    <x v="0"/>
  </r>
  <r>
    <n v="24763"/>
    <s v="Critical"/>
    <n v="0.06"/>
    <n v="6.48"/>
    <n v="8.8800000000000008"/>
    <n v="868"/>
    <x v="1"/>
    <s v="Sharon Ellis"/>
    <s v="Regular Air"/>
    <x v="0"/>
    <x v="0"/>
    <x v="7"/>
    <s v="Small Box"/>
    <x v="355"/>
    <n v="0.37"/>
    <n v="-1.8881291245925103"/>
    <s v="United States"/>
    <x v="2"/>
    <x v="3"/>
    <s v="Shoreview"/>
    <n v="55126"/>
    <x v="127"/>
    <x v="5"/>
    <s v="2015"/>
    <d v="2015-03-07T00:00:00"/>
    <n v="-237.47"/>
    <n v="20"/>
    <n v="125.77"/>
    <n v="91195"/>
    <x v="0"/>
  </r>
  <r>
    <n v="24764"/>
    <s v="Critical"/>
    <n v="0.09"/>
    <n v="349.45"/>
    <n v="60"/>
    <n v="868"/>
    <x v="1"/>
    <s v="Sharon Ellis"/>
    <s v="Delivery Truck"/>
    <x v="0"/>
    <x v="1"/>
    <x v="11"/>
    <s v="Jumbo Drum"/>
    <x v="356"/>
    <m/>
    <n v="-0.75173922806444526"/>
    <s v="United States"/>
    <x v="2"/>
    <x v="3"/>
    <s v="Shoreview"/>
    <n v="55126"/>
    <x v="127"/>
    <x v="5"/>
    <s v="2015"/>
    <d v="2015-03-07T00:00:00"/>
    <n v="-2946.0509999999999"/>
    <n v="12"/>
    <n v="3918.98"/>
    <n v="91195"/>
    <x v="0"/>
  </r>
  <r>
    <n v="25507"/>
    <s v="Not Specified"/>
    <n v="0.03"/>
    <n v="14.2"/>
    <n v="5.3"/>
    <n v="871"/>
    <x v="1"/>
    <s v="Sandy Ellington"/>
    <s v="Regular Air"/>
    <x v="1"/>
    <x v="1"/>
    <x v="2"/>
    <s v="Wrap Bag"/>
    <x v="257"/>
    <n v="0.46"/>
    <n v="0.69"/>
    <s v="United States"/>
    <x v="0"/>
    <x v="34"/>
    <s v="Reno"/>
    <n v="89502"/>
    <x v="24"/>
    <x v="5"/>
    <s v="2015"/>
    <d v="2015-03-17T00:00:00"/>
    <n v="21.555599999999998"/>
    <n v="2"/>
    <n v="31.24"/>
    <n v="90577"/>
    <x v="0"/>
  </r>
  <r>
    <n v="22547"/>
    <s v="Not Specified"/>
    <n v="0.01"/>
    <n v="5.94"/>
    <n v="9.92"/>
    <n v="871"/>
    <x v="1"/>
    <s v="Sandy Ellington"/>
    <s v="Regular Air"/>
    <x v="1"/>
    <x v="0"/>
    <x v="8"/>
    <s v="Small Box"/>
    <x v="113"/>
    <n v="0.38"/>
    <n v="-3.2006820917480274"/>
    <s v="United States"/>
    <x v="0"/>
    <x v="34"/>
    <s v="Reno"/>
    <n v="89502"/>
    <x v="135"/>
    <x v="3"/>
    <s v="2015"/>
    <d v="2015-05-23T00:00:00"/>
    <n v="-239.315"/>
    <n v="12"/>
    <n v="74.77"/>
    <n v="90578"/>
    <x v="0"/>
  </r>
  <r>
    <n v="22548"/>
    <s v="Not Specified"/>
    <n v="0"/>
    <n v="6.48"/>
    <n v="5.1100000000000003"/>
    <n v="871"/>
    <x v="1"/>
    <s v="Sandy Ellington"/>
    <s v="Regular Air"/>
    <x v="1"/>
    <x v="0"/>
    <x v="7"/>
    <s v="Small Box"/>
    <x v="357"/>
    <n v="0.37"/>
    <n v="-0.26062123464517645"/>
    <s v="United States"/>
    <x v="0"/>
    <x v="34"/>
    <s v="Reno"/>
    <n v="89502"/>
    <x v="135"/>
    <x v="3"/>
    <s v="2015"/>
    <d v="2015-05-22T00:00:00"/>
    <n v="-33.31"/>
    <n v="18"/>
    <n v="127.81"/>
    <n v="90578"/>
    <x v="0"/>
  </r>
  <r>
    <n v="19262"/>
    <s v="High"/>
    <n v="0.04"/>
    <n v="4.37"/>
    <n v="5.15"/>
    <n v="875"/>
    <x v="1"/>
    <s v="Erika Fink"/>
    <s v="Regular Air"/>
    <x v="2"/>
    <x v="0"/>
    <x v="15"/>
    <s v="Small Box"/>
    <x v="358"/>
    <n v="0.59"/>
    <n v="-0.94769818043008003"/>
    <s v="United States"/>
    <x v="0"/>
    <x v="17"/>
    <s v="Salt Lake City"/>
    <n v="84106"/>
    <x v="54"/>
    <x v="2"/>
    <s v="2015"/>
    <d v="2015-02-22T00:00:00"/>
    <n v="-74.479599999999991"/>
    <n v="18"/>
    <n v="78.59"/>
    <n v="89059"/>
    <x v="0"/>
  </r>
  <r>
    <n v="19263"/>
    <s v="High"/>
    <n v="0.09"/>
    <n v="155.99"/>
    <n v="8.99"/>
    <n v="875"/>
    <x v="1"/>
    <s v="Erika Fink"/>
    <s v="Regular Air"/>
    <x v="2"/>
    <x v="2"/>
    <x v="5"/>
    <s v="Small Box"/>
    <x v="359"/>
    <n v="0.57999999999999996"/>
    <n v="-0.46714119611353627"/>
    <s v="United States"/>
    <x v="0"/>
    <x v="17"/>
    <s v="Salt Lake City"/>
    <n v="84106"/>
    <x v="54"/>
    <x v="2"/>
    <s v="2015"/>
    <d v="2015-02-23T00:00:00"/>
    <n v="-232.22056000000003"/>
    <n v="4"/>
    <n v="497.11"/>
    <n v="89059"/>
    <x v="0"/>
  </r>
  <r>
    <n v="18054"/>
    <s v="Critical"/>
    <n v="7.0000000000000007E-2"/>
    <n v="5.68"/>
    <n v="1.39"/>
    <n v="880"/>
    <x v="1"/>
    <s v="Ellen Beck"/>
    <s v="Regular Air"/>
    <x v="2"/>
    <x v="0"/>
    <x v="4"/>
    <s v="Small Box"/>
    <x v="360"/>
    <n v="0.38"/>
    <n v="0.69"/>
    <s v="United States"/>
    <x v="0"/>
    <x v="28"/>
    <s v="Scottsdale"/>
    <n v="85254"/>
    <x v="78"/>
    <x v="5"/>
    <s v="2015"/>
    <d v="2015-03-27T00:00:00"/>
    <n v="18.643799999999999"/>
    <n v="5"/>
    <n v="27.02"/>
    <n v="86153"/>
    <x v="0"/>
  </r>
  <r>
    <n v="18055"/>
    <s v="Critical"/>
    <n v="0.06"/>
    <n v="22.84"/>
    <n v="11.54"/>
    <n v="880"/>
    <x v="1"/>
    <s v="Ellen Beck"/>
    <s v="Regular Air"/>
    <x v="2"/>
    <x v="0"/>
    <x v="7"/>
    <s v="Small Box"/>
    <x v="64"/>
    <n v="0.39"/>
    <n v="-1.1290205999277194"/>
    <s v="United States"/>
    <x v="0"/>
    <x v="28"/>
    <s v="Scottsdale"/>
    <n v="85254"/>
    <x v="78"/>
    <x v="5"/>
    <s v="2015"/>
    <d v="2015-03-27T00:00:00"/>
    <n v="-31.24"/>
    <n v="1"/>
    <n v="27.67"/>
    <n v="86153"/>
    <x v="0"/>
  </r>
  <r>
    <n v="19401"/>
    <s v="Critical"/>
    <n v="0.06"/>
    <n v="25.98"/>
    <n v="14.36"/>
    <n v="885"/>
    <x v="0"/>
    <s v="Malcolm Robertson"/>
    <s v="Delivery Truck"/>
    <x v="0"/>
    <x v="1"/>
    <x v="1"/>
    <s v="Jumbo Drum"/>
    <x v="361"/>
    <n v="0.6"/>
    <n v="5.4073300050311579E-2"/>
    <s v="United States"/>
    <x v="2"/>
    <x v="7"/>
    <s v="Amarillo"/>
    <n v="79109"/>
    <x v="84"/>
    <x v="3"/>
    <s v="2015"/>
    <d v="2015-05-25T00:00:00"/>
    <n v="55.888000000000034"/>
    <n v="41"/>
    <n v="1033.56"/>
    <n v="89537"/>
    <x v="0"/>
  </r>
  <r>
    <n v="26011"/>
    <s v="Critical"/>
    <n v="0.08"/>
    <n v="1.81"/>
    <n v="0.75"/>
    <n v="890"/>
    <x v="1"/>
    <s v="Billie Fowler"/>
    <s v="Regular Air"/>
    <x v="3"/>
    <x v="1"/>
    <x v="1"/>
    <s v="Jumbo Drum"/>
    <x v="362"/>
    <n v="0.57999999999999996"/>
    <n v="6.6219328993490242E-2"/>
    <s v="United States"/>
    <x v="2"/>
    <x v="7"/>
    <s v="Bedford"/>
    <n v="76021"/>
    <x v="99"/>
    <x v="0"/>
    <s v="2015"/>
    <d v="2015-01-06T00:00:00"/>
    <n v="1.3224"/>
    <n v="11"/>
    <n v="19.97"/>
    <n v="89536"/>
    <x v="0"/>
  </r>
  <r>
    <n v="26015"/>
    <s v="Critical"/>
    <n v="0.04"/>
    <n v="125.99"/>
    <n v="5.26"/>
    <n v="890"/>
    <x v="1"/>
    <s v="Billie Fowler"/>
    <s v="Regular Air"/>
    <x v="3"/>
    <x v="2"/>
    <x v="5"/>
    <s v="Small Box"/>
    <x v="363"/>
    <n v="0.55000000000000004"/>
    <n v="0.69"/>
    <s v="United States"/>
    <x v="2"/>
    <x v="7"/>
    <s v="Bedford"/>
    <n v="76021"/>
    <x v="99"/>
    <x v="0"/>
    <s v="2015"/>
    <d v="2015-01-05T00:00:00"/>
    <n v="455.42069999999995"/>
    <n v="6"/>
    <n v="660.03"/>
    <n v="89536"/>
    <x v="0"/>
  </r>
  <r>
    <n v="2045"/>
    <s v="Critical"/>
    <n v="0.01"/>
    <n v="8.34"/>
    <n v="0.96"/>
    <n v="894"/>
    <x v="1"/>
    <s v="Gail Rankin Cole"/>
    <s v="Regular Air"/>
    <x v="0"/>
    <x v="1"/>
    <x v="2"/>
    <s v="Wrap Bag"/>
    <x v="364"/>
    <n v="0.43"/>
    <n v="0.14730815588589796"/>
    <s v="United States"/>
    <x v="1"/>
    <x v="41"/>
    <s v="Washington"/>
    <n v="20024"/>
    <x v="56"/>
    <x v="0"/>
    <s v="2015"/>
    <d v="2015-01-12T00:00:00"/>
    <n v="29.332000000000001"/>
    <n v="24"/>
    <n v="199.12"/>
    <n v="14596"/>
    <x v="0"/>
  </r>
  <r>
    <n v="2046"/>
    <s v="Critical"/>
    <n v="0.06"/>
    <n v="3.28"/>
    <n v="3.97"/>
    <n v="894"/>
    <x v="1"/>
    <s v="Gail Rankin Cole"/>
    <s v="Regular Air"/>
    <x v="0"/>
    <x v="0"/>
    <x v="0"/>
    <s v="Wrap Bag"/>
    <x v="365"/>
    <n v="0.56000000000000005"/>
    <n v="-1.3620525815647766"/>
    <s v="United States"/>
    <x v="1"/>
    <x v="41"/>
    <s v="Washington"/>
    <n v="20024"/>
    <x v="56"/>
    <x v="0"/>
    <s v="2015"/>
    <d v="2015-01-11T00:00:00"/>
    <n v="-86"/>
    <n v="19"/>
    <n v="63.14"/>
    <n v="14596"/>
    <x v="0"/>
  </r>
  <r>
    <n v="5421"/>
    <s v="Low"/>
    <n v="0.02"/>
    <n v="1.1399999999999999"/>
    <n v="0.7"/>
    <n v="894"/>
    <x v="1"/>
    <s v="Gail Rankin Cole"/>
    <s v="Regular Air"/>
    <x v="0"/>
    <x v="0"/>
    <x v="3"/>
    <s v="Wrap Bag"/>
    <x v="366"/>
    <n v="0.38"/>
    <n v="-1.092530657748049E-2"/>
    <s v="United States"/>
    <x v="1"/>
    <x v="41"/>
    <s v="Washington"/>
    <n v="20024"/>
    <x v="23"/>
    <x v="2"/>
    <s v="2015"/>
    <d v="2015-02-02T00:00:00"/>
    <n v="-0.49"/>
    <n v="38"/>
    <n v="44.85"/>
    <n v="38529"/>
    <x v="0"/>
  </r>
  <r>
    <n v="20045"/>
    <s v="Critical"/>
    <n v="0.01"/>
    <n v="8.34"/>
    <n v="0.96"/>
    <n v="896"/>
    <x v="1"/>
    <s v="Jennifer Siegel"/>
    <s v="Regular Air"/>
    <x v="0"/>
    <x v="1"/>
    <x v="2"/>
    <s v="Wrap Bag"/>
    <x v="364"/>
    <n v="0.43"/>
    <n v="0.69"/>
    <s v="United States"/>
    <x v="2"/>
    <x v="7"/>
    <s v="Denton"/>
    <n v="76201"/>
    <x v="56"/>
    <x v="0"/>
    <s v="2015"/>
    <d v="2015-01-12T00:00:00"/>
    <n v="34.348199999999999"/>
    <n v="6"/>
    <n v="49.78"/>
    <n v="90166"/>
    <x v="0"/>
  </r>
  <r>
    <n v="20046"/>
    <s v="Critical"/>
    <n v="0.06"/>
    <n v="3.28"/>
    <n v="3.97"/>
    <n v="896"/>
    <x v="1"/>
    <s v="Jennifer Siegel"/>
    <s v="Regular Air"/>
    <x v="0"/>
    <x v="0"/>
    <x v="0"/>
    <s v="Wrap Bag"/>
    <x v="365"/>
    <n v="0.56000000000000005"/>
    <n v="-4.0102286401925396"/>
    <s v="United States"/>
    <x v="2"/>
    <x v="7"/>
    <s v="Denton"/>
    <n v="76201"/>
    <x v="56"/>
    <x v="0"/>
    <s v="2015"/>
    <d v="2015-01-11T00:00:00"/>
    <n v="-66.650000000000006"/>
    <n v="5"/>
    <n v="16.62"/>
    <n v="90166"/>
    <x v="0"/>
  </r>
  <r>
    <n v="19470"/>
    <s v="Critical"/>
    <n v="0.06"/>
    <n v="47.98"/>
    <n v="3.61"/>
    <n v="896"/>
    <x v="1"/>
    <s v="Jennifer Siegel"/>
    <s v="Regular Air"/>
    <x v="0"/>
    <x v="2"/>
    <x v="13"/>
    <s v="Small Pack"/>
    <x v="367"/>
    <n v="0.71"/>
    <n v="6.9454102920723224E-2"/>
    <s v="United States"/>
    <x v="2"/>
    <x v="7"/>
    <s v="Denton"/>
    <n v="76201"/>
    <x v="105"/>
    <x v="1"/>
    <s v="2015"/>
    <d v="2015-06-22T00:00:00"/>
    <n v="35.954999999999998"/>
    <n v="11"/>
    <n v="517.67999999999995"/>
    <n v="90167"/>
    <x v="0"/>
  </r>
  <r>
    <n v="4724"/>
    <s v="High"/>
    <n v="0.04"/>
    <n v="90.97"/>
    <n v="28"/>
    <n v="898"/>
    <x v="1"/>
    <s v="Harriet Hodges"/>
    <s v="Delivery Truck"/>
    <x v="2"/>
    <x v="2"/>
    <x v="6"/>
    <s v="Jumbo Drum"/>
    <x v="368"/>
    <n v="0.38"/>
    <n v="-0.30192252010256238"/>
    <s v="United States"/>
    <x v="1"/>
    <x v="4"/>
    <s v="New York City"/>
    <n v="10039"/>
    <x v="38"/>
    <x v="0"/>
    <s v="2015"/>
    <d v="2015-01-13T00:00:00"/>
    <n v="-173.09520000000001"/>
    <n v="6"/>
    <n v="573.30999999999995"/>
    <n v="33635"/>
    <x v="0"/>
  </r>
  <r>
    <n v="4725"/>
    <s v="High"/>
    <n v="7.0000000000000007E-2"/>
    <n v="20.34"/>
    <n v="35"/>
    <n v="898"/>
    <x v="1"/>
    <s v="Harriet Hodges"/>
    <s v="Regular Air"/>
    <x v="2"/>
    <x v="0"/>
    <x v="10"/>
    <s v="Large Box"/>
    <x v="126"/>
    <n v="0.84"/>
    <n v="-0.68573058546673327"/>
    <s v="United States"/>
    <x v="1"/>
    <x v="4"/>
    <s v="New York City"/>
    <n v="10039"/>
    <x v="38"/>
    <x v="0"/>
    <s v="2015"/>
    <d v="2015-01-13T00:00:00"/>
    <n v="-96.16"/>
    <n v="5"/>
    <n v="140.22999999999999"/>
    <n v="33635"/>
    <x v="0"/>
  </r>
  <r>
    <n v="1311"/>
    <s v="Not Specified"/>
    <n v="0.02"/>
    <n v="12.53"/>
    <n v="0.49"/>
    <n v="898"/>
    <x v="1"/>
    <s v="Harriet Hodges"/>
    <s v="Regular Air"/>
    <x v="2"/>
    <x v="0"/>
    <x v="9"/>
    <s v="Small Box"/>
    <x v="369"/>
    <n v="0.38"/>
    <n v="0.44310611668124611"/>
    <s v="United States"/>
    <x v="1"/>
    <x v="4"/>
    <s v="New York City"/>
    <n v="10039"/>
    <x v="39"/>
    <x v="0"/>
    <s v="2015"/>
    <d v="2015-01-27T00:00:00"/>
    <n v="263.39999999999998"/>
    <n v="47"/>
    <n v="594.44000000000005"/>
    <n v="9606"/>
    <x v="0"/>
  </r>
  <r>
    <n v="1312"/>
    <s v="Not Specified"/>
    <n v="7.0000000000000007E-2"/>
    <n v="5.18"/>
    <n v="2.04"/>
    <n v="898"/>
    <x v="1"/>
    <s v="Harriet Hodges"/>
    <s v="Express Air"/>
    <x v="2"/>
    <x v="0"/>
    <x v="7"/>
    <s v="Wrap Bag"/>
    <x v="43"/>
    <n v="0.36"/>
    <n v="0.16328227571115975"/>
    <s v="United States"/>
    <x v="1"/>
    <x v="4"/>
    <s v="New York City"/>
    <n v="10039"/>
    <x v="39"/>
    <x v="0"/>
    <s v="2015"/>
    <d v="2015-01-29T00:00:00"/>
    <n v="37.31"/>
    <n v="44"/>
    <n v="228.5"/>
    <n v="9606"/>
    <x v="0"/>
  </r>
  <r>
    <n v="22724"/>
    <s v="High"/>
    <n v="0.04"/>
    <n v="90.97"/>
    <n v="28"/>
    <n v="899"/>
    <x v="1"/>
    <s v="Jordan Berry"/>
    <s v="Delivery Truck"/>
    <x v="2"/>
    <x v="2"/>
    <x v="6"/>
    <s v="Jumbo Drum"/>
    <x v="368"/>
    <n v="0.38"/>
    <n v="-0.90578335949764521"/>
    <s v="United States"/>
    <x v="1"/>
    <x v="19"/>
    <s v="Altoona"/>
    <n v="16602"/>
    <x v="38"/>
    <x v="0"/>
    <s v="2015"/>
    <d v="2015-01-13T00:00:00"/>
    <n v="-173.09520000000001"/>
    <n v="2"/>
    <n v="191.1"/>
    <n v="86263"/>
    <x v="0"/>
  </r>
  <r>
    <n v="22725"/>
    <s v="High"/>
    <n v="7.0000000000000007E-2"/>
    <n v="20.34"/>
    <n v="35"/>
    <n v="899"/>
    <x v="1"/>
    <s v="Jordan Berry"/>
    <s v="Regular Air"/>
    <x v="2"/>
    <x v="0"/>
    <x v="10"/>
    <s v="Large Box"/>
    <x v="126"/>
    <n v="0.84"/>
    <n v="-3.4281639928698748"/>
    <s v="United States"/>
    <x v="1"/>
    <x v="19"/>
    <s v="Altoona"/>
    <n v="16602"/>
    <x v="38"/>
    <x v="0"/>
    <s v="2015"/>
    <d v="2015-01-13T00:00:00"/>
    <n v="-96.16"/>
    <n v="1"/>
    <n v="28.05"/>
    <n v="86263"/>
    <x v="0"/>
  </r>
  <r>
    <n v="19311"/>
    <s v="Not Specified"/>
    <n v="0.02"/>
    <n v="12.53"/>
    <n v="0.49"/>
    <n v="899"/>
    <x v="1"/>
    <s v="Jordan Berry"/>
    <s v="Regular Air"/>
    <x v="2"/>
    <x v="0"/>
    <x v="9"/>
    <s v="Small Box"/>
    <x v="369"/>
    <n v="0.38"/>
    <n v="0.69"/>
    <s v="United States"/>
    <x v="1"/>
    <x v="19"/>
    <s v="Altoona"/>
    <n v="16602"/>
    <x v="39"/>
    <x v="0"/>
    <s v="2015"/>
    <d v="2015-01-27T00:00:00"/>
    <n v="104.7213"/>
    <n v="12"/>
    <n v="151.77000000000001"/>
    <n v="86264"/>
    <x v="0"/>
  </r>
  <r>
    <n v="19312"/>
    <s v="Not Specified"/>
    <n v="7.0000000000000007E-2"/>
    <n v="5.18"/>
    <n v="2.04"/>
    <n v="899"/>
    <x v="1"/>
    <s v="Jordan Berry"/>
    <s v="Express Air"/>
    <x v="2"/>
    <x v="0"/>
    <x v="7"/>
    <s v="Wrap Bag"/>
    <x v="43"/>
    <n v="0.36"/>
    <n v="0.65307194118676704"/>
    <s v="United States"/>
    <x v="1"/>
    <x v="19"/>
    <s v="Altoona"/>
    <n v="16602"/>
    <x v="39"/>
    <x v="0"/>
    <s v="2015"/>
    <d v="2015-01-29T00:00:00"/>
    <n v="37.31"/>
    <n v="11"/>
    <n v="57.13"/>
    <n v="86264"/>
    <x v="0"/>
  </r>
  <r>
    <n v="24981"/>
    <s v="Not Specified"/>
    <n v="0"/>
    <n v="5.98"/>
    <n v="1.49"/>
    <n v="903"/>
    <x v="0"/>
    <s v="Francis Spivey"/>
    <s v="Regular Air"/>
    <x v="3"/>
    <x v="0"/>
    <x v="8"/>
    <s v="Small Box"/>
    <x v="370"/>
    <n v="0.39"/>
    <n v="0.69"/>
    <s v="United States"/>
    <x v="1"/>
    <x v="15"/>
    <s v="Wilmington"/>
    <n v="1887"/>
    <x v="14"/>
    <x v="5"/>
    <s v="2015"/>
    <d v="2015-03-14T00:00:00"/>
    <n v="80.674799999999991"/>
    <n v="18"/>
    <n v="116.92"/>
    <n v="90806"/>
    <x v="0"/>
  </r>
  <r>
    <n v="22288"/>
    <s v="Critical"/>
    <n v="0.09"/>
    <n v="35.99"/>
    <n v="5.99"/>
    <n v="907"/>
    <x v="1"/>
    <s v="Rachel Casey"/>
    <s v="Regular Air"/>
    <x v="1"/>
    <x v="2"/>
    <x v="5"/>
    <s v="Wrap Bag"/>
    <x v="351"/>
    <n v="0.38"/>
    <n v="0.75406662269129299"/>
    <s v="United States"/>
    <x v="3"/>
    <x v="35"/>
    <s v="Henderson"/>
    <n v="42420"/>
    <x v="115"/>
    <x v="2"/>
    <s v="2015"/>
    <d v="2015-02-27T00:00:00"/>
    <n v="114.3165"/>
    <n v="5"/>
    <n v="151.6"/>
    <n v="86459"/>
    <x v="0"/>
  </r>
  <r>
    <n v="21345"/>
    <s v="Medium"/>
    <n v="0.09"/>
    <n v="2.6"/>
    <n v="2.4"/>
    <n v="907"/>
    <x v="1"/>
    <s v="Rachel Casey"/>
    <s v="Regular Air"/>
    <x v="1"/>
    <x v="0"/>
    <x v="0"/>
    <s v="Wrap Bag"/>
    <x v="371"/>
    <n v="0.57999999999999996"/>
    <n v="34.900976993381654"/>
    <s v="United States"/>
    <x v="3"/>
    <x v="35"/>
    <s v="Henderson"/>
    <n v="42420"/>
    <x v="77"/>
    <x v="1"/>
    <s v="2015"/>
    <d v="2015-06-19T00:00:00"/>
    <n v="1107.4079999999999"/>
    <n v="12"/>
    <n v="31.73"/>
    <n v="86460"/>
    <x v="0"/>
  </r>
  <r>
    <n v="19480"/>
    <s v="Critical"/>
    <n v="0"/>
    <n v="5.28"/>
    <n v="5.61"/>
    <n v="910"/>
    <x v="0"/>
    <s v="Carla Hauser"/>
    <s v="Regular Air"/>
    <x v="0"/>
    <x v="0"/>
    <x v="7"/>
    <s v="Small Box"/>
    <x v="297"/>
    <n v="0.4"/>
    <n v="-1.7500821018062396"/>
    <s v="United States"/>
    <x v="3"/>
    <x v="40"/>
    <s v="Texarkana"/>
    <n v="71854"/>
    <x v="50"/>
    <x v="3"/>
    <s v="2015"/>
    <d v="2015-05-14T00:00:00"/>
    <n v="-149.21199999999999"/>
    <n v="15"/>
    <n v="85.26"/>
    <n v="90187"/>
    <x v="0"/>
  </r>
  <r>
    <n v="25356"/>
    <s v="Not Specified"/>
    <n v="0.05"/>
    <n v="7.64"/>
    <n v="5.83"/>
    <n v="911"/>
    <x v="1"/>
    <s v="Marsha P Joyner"/>
    <s v="Regular Air"/>
    <x v="0"/>
    <x v="0"/>
    <x v="7"/>
    <s v="Wrap Bag"/>
    <x v="372"/>
    <n v="0.36"/>
    <n v="-1.266144578313253"/>
    <s v="United States"/>
    <x v="1"/>
    <x v="36"/>
    <s v="Wheeling"/>
    <n v="26003"/>
    <x v="70"/>
    <x v="0"/>
    <s v="2015"/>
    <d v="2015-02-02T00:00:00"/>
    <n v="-21.018000000000001"/>
    <n v="2"/>
    <n v="16.600000000000001"/>
    <n v="90185"/>
    <x v="0"/>
  </r>
  <r>
    <n v="25357"/>
    <s v="Not Specified"/>
    <n v="0.04"/>
    <n v="218.75"/>
    <n v="69.64"/>
    <n v="911"/>
    <x v="1"/>
    <s v="Marsha P Joyner"/>
    <s v="Delivery Truck"/>
    <x v="0"/>
    <x v="1"/>
    <x v="11"/>
    <s v="Jumbo Box"/>
    <x v="228"/>
    <n v="0.72"/>
    <n v="-0.28683250488971351"/>
    <s v="United States"/>
    <x v="1"/>
    <x v="36"/>
    <s v="Wheeling"/>
    <n v="26003"/>
    <x v="70"/>
    <x v="0"/>
    <s v="2015"/>
    <d v="2015-02-01T00:00:00"/>
    <n v="-655.52987500000006"/>
    <n v="10"/>
    <n v="2285.41"/>
    <n v="90185"/>
    <x v="0"/>
  </r>
  <r>
    <n v="24028"/>
    <s v="High"/>
    <n v="0.01"/>
    <n v="59.76"/>
    <n v="9.7100000000000009"/>
    <n v="911"/>
    <x v="1"/>
    <s v="Marsha P Joyner"/>
    <s v="Regular Air"/>
    <x v="0"/>
    <x v="0"/>
    <x v="10"/>
    <s v="Small Box"/>
    <x v="373"/>
    <n v="0.56999999999999995"/>
    <n v="0.69"/>
    <s v="United States"/>
    <x v="1"/>
    <x v="36"/>
    <s v="Wheeling"/>
    <n v="26003"/>
    <x v="36"/>
    <x v="4"/>
    <s v="2015"/>
    <d v="2015-04-06T00:00:00"/>
    <n v="354.32879999999994"/>
    <n v="8"/>
    <n v="513.52"/>
    <n v="90186"/>
    <x v="0"/>
  </r>
  <r>
    <n v="24953"/>
    <s v="High"/>
    <n v="0.06"/>
    <n v="350.98"/>
    <n v="30"/>
    <n v="915"/>
    <x v="0"/>
    <s v="Carol Sherrill"/>
    <s v="Delivery Truck"/>
    <x v="1"/>
    <x v="1"/>
    <x v="1"/>
    <s v="Jumbo Drum"/>
    <x v="309"/>
    <n v="0.61"/>
    <n v="-1.4123733117857555"/>
    <s v="United States"/>
    <x v="2"/>
    <x v="7"/>
    <s v="Bryan"/>
    <n v="77803"/>
    <x v="148"/>
    <x v="0"/>
    <s v="2015"/>
    <d v="2015-01-05T00:00:00"/>
    <n v="-489.41559999999998"/>
    <n v="1"/>
    <n v="346.52"/>
    <n v="86356"/>
    <x v="0"/>
  </r>
  <r>
    <n v="25833"/>
    <s v="Low"/>
    <n v="0.05"/>
    <n v="161.55000000000001"/>
    <n v="19.989999999999998"/>
    <n v="916"/>
    <x v="0"/>
    <s v="Marion Wilcox"/>
    <s v="Regular Air"/>
    <x v="0"/>
    <x v="0"/>
    <x v="10"/>
    <s v="Small Box"/>
    <x v="40"/>
    <n v="0.66"/>
    <n v="7.0717590274578926E-2"/>
    <s v="United States"/>
    <x v="2"/>
    <x v="7"/>
    <s v="Burleson"/>
    <n v="76028"/>
    <x v="148"/>
    <x v="0"/>
    <s v="2015"/>
    <d v="2015-01-11T00:00:00"/>
    <n v="35.31"/>
    <n v="3"/>
    <n v="499.31"/>
    <n v="86357"/>
    <x v="0"/>
  </r>
  <r>
    <n v="25676"/>
    <s v="High"/>
    <n v="0.05"/>
    <n v="35.51"/>
    <n v="6.31"/>
    <n v="918"/>
    <x v="1"/>
    <s v="Kerry Jernigan"/>
    <s v="Regular Air"/>
    <x v="3"/>
    <x v="0"/>
    <x v="10"/>
    <s v="Small Box"/>
    <x v="374"/>
    <n v="0.57999999999999996"/>
    <n v="8.358413132694939E-2"/>
    <s v="United States"/>
    <x v="0"/>
    <x v="1"/>
    <s v="Rancho Cucamonga"/>
    <n v="91730"/>
    <x v="142"/>
    <x v="4"/>
    <s v="2015"/>
    <d v="2015-04-14T00:00:00"/>
    <n v="6.11"/>
    <n v="2"/>
    <n v="73.099999999999994"/>
    <n v="90492"/>
    <x v="0"/>
  </r>
  <r>
    <n v="19772"/>
    <s v="Critical"/>
    <n v="0.09"/>
    <n v="58.14"/>
    <n v="36.61"/>
    <n v="918"/>
    <x v="1"/>
    <s v="Kerry Jernigan"/>
    <s v="Delivery Truck"/>
    <x v="0"/>
    <x v="1"/>
    <x v="14"/>
    <s v="Jumbo Box"/>
    <x v="375"/>
    <n v="0.61"/>
    <n v="8.8608360992123283E-2"/>
    <s v="United States"/>
    <x v="0"/>
    <x v="1"/>
    <s v="Rancho Cucamonga"/>
    <n v="91730"/>
    <x v="135"/>
    <x v="3"/>
    <s v="2015"/>
    <d v="2015-05-21T00:00:00"/>
    <n v="187.41200000000026"/>
    <n v="39"/>
    <n v="2115.06"/>
    <n v="90493"/>
    <x v="0"/>
  </r>
  <r>
    <n v="25677"/>
    <s v="High"/>
    <n v="0.1"/>
    <n v="8.34"/>
    <n v="2.64"/>
    <n v="919"/>
    <x v="0"/>
    <s v="Tracy Livingston"/>
    <s v="Regular Air"/>
    <x v="3"/>
    <x v="0"/>
    <x v="12"/>
    <s v="Small Pack"/>
    <x v="120"/>
    <n v="0.59"/>
    <n v="-0.1322210636079249"/>
    <s v="United States"/>
    <x v="0"/>
    <x v="1"/>
    <s v="Redding"/>
    <n v="96003"/>
    <x v="142"/>
    <x v="4"/>
    <s v="2015"/>
    <d v="2015-04-12T00:00:00"/>
    <n v="-6.34"/>
    <n v="6"/>
    <n v="47.95"/>
    <n v="90492"/>
    <x v="0"/>
  </r>
  <r>
    <n v="21970"/>
    <s v="Low"/>
    <n v="0.1"/>
    <n v="15.98"/>
    <n v="4"/>
    <n v="920"/>
    <x v="1"/>
    <s v="Jessie Kelly"/>
    <s v="Regular Air"/>
    <x v="0"/>
    <x v="2"/>
    <x v="13"/>
    <s v="Small Box"/>
    <x v="174"/>
    <n v="0.37"/>
    <n v="0.69"/>
    <s v="United States"/>
    <x v="0"/>
    <x v="1"/>
    <s v="Redlands"/>
    <n v="92374"/>
    <x v="12"/>
    <x v="5"/>
    <s v="2015"/>
    <d v="2015-04-01T00:00:00"/>
    <n v="92.722199999999987"/>
    <n v="9"/>
    <n v="134.38"/>
    <n v="90491"/>
    <x v="0"/>
  </r>
  <r>
    <n v="25678"/>
    <s v="High"/>
    <n v="0.03"/>
    <n v="8.0399999999999991"/>
    <n v="8.94"/>
    <n v="920"/>
    <x v="1"/>
    <s v="Jessie Kelly"/>
    <s v="Regular Air"/>
    <x v="3"/>
    <x v="0"/>
    <x v="8"/>
    <s v="Small Box"/>
    <x v="376"/>
    <n v="0.4"/>
    <n v="-2.0877360948287094"/>
    <s v="United States"/>
    <x v="0"/>
    <x v="1"/>
    <s v="Redlands"/>
    <n v="92374"/>
    <x v="142"/>
    <x v="4"/>
    <s v="2015"/>
    <d v="2015-04-14T00:00:00"/>
    <n v="-160.27549999999999"/>
    <n v="9"/>
    <n v="76.77"/>
    <n v="90492"/>
    <x v="0"/>
  </r>
  <r>
    <n v="18395"/>
    <s v="Not Specified"/>
    <n v="0.01"/>
    <n v="65.989999999999995"/>
    <n v="8.99"/>
    <n v="922"/>
    <x v="0"/>
    <s v="Dolores Abrams"/>
    <s v="Express Air"/>
    <x v="2"/>
    <x v="2"/>
    <x v="5"/>
    <s v="Small Box"/>
    <x v="377"/>
    <n v="0.56000000000000005"/>
    <n v="0.50763682864450121"/>
    <s v="United States"/>
    <x v="0"/>
    <x v="1"/>
    <s v="Rancho Cucamonga"/>
    <n v="91730"/>
    <x v="135"/>
    <x v="3"/>
    <s v="2015"/>
    <d v="2015-05-21T00:00:00"/>
    <n v="396.97199999999998"/>
    <n v="14"/>
    <n v="782"/>
    <n v="87135"/>
    <x v="0"/>
  </r>
  <r>
    <n v="19973"/>
    <s v="Critical"/>
    <n v="0.03"/>
    <n v="2.1800000000000002"/>
    <n v="1.38"/>
    <n v="925"/>
    <x v="0"/>
    <s v="Ruth Dudley"/>
    <s v="Regular Air"/>
    <x v="2"/>
    <x v="0"/>
    <x v="3"/>
    <s v="Wrap Bag"/>
    <x v="378"/>
    <n v="0.44"/>
    <n v="-0.44755244755244755"/>
    <s v="United States"/>
    <x v="1"/>
    <x v="14"/>
    <s v="Augusta"/>
    <n v="4330"/>
    <x v="34"/>
    <x v="4"/>
    <s v="2015"/>
    <d v="2015-04-06T00:00:00"/>
    <n v="-7.04"/>
    <n v="7"/>
    <n v="15.73"/>
    <n v="87134"/>
    <x v="0"/>
  </r>
  <r>
    <n v="19974"/>
    <s v="Critical"/>
    <n v="0.01"/>
    <n v="170.98"/>
    <n v="35.89"/>
    <n v="929"/>
    <x v="0"/>
    <s v="Calvin Conway"/>
    <s v="Delivery Truck"/>
    <x v="2"/>
    <x v="1"/>
    <x v="14"/>
    <s v="Jumbo Box"/>
    <x v="379"/>
    <n v="0.66"/>
    <n v="0.31326240350887397"/>
    <s v="United States"/>
    <x v="1"/>
    <x v="2"/>
    <s v="Old Bridge"/>
    <n v="8857"/>
    <x v="34"/>
    <x v="4"/>
    <s v="2015"/>
    <d v="2015-04-08T00:00:00"/>
    <n v="538.52"/>
    <n v="10"/>
    <n v="1719.07"/>
    <n v="87134"/>
    <x v="0"/>
  </r>
  <r>
    <n v="21077"/>
    <s v="Critical"/>
    <n v="0.05"/>
    <n v="6.04"/>
    <n v="2.14"/>
    <n v="936"/>
    <x v="1"/>
    <s v="Robyn Garner"/>
    <s v="Express Air"/>
    <x v="0"/>
    <x v="0"/>
    <x v="7"/>
    <s v="Wrap Bag"/>
    <x v="380"/>
    <n v="0.38"/>
    <n v="-0.4922711058263971"/>
    <s v="United States"/>
    <x v="0"/>
    <x v="1"/>
    <s v="Redlands"/>
    <n v="92374"/>
    <x v="149"/>
    <x v="2"/>
    <s v="2015"/>
    <d v="2015-02-19T00:00:00"/>
    <n v="-4.1399999999999997"/>
    <n v="1"/>
    <n v="8.41"/>
    <n v="90588"/>
    <x v="0"/>
  </r>
  <r>
    <n v="23716"/>
    <s v="Not Specified"/>
    <n v="0.05"/>
    <n v="5.98"/>
    <n v="5.46"/>
    <n v="936"/>
    <x v="1"/>
    <s v="Robyn Garner"/>
    <s v="Regular Air"/>
    <x v="0"/>
    <x v="0"/>
    <x v="7"/>
    <s v="Small Box"/>
    <x v="381"/>
    <n v="0.36"/>
    <n v="-0.30381133873272986"/>
    <s v="United States"/>
    <x v="0"/>
    <x v="1"/>
    <s v="Redlands"/>
    <n v="92374"/>
    <x v="150"/>
    <x v="1"/>
    <s v="2015"/>
    <d v="2015-06-27T00:00:00"/>
    <n v="-31.885000000000002"/>
    <n v="17"/>
    <n v="104.95"/>
    <n v="90589"/>
    <x v="0"/>
  </r>
  <r>
    <n v="23717"/>
    <s v="Not Specified"/>
    <n v="0.01"/>
    <n v="65.989999999999995"/>
    <n v="3.99"/>
    <n v="937"/>
    <x v="0"/>
    <s v="Kelly Shaw"/>
    <s v="Regular Air"/>
    <x v="0"/>
    <x v="2"/>
    <x v="5"/>
    <s v="Small Box"/>
    <x v="382"/>
    <n v="0.59"/>
    <n v="-0.57152590191488084"/>
    <s v="United States"/>
    <x v="0"/>
    <x v="1"/>
    <s v="Redondo Beach"/>
    <n v="90278"/>
    <x v="150"/>
    <x v="1"/>
    <s v="2015"/>
    <d v="2015-06-28T00:00:00"/>
    <n v="-95.21050000000001"/>
    <n v="3"/>
    <n v="166.59"/>
    <n v="90589"/>
    <x v="0"/>
  </r>
  <r>
    <n v="22638"/>
    <s v="Low"/>
    <n v="0.09"/>
    <n v="100.98"/>
    <n v="35.840000000000003"/>
    <n v="940"/>
    <x v="0"/>
    <s v="Albert Maxwell"/>
    <s v="Delivery Truck"/>
    <x v="1"/>
    <x v="1"/>
    <x v="14"/>
    <s v="Jumbo Box"/>
    <x v="77"/>
    <n v="0.62"/>
    <n v="-0.4886039526489816"/>
    <s v="United States"/>
    <x v="1"/>
    <x v="18"/>
    <s v="New Milford"/>
    <n v="6776"/>
    <x v="81"/>
    <x v="4"/>
    <s v="2015"/>
    <d v="2015-04-19T00:00:00"/>
    <n v="-193.58"/>
    <n v="4"/>
    <n v="396.19"/>
    <n v="90844"/>
    <x v="0"/>
  </r>
  <r>
    <n v="23479"/>
    <s v="Not Specified"/>
    <n v="0.03"/>
    <n v="31.74"/>
    <n v="12.62"/>
    <n v="945"/>
    <x v="0"/>
    <s v="Stephanie Sun Perry"/>
    <s v="Regular Air"/>
    <x v="1"/>
    <x v="0"/>
    <x v="8"/>
    <s v="Small Box"/>
    <x v="383"/>
    <n v="0.37"/>
    <n v="-4.3576494427558198E-2"/>
    <s v="United States"/>
    <x v="0"/>
    <x v="1"/>
    <s v="Saratoga"/>
    <n v="95070"/>
    <x v="127"/>
    <x v="5"/>
    <s v="2015"/>
    <d v="2015-03-06T00:00:00"/>
    <n v="-4.3009999999999939"/>
    <n v="3"/>
    <n v="98.7"/>
    <n v="86567"/>
    <x v="0"/>
  </r>
  <r>
    <n v="24459"/>
    <s v="Critical"/>
    <n v="0.09"/>
    <n v="90.98"/>
    <n v="56.2"/>
    <n v="946"/>
    <x v="0"/>
    <s v="Denise Parks"/>
    <s v="Express Air"/>
    <x v="1"/>
    <x v="1"/>
    <x v="2"/>
    <s v="Medium Box"/>
    <x v="384"/>
    <n v="0.74"/>
    <n v="-0.8809945916833104"/>
    <s v="United States"/>
    <x v="1"/>
    <x v="14"/>
    <s v="Auburn"/>
    <n v="4210"/>
    <x v="151"/>
    <x v="5"/>
    <s v="2015"/>
    <d v="2015-03-02T00:00:00"/>
    <n v="-1570.32"/>
    <n v="20"/>
    <n v="1782.44"/>
    <n v="86566"/>
    <x v="0"/>
  </r>
  <r>
    <n v="24693"/>
    <s v="Critical"/>
    <n v="0.08"/>
    <n v="14.2"/>
    <n v="5.3"/>
    <n v="947"/>
    <x v="0"/>
    <s v="Dorothy Buchanan"/>
    <s v="Express Air"/>
    <x v="1"/>
    <x v="1"/>
    <x v="2"/>
    <s v="Wrap Bag"/>
    <x v="257"/>
    <n v="0.46"/>
    <n v="0.37761752877548194"/>
    <s v="United States"/>
    <x v="1"/>
    <x v="2"/>
    <s v="Bayonne"/>
    <n v="7002"/>
    <x v="52"/>
    <x v="0"/>
    <s v="2015"/>
    <d v="2015-01-13T00:00:00"/>
    <n v="27.23"/>
    <n v="5"/>
    <n v="72.11"/>
    <n v="86565"/>
    <x v="0"/>
  </r>
  <r>
    <n v="1279"/>
    <s v="Critical "/>
    <n v="0.06"/>
    <n v="40.98"/>
    <n v="2.99"/>
    <n v="949"/>
    <x v="1"/>
    <s v="Ernest Oh"/>
    <s v="Regular Air"/>
    <x v="3"/>
    <x v="0"/>
    <x v="8"/>
    <s v="Small Box"/>
    <x v="385"/>
    <n v="0.36"/>
    <n v="-0.15302619982373208"/>
    <s v="United States"/>
    <x v="0"/>
    <x v="1"/>
    <s v="Los Angeles"/>
    <n v="90049"/>
    <x v="22"/>
    <x v="0"/>
    <s v="2015"/>
    <d v="2015-01-04T00:00:00"/>
    <n v="-19.099200000000003"/>
    <n v="3"/>
    <n v="124.81"/>
    <n v="9285"/>
    <x v="0"/>
  </r>
  <r>
    <n v="1128"/>
    <s v="Low"/>
    <n v="0.02"/>
    <n v="48.04"/>
    <n v="5.09"/>
    <n v="949"/>
    <x v="1"/>
    <s v="Ernest Oh"/>
    <s v="Regular Air"/>
    <x v="3"/>
    <x v="0"/>
    <x v="7"/>
    <s v="Small Box"/>
    <x v="213"/>
    <n v="0.37"/>
    <n v="0.42398901647528708"/>
    <s v="United States"/>
    <x v="0"/>
    <x v="1"/>
    <s v="Los Angeles"/>
    <n v="90049"/>
    <x v="27"/>
    <x v="5"/>
    <s v="2015"/>
    <d v="2015-03-26T00:00:00"/>
    <n v="373.67"/>
    <n v="18"/>
    <n v="881.32"/>
    <n v="8257"/>
    <x v="0"/>
  </r>
  <r>
    <n v="19279"/>
    <s v="Critical"/>
    <n v="0.06"/>
    <n v="40.98"/>
    <n v="2.99"/>
    <n v="950"/>
    <x v="1"/>
    <s v="Jane Shah"/>
    <s v="Regular Air"/>
    <x v="3"/>
    <x v="0"/>
    <x v="8"/>
    <s v="Small Box"/>
    <x v="385"/>
    <n v="0.36"/>
    <n v="-0.35581442307692307"/>
    <s v="United States"/>
    <x v="2"/>
    <x v="3"/>
    <s v="Prior Lake"/>
    <n v="55372"/>
    <x v="22"/>
    <x v="0"/>
    <s v="2015"/>
    <d v="2015-01-04T00:00:00"/>
    <n v="-14.801880000000001"/>
    <n v="1"/>
    <n v="41.6"/>
    <n v="89083"/>
    <x v="0"/>
  </r>
  <r>
    <n v="19127"/>
    <s v="Low"/>
    <n v="0.05"/>
    <n v="1500.97"/>
    <n v="29.7"/>
    <n v="950"/>
    <x v="1"/>
    <s v="Jane Shah"/>
    <s v="Delivery Truck"/>
    <x v="3"/>
    <x v="2"/>
    <x v="6"/>
    <s v="Jumbo Drum"/>
    <x v="386"/>
    <n v="0.56999999999999995"/>
    <n v="-1.7107195335354857"/>
    <s v="United States"/>
    <x v="2"/>
    <x v="3"/>
    <s v="Prior Lake"/>
    <n v="55372"/>
    <x v="27"/>
    <x v="5"/>
    <s v="2015"/>
    <d v="2015-03-22T00:00:00"/>
    <n v="-2561.3235"/>
    <n v="1"/>
    <n v="1497.22"/>
    <n v="89084"/>
    <x v="0"/>
  </r>
  <r>
    <n v="19128"/>
    <s v="Low"/>
    <n v="0.02"/>
    <n v="48.04"/>
    <n v="5.09"/>
    <n v="950"/>
    <x v="1"/>
    <s v="Jane Shah"/>
    <s v="Regular Air"/>
    <x v="3"/>
    <x v="0"/>
    <x v="7"/>
    <s v="Small Box"/>
    <x v="213"/>
    <n v="0.37"/>
    <n v="0.69"/>
    <s v="United States"/>
    <x v="2"/>
    <x v="3"/>
    <s v="Prior Lake"/>
    <n v="55372"/>
    <x v="27"/>
    <x v="5"/>
    <s v="2015"/>
    <d v="2015-03-26T00:00:00"/>
    <n v="168.91889999999998"/>
    <n v="5"/>
    <n v="244.81"/>
    <n v="89084"/>
    <x v="0"/>
  </r>
  <r>
    <n v="19129"/>
    <s v="Low"/>
    <n v="0.03"/>
    <n v="4.28"/>
    <n v="1.6"/>
    <n v="950"/>
    <x v="1"/>
    <s v="Jane Shah"/>
    <s v="Regular Air"/>
    <x v="3"/>
    <x v="0"/>
    <x v="0"/>
    <s v="Wrap Bag"/>
    <x v="387"/>
    <n v="0.57999999999999996"/>
    <n v="-1.3626373626373627"/>
    <s v="United States"/>
    <x v="2"/>
    <x v="3"/>
    <s v="Prior Lake"/>
    <n v="55372"/>
    <x v="27"/>
    <x v="5"/>
    <s v="2015"/>
    <d v="2015-03-29T00:00:00"/>
    <n v="-6.2"/>
    <n v="1"/>
    <n v="4.55"/>
    <n v="89084"/>
    <x v="0"/>
  </r>
  <r>
    <n v="20073"/>
    <s v="Low"/>
    <n v="0.1"/>
    <n v="7.31"/>
    <n v="0.49"/>
    <n v="954"/>
    <x v="1"/>
    <s v="Tony Chandler"/>
    <s v="Regular Air"/>
    <x v="2"/>
    <x v="0"/>
    <x v="9"/>
    <s v="Small Box"/>
    <x v="388"/>
    <n v="0.38"/>
    <n v="0.69"/>
    <s v="United States"/>
    <x v="2"/>
    <x v="7"/>
    <s v="Highland Village"/>
    <n v="75067"/>
    <x v="6"/>
    <x v="2"/>
    <s v="2015"/>
    <d v="2015-02-21T00:00:00"/>
    <n v="19.064699999999998"/>
    <n v="4"/>
    <n v="27.63"/>
    <n v="90771"/>
    <x v="0"/>
  </r>
  <r>
    <n v="20074"/>
    <s v="Low"/>
    <n v="0.08"/>
    <n v="6.7"/>
    <n v="1.56"/>
    <n v="954"/>
    <x v="1"/>
    <s v="Tony Chandler"/>
    <s v="Regular Air"/>
    <x v="2"/>
    <x v="0"/>
    <x v="0"/>
    <s v="Wrap Bag"/>
    <x v="389"/>
    <n v="0.52"/>
    <n v="0.33835309195770585"/>
    <s v="United States"/>
    <x v="2"/>
    <x v="7"/>
    <s v="Highland Village"/>
    <n v="75067"/>
    <x v="6"/>
    <x v="2"/>
    <s v="2015"/>
    <d v="2015-02-12T00:00:00"/>
    <n v="10.56"/>
    <n v="5"/>
    <n v="31.21"/>
    <n v="90771"/>
    <x v="0"/>
  </r>
  <r>
    <n v="25795"/>
    <s v="Not Specified"/>
    <n v="0.01"/>
    <n v="145.44999999999999"/>
    <n v="17.850000000000001"/>
    <n v="959"/>
    <x v="0"/>
    <s v="Sally House"/>
    <s v="Delivery Truck"/>
    <x v="0"/>
    <x v="2"/>
    <x v="6"/>
    <s v="Jumbo Drum"/>
    <x v="390"/>
    <n v="0.56000000000000005"/>
    <n v="0.69"/>
    <s v="United States"/>
    <x v="2"/>
    <x v="7"/>
    <s v="Burleson"/>
    <n v="76028"/>
    <x v="27"/>
    <x v="5"/>
    <s v="2015"/>
    <d v="2015-03-23T00:00:00"/>
    <n v="837.68069999999989"/>
    <n v="8"/>
    <n v="1214.03"/>
    <n v="91581"/>
    <x v="0"/>
  </r>
  <r>
    <n v="20428"/>
    <s v="Low"/>
    <n v="0.03"/>
    <n v="2.94"/>
    <n v="0.96"/>
    <n v="960"/>
    <x v="0"/>
    <s v="Phillip Chappell"/>
    <s v="Regular Air"/>
    <x v="1"/>
    <x v="0"/>
    <x v="0"/>
    <s v="Wrap Bag"/>
    <x v="202"/>
    <n v="0.57999999999999996"/>
    <n v="-1.1965811965811968"/>
    <s v="United States"/>
    <x v="0"/>
    <x v="1"/>
    <s v="Redondo Beach"/>
    <n v="90278"/>
    <x v="128"/>
    <x v="2"/>
    <s v="2015"/>
    <d v="2015-02-08T00:00:00"/>
    <n v="-4.2"/>
    <n v="1"/>
    <n v="3.51"/>
    <n v="89401"/>
    <x v="0"/>
  </r>
  <r>
    <n v="20685"/>
    <s v="Not Specified"/>
    <n v="0.05"/>
    <n v="124.49"/>
    <n v="51.94"/>
    <n v="961"/>
    <x v="0"/>
    <s v="Benjamin Chan"/>
    <s v="Delivery Truck"/>
    <x v="1"/>
    <x v="1"/>
    <x v="11"/>
    <s v="Jumbo Box"/>
    <x v="156"/>
    <n v="0.63"/>
    <n v="-0.36766233766233769"/>
    <s v="United States"/>
    <x v="0"/>
    <x v="1"/>
    <s v="Redwood City"/>
    <n v="94061"/>
    <x v="152"/>
    <x v="2"/>
    <s v="2015"/>
    <d v="2015-02-24T00:00:00"/>
    <n v="-44.163600000000002"/>
    <n v="1"/>
    <n v="120.12"/>
    <n v="89402"/>
    <x v="0"/>
  </r>
  <r>
    <n v="2428"/>
    <s v="Low"/>
    <n v="0.03"/>
    <n v="2.94"/>
    <n v="0.96"/>
    <n v="962"/>
    <x v="0"/>
    <s v="Yvonne Clarke"/>
    <s v="Regular Air"/>
    <x v="1"/>
    <x v="0"/>
    <x v="0"/>
    <s v="Wrap Bag"/>
    <x v="202"/>
    <n v="0.57999999999999996"/>
    <n v="-0.59914407988587737"/>
    <s v="United States"/>
    <x v="2"/>
    <x v="12"/>
    <s v="Chicago"/>
    <n v="60610"/>
    <x v="128"/>
    <x v="2"/>
    <s v="2015"/>
    <d v="2015-02-08T00:00:00"/>
    <n v="-4.2"/>
    <n v="2"/>
    <n v="7.01"/>
    <n v="17636"/>
    <x v="0"/>
  </r>
  <r>
    <n v="25093"/>
    <s v="Medium"/>
    <n v="0"/>
    <n v="170.98"/>
    <n v="35.89"/>
    <n v="970"/>
    <x v="0"/>
    <s v="Lynn Payne"/>
    <s v="Delivery Truck"/>
    <x v="3"/>
    <x v="1"/>
    <x v="14"/>
    <s v="Jumbo Box"/>
    <x v="379"/>
    <n v="0.66"/>
    <n v="-7.0695092894820205E-2"/>
    <s v="United States"/>
    <x v="3"/>
    <x v="8"/>
    <s v="Rose Hill"/>
    <n v="24281"/>
    <x v="18"/>
    <x v="4"/>
    <s v="2015"/>
    <d v="2015-04-21T00:00:00"/>
    <n v="-102.66200000000001"/>
    <n v="8"/>
    <n v="1452.18"/>
    <n v="86173"/>
    <x v="0"/>
  </r>
  <r>
    <n v="20536"/>
    <s v="Low"/>
    <n v="0.03"/>
    <n v="284.98"/>
    <n v="69.55"/>
    <n v="972"/>
    <x v="1"/>
    <s v="Gregory Holden"/>
    <s v="Delivery Truck"/>
    <x v="0"/>
    <x v="1"/>
    <x v="1"/>
    <s v="Jumbo Drum"/>
    <x v="391"/>
    <n v="0.6"/>
    <n v="-0.18822693661403339"/>
    <s v="United States"/>
    <x v="0"/>
    <x v="1"/>
    <s v="Riverside"/>
    <n v="92503"/>
    <x v="136"/>
    <x v="2"/>
    <s v="2015"/>
    <d v="2015-03-05T00:00:00"/>
    <n v="-116.584"/>
    <n v="2"/>
    <n v="619.38"/>
    <n v="87259"/>
    <x v="0"/>
  </r>
  <r>
    <n v="20537"/>
    <s v="Low"/>
    <n v="0"/>
    <n v="12.99"/>
    <n v="14.37"/>
    <n v="972"/>
    <x v="1"/>
    <s v="Gregory Holden"/>
    <s v="Regular Air"/>
    <x v="0"/>
    <x v="1"/>
    <x v="2"/>
    <s v="Large Box"/>
    <x v="193"/>
    <n v="0.73"/>
    <n v="0.69"/>
    <s v="United States"/>
    <x v="0"/>
    <x v="1"/>
    <s v="Riverside"/>
    <n v="92503"/>
    <x v="136"/>
    <x v="2"/>
    <s v="2015"/>
    <d v="2015-02-28T00:00:00"/>
    <n v="12.896100000000001"/>
    <n v="1"/>
    <n v="18.690000000000001"/>
    <n v="87259"/>
    <x v="0"/>
  </r>
  <r>
    <n v="24298"/>
    <s v="Low"/>
    <n v="0.1"/>
    <n v="2.2200000000000002"/>
    <n v="5"/>
    <n v="975"/>
    <x v="0"/>
    <s v="Francis Evans"/>
    <s v="Regular Air"/>
    <x v="0"/>
    <x v="0"/>
    <x v="15"/>
    <s v="Small Box"/>
    <x v="392"/>
    <n v="0.55000000000000004"/>
    <n v="-2.4226363636363635"/>
    <s v="United States"/>
    <x v="1"/>
    <x v="15"/>
    <s v="Boston"/>
    <n v="2108"/>
    <x v="36"/>
    <x v="4"/>
    <s v="2015"/>
    <d v="2015-04-09T00:00:00"/>
    <n v="-21.319199999999999"/>
    <n v="3"/>
    <n v="8.8000000000000007"/>
    <n v="87260"/>
    <x v="0"/>
  </r>
  <r>
    <n v="22646"/>
    <s v="Medium"/>
    <n v="0"/>
    <n v="37.76"/>
    <n v="12.9"/>
    <n v="980"/>
    <x v="0"/>
    <s v="Howard Burnett"/>
    <s v="Regular Air"/>
    <x v="0"/>
    <x v="0"/>
    <x v="10"/>
    <s v="Small Box"/>
    <x v="393"/>
    <n v="0.56999999999999995"/>
    <n v="0.19666135792120704"/>
    <s v="United States"/>
    <x v="1"/>
    <x v="9"/>
    <s v="South Burlington"/>
    <n v="5403"/>
    <x v="64"/>
    <x v="2"/>
    <s v="2015"/>
    <d v="2015-02-06T00:00:00"/>
    <n v="93.846800000000002"/>
    <n v="12"/>
    <n v="477.2"/>
    <n v="87258"/>
    <x v="0"/>
  </r>
  <r>
    <n v="20010"/>
    <s v="Low"/>
    <n v="0.09"/>
    <n v="300.97000000000003"/>
    <n v="7.18"/>
    <n v="983"/>
    <x v="0"/>
    <s v="Sue Drake"/>
    <s v="Regular Air"/>
    <x v="0"/>
    <x v="2"/>
    <x v="13"/>
    <s v="Small Box"/>
    <x v="394"/>
    <n v="0.48"/>
    <n v="6.2393360436458611E-3"/>
    <s v="United States"/>
    <x v="3"/>
    <x v="40"/>
    <s v="Searcy"/>
    <n v="72143"/>
    <x v="58"/>
    <x v="4"/>
    <s v="2015"/>
    <d v="2015-04-27T00:00:00"/>
    <n v="17.771999999999998"/>
    <n v="10"/>
    <n v="2848.38"/>
    <n v="90201"/>
    <x v="0"/>
  </r>
  <r>
    <n v="25895"/>
    <s v="High"/>
    <n v="0.05"/>
    <n v="4.28"/>
    <n v="5.17"/>
    <n v="993"/>
    <x v="0"/>
    <s v="Gail Currin"/>
    <s v="Regular Air"/>
    <x v="2"/>
    <x v="0"/>
    <x v="7"/>
    <s v="Small Box"/>
    <x v="162"/>
    <n v="0.4"/>
    <n v="-2.7104717470191808"/>
    <s v="United States"/>
    <x v="0"/>
    <x v="1"/>
    <s v="Oxnard"/>
    <n v="93030"/>
    <x v="153"/>
    <x v="2"/>
    <s v="2015"/>
    <d v="2015-02-19T00:00:00"/>
    <n v="-104.57"/>
    <n v="9"/>
    <n v="38.58"/>
    <n v="89432"/>
    <x v="0"/>
  </r>
  <r>
    <n v="19004"/>
    <s v="High"/>
    <n v="0.1"/>
    <n v="400.98"/>
    <n v="76.37"/>
    <n v="994"/>
    <x v="0"/>
    <s v="Neal Weber"/>
    <s v="Delivery Truck"/>
    <x v="2"/>
    <x v="1"/>
    <x v="11"/>
    <s v="Jumbo Box"/>
    <x v="395"/>
    <n v="0.6"/>
    <n v="-1.1956622280898739"/>
    <s v="United States"/>
    <x v="1"/>
    <x v="14"/>
    <s v="Sanford"/>
    <n v="4073"/>
    <x v="88"/>
    <x v="5"/>
    <s v="2015"/>
    <d v="2015-03-15T00:00:00"/>
    <n v="-969.0483660000001"/>
    <n v="2"/>
    <n v="810.47"/>
    <n v="89433"/>
    <x v="0"/>
  </r>
  <r>
    <n v="23840"/>
    <s v="Low"/>
    <n v="0.09"/>
    <n v="7.64"/>
    <n v="5.83"/>
    <n v="995"/>
    <x v="0"/>
    <s v="Lloyd Spencer"/>
    <s v="Regular Air"/>
    <x v="2"/>
    <x v="0"/>
    <x v="7"/>
    <s v="Wrap Bag"/>
    <x v="372"/>
    <n v="0.36"/>
    <n v="5.5361801455444233E-2"/>
    <s v="United States"/>
    <x v="1"/>
    <x v="14"/>
    <s v="West Scarborough"/>
    <n v="4070"/>
    <x v="16"/>
    <x v="3"/>
    <s v="2015"/>
    <d v="2015-05-15T00:00:00"/>
    <n v="4.0320000000000036"/>
    <n v="9"/>
    <n v="72.83"/>
    <n v="89434"/>
    <x v="0"/>
  </r>
  <r>
    <n v="22639"/>
    <s v="Low"/>
    <n v="0.08"/>
    <n v="67.84"/>
    <n v="0.99"/>
    <n v="997"/>
    <x v="0"/>
    <s v="Phillip Pollard"/>
    <s v="Regular Air"/>
    <x v="2"/>
    <x v="0"/>
    <x v="15"/>
    <s v="Small Box"/>
    <x v="396"/>
    <n v="0.57999999999999996"/>
    <n v="-0.37125981778196671"/>
    <s v="United States"/>
    <x v="1"/>
    <x v="2"/>
    <s v="Bayonne"/>
    <n v="7002"/>
    <x v="76"/>
    <x v="0"/>
    <s v="2015"/>
    <d v="2015-01-29T00:00:00"/>
    <n v="-23.634399999999999"/>
    <n v="1"/>
    <n v="63.66"/>
    <n v="89431"/>
    <x v="0"/>
  </r>
  <r>
    <n v="19003"/>
    <s v="High"/>
    <n v="0.08"/>
    <n v="45.19"/>
    <n v="1.99"/>
    <n v="999"/>
    <x v="0"/>
    <s v="Rita Barton"/>
    <s v="Regular Air"/>
    <x v="2"/>
    <x v="2"/>
    <x v="13"/>
    <s v="Small Pack"/>
    <x v="397"/>
    <n v="0.55000000000000004"/>
    <n v="-0.56461248231410155"/>
    <s v="United States"/>
    <x v="1"/>
    <x v="2"/>
    <s v="Ridgewood"/>
    <n v="7450"/>
    <x v="88"/>
    <x v="5"/>
    <s v="2015"/>
    <d v="2015-03-15T00:00:00"/>
    <n v="-71.83"/>
    <n v="3"/>
    <n v="127.22"/>
    <n v="89433"/>
    <x v="0"/>
  </r>
  <r>
    <n v="19002"/>
    <s v="High"/>
    <n v="0.03"/>
    <n v="33.979999999999997"/>
    <n v="19.989999999999998"/>
    <n v="1000"/>
    <x v="0"/>
    <s v="Lynn Bell"/>
    <s v="Regular Air"/>
    <x v="2"/>
    <x v="1"/>
    <x v="2"/>
    <s v="Small Box"/>
    <x v="398"/>
    <n v="0.55000000000000004"/>
    <n v="-1.7112200536490822E-3"/>
    <s v="United States"/>
    <x v="1"/>
    <x v="9"/>
    <s v="Bennington"/>
    <n v="5201"/>
    <x v="88"/>
    <x v="5"/>
    <s v="2015"/>
    <d v="2015-03-15T00:00:00"/>
    <n v="-0.74000000000000909"/>
    <n v="12"/>
    <n v="432.44"/>
    <n v="89433"/>
    <x v="0"/>
  </r>
  <r>
    <n v="19380"/>
    <s v="Low"/>
    <n v="0.06"/>
    <n v="10.14"/>
    <n v="2.27"/>
    <n v="1005"/>
    <x v="1"/>
    <s v="Lloyd Dickson"/>
    <s v="Regular Air"/>
    <x v="2"/>
    <x v="0"/>
    <x v="7"/>
    <s v="Wrap Bag"/>
    <x v="82"/>
    <n v="0.36"/>
    <n v="-0.31855500821018062"/>
    <s v="United States"/>
    <x v="2"/>
    <x v="12"/>
    <s v="Buffalo Grove"/>
    <n v="60089"/>
    <x v="30"/>
    <x v="5"/>
    <s v="2015"/>
    <d v="2015-03-04T00:00:00"/>
    <n v="-3.88"/>
    <n v="1"/>
    <n v="12.18"/>
    <n v="90043"/>
    <x v="0"/>
  </r>
  <r>
    <n v="20167"/>
    <s v="High"/>
    <n v="0.02"/>
    <n v="40.99"/>
    <n v="17.48"/>
    <n v="1005"/>
    <x v="1"/>
    <s v="Lloyd Dickson"/>
    <s v="Regular Air"/>
    <x v="2"/>
    <x v="0"/>
    <x v="7"/>
    <s v="Small Box"/>
    <x v="399"/>
    <n v="0.36"/>
    <n v="0.57983523247372248"/>
    <s v="United States"/>
    <x v="2"/>
    <x v="12"/>
    <s v="Buffalo Grove"/>
    <n v="60089"/>
    <x v="139"/>
    <x v="2"/>
    <s v="2015"/>
    <d v="2015-02-28T00:00:00"/>
    <n v="551.09280000000001"/>
    <n v="23"/>
    <n v="950.43"/>
    <n v="90044"/>
    <x v="0"/>
  </r>
  <r>
    <n v="18529"/>
    <s v="High"/>
    <n v="0.01"/>
    <n v="3.15"/>
    <n v="0.49"/>
    <n v="1008"/>
    <x v="0"/>
    <s v="Priscilla Frank"/>
    <s v="Regular Air"/>
    <x v="1"/>
    <x v="0"/>
    <x v="9"/>
    <s v="Small Box"/>
    <x v="400"/>
    <n v="0.37"/>
    <n v="0.69"/>
    <s v="United States"/>
    <x v="1"/>
    <x v="14"/>
    <s v="Gorham"/>
    <n v="4038"/>
    <x v="40"/>
    <x v="3"/>
    <s v="2015"/>
    <d v="2015-05-27T00:00:00"/>
    <n v="17.505299999999998"/>
    <n v="8"/>
    <n v="25.37"/>
    <n v="88371"/>
    <x v="0"/>
  </r>
  <r>
    <n v="18886"/>
    <s v="High"/>
    <n v="0.1"/>
    <n v="550.98"/>
    <n v="45.7"/>
    <n v="1009"/>
    <x v="0"/>
    <s v="Kristin George"/>
    <s v="Delivery Truck"/>
    <x v="0"/>
    <x v="1"/>
    <x v="11"/>
    <s v="Jumbo Box"/>
    <x v="401"/>
    <n v="0.71"/>
    <n v="0.11754522758832626"/>
    <s v="United States"/>
    <x v="1"/>
    <x v="14"/>
    <s v="Saco"/>
    <n v="4072"/>
    <x v="117"/>
    <x v="1"/>
    <s v="2015"/>
    <d v="2015-06-21T00:00:00"/>
    <n v="818.54617499999995"/>
    <n v="14"/>
    <n v="6963.67"/>
    <n v="88372"/>
    <x v="0"/>
  </r>
  <r>
    <n v="21184"/>
    <s v="Critical"/>
    <n v="0.09"/>
    <n v="28.48"/>
    <n v="1.99"/>
    <n v="1014"/>
    <x v="1"/>
    <s v="Theresa Winters"/>
    <s v="Regular Air"/>
    <x v="1"/>
    <x v="2"/>
    <x v="13"/>
    <s v="Small Pack"/>
    <x v="137"/>
    <n v="0.4"/>
    <n v="-0.1070737341574577"/>
    <s v="United States"/>
    <x v="3"/>
    <x v="40"/>
    <s v="Bryant"/>
    <n v="72022"/>
    <x v="151"/>
    <x v="5"/>
    <s v="2015"/>
    <d v="2015-03-02T00:00:00"/>
    <n v="-17.149999999999999"/>
    <n v="6"/>
    <n v="160.16999999999999"/>
    <n v="88387"/>
    <x v="0"/>
  </r>
  <r>
    <n v="21185"/>
    <s v="Critical"/>
    <n v="0"/>
    <n v="2.08"/>
    <n v="5.33"/>
    <n v="1014"/>
    <x v="1"/>
    <s v="Theresa Winters"/>
    <s v="Regular Air"/>
    <x v="1"/>
    <x v="1"/>
    <x v="2"/>
    <s v="Small Box"/>
    <x v="261"/>
    <n v="0.43"/>
    <n v="-3.954484605087015"/>
    <s v="United States"/>
    <x v="3"/>
    <x v="40"/>
    <s v="Bryant"/>
    <n v="72022"/>
    <x v="151"/>
    <x v="5"/>
    <s v="2015"/>
    <d v="2015-03-03T00:00:00"/>
    <n v="-29.540000000000003"/>
    <n v="3"/>
    <n v="7.47"/>
    <n v="88387"/>
    <x v="0"/>
  </r>
  <r>
    <n v="21186"/>
    <s v="Critical"/>
    <n v="0.06"/>
    <n v="45.99"/>
    <n v="4.99"/>
    <n v="1014"/>
    <x v="1"/>
    <s v="Theresa Winters"/>
    <s v="Express Air"/>
    <x v="1"/>
    <x v="2"/>
    <x v="5"/>
    <s v="Small Box"/>
    <x v="402"/>
    <n v="0.56000000000000005"/>
    <n v="-0.88936112834065961"/>
    <s v="United States"/>
    <x v="3"/>
    <x v="40"/>
    <s v="Bryant"/>
    <n v="72022"/>
    <x v="151"/>
    <x v="5"/>
    <s v="2015"/>
    <d v="2015-03-02T00:00:00"/>
    <n v="-329.78399999999999"/>
    <n v="10"/>
    <n v="370.81"/>
    <n v="88387"/>
    <x v="0"/>
  </r>
  <r>
    <n v="20880"/>
    <s v="Not Specified"/>
    <n v="0.08"/>
    <n v="10.91"/>
    <n v="2.99"/>
    <n v="1014"/>
    <x v="1"/>
    <s v="Theresa Winters"/>
    <s v="Regular Air"/>
    <x v="1"/>
    <x v="0"/>
    <x v="8"/>
    <s v="Small Box"/>
    <x v="403"/>
    <n v="0.38"/>
    <n v="-1.7501458454871242E-2"/>
    <s v="United States"/>
    <x v="3"/>
    <x v="40"/>
    <s v="Bryant"/>
    <n v="72022"/>
    <x v="93"/>
    <x v="5"/>
    <s v="2015"/>
    <d v="2015-03-06T00:00:00"/>
    <n v="-2.1"/>
    <n v="11"/>
    <n v="119.99"/>
    <n v="88388"/>
    <x v="0"/>
  </r>
  <r>
    <n v="20531"/>
    <s v="Medium"/>
    <n v="0"/>
    <n v="43.98"/>
    <n v="8.99"/>
    <n v="1015"/>
    <x v="0"/>
    <s v="Beverly Cameron"/>
    <s v="Regular Air"/>
    <x v="1"/>
    <x v="0"/>
    <x v="0"/>
    <s v="Small Pack"/>
    <x v="404"/>
    <n v="0.57999999999999996"/>
    <n v="1.2747302904564315"/>
    <s v="United States"/>
    <x v="3"/>
    <x v="24"/>
    <s v="Apex"/>
    <n v="27502"/>
    <x v="103"/>
    <x v="5"/>
    <s v="2015"/>
    <d v="2015-03-18T00:00:00"/>
    <n v="829.46699999999998"/>
    <n v="14"/>
    <n v="650.70000000000005"/>
    <n v="88390"/>
    <x v="0"/>
  </r>
  <r>
    <n v="24752"/>
    <s v="High"/>
    <n v="0.02"/>
    <n v="6.48"/>
    <n v="7.86"/>
    <n v="1016"/>
    <x v="0"/>
    <s v="Francis Sherrill"/>
    <s v="Express Air"/>
    <x v="1"/>
    <x v="0"/>
    <x v="7"/>
    <s v="Small Box"/>
    <x v="405"/>
    <n v="0.37"/>
    <n v="9.7477651183172647"/>
    <s v="United States"/>
    <x v="3"/>
    <x v="24"/>
    <s v="Asheville"/>
    <n v="28806"/>
    <x v="20"/>
    <x v="1"/>
    <s v="2015"/>
    <d v="2015-06-13T00:00:00"/>
    <n v="111.22199999999999"/>
    <n v="1"/>
    <n v="11.41"/>
    <n v="88389"/>
    <x v="0"/>
  </r>
  <r>
    <n v="25027"/>
    <s v="Medium"/>
    <n v="0.05"/>
    <n v="35.89"/>
    <n v="14.72"/>
    <n v="1018"/>
    <x v="1"/>
    <s v="Meredith Humphrey"/>
    <s v="Regular Air"/>
    <x v="1"/>
    <x v="0"/>
    <x v="4"/>
    <s v="Small Box"/>
    <x v="406"/>
    <n v="0.4"/>
    <n v="3.3607195872955214E-2"/>
    <s v="United States"/>
    <x v="3"/>
    <x v="24"/>
    <s v="Cary"/>
    <n v="27511"/>
    <x v="4"/>
    <x v="4"/>
    <s v="2015"/>
    <d v="2015-04-09T00:00:00"/>
    <n v="22.866"/>
    <n v="19"/>
    <n v="680.39"/>
    <n v="88391"/>
    <x v="0"/>
  </r>
  <r>
    <n v="25028"/>
    <s v="Medium"/>
    <n v="0"/>
    <n v="11.48"/>
    <n v="5.43"/>
    <n v="1018"/>
    <x v="1"/>
    <s v="Meredith Humphrey"/>
    <s v="Regular Air"/>
    <x v="1"/>
    <x v="0"/>
    <x v="7"/>
    <s v="Small Box"/>
    <x v="407"/>
    <n v="0.36"/>
    <n v="1.5324152542372882"/>
    <s v="United States"/>
    <x v="3"/>
    <x v="24"/>
    <s v="Cary"/>
    <n v="27511"/>
    <x v="4"/>
    <x v="4"/>
    <s v="2015"/>
    <d v="2015-04-08T00:00:00"/>
    <n v="115.72799999999999"/>
    <n v="6"/>
    <n v="75.52"/>
    <n v="88391"/>
    <x v="0"/>
  </r>
  <r>
    <n v="24926"/>
    <s v="Critical"/>
    <n v="0.09"/>
    <n v="517.48"/>
    <n v="16.63"/>
    <n v="1020"/>
    <x v="1"/>
    <s v="Julie Porter"/>
    <s v="Delivery Truck"/>
    <x v="2"/>
    <x v="2"/>
    <x v="6"/>
    <s v="Jumbo Box"/>
    <x v="408"/>
    <n v="0.59"/>
    <n v="0.38621556652254796"/>
    <s v="United States"/>
    <x v="2"/>
    <x v="13"/>
    <s v="Pittsburg"/>
    <n v="66762"/>
    <x v="146"/>
    <x v="5"/>
    <s v="2015"/>
    <d v="2015-03-07T00:00:00"/>
    <n v="909.36"/>
    <n v="5"/>
    <n v="2354.54"/>
    <n v="88632"/>
    <x v="0"/>
  </r>
  <r>
    <n v="23562"/>
    <s v="Critical"/>
    <n v="7.0000000000000007E-2"/>
    <n v="4.13"/>
    <n v="5.04"/>
    <n v="1020"/>
    <x v="1"/>
    <s v="Julie Porter"/>
    <s v="Regular Air"/>
    <x v="2"/>
    <x v="0"/>
    <x v="8"/>
    <s v="Small Box"/>
    <x v="237"/>
    <n v="0.38"/>
    <n v="-0.96666329370098658"/>
    <s v="United States"/>
    <x v="2"/>
    <x v="13"/>
    <s v="Pittsburg"/>
    <n v="66762"/>
    <x v="92"/>
    <x v="2"/>
    <s v="2015"/>
    <d v="2015-02-07T00:00:00"/>
    <n v="-76.424400000000006"/>
    <n v="20"/>
    <n v="79.06"/>
    <n v="88634"/>
    <x v="0"/>
  </r>
  <r>
    <n v="23563"/>
    <s v="Critical"/>
    <n v="0"/>
    <n v="4.4800000000000004"/>
    <n v="2.5"/>
    <n v="1020"/>
    <x v="1"/>
    <s v="Julie Porter"/>
    <s v="Regular Air"/>
    <x v="2"/>
    <x v="0"/>
    <x v="4"/>
    <s v="Small Box"/>
    <x v="409"/>
    <n v="0.37"/>
    <n v="0.13404973902364137"/>
    <s v="United States"/>
    <x v="2"/>
    <x v="13"/>
    <s v="Pittsburg"/>
    <n v="66762"/>
    <x v="92"/>
    <x v="2"/>
    <s v="2015"/>
    <d v="2015-02-08T00:00:00"/>
    <n v="8.7319999999999993"/>
    <n v="14"/>
    <n v="65.14"/>
    <n v="88634"/>
    <x v="0"/>
  </r>
  <r>
    <n v="18921"/>
    <s v="Critical"/>
    <n v="0.02"/>
    <n v="39.06"/>
    <n v="10.55"/>
    <n v="1023"/>
    <x v="1"/>
    <s v="Glen Newman"/>
    <s v="Regular Air"/>
    <x v="2"/>
    <x v="0"/>
    <x v="8"/>
    <s v="Small Box"/>
    <x v="410"/>
    <n v="0.37"/>
    <n v="0.69"/>
    <s v="United States"/>
    <x v="1"/>
    <x v="19"/>
    <s v="Wilkinsburg"/>
    <n v="15221"/>
    <x v="7"/>
    <x v="3"/>
    <s v="2015"/>
    <d v="2015-05-15T00:00:00"/>
    <n v="442.0899"/>
    <n v="16"/>
    <n v="640.71"/>
    <n v="88633"/>
    <x v="0"/>
  </r>
  <r>
    <n v="18922"/>
    <s v="Critical"/>
    <n v="0.1"/>
    <n v="37.700000000000003"/>
    <n v="2.99"/>
    <n v="1023"/>
    <x v="1"/>
    <s v="Glen Newman"/>
    <s v="Regular Air"/>
    <x v="2"/>
    <x v="0"/>
    <x v="8"/>
    <s v="Small Box"/>
    <x v="188"/>
    <n v="0.35"/>
    <n v="0.69"/>
    <s v="United States"/>
    <x v="1"/>
    <x v="19"/>
    <s v="Wilkinsburg"/>
    <n v="15221"/>
    <x v="7"/>
    <x v="3"/>
    <s v="2015"/>
    <d v="2015-05-16T00:00:00"/>
    <n v="455.12399999999997"/>
    <n v="18"/>
    <n v="659.6"/>
    <n v="88633"/>
    <x v="0"/>
  </r>
  <r>
    <n v="21402"/>
    <s v="Not Specified"/>
    <n v="0.08"/>
    <n v="65.989999999999995"/>
    <n v="5.92"/>
    <n v="1026"/>
    <x v="1"/>
    <s v="Eugene Kerr"/>
    <s v="Regular Air"/>
    <x v="2"/>
    <x v="2"/>
    <x v="5"/>
    <s v="Small Box"/>
    <x v="411"/>
    <n v="0.57999999999999996"/>
    <n v="0.54887626582278481"/>
    <s v="United States"/>
    <x v="1"/>
    <x v="4"/>
    <s v="Central Islip"/>
    <n v="11722"/>
    <x v="131"/>
    <x v="2"/>
    <s v="2015"/>
    <d v="2015-02-07T00:00:00"/>
    <n v="624.40163999999993"/>
    <n v="22"/>
    <n v="1137.5999999999999"/>
    <n v="89005"/>
    <x v="0"/>
  </r>
  <r>
    <n v="20872"/>
    <s v="High"/>
    <n v="0.1"/>
    <n v="5.98"/>
    <n v="3.85"/>
    <n v="1026"/>
    <x v="1"/>
    <s v="Eugene Kerr"/>
    <s v="Regular Air"/>
    <x v="2"/>
    <x v="2"/>
    <x v="13"/>
    <s v="Small Pack"/>
    <x v="412"/>
    <n v="0.68"/>
    <n v="0.12485648300890802"/>
    <s v="United States"/>
    <x v="1"/>
    <x v="4"/>
    <s v="Central Islip"/>
    <n v="11722"/>
    <x v="124"/>
    <x v="3"/>
    <s v="2015"/>
    <d v="2015-05-30T00:00:00"/>
    <n v="18.922000000000011"/>
    <n v="26"/>
    <n v="151.55000000000001"/>
    <n v="89008"/>
    <x v="0"/>
  </r>
  <r>
    <n v="20873"/>
    <s v="High"/>
    <n v="7.0000000000000007E-2"/>
    <n v="2.61"/>
    <n v="0.5"/>
    <n v="1026"/>
    <x v="1"/>
    <s v="Eugene Kerr"/>
    <s v="Regular Air"/>
    <x v="2"/>
    <x v="0"/>
    <x v="9"/>
    <s v="Small Box"/>
    <x v="413"/>
    <n v="0.39"/>
    <n v="0.69"/>
    <s v="United States"/>
    <x v="1"/>
    <x v="4"/>
    <s v="Central Islip"/>
    <n v="11722"/>
    <x v="124"/>
    <x v="3"/>
    <s v="2015"/>
    <d v="2015-06-01T00:00:00"/>
    <n v="39.350699999999996"/>
    <n v="22"/>
    <n v="57.03"/>
    <n v="89008"/>
    <x v="0"/>
  </r>
  <r>
    <n v="22662"/>
    <s v="High"/>
    <n v="0.1"/>
    <n v="73.98"/>
    <n v="4"/>
    <n v="1027"/>
    <x v="1"/>
    <s v="Brian Bennett"/>
    <s v="Regular Air"/>
    <x v="2"/>
    <x v="2"/>
    <x v="13"/>
    <s v="Small Box"/>
    <x v="414"/>
    <n v="0.79"/>
    <n v="-0.66201077095873051"/>
    <s v="United States"/>
    <x v="1"/>
    <x v="4"/>
    <s v="Cheektowaga"/>
    <n v="14225"/>
    <x v="14"/>
    <x v="5"/>
    <s v="2015"/>
    <d v="2015-03-13T00:00:00"/>
    <n v="-229.87"/>
    <n v="5"/>
    <n v="347.23"/>
    <n v="89004"/>
    <x v="0"/>
  </r>
  <r>
    <n v="22663"/>
    <s v="High"/>
    <n v="0.05"/>
    <n v="51.98"/>
    <n v="10.17"/>
    <n v="1027"/>
    <x v="1"/>
    <s v="Brian Bennett"/>
    <s v="Regular Air"/>
    <x v="2"/>
    <x v="2"/>
    <x v="6"/>
    <s v="Medium Box"/>
    <x v="415"/>
    <n v="0.37"/>
    <n v="0.69"/>
    <s v="United States"/>
    <x v="1"/>
    <x v="4"/>
    <s v="Cheektowaga"/>
    <n v="14225"/>
    <x v="14"/>
    <x v="5"/>
    <s v="2015"/>
    <d v="2015-03-13T00:00:00"/>
    <n v="329.9787"/>
    <n v="9"/>
    <n v="478.23"/>
    <n v="89004"/>
    <x v="0"/>
  </r>
  <r>
    <n v="24325"/>
    <s v="Medium"/>
    <n v="7.0000000000000007E-2"/>
    <n v="7.08"/>
    <n v="2.35"/>
    <n v="1028"/>
    <x v="1"/>
    <s v="Marguerite Rodgers"/>
    <s v="Express Air"/>
    <x v="2"/>
    <x v="0"/>
    <x v="0"/>
    <s v="Wrap Bag"/>
    <x v="416"/>
    <n v="0.47"/>
    <n v="0.32498401193775317"/>
    <s v="United States"/>
    <x v="1"/>
    <x v="4"/>
    <s v="Commack"/>
    <n v="11725"/>
    <x v="48"/>
    <x v="5"/>
    <s v="2015"/>
    <d v="2015-03-30T00:00:00"/>
    <n v="30.49"/>
    <n v="13"/>
    <n v="93.82"/>
    <n v="89006"/>
    <x v="0"/>
  </r>
  <r>
    <n v="23398"/>
    <s v="Not Specified"/>
    <n v="0.05"/>
    <n v="83.1"/>
    <n v="6.13"/>
    <n v="1028"/>
    <x v="1"/>
    <s v="Marguerite Rodgers"/>
    <s v="Express Air"/>
    <x v="2"/>
    <x v="2"/>
    <x v="13"/>
    <s v="Small Box"/>
    <x v="417"/>
    <n v="0.45"/>
    <n v="0.69"/>
    <s v="United States"/>
    <x v="1"/>
    <x v="4"/>
    <s v="Commack"/>
    <n v="11725"/>
    <x v="100"/>
    <x v="3"/>
    <s v="2015"/>
    <d v="2015-05-09T00:00:00"/>
    <n v="1152.5276999999999"/>
    <n v="20"/>
    <n v="1670.33"/>
    <n v="89007"/>
    <x v="0"/>
  </r>
  <r>
    <n v="21959"/>
    <s v="Critical"/>
    <n v="7.0000000000000007E-2"/>
    <n v="125.99"/>
    <n v="2.5"/>
    <n v="1035"/>
    <x v="0"/>
    <s v="Kent Burton"/>
    <s v="Regular Air"/>
    <x v="1"/>
    <x v="2"/>
    <x v="5"/>
    <s v="Small Box"/>
    <x v="418"/>
    <n v="0.6"/>
    <n v="-6.00860920568645"/>
    <s v="United States"/>
    <x v="1"/>
    <x v="10"/>
    <s v="Delaware"/>
    <n v="43015"/>
    <x v="114"/>
    <x v="5"/>
    <s v="2015"/>
    <d v="2015-03-13T00:00:00"/>
    <n v="-604.40600000000006"/>
    <n v="1"/>
    <n v="100.59"/>
    <n v="90710"/>
    <x v="0"/>
  </r>
  <r>
    <n v="21960"/>
    <s v="Critical"/>
    <n v="0.03"/>
    <n v="99.99"/>
    <n v="19.989999999999998"/>
    <n v="1036"/>
    <x v="0"/>
    <s v="Jessica Huffman"/>
    <s v="Regular Air"/>
    <x v="1"/>
    <x v="2"/>
    <x v="13"/>
    <s v="Small Box"/>
    <x v="419"/>
    <n v="0.52"/>
    <n v="0.49075838096193058"/>
    <s v="United States"/>
    <x v="1"/>
    <x v="10"/>
    <s v="Dublin"/>
    <n v="43017"/>
    <x v="114"/>
    <x v="5"/>
    <s v="2015"/>
    <d v="2015-03-14T00:00:00"/>
    <n v="293.66000000000003"/>
    <n v="6"/>
    <n v="598.38"/>
    <n v="90710"/>
    <x v="0"/>
  </r>
  <r>
    <n v="20669"/>
    <s v="Critical"/>
    <n v="0.1"/>
    <n v="7.64"/>
    <n v="5.83"/>
    <n v="1038"/>
    <x v="0"/>
    <s v="Jon Hale"/>
    <s v="Regular Air"/>
    <x v="0"/>
    <x v="0"/>
    <x v="7"/>
    <s v="Wrap Bag"/>
    <x v="372"/>
    <n v="0.36"/>
    <n v="-10.243582317073169"/>
    <s v="United States"/>
    <x v="3"/>
    <x v="26"/>
    <s v="Belle Glade"/>
    <n v="33430"/>
    <x v="154"/>
    <x v="1"/>
    <s v="2015"/>
    <d v="2015-06-17T00:00:00"/>
    <n v="-403.18739999999997"/>
    <n v="5"/>
    <n v="39.36"/>
    <n v="90641"/>
    <x v="0"/>
  </r>
  <r>
    <n v="18404"/>
    <s v="Critical"/>
    <n v="0.06"/>
    <n v="55.94"/>
    <n v="4"/>
    <n v="1041"/>
    <x v="1"/>
    <s v="Mildred Chase"/>
    <s v="Regular Air"/>
    <x v="2"/>
    <x v="2"/>
    <x v="13"/>
    <s v="Small Box"/>
    <x v="420"/>
    <n v="0.74"/>
    <n v="-4.266195743098801E-2"/>
    <s v="United States"/>
    <x v="0"/>
    <x v="1"/>
    <s v="Woodland"/>
    <n v="95695"/>
    <x v="89"/>
    <x v="4"/>
    <s v="2015"/>
    <d v="2015-04-18T00:00:00"/>
    <n v="-13.77"/>
    <n v="6"/>
    <n v="322.77"/>
    <n v="87846"/>
    <x v="0"/>
  </r>
  <r>
    <n v="18405"/>
    <s v="Critical"/>
    <n v="7.0000000000000007E-2"/>
    <n v="6.3"/>
    <n v="0.5"/>
    <n v="1041"/>
    <x v="1"/>
    <s v="Mildred Chase"/>
    <s v="Regular Air"/>
    <x v="2"/>
    <x v="0"/>
    <x v="9"/>
    <s v="Small Box"/>
    <x v="421"/>
    <n v="0.39"/>
    <n v="0.69"/>
    <s v="United States"/>
    <x v="0"/>
    <x v="1"/>
    <s v="Woodland"/>
    <n v="95695"/>
    <x v="89"/>
    <x v="4"/>
    <s v="2015"/>
    <d v="2015-04-17T00:00:00"/>
    <n v="44.912100000000002"/>
    <n v="11"/>
    <n v="65.09"/>
    <n v="87846"/>
    <x v="0"/>
  </r>
  <r>
    <n v="20937"/>
    <s v="Critical"/>
    <n v="0"/>
    <n v="14.42"/>
    <n v="6.75"/>
    <n v="1042"/>
    <x v="0"/>
    <s v="Jerome Burch"/>
    <s v="Express Air"/>
    <x v="2"/>
    <x v="0"/>
    <x v="15"/>
    <s v="Medium Box"/>
    <x v="194"/>
    <n v="0.52"/>
    <n v="9.4280517380759904E-2"/>
    <s v="United States"/>
    <x v="0"/>
    <x v="1"/>
    <s v="Yuba City"/>
    <n v="95991"/>
    <x v="41"/>
    <x v="3"/>
    <s v="2015"/>
    <d v="2015-05-17T00:00:00"/>
    <n v="9.33"/>
    <n v="6"/>
    <n v="98.96"/>
    <n v="87847"/>
    <x v="0"/>
  </r>
  <r>
    <n v="3926"/>
    <s v="Critical"/>
    <n v="0.02"/>
    <n v="209.84"/>
    <n v="21.21"/>
    <n v="1044"/>
    <x v="1"/>
    <s v="Erin Ballard"/>
    <s v="Regular Air"/>
    <x v="1"/>
    <x v="1"/>
    <x v="2"/>
    <s v="Large Box"/>
    <x v="422"/>
    <n v="0.59"/>
    <n v="0.19141887393020118"/>
    <s v="United States"/>
    <x v="0"/>
    <x v="1"/>
    <s v="Los Angeles"/>
    <n v="90004"/>
    <x v="110"/>
    <x v="1"/>
    <s v="2015"/>
    <d v="2015-06-14T00:00:00"/>
    <n v="2593.14"/>
    <n v="62"/>
    <n v="13546.94"/>
    <n v="28001"/>
    <x v="0"/>
  </r>
  <r>
    <n v="3927"/>
    <s v="Critical"/>
    <n v="0.01"/>
    <n v="194.3"/>
    <n v="11.54"/>
    <n v="1044"/>
    <x v="1"/>
    <s v="Erin Ballard"/>
    <s v="Regular Air"/>
    <x v="1"/>
    <x v="1"/>
    <x v="2"/>
    <s v="Large Box"/>
    <x v="423"/>
    <n v="0.59"/>
    <n v="0.18163442237548133"/>
    <s v="United States"/>
    <x v="0"/>
    <x v="1"/>
    <s v="Los Angeles"/>
    <n v="90004"/>
    <x v="110"/>
    <x v="1"/>
    <s v="2015"/>
    <d v="2015-06-16T00:00:00"/>
    <n v="1162.76"/>
    <n v="32"/>
    <n v="6401.65"/>
    <n v="28001"/>
    <x v="0"/>
  </r>
  <r>
    <n v="6711"/>
    <s v="High"/>
    <n v="0"/>
    <n v="6.68"/>
    <n v="5.66"/>
    <n v="1044"/>
    <x v="1"/>
    <s v="Erin Ballard"/>
    <s v="Regular Air"/>
    <x v="1"/>
    <x v="0"/>
    <x v="7"/>
    <s v="Small Box"/>
    <x v="424"/>
    <n v="0.37"/>
    <n v="-0.12461937155814706"/>
    <s v="United States"/>
    <x v="0"/>
    <x v="1"/>
    <s v="Los Angeles"/>
    <n v="90004"/>
    <x v="139"/>
    <x v="2"/>
    <s v="2015"/>
    <d v="2015-02-28T00:00:00"/>
    <n v="-76.94"/>
    <n v="90"/>
    <n v="617.4"/>
    <n v="47813"/>
    <x v="1"/>
  </r>
  <r>
    <n v="24711"/>
    <s v="High"/>
    <n v="0"/>
    <n v="6.68"/>
    <n v="5.66"/>
    <n v="1047"/>
    <x v="0"/>
    <s v="Gayle Pearson"/>
    <s v="Regular Air"/>
    <x v="1"/>
    <x v="0"/>
    <x v="7"/>
    <s v="Small Box"/>
    <x v="424"/>
    <n v="0.37"/>
    <n v="-0.25357332995309928"/>
    <s v="United States"/>
    <x v="1"/>
    <x v="15"/>
    <s v="Boston"/>
    <n v="2109"/>
    <x v="139"/>
    <x v="2"/>
    <s v="2015"/>
    <d v="2015-02-28T00:00:00"/>
    <n v="-40.008800000000001"/>
    <n v="23"/>
    <n v="157.78"/>
    <n v="89389"/>
    <x v="0"/>
  </r>
  <r>
    <n v="26259"/>
    <s v="Not Specified"/>
    <n v="0.03"/>
    <n v="5.44"/>
    <n v="7.46"/>
    <n v="1054"/>
    <x v="1"/>
    <s v="Keith R Atkinson"/>
    <s v="Express Air"/>
    <x v="0"/>
    <x v="0"/>
    <x v="8"/>
    <s v="Small Box"/>
    <x v="425"/>
    <n v="0.36"/>
    <n v="-1.9651843405549223"/>
    <s v="United States"/>
    <x v="0"/>
    <x v="28"/>
    <s v="Surprise"/>
    <n v="85374"/>
    <x v="40"/>
    <x v="3"/>
    <s v="2015"/>
    <d v="2015-05-27T00:00:00"/>
    <n v="-51.704000000000001"/>
    <n v="4"/>
    <n v="26.31"/>
    <n v="90069"/>
    <x v="0"/>
  </r>
  <r>
    <n v="26260"/>
    <s v="Not Specified"/>
    <n v="0.08"/>
    <n v="26.38"/>
    <n v="5.58"/>
    <n v="1054"/>
    <x v="1"/>
    <s v="Keith R Atkinson"/>
    <s v="Regular Air"/>
    <x v="0"/>
    <x v="0"/>
    <x v="7"/>
    <s v="Small Box"/>
    <x v="426"/>
    <n v="0.39"/>
    <n v="0.69"/>
    <s v="United States"/>
    <x v="0"/>
    <x v="28"/>
    <s v="Surprise"/>
    <n v="85374"/>
    <x v="40"/>
    <x v="3"/>
    <s v="2015"/>
    <d v="2015-05-26T00:00:00"/>
    <n v="144.7482"/>
    <n v="8"/>
    <n v="209.78"/>
    <n v="90069"/>
    <x v="0"/>
  </r>
  <r>
    <n v="26261"/>
    <s v="Not Specified"/>
    <n v="0.06"/>
    <n v="20.99"/>
    <n v="2.5"/>
    <n v="1054"/>
    <x v="1"/>
    <s v="Keith R Atkinson"/>
    <s v="Regular Air"/>
    <x v="0"/>
    <x v="2"/>
    <x v="5"/>
    <s v="Wrap Bag"/>
    <x v="427"/>
    <n v="0.81"/>
    <n v="-6.2921480650588899"/>
    <s v="United States"/>
    <x v="0"/>
    <x v="28"/>
    <s v="Surprise"/>
    <n v="85374"/>
    <x v="40"/>
    <x v="3"/>
    <s v="2015"/>
    <d v="2015-05-27T00:00:00"/>
    <n v="-112.18899999999999"/>
    <n v="1"/>
    <n v="17.829999999999998"/>
    <n v="90069"/>
    <x v="0"/>
  </r>
  <r>
    <n v="8200"/>
    <s v="Medium"/>
    <n v="0.09"/>
    <n v="138.75"/>
    <n v="52.42"/>
    <n v="1060"/>
    <x v="1"/>
    <s v="Gene Gilliam"/>
    <s v="Delivery Truck"/>
    <x v="2"/>
    <x v="1"/>
    <x v="11"/>
    <s v="Jumbo Box"/>
    <x v="428"/>
    <n v="0.74"/>
    <n v="-0.17642754194375326"/>
    <s v="United States"/>
    <x v="3"/>
    <x v="29"/>
    <s v="Atlanta"/>
    <n v="30318"/>
    <x v="120"/>
    <x v="5"/>
    <s v="2015"/>
    <d v="2015-03-25T00:00:00"/>
    <n v="-445.97177625000006"/>
    <n v="23"/>
    <n v="2527.79"/>
    <n v="58628"/>
    <x v="0"/>
  </r>
  <r>
    <n v="7980"/>
    <s v="Low"/>
    <n v="7.0000000000000007E-2"/>
    <n v="6.3"/>
    <n v="0.5"/>
    <n v="1060"/>
    <x v="1"/>
    <s v="Gene Gilliam"/>
    <s v="Regular Air"/>
    <x v="2"/>
    <x v="0"/>
    <x v="9"/>
    <s v="Small Box"/>
    <x v="57"/>
    <n v="0.39"/>
    <n v="3.4195454172478865E-2"/>
    <s v="United States"/>
    <x v="3"/>
    <x v="29"/>
    <s v="Atlanta"/>
    <n v="30318"/>
    <x v="155"/>
    <x v="3"/>
    <s v="2015"/>
    <d v="2015-05-30T00:00:00"/>
    <n v="4.1673999999999998"/>
    <n v="20"/>
    <n v="121.87"/>
    <n v="57061"/>
    <x v="0"/>
  </r>
  <r>
    <n v="26200"/>
    <s v="Medium"/>
    <n v="0.09"/>
    <n v="138.75"/>
    <n v="52.42"/>
    <n v="1062"/>
    <x v="1"/>
    <s v="Willie Robinson"/>
    <s v="Delivery Truck"/>
    <x v="2"/>
    <x v="1"/>
    <x v="11"/>
    <s v="Jumbo Box"/>
    <x v="428"/>
    <n v="0.74"/>
    <n v="-0.50850311637499634"/>
    <s v="United States"/>
    <x v="1"/>
    <x v="4"/>
    <s v="Coram"/>
    <n v="11727"/>
    <x v="120"/>
    <x v="5"/>
    <s v="2015"/>
    <d v="2015-03-25T00:00:00"/>
    <n v="-335.31712500000003"/>
    <n v="6"/>
    <n v="659.42"/>
    <n v="91354"/>
    <x v="0"/>
  </r>
  <r>
    <n v="25979"/>
    <s v="Low"/>
    <n v="0.04"/>
    <n v="22.38"/>
    <n v="15.1"/>
    <n v="1062"/>
    <x v="1"/>
    <s v="Willie Robinson"/>
    <s v="Regular Air"/>
    <x v="2"/>
    <x v="0"/>
    <x v="8"/>
    <s v="Small Box"/>
    <x v="429"/>
    <n v="0.38"/>
    <n v="3.9704111218496804E-2"/>
    <s v="United States"/>
    <x v="1"/>
    <x v="4"/>
    <s v="Coram"/>
    <n v="11727"/>
    <x v="155"/>
    <x v="3"/>
    <s v="2015"/>
    <d v="2015-06-07T00:00:00"/>
    <n v="16.021800000000013"/>
    <n v="18"/>
    <n v="403.53"/>
    <n v="91355"/>
    <x v="0"/>
  </r>
  <r>
    <n v="25981"/>
    <s v="Low"/>
    <n v="0.06"/>
    <n v="17.78"/>
    <n v="5.03"/>
    <n v="1062"/>
    <x v="1"/>
    <s v="Willie Robinson"/>
    <s v="Regular Air"/>
    <x v="2"/>
    <x v="1"/>
    <x v="2"/>
    <s v="Small Box"/>
    <x v="430"/>
    <n v="0.54"/>
    <n v="0.69"/>
    <s v="United States"/>
    <x v="1"/>
    <x v="4"/>
    <s v="Coram"/>
    <n v="11727"/>
    <x v="155"/>
    <x v="3"/>
    <s v="2015"/>
    <d v="2015-06-02T00:00:00"/>
    <n v="38.067299999999996"/>
    <n v="3"/>
    <n v="55.17"/>
    <n v="91355"/>
    <x v="0"/>
  </r>
  <r>
    <n v="19445"/>
    <s v="Critical"/>
    <n v="0.01"/>
    <n v="15.99"/>
    <n v="13.18"/>
    <n v="1065"/>
    <x v="0"/>
    <s v="Vicki Bond"/>
    <s v="Regular Air"/>
    <x v="0"/>
    <x v="0"/>
    <x v="8"/>
    <s v="Small Box"/>
    <x v="222"/>
    <n v="0.37"/>
    <n v="-0.26344701144552779"/>
    <s v="United States"/>
    <x v="2"/>
    <x v="12"/>
    <s v="Burbank"/>
    <n v="60459"/>
    <x v="29"/>
    <x v="2"/>
    <s v="2015"/>
    <d v="2015-02-20T00:00:00"/>
    <n v="-99.435440000000014"/>
    <n v="23"/>
    <n v="377.44"/>
    <n v="88899"/>
    <x v="0"/>
  </r>
  <r>
    <n v="20445"/>
    <s v="Low"/>
    <n v="0.04"/>
    <n v="22.84"/>
    <n v="16.87"/>
    <n v="1068"/>
    <x v="0"/>
    <s v="Erik Barr"/>
    <s v="Regular Air"/>
    <x v="1"/>
    <x v="0"/>
    <x v="7"/>
    <s v="Small Box"/>
    <x v="431"/>
    <n v="0.39"/>
    <n v="-0.33966480446927377"/>
    <s v="United States"/>
    <x v="2"/>
    <x v="12"/>
    <s v="Calumet City"/>
    <n v="60409"/>
    <x v="44"/>
    <x v="5"/>
    <s v="2015"/>
    <d v="2015-03-16T00:00:00"/>
    <n v="-97.28"/>
    <n v="12"/>
    <n v="286.39999999999998"/>
    <n v="87109"/>
    <x v="0"/>
  </r>
  <r>
    <n v="24737"/>
    <s v="Medium"/>
    <n v="0.02"/>
    <n v="15.94"/>
    <n v="5.45"/>
    <n v="1069"/>
    <x v="0"/>
    <s v="Pam Bennett"/>
    <s v="Regular Air"/>
    <x v="1"/>
    <x v="0"/>
    <x v="0"/>
    <s v="Small Pack"/>
    <x v="432"/>
    <n v="0.55000000000000004"/>
    <n v="0.21015142848541413"/>
    <s v="United States"/>
    <x v="2"/>
    <x v="12"/>
    <s v="Carbondale"/>
    <n v="62901"/>
    <x v="50"/>
    <x v="3"/>
    <s v="2015"/>
    <d v="2015-05-15T00:00:00"/>
    <n v="139.61200000000002"/>
    <n v="41"/>
    <n v="664.34"/>
    <n v="87110"/>
    <x v="0"/>
  </r>
  <r>
    <n v="22685"/>
    <s v="Not Specified"/>
    <n v="0.01"/>
    <n v="150.88999999999999"/>
    <n v="60.2"/>
    <n v="1072"/>
    <x v="0"/>
    <s v="Marion Owens"/>
    <s v="Delivery Truck"/>
    <x v="0"/>
    <x v="1"/>
    <x v="1"/>
    <s v="Jumbo Drum"/>
    <x v="433"/>
    <n v="0.77"/>
    <n v="-1.0680632694866219"/>
    <s v="United States"/>
    <x v="1"/>
    <x v="19"/>
    <s v="Bethlehem"/>
    <n v="18018"/>
    <x v="12"/>
    <x v="5"/>
    <s v="2015"/>
    <d v="2015-03-30T00:00:00"/>
    <n v="-505.76"/>
    <n v="3"/>
    <n v="473.53"/>
    <n v="89631"/>
    <x v="0"/>
  </r>
  <r>
    <n v="26176"/>
    <s v="High"/>
    <n v="0.04"/>
    <n v="19.23"/>
    <n v="6.15"/>
    <n v="1075"/>
    <x v="0"/>
    <s v="Theodore Tyson"/>
    <s v="Regular Air"/>
    <x v="1"/>
    <x v="1"/>
    <x v="2"/>
    <s v="Small Pack"/>
    <x v="159"/>
    <n v="0.44"/>
    <n v="0.68999999999999984"/>
    <s v="United States"/>
    <x v="2"/>
    <x v="12"/>
    <s v="Romeoville"/>
    <n v="60441"/>
    <x v="156"/>
    <x v="5"/>
    <s v="2015"/>
    <d v="2015-03-10T00:00:00"/>
    <n v="152.43479999999997"/>
    <n v="11"/>
    <n v="220.92"/>
    <n v="86422"/>
    <x v="0"/>
  </r>
  <r>
    <n v="23312"/>
    <s v="Not Specified"/>
    <n v="0.08"/>
    <n v="13.9"/>
    <n v="7.59"/>
    <n v="1080"/>
    <x v="0"/>
    <s v="Colleen Fletcher"/>
    <s v="Regular Air"/>
    <x v="0"/>
    <x v="0"/>
    <x v="12"/>
    <s v="Small Pack"/>
    <x v="243"/>
    <n v="0.56000000000000005"/>
    <n v="5.021129270403752E-2"/>
    <s v="United States"/>
    <x v="2"/>
    <x v="12"/>
    <s v="Saint Charles"/>
    <n v="60174"/>
    <x v="100"/>
    <x v="3"/>
    <s v="2015"/>
    <d v="2015-05-09T00:00:00"/>
    <n v="9.862000000000009"/>
    <n v="14"/>
    <n v="196.41"/>
    <n v="88461"/>
    <x v="0"/>
  </r>
  <r>
    <n v="24324"/>
    <s v="Not Specified"/>
    <n v="7.0000000000000007E-2"/>
    <n v="55.99"/>
    <n v="5"/>
    <n v="1083"/>
    <x v="0"/>
    <s v="Hazel Dale"/>
    <s v="Express Air"/>
    <x v="0"/>
    <x v="2"/>
    <x v="5"/>
    <s v="Small Pack"/>
    <x v="134"/>
    <n v="0.83"/>
    <n v="-4.3082655325443788"/>
    <s v="United States"/>
    <x v="2"/>
    <x v="12"/>
    <s v="Springfield"/>
    <n v="62701"/>
    <x v="157"/>
    <x v="5"/>
    <s v="2015"/>
    <d v="2015-04-02T00:00:00"/>
    <n v="-232.99100000000001"/>
    <n v="1"/>
    <n v="54.08"/>
    <n v="88460"/>
    <x v="0"/>
  </r>
  <r>
    <n v="18047"/>
    <s v="Not Specified"/>
    <n v="0.05"/>
    <n v="7.64"/>
    <n v="5.83"/>
    <n v="1085"/>
    <x v="1"/>
    <s v="Ted Dunlap"/>
    <s v="Regular Air"/>
    <x v="1"/>
    <x v="0"/>
    <x v="7"/>
    <s v="Wrap Bag"/>
    <x v="372"/>
    <n v="0.36"/>
    <n v="-0.85364985163204743"/>
    <s v="United States"/>
    <x v="1"/>
    <x v="4"/>
    <s v="Deer Park"/>
    <n v="11729"/>
    <x v="99"/>
    <x v="0"/>
    <s v="2015"/>
    <d v="2015-01-06T00:00:00"/>
    <n v="-40.275199999999998"/>
    <n v="6"/>
    <n v="47.18"/>
    <n v="86122"/>
    <x v="0"/>
  </r>
  <r>
    <n v="25279"/>
    <s v="High"/>
    <n v="0.04"/>
    <n v="9.06"/>
    <n v="9.86"/>
    <n v="1085"/>
    <x v="1"/>
    <s v="Ted Dunlap"/>
    <s v="Regular Air"/>
    <x v="1"/>
    <x v="0"/>
    <x v="7"/>
    <s v="Small Box"/>
    <x v="204"/>
    <n v="0.4"/>
    <n v="-1.7249757045675413"/>
    <s v="United States"/>
    <x v="1"/>
    <x v="4"/>
    <s v="Deer Park"/>
    <n v="11729"/>
    <x v="158"/>
    <x v="4"/>
    <s v="2015"/>
    <d v="2015-04-25T00:00:00"/>
    <n v="-53.25"/>
    <n v="3"/>
    <n v="30.87"/>
    <n v="86123"/>
    <x v="0"/>
  </r>
  <r>
    <n v="23104"/>
    <s v="Not Specified"/>
    <n v="0.06"/>
    <n v="30.42"/>
    <n v="8.65"/>
    <n v="1085"/>
    <x v="1"/>
    <s v="Ted Dunlap"/>
    <s v="Regular Air"/>
    <x v="0"/>
    <x v="2"/>
    <x v="13"/>
    <s v="Small Box"/>
    <x v="434"/>
    <n v="0.74"/>
    <n v="-0.51528878822197055"/>
    <s v="United States"/>
    <x v="1"/>
    <x v="4"/>
    <s v="Deer Park"/>
    <n v="11729"/>
    <x v="116"/>
    <x v="3"/>
    <s v="2015"/>
    <d v="2015-05-15T00:00:00"/>
    <n v="-159.25"/>
    <n v="10"/>
    <n v="309.05"/>
    <n v="86124"/>
    <x v="0"/>
  </r>
  <r>
    <n v="23105"/>
    <s v="Not Specified"/>
    <n v="0.02"/>
    <n v="37.94"/>
    <n v="5.08"/>
    <n v="1085"/>
    <x v="1"/>
    <s v="Ted Dunlap"/>
    <s v="Regular Air"/>
    <x v="0"/>
    <x v="0"/>
    <x v="7"/>
    <s v="Wrap Bag"/>
    <x v="320"/>
    <n v="0.38"/>
    <n v="0.69"/>
    <s v="United States"/>
    <x v="1"/>
    <x v="4"/>
    <s v="Deer Park"/>
    <n v="11729"/>
    <x v="116"/>
    <x v="3"/>
    <s v="2015"/>
    <d v="2015-05-14T00:00:00"/>
    <n v="206.517"/>
    <n v="8"/>
    <n v="299.3"/>
    <n v="86124"/>
    <x v="0"/>
  </r>
  <r>
    <n v="25280"/>
    <s v="High"/>
    <n v="0.04"/>
    <n v="14.27"/>
    <n v="7.27"/>
    <n v="1086"/>
    <x v="0"/>
    <s v="Leon Peele"/>
    <s v="Regular Air"/>
    <x v="1"/>
    <x v="0"/>
    <x v="8"/>
    <s v="Small Box"/>
    <x v="435"/>
    <n v="0.38"/>
    <n v="4.6971706454465072E-2"/>
    <s v="United States"/>
    <x v="1"/>
    <x v="4"/>
    <s v="Dix Hills"/>
    <n v="11746"/>
    <x v="158"/>
    <x v="4"/>
    <s v="2015"/>
    <d v="2015-04-25T00:00:00"/>
    <n v="2.125"/>
    <n v="3"/>
    <n v="45.24"/>
    <n v="86123"/>
    <x v="0"/>
  </r>
  <r>
    <n v="22537"/>
    <s v="Medium"/>
    <n v="0.02"/>
    <n v="15.14"/>
    <n v="4.53"/>
    <n v="1101"/>
    <x v="0"/>
    <s v="Kimberly McCarthy"/>
    <s v="Regular Air"/>
    <x v="2"/>
    <x v="0"/>
    <x v="10"/>
    <s v="Small Box"/>
    <x v="436"/>
    <n v="0.81"/>
    <n v="0.11532732261858109"/>
    <s v="United States"/>
    <x v="0"/>
    <x v="1"/>
    <s v="Oxnard"/>
    <n v="93030"/>
    <x v="130"/>
    <x v="3"/>
    <s v="2015"/>
    <d v="2015-05-06T00:00:00"/>
    <n v="5.8840000000000074"/>
    <n v="3"/>
    <n v="51.02"/>
    <n v="91488"/>
    <x v="0"/>
  </r>
  <r>
    <n v="21847"/>
    <s v="Not Specified"/>
    <n v="0.05"/>
    <n v="328.14"/>
    <n v="91.05"/>
    <n v="1103"/>
    <x v="0"/>
    <s v="Sidney Bowling"/>
    <s v="Delivery Truck"/>
    <x v="1"/>
    <x v="0"/>
    <x v="15"/>
    <s v="Jumbo Drum"/>
    <x v="158"/>
    <n v="0.56999999999999995"/>
    <n v="0.33693085856183363"/>
    <s v="United States"/>
    <x v="2"/>
    <x v="32"/>
    <s v="Omaha"/>
    <n v="68046"/>
    <x v="98"/>
    <x v="4"/>
    <s v="2015"/>
    <d v="2015-04-11T00:00:00"/>
    <n v="772.04"/>
    <n v="7"/>
    <n v="2291.39"/>
    <n v="90977"/>
    <x v="0"/>
  </r>
  <r>
    <n v="3847"/>
    <s v="Not Specified"/>
    <n v="0.05"/>
    <n v="328.14"/>
    <n v="91.05"/>
    <n v="1104"/>
    <x v="0"/>
    <s v="Timothy Ross"/>
    <s v="Delivery Truck"/>
    <x v="1"/>
    <x v="0"/>
    <x v="15"/>
    <s v="Jumbo Drum"/>
    <x v="158"/>
    <n v="0.56999999999999995"/>
    <n v="8.1327979167632292E-2"/>
    <s v="United States"/>
    <x v="1"/>
    <x v="4"/>
    <s v="New York City"/>
    <n v="10282"/>
    <x v="98"/>
    <x v="4"/>
    <s v="2015"/>
    <d v="2015-04-11T00:00:00"/>
    <n v="772.04"/>
    <n v="29"/>
    <n v="9492.92"/>
    <n v="27456"/>
    <x v="0"/>
  </r>
  <r>
    <n v="2808"/>
    <s v="Medium"/>
    <n v="0.04"/>
    <n v="6.35"/>
    <n v="1.02"/>
    <n v="1106"/>
    <x v="1"/>
    <s v="Maxine Collier Grady"/>
    <s v="Regular Air"/>
    <x v="2"/>
    <x v="0"/>
    <x v="7"/>
    <s v="Wrap Bag"/>
    <x v="318"/>
    <n v="0.39"/>
    <n v="0.25719848023361697"/>
    <s v="United States"/>
    <x v="2"/>
    <x v="7"/>
    <s v="Dallas"/>
    <n v="75220"/>
    <x v="135"/>
    <x v="3"/>
    <s v="2015"/>
    <d v="2015-05-23T00:00:00"/>
    <n v="81.91"/>
    <n v="52"/>
    <n v="318.47000000000003"/>
    <n v="20261"/>
    <x v="0"/>
  </r>
  <r>
    <n v="106"/>
    <s v="High"/>
    <n v="0.01"/>
    <n v="9.31"/>
    <n v="3.98"/>
    <n v="1106"/>
    <x v="1"/>
    <s v="Maxine Collier Grady"/>
    <s v="Regular Air"/>
    <x v="2"/>
    <x v="0"/>
    <x v="12"/>
    <s v="Small Pack"/>
    <x v="437"/>
    <n v="0.56000000000000005"/>
    <n v="-1.8570260324383261E-2"/>
    <s v="United States"/>
    <x v="2"/>
    <x v="7"/>
    <s v="Dallas"/>
    <n v="75220"/>
    <x v="8"/>
    <x v="3"/>
    <s v="2015"/>
    <d v="2015-05-22T00:00:00"/>
    <n v="-10.9"/>
    <n v="61"/>
    <n v="586.96"/>
    <n v="646"/>
    <x v="0"/>
  </r>
  <r>
    <n v="6443"/>
    <s v="Not Specified"/>
    <n v="0.08"/>
    <n v="140.81"/>
    <n v="24.49"/>
    <n v="1106"/>
    <x v="1"/>
    <s v="Maxine Collier Grady"/>
    <s v="Regular Air"/>
    <x v="3"/>
    <x v="1"/>
    <x v="1"/>
    <s v="Large Box"/>
    <x v="438"/>
    <n v="0.56999999999999995"/>
    <n v="0.10935998871617179"/>
    <s v="United States"/>
    <x v="2"/>
    <x v="7"/>
    <s v="Dallas"/>
    <n v="75220"/>
    <x v="132"/>
    <x v="1"/>
    <s v="2015"/>
    <d v="2015-06-08T00:00:00"/>
    <n v="1232.79"/>
    <n v="81"/>
    <n v="11272.77"/>
    <n v="45824"/>
    <x v="0"/>
  </r>
  <r>
    <n v="18106"/>
    <s v="High"/>
    <n v="0.01"/>
    <n v="9.31"/>
    <n v="3.98"/>
    <n v="1107"/>
    <x v="0"/>
    <s v="Joanna Keith"/>
    <s v="Regular Air"/>
    <x v="2"/>
    <x v="0"/>
    <x v="12"/>
    <s v="Small Pack"/>
    <x v="437"/>
    <n v="0.56000000000000005"/>
    <n v="1.510427492551792E-2"/>
    <s v="United States"/>
    <x v="2"/>
    <x v="7"/>
    <s v="Lake Jackson"/>
    <n v="77566"/>
    <x v="8"/>
    <x v="3"/>
    <s v="2015"/>
    <d v="2015-05-22T00:00:00"/>
    <n v="2.1800000000000015"/>
    <n v="15"/>
    <n v="144.33000000000001"/>
    <n v="86411"/>
    <x v="0"/>
  </r>
  <r>
    <n v="20807"/>
    <s v="Medium"/>
    <n v="0.09"/>
    <n v="31.74"/>
    <n v="12.62"/>
    <n v="1108"/>
    <x v="1"/>
    <s v="Dwight Bishop"/>
    <s v="Express Air"/>
    <x v="2"/>
    <x v="0"/>
    <x v="8"/>
    <s v="Small Box"/>
    <x v="383"/>
    <n v="0.37"/>
    <n v="0.24804102753649973"/>
    <s v="United States"/>
    <x v="2"/>
    <x v="7"/>
    <s v="Lancaster"/>
    <n v="75146"/>
    <x v="135"/>
    <x v="3"/>
    <s v="2015"/>
    <d v="2015-05-20T00:00:00"/>
    <n v="67.107500000000002"/>
    <n v="9"/>
    <n v="270.55"/>
    <n v="86409"/>
    <x v="0"/>
  </r>
  <r>
    <n v="20808"/>
    <s v="Medium"/>
    <n v="0.04"/>
    <n v="6.35"/>
    <n v="1.02"/>
    <n v="1108"/>
    <x v="1"/>
    <s v="Dwight Bishop"/>
    <s v="Regular Air"/>
    <x v="2"/>
    <x v="0"/>
    <x v="7"/>
    <s v="Wrap Bag"/>
    <x v="318"/>
    <n v="0.39"/>
    <n v="0.69"/>
    <s v="United States"/>
    <x v="2"/>
    <x v="7"/>
    <s v="Lancaster"/>
    <n v="75146"/>
    <x v="135"/>
    <x v="3"/>
    <s v="2015"/>
    <d v="2015-05-23T00:00:00"/>
    <n v="54.937799999999996"/>
    <n v="13"/>
    <n v="79.62"/>
    <n v="86409"/>
    <x v="0"/>
  </r>
  <r>
    <n v="20809"/>
    <s v="Medium"/>
    <n v="0.02"/>
    <n v="65.989999999999995"/>
    <n v="8.99"/>
    <n v="1108"/>
    <x v="1"/>
    <s v="Dwight Bishop"/>
    <s v="Express Air"/>
    <x v="2"/>
    <x v="2"/>
    <x v="5"/>
    <s v="Small Box"/>
    <x v="210"/>
    <n v="0.56000000000000005"/>
    <n v="0.35064715813168257"/>
    <s v="United States"/>
    <x v="2"/>
    <x v="7"/>
    <s v="Lancaster"/>
    <n v="75146"/>
    <x v="135"/>
    <x v="3"/>
    <s v="2015"/>
    <d v="2015-05-21T00:00:00"/>
    <n v="168.23699999999999"/>
    <n v="8"/>
    <n v="479.79"/>
    <n v="86409"/>
    <x v="0"/>
  </r>
  <r>
    <n v="22480"/>
    <s v="Medium"/>
    <n v="0.08"/>
    <n v="8.3699999999999992"/>
    <n v="10.16"/>
    <n v="1109"/>
    <x v="0"/>
    <s v="Dennis Welch"/>
    <s v="Regular Air"/>
    <x v="3"/>
    <x v="1"/>
    <x v="2"/>
    <s v="Large Box"/>
    <x v="439"/>
    <n v="0.59"/>
    <n v="-1.5527296082209379"/>
    <s v="United States"/>
    <x v="2"/>
    <x v="7"/>
    <s v="Laredo"/>
    <n v="78041"/>
    <x v="159"/>
    <x v="1"/>
    <s v="2015"/>
    <d v="2015-06-29T00:00:00"/>
    <n v="-169.232"/>
    <n v="13"/>
    <n v="108.99"/>
    <n v="86410"/>
    <x v="0"/>
  </r>
  <r>
    <n v="20176"/>
    <s v="Not Specified"/>
    <n v="0.03"/>
    <n v="300.98"/>
    <n v="54.92"/>
    <n v="1112"/>
    <x v="1"/>
    <s v="Luis Kerr"/>
    <s v="Delivery Truck"/>
    <x v="0"/>
    <x v="1"/>
    <x v="14"/>
    <s v="Jumbo Box"/>
    <x v="52"/>
    <n v="0.55000000000000004"/>
    <n v="0.36072724798884293"/>
    <s v="United States"/>
    <x v="0"/>
    <x v="1"/>
    <s v="Yucaipa"/>
    <n v="92399"/>
    <x v="57"/>
    <x v="4"/>
    <s v="2015"/>
    <d v="2015-04-04T00:00:00"/>
    <n v="1272.5808"/>
    <n v="12"/>
    <n v="3527.82"/>
    <n v="90832"/>
    <x v="0"/>
  </r>
  <r>
    <n v="20177"/>
    <s v="Not Specified"/>
    <n v="0.02"/>
    <n v="2550.14"/>
    <n v="29.7"/>
    <n v="1112"/>
    <x v="1"/>
    <s v="Luis Kerr"/>
    <s v="Delivery Truck"/>
    <x v="0"/>
    <x v="2"/>
    <x v="6"/>
    <s v="Jumbo Drum"/>
    <x v="440"/>
    <n v="0.56999999999999995"/>
    <n v="-1.1474027112453467"/>
    <s v="United States"/>
    <x v="0"/>
    <x v="1"/>
    <s v="Yucaipa"/>
    <n v="92399"/>
    <x v="57"/>
    <x v="4"/>
    <s v="2015"/>
    <d v="2015-04-04T00:00:00"/>
    <n v="-5390.7388920000003"/>
    <n v="2"/>
    <n v="4698.21"/>
    <n v="90832"/>
    <x v="0"/>
  </r>
  <r>
    <n v="26060"/>
    <s v="Critical"/>
    <n v="0.01"/>
    <n v="2.89"/>
    <n v="0.5"/>
    <n v="1113"/>
    <x v="1"/>
    <s v="Julia Reynolds"/>
    <s v="Regular Air"/>
    <x v="0"/>
    <x v="0"/>
    <x v="9"/>
    <s v="Small Box"/>
    <x v="277"/>
    <n v="0.38"/>
    <n v="0.69"/>
    <s v="United States"/>
    <x v="0"/>
    <x v="21"/>
    <s v="Arvada"/>
    <n v="80004"/>
    <x v="34"/>
    <x v="4"/>
    <s v="2015"/>
    <d v="2015-04-07T00:00:00"/>
    <n v="29.725199999999997"/>
    <n v="14"/>
    <n v="43.08"/>
    <n v="90833"/>
    <x v="0"/>
  </r>
  <r>
    <n v="26061"/>
    <s v="Critical"/>
    <n v="0"/>
    <n v="55.99"/>
    <n v="5"/>
    <n v="1113"/>
    <x v="1"/>
    <s v="Julia Reynolds"/>
    <s v="Regular Air"/>
    <x v="0"/>
    <x v="2"/>
    <x v="5"/>
    <s v="Small Pack"/>
    <x v="241"/>
    <n v="0.8"/>
    <n v="-0.72262773722627738"/>
    <s v="United States"/>
    <x v="0"/>
    <x v="21"/>
    <s v="Arvada"/>
    <n v="80004"/>
    <x v="34"/>
    <x v="4"/>
    <s v="2015"/>
    <d v="2015-04-08T00:00:00"/>
    <n v="-187.11"/>
    <n v="5"/>
    <n v="258.93"/>
    <n v="90833"/>
    <x v="0"/>
  </r>
  <r>
    <n v="21579"/>
    <s v="Not Specified"/>
    <n v="0.06"/>
    <n v="64.650000000000006"/>
    <n v="35"/>
    <n v="1117"/>
    <x v="0"/>
    <s v="Samantha Koch"/>
    <s v="Regular Air"/>
    <x v="1"/>
    <x v="0"/>
    <x v="10"/>
    <s v="Large Box"/>
    <x v="333"/>
    <n v="0.8"/>
    <n v="-0.50175504322766573"/>
    <s v="United States"/>
    <x v="0"/>
    <x v="28"/>
    <s v="Tucson"/>
    <n v="85705"/>
    <x v="64"/>
    <x v="2"/>
    <s v="2015"/>
    <d v="2015-02-06T00:00:00"/>
    <n v="-139.28720000000001"/>
    <n v="4"/>
    <n v="277.60000000000002"/>
    <n v="86768"/>
    <x v="0"/>
  </r>
  <r>
    <n v="21329"/>
    <s v="Low"/>
    <n v="0.04"/>
    <n v="19.98"/>
    <n v="8.68"/>
    <n v="1121"/>
    <x v="1"/>
    <s v="Tonya Proctor"/>
    <s v="Regular Air"/>
    <x v="3"/>
    <x v="0"/>
    <x v="7"/>
    <s v="Small Box"/>
    <x v="441"/>
    <n v="0.37"/>
    <n v="0.64270411806712691"/>
    <s v="United States"/>
    <x v="0"/>
    <x v="1"/>
    <s v="Temecula"/>
    <n v="92592"/>
    <x v="131"/>
    <x v="2"/>
    <s v="2015"/>
    <d v="2015-02-14T00:00:00"/>
    <n v="108"/>
    <n v="8"/>
    <n v="168.04"/>
    <n v="86767"/>
    <x v="0"/>
  </r>
  <r>
    <n v="21330"/>
    <s v="Low"/>
    <n v="0.08"/>
    <n v="125.99"/>
    <n v="7.69"/>
    <n v="1121"/>
    <x v="1"/>
    <s v="Tonya Proctor"/>
    <s v="Regular Air"/>
    <x v="3"/>
    <x v="2"/>
    <x v="5"/>
    <s v="Small Box"/>
    <x v="442"/>
    <n v="0.57999999999999996"/>
    <n v="0.53614135842833988"/>
    <s v="United States"/>
    <x v="0"/>
    <x v="1"/>
    <s v="Temecula"/>
    <n v="92592"/>
    <x v="131"/>
    <x v="2"/>
    <s v="2015"/>
    <d v="2015-02-09T00:00:00"/>
    <n v="377.154"/>
    <n v="7"/>
    <n v="703.46"/>
    <n v="86767"/>
    <x v="0"/>
  </r>
  <r>
    <n v="20612"/>
    <s v="High"/>
    <n v="0.03"/>
    <n v="7.3"/>
    <n v="7.72"/>
    <n v="1123"/>
    <x v="1"/>
    <s v="Peggy Lanier"/>
    <s v="Regular Air"/>
    <x v="2"/>
    <x v="0"/>
    <x v="8"/>
    <s v="Small Box"/>
    <x v="443"/>
    <n v="0.38"/>
    <n v="-1.2262522922497829"/>
    <s v="United States"/>
    <x v="0"/>
    <x v="1"/>
    <s v="Roseville"/>
    <n v="95661"/>
    <x v="24"/>
    <x v="5"/>
    <s v="2015"/>
    <d v="2015-03-18T00:00:00"/>
    <n v="-127.05200000000001"/>
    <n v="14"/>
    <n v="103.61"/>
    <n v="87015"/>
    <x v="0"/>
  </r>
  <r>
    <n v="18212"/>
    <s v="High"/>
    <n v="0.09"/>
    <n v="175.99"/>
    <n v="4.99"/>
    <n v="1123"/>
    <x v="1"/>
    <s v="Peggy Lanier"/>
    <s v="Regular Air"/>
    <x v="2"/>
    <x v="2"/>
    <x v="5"/>
    <s v="Small Box"/>
    <x v="32"/>
    <n v="0.59"/>
    <n v="0.69000000000000006"/>
    <s v="United States"/>
    <x v="0"/>
    <x v="1"/>
    <s v="Roseville"/>
    <n v="95661"/>
    <x v="105"/>
    <x v="1"/>
    <s v="2015"/>
    <d v="2015-06-22T00:00:00"/>
    <n v="2169.7464"/>
    <n v="22"/>
    <n v="3144.56"/>
    <n v="87016"/>
    <x v="0"/>
  </r>
  <r>
    <n v="18211"/>
    <s v="High"/>
    <n v="0.09"/>
    <n v="160.97999999999999"/>
    <n v="35.020000000000003"/>
    <n v="1124"/>
    <x v="0"/>
    <s v="Randy Jiang"/>
    <s v="Delivery Truck"/>
    <x v="2"/>
    <x v="1"/>
    <x v="14"/>
    <s v="Jumbo Box"/>
    <x v="263"/>
    <n v="0.72"/>
    <n v="-8.6667269752960782E-2"/>
    <s v="United States"/>
    <x v="1"/>
    <x v="18"/>
    <s v="Norwich"/>
    <n v="6360"/>
    <x v="105"/>
    <x v="1"/>
    <s v="2015"/>
    <d v="2015-06-21T00:00:00"/>
    <n v="-229.93"/>
    <n v="18"/>
    <n v="2653.02"/>
    <n v="87016"/>
    <x v="0"/>
  </r>
  <r>
    <n v="22052"/>
    <s v="Medium"/>
    <n v="0.02"/>
    <n v="4.0599999999999996"/>
    <n v="6.89"/>
    <n v="1127"/>
    <x v="1"/>
    <s v="Ray Grady"/>
    <s v="Regular Air"/>
    <x v="3"/>
    <x v="0"/>
    <x v="15"/>
    <s v="Small Box"/>
    <x v="326"/>
    <n v="0.6"/>
    <n v="-1.4030115252207751"/>
    <s v="United States"/>
    <x v="2"/>
    <x v="7"/>
    <s v="Eagle Pass"/>
    <n v="78852"/>
    <x v="152"/>
    <x v="2"/>
    <s v="2015"/>
    <d v="2015-02-26T00:00:00"/>
    <n v="-93.735199999999992"/>
    <n v="16"/>
    <n v="66.81"/>
    <n v="87221"/>
    <x v="0"/>
  </r>
  <r>
    <n v="26377"/>
    <s v="Low"/>
    <n v="0.04"/>
    <n v="4.71"/>
    <n v="0.7"/>
    <n v="1127"/>
    <x v="1"/>
    <s v="Ray Grady"/>
    <s v="Regular Air"/>
    <x v="3"/>
    <x v="0"/>
    <x v="3"/>
    <s v="Wrap Bag"/>
    <x v="444"/>
    <n v="0.8"/>
    <n v="5.0044189129474156E-2"/>
    <s v="United States"/>
    <x v="2"/>
    <x v="7"/>
    <s v="Eagle Pass"/>
    <n v="78852"/>
    <x v="33"/>
    <x v="1"/>
    <s v="2015"/>
    <d v="2015-06-26T00:00:00"/>
    <n v="4.53"/>
    <n v="19"/>
    <n v="90.52"/>
    <n v="87222"/>
    <x v="0"/>
  </r>
  <r>
    <n v="26378"/>
    <s v="Low"/>
    <n v="0.06"/>
    <n v="4.2"/>
    <n v="2.2599999999999998"/>
    <n v="1128"/>
    <x v="0"/>
    <s v="Kurt O'Connor"/>
    <s v="Regular Air"/>
    <x v="3"/>
    <x v="0"/>
    <x v="7"/>
    <s v="Wrap Bag"/>
    <x v="445"/>
    <n v="0.36"/>
    <n v="0.17473646596390924"/>
    <s v="United States"/>
    <x v="2"/>
    <x v="7"/>
    <s v="Edinburg"/>
    <n v="78539"/>
    <x v="33"/>
    <x v="1"/>
    <s v="2015"/>
    <d v="2015-06-27T00:00:00"/>
    <n v="9.7799999999999994"/>
    <n v="13"/>
    <n v="55.97"/>
    <n v="87222"/>
    <x v="0"/>
  </r>
  <r>
    <n v="4501"/>
    <s v="Low"/>
    <n v="0.04"/>
    <n v="8.6"/>
    <n v="6.19"/>
    <n v="1129"/>
    <x v="1"/>
    <s v="Pam Patton"/>
    <s v="Regular Air"/>
    <x v="1"/>
    <x v="0"/>
    <x v="8"/>
    <s v="Small Box"/>
    <x v="331"/>
    <n v="0.38"/>
    <n v="-0.20475357761663351"/>
    <s v="United States"/>
    <x v="1"/>
    <x v="15"/>
    <s v="Boston"/>
    <n v="2118"/>
    <x v="160"/>
    <x v="2"/>
    <s v="2015"/>
    <d v="2015-02-23T00:00:00"/>
    <n v="-63.813500000000005"/>
    <n v="37"/>
    <n v="311.66000000000003"/>
    <n v="32037"/>
    <x v="0"/>
  </r>
  <r>
    <n v="4502"/>
    <s v="Low"/>
    <n v="7.0000000000000007E-2"/>
    <n v="699.99"/>
    <n v="24.49"/>
    <n v="1129"/>
    <x v="1"/>
    <s v="Pam Patton"/>
    <s v="Regular Air"/>
    <x v="1"/>
    <x v="2"/>
    <x v="16"/>
    <s v="Large Box"/>
    <x v="446"/>
    <n v="0.54"/>
    <n v="3.2982476063395626E-2"/>
    <s v="United States"/>
    <x v="1"/>
    <x v="15"/>
    <s v="Boston"/>
    <n v="2118"/>
    <x v="160"/>
    <x v="2"/>
    <s v="2015"/>
    <d v="2015-02-20T00:00:00"/>
    <n v="325.29000000000002"/>
    <n v="15"/>
    <n v="9862.51"/>
    <n v="32037"/>
    <x v="0"/>
  </r>
  <r>
    <n v="6891"/>
    <s v="Not Specified"/>
    <n v="0.05"/>
    <n v="5.78"/>
    <n v="7.64"/>
    <n v="1129"/>
    <x v="1"/>
    <s v="Pam Patton"/>
    <s v="Express Air"/>
    <x v="0"/>
    <x v="0"/>
    <x v="7"/>
    <s v="Small Box"/>
    <x v="447"/>
    <n v="0.36"/>
    <n v="-0.65413449072769292"/>
    <s v="United States"/>
    <x v="1"/>
    <x v="15"/>
    <s v="Boston"/>
    <n v="2118"/>
    <x v="48"/>
    <x v="5"/>
    <s v="2015"/>
    <d v="2015-03-31T00:00:00"/>
    <n v="-116.05"/>
    <n v="29"/>
    <n v="177.41"/>
    <n v="49125"/>
    <x v="0"/>
  </r>
  <r>
    <n v="1917"/>
    <s v="Medium"/>
    <n v="0.02"/>
    <n v="7.64"/>
    <n v="1.39"/>
    <n v="1129"/>
    <x v="1"/>
    <s v="Pam Patton"/>
    <s v="Regular Air"/>
    <x v="1"/>
    <x v="0"/>
    <x v="4"/>
    <s v="Small Box"/>
    <x v="448"/>
    <n v="0.36"/>
    <n v="0.2884667371163156"/>
    <s v="United States"/>
    <x v="1"/>
    <x v="15"/>
    <s v="Boston"/>
    <n v="2118"/>
    <x v="8"/>
    <x v="3"/>
    <s v="2015"/>
    <d v="2015-05-23T00:00:00"/>
    <n v="117.38"/>
    <n v="52"/>
    <n v="406.91"/>
    <n v="13735"/>
    <x v="0"/>
  </r>
  <r>
    <n v="5568"/>
    <s v="Low"/>
    <n v="0.03"/>
    <n v="30.98"/>
    <n v="6.5"/>
    <n v="1129"/>
    <x v="1"/>
    <s v="Pam Patton"/>
    <s v="Regular Air"/>
    <x v="0"/>
    <x v="2"/>
    <x v="13"/>
    <s v="Small Box"/>
    <x v="449"/>
    <n v="0.79"/>
    <n v="-0.10825094400528493"/>
    <s v="United States"/>
    <x v="1"/>
    <x v="15"/>
    <s v="Boston"/>
    <n v="2118"/>
    <x v="1"/>
    <x v="1"/>
    <s v="2015"/>
    <d v="2015-06-17T00:00:00"/>
    <n v="-144.19999999999999"/>
    <n v="44"/>
    <n v="1332.09"/>
    <n v="39430"/>
    <x v="0"/>
  </r>
  <r>
    <n v="8099"/>
    <s v="Low"/>
    <n v="0.02"/>
    <n v="4.9800000000000004"/>
    <n v="6.07"/>
    <n v="1129"/>
    <x v="1"/>
    <s v="Pam Patton"/>
    <s v="Regular Air"/>
    <x v="1"/>
    <x v="0"/>
    <x v="7"/>
    <s v="Small Box"/>
    <x v="46"/>
    <n v="0.36"/>
    <n v="-0.44473933649289099"/>
    <s v="United States"/>
    <x v="1"/>
    <x v="15"/>
    <s v="Boston"/>
    <n v="2118"/>
    <x v="161"/>
    <x v="0"/>
    <s v="2015"/>
    <d v="2015-01-28T00:00:00"/>
    <n v="-46.92"/>
    <n v="19"/>
    <n v="105.5"/>
    <n v="57794"/>
    <x v="0"/>
  </r>
  <r>
    <n v="19917"/>
    <s v="Medium"/>
    <n v="0.02"/>
    <n v="7.64"/>
    <n v="1.39"/>
    <n v="1131"/>
    <x v="0"/>
    <s v="Benjamin Strauss"/>
    <s v="Regular Air"/>
    <x v="1"/>
    <x v="0"/>
    <x v="4"/>
    <s v="Small Box"/>
    <x v="448"/>
    <n v="0.36"/>
    <n v="0.69"/>
    <s v="United States"/>
    <x v="2"/>
    <x v="7"/>
    <s v="El Paso"/>
    <n v="79907"/>
    <x v="8"/>
    <x v="3"/>
    <s v="2015"/>
    <d v="2015-05-23T00:00:00"/>
    <n v="70.193699999999993"/>
    <n v="13"/>
    <n v="101.73"/>
    <n v="88103"/>
    <x v="0"/>
  </r>
  <r>
    <n v="23860"/>
    <s v="Medium"/>
    <n v="0.06"/>
    <n v="6.37"/>
    <n v="5.19"/>
    <n v="1132"/>
    <x v="1"/>
    <s v="Michael Robbins"/>
    <s v="Regular Air"/>
    <x v="0"/>
    <x v="0"/>
    <x v="8"/>
    <s v="Small Box"/>
    <x v="214"/>
    <n v="0.38"/>
    <n v="-1.2790318302387267"/>
    <s v="United States"/>
    <x v="2"/>
    <x v="7"/>
    <s v="Euless"/>
    <n v="76039"/>
    <x v="104"/>
    <x v="2"/>
    <s v="2015"/>
    <d v="2015-02-11T00:00:00"/>
    <n v="-48.219499999999996"/>
    <n v="6"/>
    <n v="37.700000000000003"/>
    <n v="88101"/>
    <x v="0"/>
  </r>
  <r>
    <n v="22501"/>
    <s v="Low"/>
    <n v="0.04"/>
    <n v="8.6"/>
    <n v="6.19"/>
    <n v="1132"/>
    <x v="1"/>
    <s v="Michael Robbins"/>
    <s v="Regular Air"/>
    <x v="1"/>
    <x v="0"/>
    <x v="8"/>
    <s v="Small Box"/>
    <x v="331"/>
    <n v="0.38"/>
    <n v="-0.84175570505210395"/>
    <s v="United States"/>
    <x v="2"/>
    <x v="7"/>
    <s v="Euless"/>
    <n v="76039"/>
    <x v="160"/>
    <x v="2"/>
    <s v="2015"/>
    <d v="2015-02-23T00:00:00"/>
    <n v="-63.813500000000005"/>
    <n v="9"/>
    <n v="75.81"/>
    <n v="88102"/>
    <x v="0"/>
  </r>
  <r>
    <n v="22502"/>
    <s v="Low"/>
    <n v="7.0000000000000007E-2"/>
    <n v="699.99"/>
    <n v="24.49"/>
    <n v="1132"/>
    <x v="1"/>
    <s v="Michael Robbins"/>
    <s v="Regular Air"/>
    <x v="1"/>
    <x v="2"/>
    <x v="16"/>
    <s v="Large Box"/>
    <x v="446"/>
    <n v="0.54"/>
    <n v="0.12368441064638784"/>
    <s v="United States"/>
    <x v="2"/>
    <x v="7"/>
    <s v="Euless"/>
    <n v="76039"/>
    <x v="160"/>
    <x v="2"/>
    <s v="2015"/>
    <d v="2015-02-20T00:00:00"/>
    <n v="325.29000000000002"/>
    <n v="4"/>
    <n v="2630"/>
    <n v="88102"/>
    <x v="0"/>
  </r>
  <r>
    <n v="23568"/>
    <s v="Low"/>
    <n v="0.03"/>
    <n v="30.98"/>
    <n v="6.5"/>
    <n v="1132"/>
    <x v="1"/>
    <s v="Michael Robbins"/>
    <s v="Regular Air"/>
    <x v="0"/>
    <x v="2"/>
    <x v="13"/>
    <s v="Small Box"/>
    <x v="449"/>
    <n v="0.79"/>
    <n v="-0.34640562128400693"/>
    <s v="United States"/>
    <x v="2"/>
    <x v="7"/>
    <s v="Euless"/>
    <n v="76039"/>
    <x v="1"/>
    <x v="1"/>
    <s v="2015"/>
    <d v="2015-06-17T00:00:00"/>
    <n v="-115.35999999999999"/>
    <n v="11"/>
    <n v="333.02"/>
    <n v="88104"/>
    <x v="0"/>
  </r>
  <r>
    <n v="26099"/>
    <s v="Low"/>
    <n v="0.02"/>
    <n v="4.9800000000000004"/>
    <n v="6.07"/>
    <n v="1133"/>
    <x v="0"/>
    <s v="Marjorie Owens"/>
    <s v="Regular Air"/>
    <x v="1"/>
    <x v="0"/>
    <x v="7"/>
    <s v="Small Box"/>
    <x v="46"/>
    <n v="0.36"/>
    <n v="-1.6902017291066282"/>
    <s v="United States"/>
    <x v="2"/>
    <x v="7"/>
    <s v="Farmers Branch"/>
    <n v="75234"/>
    <x v="161"/>
    <x v="0"/>
    <s v="2015"/>
    <d v="2015-01-28T00:00:00"/>
    <n v="-46.92"/>
    <n v="5"/>
    <n v="27.76"/>
    <n v="88105"/>
    <x v="0"/>
  </r>
  <r>
    <n v="22119"/>
    <s v="High"/>
    <n v="0.09"/>
    <n v="270.97000000000003"/>
    <n v="28.06"/>
    <n v="1136"/>
    <x v="0"/>
    <s v="Carmen McPherson"/>
    <s v="Delivery Truck"/>
    <x v="3"/>
    <x v="2"/>
    <x v="6"/>
    <s v="Jumbo Drum"/>
    <x v="450"/>
    <n v="0.56000000000000005"/>
    <n v="0.69"/>
    <s v="United States"/>
    <x v="2"/>
    <x v="12"/>
    <s v="Carol Stream"/>
    <n v="60188"/>
    <x v="22"/>
    <x v="0"/>
    <s v="2015"/>
    <d v="2015-01-04T00:00:00"/>
    <n v="2660.1432"/>
    <n v="15"/>
    <n v="3855.28"/>
    <n v="87940"/>
    <x v="0"/>
  </r>
  <r>
    <n v="19357"/>
    <s v="Medium"/>
    <n v="0.02"/>
    <n v="160.97999999999999"/>
    <n v="30"/>
    <n v="1138"/>
    <x v="0"/>
    <s v="Malcolm Floyd"/>
    <s v="Delivery Truck"/>
    <x v="1"/>
    <x v="1"/>
    <x v="1"/>
    <s v="Jumbo Drum"/>
    <x v="48"/>
    <n v="0.62"/>
    <n v="-0.26555145721855677"/>
    <s v="United States"/>
    <x v="2"/>
    <x v="7"/>
    <s v="The Colony"/>
    <n v="75056"/>
    <x v="160"/>
    <x v="2"/>
    <s v="2015"/>
    <d v="2015-02-19T00:00:00"/>
    <n v="-51.116"/>
    <n v="1"/>
    <n v="192.49"/>
    <n v="86574"/>
    <x v="0"/>
  </r>
  <r>
    <n v="25467"/>
    <s v="Medium"/>
    <n v="0.05"/>
    <n v="363.25"/>
    <n v="19.989999999999998"/>
    <n v="1142"/>
    <x v="1"/>
    <s v="Russell Chan"/>
    <s v="Regular Air"/>
    <x v="1"/>
    <x v="0"/>
    <x v="15"/>
    <s v="Small Box"/>
    <x v="451"/>
    <n v="0.56999999999999995"/>
    <n v="0.69"/>
    <s v="United States"/>
    <x v="2"/>
    <x v="7"/>
    <s v="Waco"/>
    <n v="76706"/>
    <x v="148"/>
    <x v="0"/>
    <s v="2015"/>
    <d v="2015-01-06T00:00:00"/>
    <n v="1766.7795000000001"/>
    <n v="7"/>
    <n v="2560.5500000000002"/>
    <n v="86573"/>
    <x v="0"/>
  </r>
  <r>
    <n v="24539"/>
    <s v="Medium"/>
    <n v="0.01"/>
    <n v="18.97"/>
    <n v="9.5399999999999991"/>
    <n v="1142"/>
    <x v="1"/>
    <s v="Russell Chan"/>
    <s v="Regular Air"/>
    <x v="1"/>
    <x v="0"/>
    <x v="7"/>
    <s v="Small Box"/>
    <x v="62"/>
    <n v="0.37"/>
    <n v="0.37719067070760315"/>
    <s v="United States"/>
    <x v="2"/>
    <x v="7"/>
    <s v="Waco"/>
    <n v="76706"/>
    <x v="132"/>
    <x v="1"/>
    <s v="2015"/>
    <d v="2015-06-09T00:00:00"/>
    <n v="85.875"/>
    <n v="11"/>
    <n v="227.67"/>
    <n v="86575"/>
    <x v="0"/>
  </r>
  <r>
    <n v="25179"/>
    <s v="Low"/>
    <n v="0.05"/>
    <n v="7.59"/>
    <n v="4"/>
    <n v="1151"/>
    <x v="0"/>
    <s v="Edna Huang"/>
    <s v="Regular Air"/>
    <x v="0"/>
    <x v="1"/>
    <x v="2"/>
    <s v="Wrap Bag"/>
    <x v="150"/>
    <n v="0.42"/>
    <n v="0.69"/>
    <s v="United States"/>
    <x v="1"/>
    <x v="15"/>
    <s v="South Hadley"/>
    <n v="1075"/>
    <x v="62"/>
    <x v="1"/>
    <s v="2015"/>
    <d v="2015-06-09T00:00:00"/>
    <n v="6.0926999999999998"/>
    <n v="1"/>
    <n v="8.83"/>
    <n v="91344"/>
    <x v="0"/>
  </r>
  <r>
    <n v="24224"/>
    <s v="Critical"/>
    <n v="0.09"/>
    <n v="9.11"/>
    <n v="2.15"/>
    <n v="1155"/>
    <x v="1"/>
    <s v="Alex Nicholson"/>
    <s v="Express Air"/>
    <x v="3"/>
    <x v="0"/>
    <x v="7"/>
    <s v="Wrap Bag"/>
    <x v="452"/>
    <n v="0.4"/>
    <n v="0.58993315896541709"/>
    <s v="United States"/>
    <x v="0"/>
    <x v="1"/>
    <s v="Montebello"/>
    <n v="90640"/>
    <x v="22"/>
    <x v="0"/>
    <s v="2015"/>
    <d v="2015-01-04T00:00:00"/>
    <n v="20.299600000000002"/>
    <n v="4"/>
    <n v="34.409999999999997"/>
    <n v="90853"/>
    <x v="0"/>
  </r>
  <r>
    <n v="24225"/>
    <s v="Critical"/>
    <n v="0.08"/>
    <n v="15.04"/>
    <n v="1.97"/>
    <n v="1155"/>
    <x v="1"/>
    <s v="Alex Nicholson"/>
    <s v="Regular Air"/>
    <x v="3"/>
    <x v="0"/>
    <x v="7"/>
    <s v="Wrap Bag"/>
    <x v="231"/>
    <n v="0.39"/>
    <n v="0.69"/>
    <s v="United States"/>
    <x v="0"/>
    <x v="1"/>
    <s v="Montebello"/>
    <n v="90640"/>
    <x v="22"/>
    <x v="0"/>
    <s v="2015"/>
    <d v="2015-01-02T00:00:00"/>
    <n v="108.5163"/>
    <n v="11"/>
    <n v="157.27000000000001"/>
    <n v="90853"/>
    <x v="0"/>
  </r>
  <r>
    <n v="20212"/>
    <s v="High"/>
    <n v="0.06"/>
    <n v="175.99"/>
    <n v="8.99"/>
    <n v="1156"/>
    <x v="0"/>
    <s v="Edith Forbes"/>
    <s v="Regular Air"/>
    <x v="3"/>
    <x v="2"/>
    <x v="5"/>
    <s v="Small Box"/>
    <x v="44"/>
    <n v="0.56999999999999995"/>
    <n v="4.7809792472184962E-2"/>
    <s v="United States"/>
    <x v="1"/>
    <x v="15"/>
    <s v="Tewksbury"/>
    <n v="1876"/>
    <x v="79"/>
    <x v="2"/>
    <s v="2015"/>
    <d v="2015-02-15T00:00:00"/>
    <n v="48.47148"/>
    <n v="7"/>
    <n v="1013.84"/>
    <n v="90855"/>
    <x v="0"/>
  </r>
  <r>
    <n v="20897"/>
    <s v="High"/>
    <n v="0.04"/>
    <n v="100.98"/>
    <n v="35.840000000000003"/>
    <n v="1159"/>
    <x v="0"/>
    <s v="Arlene Weeks"/>
    <s v="Delivery Truck"/>
    <x v="3"/>
    <x v="1"/>
    <x v="14"/>
    <s v="Jumbo Box"/>
    <x v="77"/>
    <n v="0.62"/>
    <n v="-1.3793227990970653"/>
    <s v="United States"/>
    <x v="1"/>
    <x v="2"/>
    <s v="Union City"/>
    <n v="7086"/>
    <x v="135"/>
    <x v="3"/>
    <s v="2015"/>
    <d v="2015-05-21T00:00:00"/>
    <n v="-152.76"/>
    <n v="1"/>
    <n v="110.75"/>
    <n v="90854"/>
    <x v="0"/>
  </r>
  <r>
    <n v="18860"/>
    <s v="Not Specified"/>
    <n v="0.09"/>
    <n v="9.7799999999999994"/>
    <n v="1.39"/>
    <n v="1170"/>
    <x v="1"/>
    <s v="Jessie Houston"/>
    <s v="Regular Air"/>
    <x v="3"/>
    <x v="0"/>
    <x v="4"/>
    <s v="Small Box"/>
    <x v="453"/>
    <n v="0.39"/>
    <n v="0.69"/>
    <s v="United States"/>
    <x v="1"/>
    <x v="42"/>
    <s v="Newark"/>
    <n v="19711"/>
    <x v="42"/>
    <x v="1"/>
    <s v="2015"/>
    <d v="2015-06-03T00:00:00"/>
    <n v="125.20739999999999"/>
    <n v="19"/>
    <n v="181.46"/>
    <n v="87520"/>
    <x v="0"/>
  </r>
  <r>
    <n v="18861"/>
    <s v="Not Specified"/>
    <n v="0"/>
    <n v="200.99"/>
    <n v="8.08"/>
    <n v="1170"/>
    <x v="1"/>
    <s v="Jessie Houston"/>
    <s v="Regular Air"/>
    <x v="3"/>
    <x v="2"/>
    <x v="5"/>
    <s v="Small Box"/>
    <x v="454"/>
    <n v="0.59"/>
    <n v="0.26157614048127847"/>
    <s v="United States"/>
    <x v="1"/>
    <x v="42"/>
    <s v="Newark"/>
    <n v="19711"/>
    <x v="42"/>
    <x v="1"/>
    <s v="2015"/>
    <d v="2015-06-04T00:00:00"/>
    <n v="281.53440000000001"/>
    <n v="6"/>
    <n v="1076.3"/>
    <n v="87520"/>
    <x v="0"/>
  </r>
  <r>
    <n v="19182"/>
    <s v="High"/>
    <n v="0.03"/>
    <n v="4.4800000000000004"/>
    <n v="49"/>
    <n v="1178"/>
    <x v="1"/>
    <s v="Sandy Hunt"/>
    <s v="Regular Air"/>
    <x v="3"/>
    <x v="0"/>
    <x v="15"/>
    <s v="Large Box"/>
    <x v="238"/>
    <n v="0.6"/>
    <n v="2.9946877912395147"/>
    <s v="United States"/>
    <x v="3"/>
    <x v="26"/>
    <s v="Altamonte Springs"/>
    <n v="32701"/>
    <x v="37"/>
    <x v="4"/>
    <s v="2015"/>
    <d v="2015-04-11T00:00:00"/>
    <n v="64.265999999999991"/>
    <n v="2"/>
    <n v="21.46"/>
    <n v="89787"/>
    <x v="0"/>
  </r>
  <r>
    <n v="19183"/>
    <s v="High"/>
    <n v="0.06"/>
    <n v="350.99"/>
    <n v="39"/>
    <n v="1178"/>
    <x v="1"/>
    <s v="Sandy Hunt"/>
    <s v="Delivery Truck"/>
    <x v="3"/>
    <x v="1"/>
    <x v="1"/>
    <s v="Jumbo Drum"/>
    <x v="455"/>
    <n v="0.55000000000000004"/>
    <n v="-8.6294435350948717E-2"/>
    <s v="United States"/>
    <x v="3"/>
    <x v="26"/>
    <s v="Altamonte Springs"/>
    <n v="32701"/>
    <x v="37"/>
    <x v="4"/>
    <s v="2015"/>
    <d v="2015-04-11T00:00:00"/>
    <n v="-302.61559999999997"/>
    <n v="10"/>
    <n v="3506.78"/>
    <n v="89787"/>
    <x v="0"/>
  </r>
  <r>
    <n v="19184"/>
    <s v="High"/>
    <n v="0.09"/>
    <n v="40.98"/>
    <n v="6.5"/>
    <n v="1178"/>
    <x v="1"/>
    <s v="Sandy Hunt"/>
    <s v="Express Air"/>
    <x v="3"/>
    <x v="2"/>
    <x v="13"/>
    <s v="Small Box"/>
    <x v="456"/>
    <n v="0.74"/>
    <n v="2.1261907430236468E-2"/>
    <s v="United States"/>
    <x v="3"/>
    <x v="26"/>
    <s v="Altamonte Springs"/>
    <n v="32701"/>
    <x v="37"/>
    <x v="4"/>
    <s v="2015"/>
    <d v="2015-04-11T00:00:00"/>
    <n v="5.6916000000000002"/>
    <n v="7"/>
    <n v="267.69"/>
    <n v="89787"/>
    <x v="0"/>
  </r>
  <r>
    <n v="19185"/>
    <s v="High"/>
    <n v="0.09"/>
    <n v="349.45"/>
    <n v="60"/>
    <n v="1178"/>
    <x v="1"/>
    <s v="Sandy Hunt"/>
    <s v="Delivery Truck"/>
    <x v="3"/>
    <x v="1"/>
    <x v="11"/>
    <s v="Jumbo Drum"/>
    <x v="356"/>
    <m/>
    <n v="-0.15997763581044178"/>
    <s v="United States"/>
    <x v="3"/>
    <x v="26"/>
    <s v="Altamonte Springs"/>
    <n v="32701"/>
    <x v="37"/>
    <x v="4"/>
    <s v="2015"/>
    <d v="2015-04-10T00:00:00"/>
    <n v="-369.10999999999996"/>
    <n v="7"/>
    <n v="2307.2600000000002"/>
    <n v="89787"/>
    <x v="0"/>
  </r>
  <r>
    <n v="19484"/>
    <s v="High"/>
    <n v="7.0000000000000007E-2"/>
    <n v="2.61"/>
    <n v="0.5"/>
    <n v="1182"/>
    <x v="0"/>
    <s v="Jesse Williamson"/>
    <s v="Regular Air"/>
    <x v="1"/>
    <x v="0"/>
    <x v="9"/>
    <s v="Small Box"/>
    <x v="413"/>
    <n v="0.39"/>
    <n v="0.69"/>
    <s v="United States"/>
    <x v="0"/>
    <x v="17"/>
    <s v="Spanish Fork"/>
    <n v="84660"/>
    <x v="94"/>
    <x v="3"/>
    <s v="2015"/>
    <d v="2015-05-23T00:00:00"/>
    <n v="27.013499999999997"/>
    <n v="15"/>
    <n v="39.15"/>
    <n v="86913"/>
    <x v="0"/>
  </r>
  <r>
    <n v="21522"/>
    <s v="Not Specified"/>
    <n v="0.04"/>
    <n v="35.99"/>
    <n v="3.3"/>
    <n v="1183"/>
    <x v="0"/>
    <s v="Becky O'Brien"/>
    <s v="Regular Air"/>
    <x v="1"/>
    <x v="2"/>
    <x v="5"/>
    <s v="Small Pack"/>
    <x v="457"/>
    <n v="0.39"/>
    <n v="0.69"/>
    <s v="United States"/>
    <x v="0"/>
    <x v="17"/>
    <s v="Springville"/>
    <n v="84663"/>
    <x v="159"/>
    <x v="1"/>
    <s v="2015"/>
    <d v="2015-06-29T00:00:00"/>
    <n v="184.19549999999998"/>
    <n v="9"/>
    <n v="266.95"/>
    <n v="86914"/>
    <x v="0"/>
  </r>
  <r>
    <n v="22190"/>
    <s v="Medium"/>
    <n v="0"/>
    <n v="6783.02"/>
    <n v="24.49"/>
    <n v="1185"/>
    <x v="1"/>
    <s v="Lee Xu"/>
    <s v="Regular Air"/>
    <x v="3"/>
    <x v="2"/>
    <x v="6"/>
    <s v="Large Box"/>
    <x v="458"/>
    <n v="0.39"/>
    <n v="1.9997518556091578E-4"/>
    <s v="United States"/>
    <x v="3"/>
    <x v="43"/>
    <s v="Madison"/>
    <n v="35756"/>
    <x v="68"/>
    <x v="5"/>
    <s v="2015"/>
    <d v="2015-03-22T00:00:00"/>
    <n v="4.1099999999999994"/>
    <n v="3"/>
    <n v="20552.55"/>
    <n v="85938"/>
    <x v="0"/>
  </r>
  <r>
    <n v="20764"/>
    <s v="Not Specified"/>
    <n v="0.08"/>
    <n v="11.7"/>
    <n v="6.96"/>
    <n v="1185"/>
    <x v="1"/>
    <s v="Lee Xu"/>
    <s v="Regular Air"/>
    <x v="3"/>
    <x v="0"/>
    <x v="15"/>
    <s v="Medium Box"/>
    <x v="459"/>
    <n v="0.5"/>
    <n v="0.32535307517084283"/>
    <s v="United States"/>
    <x v="3"/>
    <x v="43"/>
    <s v="Madison"/>
    <n v="35756"/>
    <x v="98"/>
    <x v="4"/>
    <s v="2015"/>
    <d v="2015-04-13T00:00:00"/>
    <n v="28.565999999999999"/>
    <n v="8"/>
    <n v="87.8"/>
    <n v="85940"/>
    <x v="0"/>
  </r>
  <r>
    <n v="24358"/>
    <s v="Critical"/>
    <n v="7.0000000000000007E-2"/>
    <n v="400.97"/>
    <n v="48.26"/>
    <n v="1186"/>
    <x v="0"/>
    <s v="Glenda Herbert"/>
    <s v="Delivery Truck"/>
    <x v="3"/>
    <x v="2"/>
    <x v="6"/>
    <s v="Jumbo Box"/>
    <x v="460"/>
    <n v="0.36"/>
    <n v="0.68999999999999984"/>
    <s v="United States"/>
    <x v="0"/>
    <x v="1"/>
    <s v="Huntington Beach"/>
    <n v="92646"/>
    <x v="37"/>
    <x v="4"/>
    <s v="2015"/>
    <d v="2015-04-10T00:00:00"/>
    <n v="2581.5590999999995"/>
    <n v="10"/>
    <n v="3741.39"/>
    <n v="85939"/>
    <x v="0"/>
  </r>
  <r>
    <n v="18829"/>
    <s v="Low"/>
    <n v="0.06"/>
    <n v="10.89"/>
    <n v="4.5"/>
    <n v="1189"/>
    <x v="1"/>
    <s v="Dwight Stephenson"/>
    <s v="Regular Air"/>
    <x v="3"/>
    <x v="0"/>
    <x v="15"/>
    <s v="Small Box"/>
    <x v="76"/>
    <n v="0.59"/>
    <n v="-0.16817572997589073"/>
    <s v="United States"/>
    <x v="0"/>
    <x v="1"/>
    <s v="Huntington Beach"/>
    <n v="92646"/>
    <x v="77"/>
    <x v="1"/>
    <s v="2015"/>
    <d v="2015-06-22T00:00:00"/>
    <n v="-25.112000000000002"/>
    <n v="14"/>
    <n v="149.32"/>
    <n v="87584"/>
    <x v="0"/>
  </r>
  <r>
    <n v="18830"/>
    <s v="Low"/>
    <n v="0.03"/>
    <n v="10.64"/>
    <n v="5.16"/>
    <n v="1189"/>
    <x v="1"/>
    <s v="Dwight Stephenson"/>
    <s v="Regular Air"/>
    <x v="3"/>
    <x v="1"/>
    <x v="2"/>
    <s v="Small Box"/>
    <x v="304"/>
    <n v="0.56999999999999995"/>
    <n v="9.8163945539800027E-2"/>
    <s v="United States"/>
    <x v="0"/>
    <x v="1"/>
    <s v="Huntington Beach"/>
    <n v="92646"/>
    <x v="77"/>
    <x v="1"/>
    <s v="2015"/>
    <d v="2015-06-22T00:00:00"/>
    <n v="17.376000000000001"/>
    <n v="16"/>
    <n v="177.01"/>
    <n v="87584"/>
    <x v="0"/>
  </r>
  <r>
    <n v="18831"/>
    <s v="Low"/>
    <n v="0.03"/>
    <n v="7.96"/>
    <n v="4.95"/>
    <n v="1189"/>
    <x v="1"/>
    <s v="Dwight Stephenson"/>
    <s v="Regular Air"/>
    <x v="3"/>
    <x v="1"/>
    <x v="2"/>
    <s v="Small Box"/>
    <x v="461"/>
    <n v="0.41"/>
    <n v="0.69"/>
    <s v="United States"/>
    <x v="0"/>
    <x v="1"/>
    <s v="Huntington Beach"/>
    <n v="92646"/>
    <x v="77"/>
    <x v="1"/>
    <s v="2015"/>
    <d v="2015-06-19T00:00:00"/>
    <n v="24.260399999999997"/>
    <n v="4"/>
    <n v="35.159999999999997"/>
    <n v="87584"/>
    <x v="0"/>
  </r>
  <r>
    <n v="19553"/>
    <s v="Low"/>
    <n v="0.03"/>
    <n v="28.53"/>
    <n v="1.49"/>
    <n v="1191"/>
    <x v="0"/>
    <s v="John Morse"/>
    <s v="Regular Air"/>
    <x v="2"/>
    <x v="0"/>
    <x v="8"/>
    <s v="Small Box"/>
    <x v="107"/>
    <n v="0.38"/>
    <n v="0.66907361548851862"/>
    <s v="United States"/>
    <x v="1"/>
    <x v="18"/>
    <s v="New Britain"/>
    <n v="6050"/>
    <x v="162"/>
    <x v="1"/>
    <s v="2015"/>
    <d v="2015-07-01T00:00:00"/>
    <n v="59.440499999999993"/>
    <n v="3"/>
    <n v="88.84"/>
    <n v="87587"/>
    <x v="0"/>
  </r>
  <r>
    <n v="830"/>
    <s v="Low"/>
    <n v="0.03"/>
    <n v="10.64"/>
    <n v="5.16"/>
    <n v="1193"/>
    <x v="1"/>
    <s v="Louis Parrish"/>
    <s v="Regular Air"/>
    <x v="3"/>
    <x v="1"/>
    <x v="2"/>
    <s v="Small Box"/>
    <x v="304"/>
    <n v="0.56999999999999995"/>
    <n v="2.0775941230486684E-2"/>
    <s v="United States"/>
    <x v="1"/>
    <x v="41"/>
    <s v="Washington"/>
    <n v="20016"/>
    <x v="77"/>
    <x v="1"/>
    <s v="2015"/>
    <d v="2015-06-22T00:00:00"/>
    <n v="14.48"/>
    <n v="63"/>
    <n v="696.96"/>
    <n v="5984"/>
    <x v="0"/>
  </r>
  <r>
    <n v="831"/>
    <s v="Low"/>
    <n v="0.03"/>
    <n v="7.96"/>
    <n v="4.95"/>
    <n v="1193"/>
    <x v="1"/>
    <s v="Louis Parrish"/>
    <s v="Regular Air"/>
    <x v="3"/>
    <x v="1"/>
    <x v="2"/>
    <s v="Small Box"/>
    <x v="461"/>
    <n v="0.41"/>
    <n v="0.14891908172143767"/>
    <s v="United States"/>
    <x v="1"/>
    <x v="41"/>
    <s v="Washington"/>
    <n v="20016"/>
    <x v="77"/>
    <x v="1"/>
    <s v="2015"/>
    <d v="2015-06-19T00:00:00"/>
    <n v="22.25"/>
    <n v="17"/>
    <n v="149.41"/>
    <n v="5984"/>
    <x v="0"/>
  </r>
  <r>
    <n v="4131"/>
    <s v="High"/>
    <n v="0.05"/>
    <n v="52.4"/>
    <n v="16.11"/>
    <n v="1193"/>
    <x v="1"/>
    <s v="Louis Parrish"/>
    <s v="Regular Air"/>
    <x v="3"/>
    <x v="0"/>
    <x v="8"/>
    <s v="Small Box"/>
    <x v="462"/>
    <n v="0.39"/>
    <n v="0.13003612318753113"/>
    <s v="United States"/>
    <x v="1"/>
    <x v="41"/>
    <s v="Washington"/>
    <n v="20016"/>
    <x v="147"/>
    <x v="2"/>
    <s v="2015"/>
    <d v="2015-02-27T00:00:00"/>
    <n v="592.52650000000006"/>
    <n v="85"/>
    <n v="4556.63"/>
    <n v="29350"/>
    <x v="0"/>
  </r>
  <r>
    <n v="4133"/>
    <s v="High"/>
    <n v="0.05"/>
    <n v="36.549999999999997"/>
    <n v="13.89"/>
    <n v="1193"/>
    <x v="1"/>
    <s v="Louis Parrish"/>
    <s v="Express Air"/>
    <x v="3"/>
    <x v="0"/>
    <x v="0"/>
    <s v="Wrap Bag"/>
    <x v="463"/>
    <n v="0.41"/>
    <n v="7.8952455563808033E-2"/>
    <s v="United States"/>
    <x v="1"/>
    <x v="41"/>
    <s v="Washington"/>
    <n v="20016"/>
    <x v="147"/>
    <x v="2"/>
    <s v="2015"/>
    <d v="2015-02-26T00:00:00"/>
    <n v="232.8"/>
    <n v="83"/>
    <n v="2948.61"/>
    <n v="29350"/>
    <x v="0"/>
  </r>
  <r>
    <n v="5468"/>
    <s v="Not Specified"/>
    <n v="0.03"/>
    <n v="5.98"/>
    <n v="1.49"/>
    <n v="1193"/>
    <x v="1"/>
    <s v="Louis Parrish"/>
    <s v="Regular Air"/>
    <x v="2"/>
    <x v="0"/>
    <x v="8"/>
    <s v="Small Box"/>
    <x v="370"/>
    <n v="0.39"/>
    <n v="7.3534807376653466E-2"/>
    <s v="United States"/>
    <x v="1"/>
    <x v="41"/>
    <s v="Washington"/>
    <n v="20016"/>
    <x v="90"/>
    <x v="3"/>
    <s v="2015"/>
    <d v="2015-05-03T00:00:00"/>
    <n v="38.08"/>
    <n v="85"/>
    <n v="517.85"/>
    <n v="38852"/>
    <x v="0"/>
  </r>
  <r>
    <n v="1552"/>
    <s v="Low"/>
    <n v="0.09"/>
    <n v="49.99"/>
    <n v="19.989999999999998"/>
    <n v="1193"/>
    <x v="1"/>
    <s v="Louis Parrish"/>
    <s v="Regular Air"/>
    <x v="2"/>
    <x v="2"/>
    <x v="13"/>
    <s v="Small Box"/>
    <x v="84"/>
    <n v="0.41"/>
    <n v="-7.1756021101242141E-3"/>
    <s v="United States"/>
    <x v="1"/>
    <x v="41"/>
    <s v="Washington"/>
    <n v="20016"/>
    <x v="162"/>
    <x v="1"/>
    <s v="2015"/>
    <d v="2015-06-30T00:00:00"/>
    <n v="-17.03"/>
    <n v="48"/>
    <n v="2373.3200000000002"/>
    <n v="11206"/>
    <x v="0"/>
  </r>
  <r>
    <n v="1553"/>
    <s v="Low"/>
    <n v="0.03"/>
    <n v="28.53"/>
    <n v="1.49"/>
    <n v="1193"/>
    <x v="1"/>
    <s v="Louis Parrish"/>
    <s v="Regular Air"/>
    <x v="2"/>
    <x v="0"/>
    <x v="8"/>
    <s v="Small Box"/>
    <x v="107"/>
    <n v="0.38"/>
    <n v="0.12165597273815734"/>
    <s v="United States"/>
    <x v="1"/>
    <x v="41"/>
    <s v="Washington"/>
    <n v="20016"/>
    <x v="162"/>
    <x v="1"/>
    <s v="2015"/>
    <d v="2015-07-01T00:00:00"/>
    <n v="39.626999999999995"/>
    <n v="11"/>
    <n v="325.73"/>
    <n v="11206"/>
    <x v="0"/>
  </r>
  <r>
    <n v="23468"/>
    <s v="Not Specified"/>
    <n v="0.03"/>
    <n v="5.98"/>
    <n v="1.49"/>
    <n v="1194"/>
    <x v="0"/>
    <s v="Sidney Brewer"/>
    <s v="Regular Air"/>
    <x v="2"/>
    <x v="0"/>
    <x v="8"/>
    <s v="Small Box"/>
    <x v="370"/>
    <n v="0.39"/>
    <n v="0.16020009379396588"/>
    <s v="United States"/>
    <x v="3"/>
    <x v="26"/>
    <s v="Immokalee"/>
    <n v="34142"/>
    <x v="90"/>
    <x v="3"/>
    <s v="2015"/>
    <d v="2015-05-03T00:00:00"/>
    <n v="20.495999999999995"/>
    <n v="21"/>
    <n v="127.94"/>
    <n v="87586"/>
    <x v="0"/>
  </r>
  <r>
    <n v="19358"/>
    <s v="High"/>
    <n v="0.08"/>
    <n v="355.98"/>
    <n v="58.92"/>
    <n v="1197"/>
    <x v="0"/>
    <s v="Grace McNeill Hunt"/>
    <s v="Delivery Truck"/>
    <x v="2"/>
    <x v="1"/>
    <x v="1"/>
    <s v="Jumbo Drum"/>
    <x v="464"/>
    <n v="0.64"/>
    <n v="7.6857595452055602E-2"/>
    <s v="United States"/>
    <x v="1"/>
    <x v="15"/>
    <s v="Sudbury"/>
    <n v="1776"/>
    <x v="103"/>
    <x v="5"/>
    <s v="2015"/>
    <d v="2015-03-20T00:00:00"/>
    <n v="103.83"/>
    <n v="4"/>
    <n v="1350.94"/>
    <n v="87583"/>
    <x v="0"/>
  </r>
  <r>
    <n v="22132"/>
    <s v="High"/>
    <n v="0.1"/>
    <n v="15.14"/>
    <n v="4.53"/>
    <n v="1199"/>
    <x v="0"/>
    <s v="Edward Lamm"/>
    <s v="Regular Air"/>
    <x v="3"/>
    <x v="0"/>
    <x v="10"/>
    <s v="Small Box"/>
    <x v="436"/>
    <n v="0.81"/>
    <n v="-0.33121724092058002"/>
    <s v="United States"/>
    <x v="1"/>
    <x v="16"/>
    <s v="Nashua"/>
    <n v="3060"/>
    <x v="147"/>
    <x v="2"/>
    <s v="2015"/>
    <d v="2015-02-28T00:00:00"/>
    <n v="-24.897600000000001"/>
    <n v="5"/>
    <n v="75.17"/>
    <n v="87585"/>
    <x v="0"/>
  </r>
  <r>
    <n v="22131"/>
    <s v="High"/>
    <n v="0.05"/>
    <n v="52.4"/>
    <n v="16.11"/>
    <n v="1200"/>
    <x v="0"/>
    <s v="Beth English"/>
    <s v="Regular Air"/>
    <x v="3"/>
    <x v="0"/>
    <x v="8"/>
    <s v="Small Box"/>
    <x v="462"/>
    <n v="0.39"/>
    <n v="0.69"/>
    <s v="United States"/>
    <x v="1"/>
    <x v="2"/>
    <s v="Elmwood Park"/>
    <n v="7407"/>
    <x v="147"/>
    <x v="2"/>
    <s v="2015"/>
    <d v="2015-02-27T00:00:00"/>
    <n v="776.7743999999999"/>
    <n v="21"/>
    <n v="1125.76"/>
    <n v="87585"/>
    <x v="0"/>
  </r>
  <r>
    <n v="22133"/>
    <s v="High"/>
    <n v="0.05"/>
    <n v="36.549999999999997"/>
    <n v="13.89"/>
    <n v="1202"/>
    <x v="0"/>
    <s v="Faye Wolf"/>
    <s v="Express Air"/>
    <x v="3"/>
    <x v="0"/>
    <x v="0"/>
    <s v="Wrap Bag"/>
    <x v="463"/>
    <n v="0.41"/>
    <n v="0.46183665536238488"/>
    <s v="United States"/>
    <x v="1"/>
    <x v="2"/>
    <s v="South Orange"/>
    <n v="7079"/>
    <x v="147"/>
    <x v="2"/>
    <s v="2015"/>
    <d v="2015-02-26T00:00:00"/>
    <n v="344.54399999999998"/>
    <n v="21"/>
    <n v="746.03"/>
    <n v="87585"/>
    <x v="0"/>
  </r>
  <r>
    <n v="19552"/>
    <s v="Low"/>
    <n v="0.09"/>
    <n v="49.99"/>
    <n v="19.989999999999998"/>
    <n v="1203"/>
    <x v="0"/>
    <s v="Judy Merritt"/>
    <s v="Regular Air"/>
    <x v="2"/>
    <x v="2"/>
    <x v="13"/>
    <s v="Small Box"/>
    <x v="84"/>
    <n v="0.41"/>
    <n v="-1.4351204220248428E-2"/>
    <s v="United States"/>
    <x v="1"/>
    <x v="31"/>
    <s v="Cranston"/>
    <n v="2920"/>
    <x v="162"/>
    <x v="1"/>
    <s v="2015"/>
    <d v="2015-06-30T00:00:00"/>
    <n v="-8.5150000000000006"/>
    <n v="12"/>
    <n v="593.33000000000004"/>
    <n v="87587"/>
    <x v="0"/>
  </r>
  <r>
    <n v="18636"/>
    <s v="Low"/>
    <n v="0.01"/>
    <n v="3.08"/>
    <n v="0.5"/>
    <n v="1211"/>
    <x v="0"/>
    <s v="Debra Proctor"/>
    <s v="Regular Air"/>
    <x v="0"/>
    <x v="0"/>
    <x v="9"/>
    <s v="Small Box"/>
    <x v="465"/>
    <n v="0.37"/>
    <n v="0.69"/>
    <s v="United States"/>
    <x v="2"/>
    <x v="38"/>
    <s v="Fort Wayne"/>
    <n v="46806"/>
    <x v="108"/>
    <x v="2"/>
    <s v="2015"/>
    <d v="2015-02-06T00:00:00"/>
    <n v="9.0045000000000002"/>
    <n v="4"/>
    <n v="13.05"/>
    <n v="88598"/>
    <x v="0"/>
  </r>
  <r>
    <n v="22528"/>
    <s v="High"/>
    <n v="0.08"/>
    <n v="4.91"/>
    <n v="4.97"/>
    <n v="1212"/>
    <x v="1"/>
    <s v="Eileen Fletcher"/>
    <s v="Regular Air"/>
    <x v="0"/>
    <x v="0"/>
    <x v="8"/>
    <s v="Small Box"/>
    <x v="466"/>
    <n v="0.38"/>
    <n v="-1.6923240033927056"/>
    <s v="United States"/>
    <x v="2"/>
    <x v="38"/>
    <s v="Gary"/>
    <n v="46404"/>
    <x v="43"/>
    <x v="0"/>
    <s v="2015"/>
    <d v="2015-01-16T00:00:00"/>
    <n v="-99.762500000000003"/>
    <n v="12"/>
    <n v="58.95"/>
    <n v="88600"/>
    <x v="0"/>
  </r>
  <r>
    <n v="22529"/>
    <s v="High"/>
    <n v="0.01"/>
    <n v="3499.99"/>
    <n v="24.49"/>
    <n v="1212"/>
    <x v="1"/>
    <s v="Eileen Fletcher"/>
    <s v="Regular Air"/>
    <x v="0"/>
    <x v="2"/>
    <x v="16"/>
    <s v="Large Box"/>
    <x v="467"/>
    <n v="0.37"/>
    <n v="-0.83362692593570742"/>
    <s v="United States"/>
    <x v="2"/>
    <x v="38"/>
    <s v="Gary"/>
    <n v="46404"/>
    <x v="43"/>
    <x v="0"/>
    <s v="2015"/>
    <d v="2015-01-16T00:00:00"/>
    <n v="-3061.82"/>
    <n v="1"/>
    <n v="3672.89"/>
    <n v="88600"/>
    <x v="0"/>
  </r>
  <r>
    <n v="24270"/>
    <s v="Low"/>
    <n v="7.0000000000000007E-2"/>
    <n v="29.89"/>
    <n v="1.99"/>
    <n v="1213"/>
    <x v="1"/>
    <s v="Jeremy Pratt"/>
    <s v="Express Air"/>
    <x v="0"/>
    <x v="2"/>
    <x v="13"/>
    <s v="Small Pack"/>
    <x v="468"/>
    <n v="0.5"/>
    <n v="0.69"/>
    <s v="United States"/>
    <x v="2"/>
    <x v="38"/>
    <s v="Granger"/>
    <n v="46530"/>
    <x v="128"/>
    <x v="2"/>
    <s v="2015"/>
    <d v="2015-02-09T00:00:00"/>
    <n v="258.6189"/>
    <n v="13"/>
    <n v="374.81"/>
    <n v="88599"/>
    <x v="0"/>
  </r>
  <r>
    <n v="24271"/>
    <s v="Low"/>
    <n v="0.03"/>
    <n v="8.34"/>
    <n v="4.82"/>
    <n v="1213"/>
    <x v="1"/>
    <s v="Jeremy Pratt"/>
    <s v="Regular Air"/>
    <x v="0"/>
    <x v="0"/>
    <x v="7"/>
    <s v="Small Box"/>
    <x v="329"/>
    <n v="0.4"/>
    <n v="-0.15507279870580076"/>
    <s v="United States"/>
    <x v="2"/>
    <x v="38"/>
    <s v="Granger"/>
    <n v="46530"/>
    <x v="128"/>
    <x v="2"/>
    <s v="2015"/>
    <d v="2015-02-08T00:00:00"/>
    <n v="-6.71"/>
    <n v="5"/>
    <n v="43.27"/>
    <n v="88599"/>
    <x v="0"/>
  </r>
  <r>
    <n v="22530"/>
    <s v="High"/>
    <n v="0.03"/>
    <n v="5.84"/>
    <n v="1.2"/>
    <n v="1213"/>
    <x v="1"/>
    <s v="Jeremy Pratt"/>
    <s v="Regular Air"/>
    <x v="0"/>
    <x v="0"/>
    <x v="0"/>
    <s v="Wrap Bag"/>
    <x v="469"/>
    <n v="0.55000000000000004"/>
    <n v="-8.5178875638839747E-4"/>
    <s v="United States"/>
    <x v="2"/>
    <x v="38"/>
    <s v="Granger"/>
    <n v="46530"/>
    <x v="43"/>
    <x v="0"/>
    <s v="2015"/>
    <d v="2015-01-17T00:00:00"/>
    <n v="-9.9999999999997868E-3"/>
    <n v="2"/>
    <n v="11.74"/>
    <n v="88600"/>
    <x v="0"/>
  </r>
  <r>
    <n v="7632"/>
    <s v="Medium"/>
    <n v="0.09"/>
    <n v="130.97999999999999"/>
    <n v="30"/>
    <n v="1217"/>
    <x v="0"/>
    <s v="Billy Perry Browning"/>
    <s v="Delivery Truck"/>
    <x v="2"/>
    <x v="1"/>
    <x v="1"/>
    <s v="Jumbo Drum"/>
    <x v="185"/>
    <n v="0.78"/>
    <n v="-8.0198671215111789E-2"/>
    <s v="United States"/>
    <x v="1"/>
    <x v="15"/>
    <s v="Boston"/>
    <n v="2112"/>
    <x v="65"/>
    <x v="4"/>
    <s v="2015"/>
    <d v="2015-05-01T00:00:00"/>
    <n v="-421.76"/>
    <n v="41"/>
    <n v="5258.94"/>
    <n v="54595"/>
    <x v="1"/>
  </r>
  <r>
    <n v="25631"/>
    <s v="Medium"/>
    <n v="0.02"/>
    <n v="8.34"/>
    <n v="2.64"/>
    <n v="1226"/>
    <x v="0"/>
    <s v="Ken Cash"/>
    <s v="Regular Air"/>
    <x v="2"/>
    <x v="0"/>
    <x v="12"/>
    <s v="Small Pack"/>
    <x v="120"/>
    <n v="0.59"/>
    <n v="0.10173808810308661"/>
    <s v="United States"/>
    <x v="1"/>
    <x v="31"/>
    <s v="Pawtucket"/>
    <n v="2861"/>
    <x v="65"/>
    <x v="4"/>
    <s v="2015"/>
    <d v="2015-04-30T00:00:00"/>
    <n v="6.79"/>
    <n v="8"/>
    <n v="66.739999999999995"/>
    <n v="90800"/>
    <x v="0"/>
  </r>
  <r>
    <n v="25632"/>
    <s v="Medium"/>
    <n v="0.09"/>
    <n v="130.97999999999999"/>
    <n v="30"/>
    <n v="1227"/>
    <x v="0"/>
    <s v="Elsie Hwang"/>
    <s v="Delivery Truck"/>
    <x v="2"/>
    <x v="1"/>
    <x v="1"/>
    <s v="Jumbo Drum"/>
    <x v="185"/>
    <n v="0.78"/>
    <n v="-0.32881411430843471"/>
    <s v="United States"/>
    <x v="1"/>
    <x v="9"/>
    <s v="South Burlington"/>
    <n v="5403"/>
    <x v="65"/>
    <x v="4"/>
    <s v="2015"/>
    <d v="2015-05-01T00:00:00"/>
    <n v="-421.76"/>
    <n v="10"/>
    <n v="1282.67"/>
    <n v="90800"/>
    <x v="0"/>
  </r>
  <r>
    <n v="7810"/>
    <s v="Medium"/>
    <n v="0"/>
    <n v="7.1"/>
    <n v="6.05"/>
    <n v="1228"/>
    <x v="1"/>
    <s v="Hazel Jennings"/>
    <s v="Regular Air"/>
    <x v="2"/>
    <x v="0"/>
    <x v="8"/>
    <s v="Small Box"/>
    <x v="227"/>
    <n v="0.39"/>
    <n v="-0.28800938562467077"/>
    <s v="United States"/>
    <x v="1"/>
    <x v="19"/>
    <s v="Philadelphia"/>
    <n v="19140"/>
    <x v="160"/>
    <x v="2"/>
    <s v="2015"/>
    <d v="2015-02-17T00:00:00"/>
    <n v="-60.145000000000003"/>
    <n v="28"/>
    <n v="208.83"/>
    <n v="55874"/>
    <x v="1"/>
  </r>
  <r>
    <n v="7811"/>
    <s v="Medium"/>
    <n v="0.01"/>
    <n v="4.9800000000000004"/>
    <n v="4.62"/>
    <n v="1228"/>
    <x v="1"/>
    <s v="Hazel Jennings"/>
    <s v="Express Air"/>
    <x v="2"/>
    <x v="2"/>
    <x v="13"/>
    <s v="Small Pack"/>
    <x v="139"/>
    <n v="0.64"/>
    <n v="-0.48935611038107751"/>
    <s v="United States"/>
    <x v="1"/>
    <x v="19"/>
    <s v="Philadelphia"/>
    <n v="19140"/>
    <x v="160"/>
    <x v="2"/>
    <s v="2015"/>
    <d v="2015-02-18T00:00:00"/>
    <n v="-111.72"/>
    <n v="41"/>
    <n v="228.3"/>
    <n v="55874"/>
    <x v="1"/>
  </r>
  <r>
    <n v="7812"/>
    <s v="Medium"/>
    <n v="0.06"/>
    <n v="5.68"/>
    <n v="1.39"/>
    <n v="1228"/>
    <x v="1"/>
    <s v="Hazel Jennings"/>
    <s v="Regular Air"/>
    <x v="2"/>
    <x v="0"/>
    <x v="4"/>
    <s v="Small Box"/>
    <x v="360"/>
    <n v="0.38"/>
    <n v="0.25484443758202729"/>
    <s v="United States"/>
    <x v="1"/>
    <x v="19"/>
    <s v="Philadelphia"/>
    <n v="19140"/>
    <x v="160"/>
    <x v="2"/>
    <s v="2015"/>
    <d v="2015-02-16T00:00:00"/>
    <n v="33.01"/>
    <n v="24"/>
    <n v="129.53"/>
    <n v="55874"/>
    <x v="1"/>
  </r>
  <r>
    <n v="25811"/>
    <s v="Medium"/>
    <n v="0.01"/>
    <n v="4.9800000000000004"/>
    <n v="4.62"/>
    <n v="1229"/>
    <x v="0"/>
    <s v="Patrick Byrne"/>
    <s v="Express Air"/>
    <x v="2"/>
    <x v="2"/>
    <x v="13"/>
    <s v="Small Pack"/>
    <x v="139"/>
    <n v="0.64"/>
    <n v="-2.0064655172413794"/>
    <s v="United States"/>
    <x v="2"/>
    <x v="7"/>
    <s v="Sulphur Springs"/>
    <n v="75482"/>
    <x v="160"/>
    <x v="2"/>
    <s v="2015"/>
    <d v="2015-02-18T00:00:00"/>
    <n v="-111.72"/>
    <n v="10"/>
    <n v="55.68"/>
    <n v="90378"/>
    <x v="0"/>
  </r>
  <r>
    <n v="21206"/>
    <s v="Critical"/>
    <n v="0.1"/>
    <n v="120.98"/>
    <n v="9.07"/>
    <n v="1233"/>
    <x v="1"/>
    <s v="Gary Hester"/>
    <s v="Express Air"/>
    <x v="3"/>
    <x v="0"/>
    <x v="8"/>
    <s v="Small Box"/>
    <x v="470"/>
    <n v="0.35"/>
    <n v="0.52347099816978737"/>
    <s v="United States"/>
    <x v="2"/>
    <x v="7"/>
    <s v="Flower Mound"/>
    <n v="75028"/>
    <x v="37"/>
    <x v="4"/>
    <s v="2015"/>
    <d v="2015-04-11T00:00:00"/>
    <n v="297.45715999999999"/>
    <n v="5"/>
    <n v="568.24"/>
    <n v="89375"/>
    <x v="0"/>
  </r>
  <r>
    <n v="21207"/>
    <s v="Critical"/>
    <n v="0.02"/>
    <n v="152.47999999999999"/>
    <n v="6.5"/>
    <n v="1233"/>
    <x v="1"/>
    <s v="Gary Hester"/>
    <s v="Express Air"/>
    <x v="3"/>
    <x v="2"/>
    <x v="13"/>
    <s v="Small Box"/>
    <x v="208"/>
    <n v="0.74"/>
    <n v="-3.4657319992633968"/>
    <s v="United States"/>
    <x v="2"/>
    <x v="7"/>
    <s v="Flower Mound"/>
    <n v="75028"/>
    <x v="37"/>
    <x v="4"/>
    <s v="2015"/>
    <d v="2015-04-11T00:00:00"/>
    <n v="-564.60239999999999"/>
    <n v="1"/>
    <n v="162.91"/>
    <n v="89375"/>
    <x v="0"/>
  </r>
  <r>
    <n v="19874"/>
    <s v="High"/>
    <n v="0.09"/>
    <n v="99.99"/>
    <n v="19.989999999999998"/>
    <n v="1233"/>
    <x v="1"/>
    <s v="Gary Hester"/>
    <s v="Regular Air"/>
    <x v="3"/>
    <x v="2"/>
    <x v="13"/>
    <s v="Small Box"/>
    <x v="419"/>
    <n v="0.52"/>
    <n v="-1.6536098310291858"/>
    <s v="United States"/>
    <x v="2"/>
    <x v="7"/>
    <s v="Flower Mound"/>
    <n v="75028"/>
    <x v="141"/>
    <x v="1"/>
    <s v="2015"/>
    <d v="2015-06-06T00:00:00"/>
    <n v="-161.47499999999999"/>
    <n v="1"/>
    <n v="97.65"/>
    <n v="89376"/>
    <x v="0"/>
  </r>
  <r>
    <n v="19875"/>
    <s v="High"/>
    <n v="0.04"/>
    <n v="205.99"/>
    <n v="5.26"/>
    <n v="1233"/>
    <x v="1"/>
    <s v="Gary Hester"/>
    <s v="Regular Air"/>
    <x v="3"/>
    <x v="2"/>
    <x v="5"/>
    <s v="Small Box"/>
    <x v="291"/>
    <n v="0.56000000000000005"/>
    <n v="-7.9912822375591253E-4"/>
    <s v="United States"/>
    <x v="2"/>
    <x v="7"/>
    <s v="Flower Mound"/>
    <n v="75028"/>
    <x v="141"/>
    <x v="1"/>
    <s v="2015"/>
    <d v="2015-06-05T00:00:00"/>
    <n v="-0.81400000000001005"/>
    <n v="6"/>
    <n v="1018.61"/>
    <n v="89376"/>
    <x v="0"/>
  </r>
  <r>
    <n v="20592"/>
    <s v="Medium"/>
    <n v="0.03"/>
    <n v="128.24"/>
    <n v="12.65"/>
    <n v="1237"/>
    <x v="1"/>
    <s v="Eva Simpson"/>
    <s v="Regular Air"/>
    <x v="0"/>
    <x v="1"/>
    <x v="1"/>
    <s v="Medium Box"/>
    <x v="212"/>
    <m/>
    <n v="0.69"/>
    <s v="United States"/>
    <x v="2"/>
    <x v="7"/>
    <s v="Carrollton"/>
    <n v="75007"/>
    <x v="70"/>
    <x v="0"/>
    <s v="2015"/>
    <d v="2015-02-02T00:00:00"/>
    <n v="790.46399999999983"/>
    <n v="9"/>
    <n v="1145.5999999999999"/>
    <n v="86075"/>
    <x v="0"/>
  </r>
  <r>
    <n v="18625"/>
    <s v="Not Specified"/>
    <n v="0.02"/>
    <n v="7.38"/>
    <n v="5.21"/>
    <n v="1237"/>
    <x v="1"/>
    <s v="Eva Simpson"/>
    <s v="Regular Air"/>
    <x v="0"/>
    <x v="1"/>
    <x v="2"/>
    <s v="Small Box"/>
    <x v="143"/>
    <n v="0.56000000000000005"/>
    <n v="0.31566068515497553"/>
    <s v="United States"/>
    <x v="2"/>
    <x v="7"/>
    <s v="Carrollton"/>
    <n v="75007"/>
    <x v="48"/>
    <x v="5"/>
    <s v="2015"/>
    <d v="2015-03-30T00:00:00"/>
    <n v="7.74"/>
    <n v="3"/>
    <n v="24.52"/>
    <n v="86076"/>
    <x v="0"/>
  </r>
  <r>
    <n v="20432"/>
    <s v="Medium"/>
    <n v="0.05"/>
    <n v="300.98"/>
    <n v="13.99"/>
    <n v="1237"/>
    <x v="1"/>
    <s v="Eva Simpson"/>
    <s v="Regular Air"/>
    <x v="0"/>
    <x v="2"/>
    <x v="6"/>
    <s v="Medium Box"/>
    <x v="471"/>
    <n v="0.39"/>
    <n v="0.69"/>
    <s v="United States"/>
    <x v="2"/>
    <x v="7"/>
    <s v="Carrollton"/>
    <n v="75007"/>
    <x v="40"/>
    <x v="3"/>
    <s v="2015"/>
    <d v="2015-05-26T00:00:00"/>
    <n v="3985.3089"/>
    <n v="20"/>
    <n v="5775.81"/>
    <n v="86077"/>
    <x v="0"/>
  </r>
  <r>
    <n v="20433"/>
    <s v="Medium"/>
    <n v="0.04"/>
    <n v="205.99"/>
    <n v="5"/>
    <n v="1237"/>
    <x v="1"/>
    <s v="Eva Simpson"/>
    <s v="Express Air"/>
    <x v="0"/>
    <x v="2"/>
    <x v="5"/>
    <s v="Small Box"/>
    <x v="472"/>
    <n v="0.59"/>
    <n v="7.4307862679955788E-3"/>
    <s v="United States"/>
    <x v="2"/>
    <x v="7"/>
    <s v="Carrollton"/>
    <n v="75007"/>
    <x v="40"/>
    <x v="3"/>
    <s v="2015"/>
    <d v="2015-05-26T00:00:00"/>
    <n v="13.956800000000015"/>
    <n v="11"/>
    <n v="1878.24"/>
    <n v="86077"/>
    <x v="0"/>
  </r>
  <r>
    <n v="20593"/>
    <s v="Medium"/>
    <n v="0.01"/>
    <n v="160.97999999999999"/>
    <n v="30"/>
    <n v="1238"/>
    <x v="0"/>
    <s v="April Bowers"/>
    <s v="Delivery Truck"/>
    <x v="0"/>
    <x v="1"/>
    <x v="1"/>
    <s v="Jumbo Drum"/>
    <x v="48"/>
    <n v="0.62"/>
    <n v="0.48253775991484515"/>
    <s v="United States"/>
    <x v="2"/>
    <x v="7"/>
    <s v="Cedar Hill"/>
    <n v="75104"/>
    <x v="70"/>
    <x v="0"/>
    <s v="2015"/>
    <d v="2015-02-02T00:00:00"/>
    <n v="788.79"/>
    <n v="10"/>
    <n v="1634.67"/>
    <n v="86075"/>
    <x v="0"/>
  </r>
  <r>
    <n v="20920"/>
    <s v="Not Specified"/>
    <n v="0"/>
    <n v="387.99"/>
    <n v="19.989999999999998"/>
    <n v="1241"/>
    <x v="1"/>
    <s v="Bradley Schroeder"/>
    <s v="Regular Air"/>
    <x v="0"/>
    <x v="0"/>
    <x v="8"/>
    <s v="Small Box"/>
    <x v="473"/>
    <n v="0.38"/>
    <n v="-7.557603289399961E-3"/>
    <s v="United States"/>
    <x v="3"/>
    <x v="43"/>
    <s v="Auburn"/>
    <n v="36830"/>
    <x v="44"/>
    <x v="5"/>
    <s v="2015"/>
    <d v="2015-03-17T00:00:00"/>
    <n v="-70.14"/>
    <n v="23"/>
    <n v="9280.7199999999993"/>
    <n v="90880"/>
    <x v="0"/>
  </r>
  <r>
    <n v="20233"/>
    <s v="Critical"/>
    <n v="0.06"/>
    <n v="200.97"/>
    <n v="15.59"/>
    <n v="1241"/>
    <x v="1"/>
    <s v="Bradley Schroeder"/>
    <s v="Delivery Truck"/>
    <x v="2"/>
    <x v="2"/>
    <x v="6"/>
    <s v="Jumbo Drum"/>
    <x v="474"/>
    <n v="0.36"/>
    <n v="0.39413269277818552"/>
    <s v="United States"/>
    <x v="3"/>
    <x v="43"/>
    <s v="Auburn"/>
    <n v="36830"/>
    <x v="78"/>
    <x v="5"/>
    <s v="2015"/>
    <d v="2015-03-25T00:00:00"/>
    <n v="531.61799999999994"/>
    <n v="7"/>
    <n v="1348.83"/>
    <n v="90881"/>
    <x v="0"/>
  </r>
  <r>
    <n v="5117"/>
    <s v="High"/>
    <n v="0.1"/>
    <n v="22.38"/>
    <n v="15.1"/>
    <n v="1246"/>
    <x v="1"/>
    <s v="Lois Hansen"/>
    <s v="Regular Air"/>
    <x v="1"/>
    <x v="0"/>
    <x v="8"/>
    <s v="Small Box"/>
    <x v="429"/>
    <n v="0.38"/>
    <n v="-0.19029611667669649"/>
    <s v="United States"/>
    <x v="1"/>
    <x v="4"/>
    <s v="New York City"/>
    <n v="10009"/>
    <x v="121"/>
    <x v="4"/>
    <s v="2015"/>
    <d v="2015-04-06T00:00:00"/>
    <n v="-107.51349999999999"/>
    <n v="26"/>
    <n v="564.98"/>
    <n v="36452"/>
    <x v="0"/>
  </r>
  <r>
    <n v="5118"/>
    <s v="High"/>
    <n v="0.04"/>
    <n v="6.98"/>
    <n v="2.83"/>
    <n v="1246"/>
    <x v="1"/>
    <s v="Lois Hansen"/>
    <s v="Regular Air"/>
    <x v="1"/>
    <x v="1"/>
    <x v="2"/>
    <s v="Small Pack"/>
    <x v="475"/>
    <n v="0.37"/>
    <n v="0.35534445474204512"/>
    <s v="United States"/>
    <x v="1"/>
    <x v="4"/>
    <s v="New York City"/>
    <n v="10009"/>
    <x v="121"/>
    <x v="4"/>
    <s v="2015"/>
    <d v="2015-04-07T00:00:00"/>
    <n v="46.01"/>
    <n v="18"/>
    <n v="129.47999999999999"/>
    <n v="36452"/>
    <x v="0"/>
  </r>
  <r>
    <n v="6581"/>
    <s v="Low"/>
    <n v="0.03"/>
    <n v="256.99"/>
    <n v="11.25"/>
    <n v="1246"/>
    <x v="1"/>
    <s v="Lois Hansen"/>
    <s v="Regular Air"/>
    <x v="1"/>
    <x v="2"/>
    <x v="13"/>
    <s v="Small Box"/>
    <x v="476"/>
    <n v="0.51"/>
    <n v="0.18132293446669293"/>
    <s v="United States"/>
    <x v="1"/>
    <x v="4"/>
    <s v="New York City"/>
    <n v="10009"/>
    <x v="55"/>
    <x v="3"/>
    <s v="2015"/>
    <d v="2015-05-22T00:00:00"/>
    <n v="1489.8"/>
    <n v="32"/>
    <n v="8216.2800000000007"/>
    <n v="46853"/>
    <x v="0"/>
  </r>
  <r>
    <n v="23117"/>
    <s v="High"/>
    <n v="0.1"/>
    <n v="22.38"/>
    <n v="15.1"/>
    <n v="1247"/>
    <x v="1"/>
    <s v="Henry O'Connell"/>
    <s v="Regular Air"/>
    <x v="1"/>
    <x v="0"/>
    <x v="8"/>
    <s v="Small Box"/>
    <x v="429"/>
    <n v="0.38"/>
    <n v="-0.70681414765630124"/>
    <s v="United States"/>
    <x v="2"/>
    <x v="7"/>
    <s v="Leander"/>
    <n v="78641"/>
    <x v="121"/>
    <x v="4"/>
    <s v="2015"/>
    <d v="2015-04-06T00:00:00"/>
    <n v="-107.51349999999999"/>
    <n v="7"/>
    <n v="152.11000000000001"/>
    <n v="91555"/>
    <x v="0"/>
  </r>
  <r>
    <n v="23118"/>
    <s v="High"/>
    <n v="0.04"/>
    <n v="6.98"/>
    <n v="2.83"/>
    <n v="1247"/>
    <x v="1"/>
    <s v="Henry O'Connell"/>
    <s v="Regular Air"/>
    <x v="1"/>
    <x v="1"/>
    <x v="2"/>
    <s v="Small Pack"/>
    <x v="475"/>
    <n v="0.37"/>
    <n v="0.69"/>
    <s v="United States"/>
    <x v="2"/>
    <x v="7"/>
    <s v="Leander"/>
    <n v="78641"/>
    <x v="121"/>
    <x v="4"/>
    <s v="2015"/>
    <d v="2015-04-07T00:00:00"/>
    <n v="24.819299999999998"/>
    <n v="5"/>
    <n v="35.97"/>
    <n v="91555"/>
    <x v="0"/>
  </r>
  <r>
    <n v="18413"/>
    <s v="High"/>
    <n v="0"/>
    <n v="3.89"/>
    <n v="7.01"/>
    <n v="1250"/>
    <x v="1"/>
    <s v="Kara Patton"/>
    <s v="Regular Air"/>
    <x v="0"/>
    <x v="0"/>
    <x v="8"/>
    <s v="Small Box"/>
    <x v="477"/>
    <n v="0.37"/>
    <n v="-2.9795527790751986"/>
    <s v="United States"/>
    <x v="2"/>
    <x v="12"/>
    <s v="Carpentersville"/>
    <n v="60110"/>
    <x v="37"/>
    <x v="4"/>
    <s v="2015"/>
    <d v="2015-04-09T00:00:00"/>
    <n v="-255.16890000000001"/>
    <n v="21"/>
    <n v="85.64"/>
    <n v="87877"/>
    <x v="0"/>
  </r>
  <r>
    <n v="18414"/>
    <s v="High"/>
    <n v="0.09"/>
    <n v="120.98"/>
    <n v="30"/>
    <n v="1250"/>
    <x v="1"/>
    <s v="Kara Patton"/>
    <s v="Delivery Truck"/>
    <x v="0"/>
    <x v="1"/>
    <x v="1"/>
    <s v="Jumbo Drum"/>
    <x v="478"/>
    <n v="0.64"/>
    <n v="2.9505731315910132E-2"/>
    <s v="United States"/>
    <x v="2"/>
    <x v="12"/>
    <s v="Carpentersville"/>
    <n v="60110"/>
    <x v="37"/>
    <x v="4"/>
    <s v="2015"/>
    <d v="2015-04-11T00:00:00"/>
    <n v="74.004800000000003"/>
    <n v="22"/>
    <n v="2508.15"/>
    <n v="87877"/>
    <x v="0"/>
  </r>
  <r>
    <n v="18415"/>
    <s v="High"/>
    <n v="0.1"/>
    <n v="30.98"/>
    <n v="5.76"/>
    <n v="1250"/>
    <x v="1"/>
    <s v="Kara Patton"/>
    <s v="Regular Air"/>
    <x v="0"/>
    <x v="0"/>
    <x v="7"/>
    <s v="Small Box"/>
    <x v="479"/>
    <n v="0.4"/>
    <n v="0.48499601099193329"/>
    <s v="United States"/>
    <x v="2"/>
    <x v="12"/>
    <s v="Carpentersville"/>
    <n v="60110"/>
    <x v="37"/>
    <x v="4"/>
    <s v="2015"/>
    <d v="2015-04-10T00:00:00"/>
    <n v="109.42479999999999"/>
    <n v="8"/>
    <n v="225.62"/>
    <n v="87877"/>
    <x v="0"/>
  </r>
  <r>
    <n v="19322"/>
    <s v="Low"/>
    <n v="0.02"/>
    <n v="46.89"/>
    <n v="5.0999999999999996"/>
    <n v="1253"/>
    <x v="1"/>
    <s v="Vickie Coates"/>
    <s v="Regular Air"/>
    <x v="1"/>
    <x v="0"/>
    <x v="15"/>
    <s v="Medium Box"/>
    <x v="480"/>
    <n v="0.46"/>
    <n v="0.69"/>
    <s v="United States"/>
    <x v="2"/>
    <x v="7"/>
    <s v="Cedar Park"/>
    <n v="78613"/>
    <x v="45"/>
    <x v="4"/>
    <s v="2015"/>
    <d v="2015-04-23T00:00:00"/>
    <n v="421.34849999999994"/>
    <n v="13"/>
    <n v="610.65"/>
    <n v="89981"/>
    <x v="0"/>
  </r>
  <r>
    <n v="19323"/>
    <s v="Low"/>
    <n v="0.05"/>
    <n v="140.97999999999999"/>
    <n v="36.090000000000003"/>
    <n v="1253"/>
    <x v="1"/>
    <s v="Vickie Coates"/>
    <s v="Delivery Truck"/>
    <x v="1"/>
    <x v="1"/>
    <x v="14"/>
    <s v="Jumbo Box"/>
    <x v="481"/>
    <n v="0.77"/>
    <n v="-0.53356501344316687"/>
    <s v="United States"/>
    <x v="2"/>
    <x v="7"/>
    <s v="Cedar Park"/>
    <n v="78613"/>
    <x v="45"/>
    <x v="4"/>
    <s v="2015"/>
    <d v="2015-04-25T00:00:00"/>
    <n v="-373.09"/>
    <n v="5"/>
    <n v="699.24"/>
    <n v="89981"/>
    <x v="0"/>
  </r>
  <r>
    <n v="19324"/>
    <s v="Low"/>
    <n v="0.1"/>
    <n v="212.6"/>
    <n v="110.2"/>
    <n v="1253"/>
    <x v="1"/>
    <s v="Vickie Coates"/>
    <s v="Delivery Truck"/>
    <x v="1"/>
    <x v="1"/>
    <x v="11"/>
    <s v="Jumbo Box"/>
    <x v="482"/>
    <n v="0.73"/>
    <n v="-1.4769939003337553"/>
    <s v="United States"/>
    <x v="2"/>
    <x v="7"/>
    <s v="Cedar Park"/>
    <n v="78613"/>
    <x v="45"/>
    <x v="4"/>
    <s v="2015"/>
    <d v="2015-04-25T00:00:00"/>
    <n v="-3465.0720000000001"/>
    <n v="12"/>
    <n v="2346.0300000000002"/>
    <n v="89981"/>
    <x v="0"/>
  </r>
  <r>
    <n v="23455"/>
    <s v="Medium"/>
    <n v="0.04"/>
    <n v="2.08"/>
    <n v="1.49"/>
    <n v="1254"/>
    <x v="1"/>
    <s v="Anne Bland"/>
    <s v="Regular Air"/>
    <x v="1"/>
    <x v="0"/>
    <x v="8"/>
    <s v="Small Box"/>
    <x v="483"/>
    <n v="0.36"/>
    <n v="-0.33406870002961209"/>
    <s v="United States"/>
    <x v="2"/>
    <x v="7"/>
    <s v="Channelview"/>
    <n v="77530"/>
    <x v="8"/>
    <x v="3"/>
    <s v="2015"/>
    <d v="2015-05-23T00:00:00"/>
    <n v="-11.281500000000001"/>
    <n v="16"/>
    <n v="33.770000000000003"/>
    <n v="89982"/>
    <x v="0"/>
  </r>
  <r>
    <n v="23815"/>
    <s v="Critical"/>
    <n v="0.06"/>
    <n v="80.98"/>
    <n v="35"/>
    <n v="1254"/>
    <x v="1"/>
    <s v="Anne Bland"/>
    <s v="Regular Air"/>
    <x v="1"/>
    <x v="0"/>
    <x v="10"/>
    <s v="Large Box"/>
    <x v="484"/>
    <n v="0.81"/>
    <n v="-1.2661033624631057"/>
    <s v="United States"/>
    <x v="2"/>
    <x v="7"/>
    <s v="Channelview"/>
    <n v="77530"/>
    <x v="14"/>
    <x v="5"/>
    <s v="2015"/>
    <d v="2015-03-13T00:00:00"/>
    <n v="-218.77"/>
    <n v="2"/>
    <n v="172.79"/>
    <n v="89983"/>
    <x v="0"/>
  </r>
  <r>
    <n v="23926"/>
    <s v="Medium"/>
    <n v="0.06"/>
    <n v="3.95"/>
    <n v="2"/>
    <n v="1254"/>
    <x v="1"/>
    <s v="Anne Bland"/>
    <s v="Regular Air"/>
    <x v="1"/>
    <x v="0"/>
    <x v="3"/>
    <s v="Wrap Bag"/>
    <x v="485"/>
    <n v="0.53"/>
    <n v="-0.49237029501525942"/>
    <s v="United States"/>
    <x v="2"/>
    <x v="7"/>
    <s v="Channelview"/>
    <n v="77530"/>
    <x v="120"/>
    <x v="5"/>
    <s v="2015"/>
    <d v="2015-03-25T00:00:00"/>
    <n v="-9.68"/>
    <n v="5"/>
    <n v="19.66"/>
    <n v="89984"/>
    <x v="0"/>
  </r>
  <r>
    <n v="18131"/>
    <s v="Medium"/>
    <n v="0.01"/>
    <n v="115.99"/>
    <n v="56.14"/>
    <n v="1257"/>
    <x v="1"/>
    <s v="Ryan Foster"/>
    <s v="Delivery Truck"/>
    <x v="1"/>
    <x v="2"/>
    <x v="6"/>
    <s v="Jumbo Drum"/>
    <x v="486"/>
    <n v="0.4"/>
    <n v="-0.27201985604368334"/>
    <s v="United States"/>
    <x v="0"/>
    <x v="21"/>
    <s v="Aurora"/>
    <n v="80013"/>
    <x v="55"/>
    <x v="3"/>
    <s v="2015"/>
    <d v="2015-05-23T00:00:00"/>
    <n v="-164.39520000000002"/>
    <n v="5"/>
    <n v="604.35"/>
    <n v="86535"/>
    <x v="0"/>
  </r>
  <r>
    <n v="18693"/>
    <s v="Critical"/>
    <n v="0.04"/>
    <n v="2.52"/>
    <n v="1.92"/>
    <n v="1257"/>
    <x v="1"/>
    <s v="Ryan Foster"/>
    <s v="Regular Air"/>
    <x v="1"/>
    <x v="0"/>
    <x v="12"/>
    <s v="Wrap Bag"/>
    <x v="487"/>
    <n v="0.82"/>
    <n v="-2.6223642172523962"/>
    <s v="United States"/>
    <x v="0"/>
    <x v="21"/>
    <s v="Aurora"/>
    <n v="80013"/>
    <x v="158"/>
    <x v="4"/>
    <s v="2015"/>
    <d v="2015-04-24T00:00:00"/>
    <n v="-8.2080000000000002"/>
    <n v="1"/>
    <n v="3.13"/>
    <n v="86536"/>
    <x v="0"/>
  </r>
  <r>
    <n v="24939"/>
    <s v="High"/>
    <n v="0.03"/>
    <n v="3.69"/>
    <n v="2.5"/>
    <n v="1259"/>
    <x v="0"/>
    <s v="Keith Hobbs"/>
    <s v="Express Air"/>
    <x v="1"/>
    <x v="0"/>
    <x v="4"/>
    <s v="Small Box"/>
    <x v="488"/>
    <n v="0.39"/>
    <n v="-56.835291073738688"/>
    <s v="United States"/>
    <x v="3"/>
    <x v="35"/>
    <s v="Danville"/>
    <n v="40422"/>
    <x v="18"/>
    <x v="4"/>
    <s v="2015"/>
    <d v="2015-04-20T00:00:00"/>
    <n v="-2196.6840000000002"/>
    <n v="9"/>
    <n v="38.65"/>
    <n v="86534"/>
    <x v="0"/>
  </r>
  <r>
    <n v="21771"/>
    <s v="Critical"/>
    <n v="0.02"/>
    <n v="73.98"/>
    <n v="14.52"/>
    <n v="1261"/>
    <x v="0"/>
    <s v="Vickie Gonzalez"/>
    <s v="Regular Air"/>
    <x v="1"/>
    <x v="2"/>
    <x v="13"/>
    <s v="Small Box"/>
    <x v="414"/>
    <n v="0.65"/>
    <n v="0.11510985379266586"/>
    <s v="United States"/>
    <x v="0"/>
    <x v="21"/>
    <s v="Broomfield"/>
    <n v="80020"/>
    <x v="163"/>
    <x v="3"/>
    <s v="2015"/>
    <d v="2015-05-10T00:00:00"/>
    <n v="43.538000000000011"/>
    <n v="5"/>
    <n v="378.23"/>
    <n v="89730"/>
    <x v="0"/>
  </r>
  <r>
    <n v="24559"/>
    <s v="Critical"/>
    <n v="0.05"/>
    <n v="5.28"/>
    <n v="6.26"/>
    <n v="1265"/>
    <x v="0"/>
    <s v="Danielle Kramer"/>
    <s v="Regular Air"/>
    <x v="1"/>
    <x v="0"/>
    <x v="7"/>
    <s v="Small Box"/>
    <x v="489"/>
    <n v="0.4"/>
    <n v="-1.5910489510489512"/>
    <s v="United States"/>
    <x v="2"/>
    <x v="23"/>
    <s v="Altus"/>
    <n v="73521"/>
    <x v="164"/>
    <x v="1"/>
    <s v="2015"/>
    <d v="2015-06-12T00:00:00"/>
    <n v="-11.376000000000001"/>
    <n v="1"/>
    <n v="7.15"/>
    <n v="89729"/>
    <x v="0"/>
  </r>
  <r>
    <n v="22363"/>
    <s v="Critical"/>
    <n v="0.01"/>
    <n v="13.99"/>
    <n v="7.51"/>
    <n v="1267"/>
    <x v="1"/>
    <s v="Rosemary Branch"/>
    <s v="Regular Air"/>
    <x v="0"/>
    <x v="2"/>
    <x v="6"/>
    <s v="Medium Box"/>
    <x v="490"/>
    <n v="0.39"/>
    <n v="17.880804020100502"/>
    <s v="United States"/>
    <x v="3"/>
    <x v="26"/>
    <s v="Boca Raton"/>
    <n v="33433"/>
    <x v="104"/>
    <x v="2"/>
    <s v="2015"/>
    <d v="2015-02-11T00:00:00"/>
    <n v="533.74199999999996"/>
    <n v="2"/>
    <n v="29.85"/>
    <n v="89514"/>
    <x v="0"/>
  </r>
  <r>
    <n v="21848"/>
    <s v="Not Specified"/>
    <n v="0.08"/>
    <n v="128.24"/>
    <n v="12.65"/>
    <n v="1267"/>
    <x v="1"/>
    <s v="Rosemary Branch"/>
    <s v="Regular Air"/>
    <x v="0"/>
    <x v="1"/>
    <x v="1"/>
    <s v="Medium Box"/>
    <x v="212"/>
    <m/>
    <n v="-1.0352144962340355"/>
    <s v="United States"/>
    <x v="3"/>
    <x v="26"/>
    <s v="Boca Raton"/>
    <n v="33433"/>
    <x v="3"/>
    <x v="3"/>
    <s v="2015"/>
    <d v="2015-05-13T00:00:00"/>
    <n v="-379.34399999999999"/>
    <n v="3"/>
    <n v="366.44"/>
    <n v="89515"/>
    <x v="0"/>
  </r>
  <r>
    <n v="21849"/>
    <s v="Not Specified"/>
    <n v="0.04"/>
    <n v="5.98"/>
    <n v="4.38"/>
    <n v="1267"/>
    <x v="1"/>
    <s v="Rosemary Branch"/>
    <s v="Regular Air"/>
    <x v="0"/>
    <x v="2"/>
    <x v="13"/>
    <s v="Small Pack"/>
    <x v="491"/>
    <n v="0.75"/>
    <n v="-21.825146953405017"/>
    <s v="United States"/>
    <x v="3"/>
    <x v="26"/>
    <s v="Boca Raton"/>
    <n v="33433"/>
    <x v="3"/>
    <x v="3"/>
    <s v="2015"/>
    <d v="2015-05-14T00:00:00"/>
    <n v="-1522.3039999999999"/>
    <n v="11"/>
    <n v="69.75"/>
    <n v="89515"/>
    <x v="0"/>
  </r>
  <r>
    <n v="19550"/>
    <s v="Medium"/>
    <n v="7.0000000000000007E-2"/>
    <n v="125.99"/>
    <n v="7.69"/>
    <n v="1271"/>
    <x v="1"/>
    <s v="Joanne Church"/>
    <s v="Regular Air"/>
    <x v="0"/>
    <x v="2"/>
    <x v="5"/>
    <s v="Small Box"/>
    <x v="19"/>
    <n v="0.59"/>
    <n v="0.69"/>
    <s v="United States"/>
    <x v="0"/>
    <x v="1"/>
    <s v="La Mesa"/>
    <n v="91941"/>
    <x v="37"/>
    <x v="4"/>
    <s v="2015"/>
    <d v="2015-04-10T00:00:00"/>
    <n v="588.24569999999994"/>
    <n v="8"/>
    <n v="852.53"/>
    <n v="88410"/>
    <x v="0"/>
  </r>
  <r>
    <n v="19398"/>
    <s v="Low"/>
    <n v="0.1"/>
    <n v="34.229999999999997"/>
    <n v="5.0199999999999996"/>
    <n v="1271"/>
    <x v="1"/>
    <s v="Joanne Church"/>
    <s v="Regular Air"/>
    <x v="0"/>
    <x v="1"/>
    <x v="2"/>
    <s v="Small Box"/>
    <x v="492"/>
    <n v="0.55000000000000004"/>
    <n v="0.69"/>
    <s v="United States"/>
    <x v="0"/>
    <x v="1"/>
    <s v="La Mesa"/>
    <n v="91941"/>
    <x v="90"/>
    <x v="3"/>
    <s v="2015"/>
    <d v="2015-05-06T00:00:00"/>
    <n v="151.56539999999998"/>
    <n v="7"/>
    <n v="219.66"/>
    <n v="88411"/>
    <x v="0"/>
  </r>
  <r>
    <n v="20628"/>
    <s v="Critical"/>
    <n v="7.0000000000000007E-2"/>
    <n v="40.98"/>
    <n v="7.47"/>
    <n v="1279"/>
    <x v="1"/>
    <s v="Josephine Rao"/>
    <s v="Regular Air"/>
    <x v="0"/>
    <x v="0"/>
    <x v="8"/>
    <s v="Small Box"/>
    <x v="493"/>
    <n v="0.37"/>
    <n v="0.67034798534798534"/>
    <s v="United States"/>
    <x v="2"/>
    <x v="38"/>
    <s v="Hammond"/>
    <n v="46324"/>
    <x v="151"/>
    <x v="5"/>
    <s v="2015"/>
    <d v="2015-03-02T00:00:00"/>
    <n v="54.901500000000006"/>
    <n v="2"/>
    <n v="81.900000000000006"/>
    <n v="90114"/>
    <x v="0"/>
  </r>
  <r>
    <n v="25005"/>
    <s v="Not Specified"/>
    <n v="0"/>
    <n v="442.14"/>
    <n v="14.7"/>
    <n v="1279"/>
    <x v="1"/>
    <s v="Josephine Rao"/>
    <s v="Delivery Truck"/>
    <x v="0"/>
    <x v="2"/>
    <x v="6"/>
    <s v="Jumbo Drum"/>
    <x v="110"/>
    <n v="0.56000000000000005"/>
    <n v="0.21401503836404448"/>
    <s v="United States"/>
    <x v="2"/>
    <x v="38"/>
    <s v="Hammond"/>
    <n v="46324"/>
    <x v="93"/>
    <x v="5"/>
    <s v="2015"/>
    <d v="2015-03-05T00:00:00"/>
    <n v="501.51"/>
    <n v="5"/>
    <n v="2343.34"/>
    <n v="90115"/>
    <x v="0"/>
  </r>
  <r>
    <n v="2628"/>
    <s v="Critical"/>
    <n v="7.0000000000000007E-2"/>
    <n v="40.98"/>
    <n v="7.47"/>
    <n v="1280"/>
    <x v="0"/>
    <s v="Harold Albright"/>
    <s v="Regular Air"/>
    <x v="0"/>
    <x v="0"/>
    <x v="8"/>
    <s v="Small Box"/>
    <x v="493"/>
    <n v="0.37"/>
    <n v="0.16758188089496659"/>
    <s v="United States"/>
    <x v="0"/>
    <x v="0"/>
    <s v="Seattle"/>
    <n v="98119"/>
    <x v="151"/>
    <x v="5"/>
    <s v="2015"/>
    <d v="2015-03-02T00:00:00"/>
    <n v="54.901500000000006"/>
    <n v="8"/>
    <n v="327.61"/>
    <n v="19042"/>
    <x v="0"/>
  </r>
  <r>
    <n v="22125"/>
    <s v="Low"/>
    <n v="0.1"/>
    <n v="238.4"/>
    <n v="24.49"/>
    <n v="1281"/>
    <x v="1"/>
    <s v="Pauline Denton"/>
    <s v="Regular Air"/>
    <x v="2"/>
    <x v="1"/>
    <x v="1"/>
    <s v="Large Box"/>
    <x v="494"/>
    <m/>
    <n v="0.49325691744153283"/>
    <s v="United States"/>
    <x v="2"/>
    <x v="38"/>
    <s v="Vincennes"/>
    <n v="47591"/>
    <x v="76"/>
    <x v="0"/>
    <s v="2015"/>
    <d v="2015-01-26T00:00:00"/>
    <n v="875.28440000000001"/>
    <n v="8"/>
    <n v="1774.5"/>
    <n v="89112"/>
    <x v="0"/>
  </r>
  <r>
    <n v="22126"/>
    <s v="Low"/>
    <n v="0.03"/>
    <n v="199.99"/>
    <n v="24.49"/>
    <n v="1281"/>
    <x v="1"/>
    <s v="Pauline Denton"/>
    <s v="Express Air"/>
    <x v="2"/>
    <x v="2"/>
    <x v="16"/>
    <s v="Large Box"/>
    <x v="495"/>
    <n v="0.46"/>
    <n v="0.69"/>
    <s v="United States"/>
    <x v="2"/>
    <x v="38"/>
    <s v="Vincennes"/>
    <n v="47591"/>
    <x v="76"/>
    <x v="0"/>
    <s v="2015"/>
    <d v="2015-01-26T00:00:00"/>
    <n v="727.73609999999996"/>
    <n v="5"/>
    <n v="1054.69"/>
    <n v="89112"/>
    <x v="0"/>
  </r>
  <r>
    <n v="4125"/>
    <s v="Low"/>
    <n v="0.1"/>
    <n v="238.4"/>
    <n v="24.49"/>
    <n v="1282"/>
    <x v="1"/>
    <s v="Dana Sharpe"/>
    <s v="Regular Air"/>
    <x v="2"/>
    <x v="1"/>
    <x v="1"/>
    <s v="Large Box"/>
    <x v="494"/>
    <m/>
    <n v="6.9228884991712245E-2"/>
    <s v="United States"/>
    <x v="1"/>
    <x v="19"/>
    <s v="Philadelphia"/>
    <n v="19134"/>
    <x v="76"/>
    <x v="0"/>
    <s v="2015"/>
    <d v="2015-01-26T00:00:00"/>
    <n v="460.67600000000004"/>
    <n v="30"/>
    <n v="6654.39"/>
    <n v="29319"/>
    <x v="0"/>
  </r>
  <r>
    <n v="4126"/>
    <s v="Low"/>
    <n v="0.03"/>
    <n v="199.99"/>
    <n v="24.49"/>
    <n v="1282"/>
    <x v="1"/>
    <s v="Dana Sharpe"/>
    <s v="Express Air"/>
    <x v="2"/>
    <x v="2"/>
    <x v="16"/>
    <s v="Large Box"/>
    <x v="495"/>
    <n v="0.46"/>
    <n v="8.8814341409895498E-2"/>
    <s v="United States"/>
    <x v="1"/>
    <x v="19"/>
    <s v="Philadelphia"/>
    <n v="19134"/>
    <x v="76"/>
    <x v="0"/>
    <s v="2015"/>
    <d v="2015-01-26T00:00:00"/>
    <n v="393.41999999999996"/>
    <n v="21"/>
    <n v="4429.6899999999996"/>
    <n v="29319"/>
    <x v="0"/>
  </r>
  <r>
    <n v="19990"/>
    <s v="Not Specified"/>
    <n v="0.04"/>
    <n v="150.97999999999999"/>
    <n v="13.99"/>
    <n v="1298"/>
    <x v="1"/>
    <s v="Herbert Beard"/>
    <s v="Regular Air"/>
    <x v="1"/>
    <x v="2"/>
    <x v="6"/>
    <s v="Medium Box"/>
    <x v="216"/>
    <n v="0.38"/>
    <n v="0.69"/>
    <s v="United States"/>
    <x v="2"/>
    <x v="7"/>
    <s v="Sulphur Springs"/>
    <n v="75482"/>
    <x v="6"/>
    <x v="2"/>
    <s v="2015"/>
    <d v="2015-02-15T00:00:00"/>
    <n v="606.05459999999994"/>
    <n v="6"/>
    <n v="878.34"/>
    <n v="90662"/>
    <x v="0"/>
  </r>
  <r>
    <n v="19991"/>
    <s v="Not Specified"/>
    <n v="0.04"/>
    <n v="176.19"/>
    <n v="11.87"/>
    <n v="1298"/>
    <x v="1"/>
    <s v="Herbert Beard"/>
    <s v="Regular Air"/>
    <x v="1"/>
    <x v="0"/>
    <x v="10"/>
    <s v="Small Box"/>
    <x v="496"/>
    <n v="0.62"/>
    <n v="0.47312177601726357"/>
    <s v="United States"/>
    <x v="2"/>
    <x v="7"/>
    <s v="Sulphur Springs"/>
    <n v="75482"/>
    <x v="6"/>
    <x v="2"/>
    <s v="2015"/>
    <d v="2015-02-14T00:00:00"/>
    <n v="320.10000000000002"/>
    <n v="4"/>
    <n v="676.57"/>
    <n v="90662"/>
    <x v="0"/>
  </r>
  <r>
    <n v="23120"/>
    <s v="High"/>
    <n v="0.03"/>
    <n v="39.479999999999997"/>
    <n v="1.99"/>
    <n v="1303"/>
    <x v="1"/>
    <s v="Cindy Harvey"/>
    <s v="Regular Air"/>
    <x v="3"/>
    <x v="2"/>
    <x v="13"/>
    <s v="Small Pack"/>
    <x v="246"/>
    <n v="0.54"/>
    <n v="0.69"/>
    <s v="United States"/>
    <x v="0"/>
    <x v="17"/>
    <s v="Tooele"/>
    <n v="84074"/>
    <x v="153"/>
    <x v="2"/>
    <s v="2015"/>
    <d v="2015-02-21T00:00:00"/>
    <n v="317.08949999999999"/>
    <n v="12"/>
    <n v="459.55"/>
    <n v="87003"/>
    <x v="0"/>
  </r>
  <r>
    <n v="20652"/>
    <s v="Low"/>
    <n v="0.01"/>
    <n v="65.989999999999995"/>
    <n v="5.31"/>
    <n v="1303"/>
    <x v="1"/>
    <s v="Cindy Harvey"/>
    <s v="Regular Air"/>
    <x v="3"/>
    <x v="2"/>
    <x v="5"/>
    <s v="Small Box"/>
    <x v="497"/>
    <n v="0.56999999999999995"/>
    <n v="0.46631164090147148"/>
    <s v="United States"/>
    <x v="0"/>
    <x v="17"/>
    <s v="Tooele"/>
    <n v="84074"/>
    <x v="153"/>
    <x v="2"/>
    <s v="2015"/>
    <d v="2015-02-26T00:00:00"/>
    <n v="250.36272000000002"/>
    <n v="9"/>
    <n v="536.9"/>
    <n v="87005"/>
    <x v="0"/>
  </r>
  <r>
    <n v="25092"/>
    <s v="Medium"/>
    <n v="0.08"/>
    <n v="2.88"/>
    <n v="0.5"/>
    <n v="1304"/>
    <x v="0"/>
    <s v="Sherri McIntosh"/>
    <s v="Regular Air"/>
    <x v="3"/>
    <x v="0"/>
    <x v="9"/>
    <s v="Small Box"/>
    <x v="498"/>
    <n v="0.39"/>
    <n v="0.69"/>
    <s v="United States"/>
    <x v="0"/>
    <x v="17"/>
    <s v="West Jordan"/>
    <n v="84084"/>
    <x v="45"/>
    <x v="4"/>
    <s v="2015"/>
    <d v="2015-04-24T00:00:00"/>
    <n v="6.0305999999999997"/>
    <n v="3"/>
    <n v="8.74"/>
    <n v="87004"/>
    <x v="0"/>
  </r>
  <r>
    <n v="26274"/>
    <s v="High"/>
    <n v="0.04"/>
    <n v="62.18"/>
    <n v="10.84"/>
    <n v="1305"/>
    <x v="0"/>
    <s v="Chris Pritchard"/>
    <s v="Regular Air"/>
    <x v="3"/>
    <x v="1"/>
    <x v="2"/>
    <s v="Medium Box"/>
    <x v="499"/>
    <n v="0.63"/>
    <n v="0.69"/>
    <s v="United States"/>
    <x v="0"/>
    <x v="17"/>
    <s v="West Valley City"/>
    <n v="84120"/>
    <x v="149"/>
    <x v="2"/>
    <s v="2015"/>
    <d v="2015-02-19T00:00:00"/>
    <n v="125.8077"/>
    <n v="3"/>
    <n v="182.33"/>
    <n v="87002"/>
    <x v="0"/>
  </r>
  <r>
    <n v="22832"/>
    <s v="Low"/>
    <n v="0.04"/>
    <n v="8.33"/>
    <n v="1.99"/>
    <n v="1307"/>
    <x v="0"/>
    <s v="Teresa Hill"/>
    <s v="Regular Air"/>
    <x v="2"/>
    <x v="2"/>
    <x v="13"/>
    <s v="Small Pack"/>
    <x v="140"/>
    <n v="0.52"/>
    <n v="0.34200822794453756"/>
    <s v="United States"/>
    <x v="0"/>
    <x v="6"/>
    <s v="Coos Bay"/>
    <n v="97420"/>
    <x v="133"/>
    <x v="1"/>
    <s v="2015"/>
    <d v="2015-07-07T00:00:00"/>
    <n v="44.891999999999996"/>
    <n v="16"/>
    <n v="131.26"/>
    <n v="91451"/>
    <x v="0"/>
  </r>
  <r>
    <n v="3167"/>
    <s v="Medium"/>
    <n v="0.04"/>
    <n v="5.34"/>
    <n v="2.99"/>
    <n v="1314"/>
    <x v="1"/>
    <s v="Keith Marsh"/>
    <s v="Regular Air"/>
    <x v="1"/>
    <x v="0"/>
    <x v="8"/>
    <s v="Small Box"/>
    <x v="289"/>
    <n v="0.38"/>
    <n v="1.4343308395677472E-2"/>
    <s v="United States"/>
    <x v="0"/>
    <x v="1"/>
    <s v="Los Angeles"/>
    <n v="90058"/>
    <x v="25"/>
    <x v="5"/>
    <s v="2015"/>
    <d v="2015-04-01T00:00:00"/>
    <n v="3.4509999999999996"/>
    <n v="45"/>
    <n v="240.6"/>
    <n v="22755"/>
    <x v="0"/>
  </r>
  <r>
    <n v="3168"/>
    <s v="Medium"/>
    <n v="0.06"/>
    <n v="55.99"/>
    <n v="5"/>
    <n v="1314"/>
    <x v="1"/>
    <s v="Keith Marsh"/>
    <s v="Regular Air"/>
    <x v="1"/>
    <x v="2"/>
    <x v="5"/>
    <s v="Small Pack"/>
    <x v="241"/>
    <n v="0.8"/>
    <n v="-1.1619934143870314"/>
    <s v="United States"/>
    <x v="0"/>
    <x v="1"/>
    <s v="Los Angeles"/>
    <n v="90058"/>
    <x v="25"/>
    <x v="5"/>
    <s v="2015"/>
    <d v="2015-04-01T00:00:00"/>
    <n v="-275.25299999999999"/>
    <n v="5"/>
    <n v="236.88"/>
    <n v="22755"/>
    <x v="0"/>
  </r>
  <r>
    <n v="3791"/>
    <s v="Low"/>
    <n v="0.05"/>
    <n v="80.98"/>
    <n v="35"/>
    <n v="1314"/>
    <x v="1"/>
    <s v="Keith Marsh"/>
    <s v="Regular Air"/>
    <x v="1"/>
    <x v="0"/>
    <x v="10"/>
    <s v="Large Box"/>
    <x v="484"/>
    <n v="0.81"/>
    <n v="-0.27539135279121335"/>
    <s v="United States"/>
    <x v="0"/>
    <x v="1"/>
    <s v="Los Angeles"/>
    <n v="90058"/>
    <x v="99"/>
    <x v="0"/>
    <s v="2015"/>
    <d v="2015-01-09T00:00:00"/>
    <n v="-746.44"/>
    <n v="34"/>
    <n v="2710.47"/>
    <n v="27013"/>
    <x v="0"/>
  </r>
  <r>
    <n v="3792"/>
    <s v="Low"/>
    <n v="0.05"/>
    <n v="279.48"/>
    <n v="35"/>
    <n v="1314"/>
    <x v="1"/>
    <s v="Keith Marsh"/>
    <s v="Regular Air"/>
    <x v="1"/>
    <x v="0"/>
    <x v="10"/>
    <s v="Large Box"/>
    <x v="284"/>
    <n v="0.8"/>
    <n v="-3.2909501563784825E-2"/>
    <s v="United States"/>
    <x v="0"/>
    <x v="1"/>
    <s v="Los Angeles"/>
    <n v="90058"/>
    <x v="99"/>
    <x v="0"/>
    <s v="2015"/>
    <d v="2015-01-05T00:00:00"/>
    <n v="-274.95"/>
    <n v="31"/>
    <n v="8354.73"/>
    <n v="27013"/>
    <x v="0"/>
  </r>
  <r>
    <n v="21166"/>
    <s v="Medium"/>
    <n v="0"/>
    <n v="4.91"/>
    <n v="5.68"/>
    <n v="1315"/>
    <x v="0"/>
    <s v="Adam Saunders Gray"/>
    <s v="Regular Air"/>
    <x v="1"/>
    <x v="0"/>
    <x v="8"/>
    <s v="Small Box"/>
    <x v="500"/>
    <n v="0.36"/>
    <n v="-1.967857142857143"/>
    <s v="United States"/>
    <x v="0"/>
    <x v="21"/>
    <s v="Colorado Springs"/>
    <n v="80906"/>
    <x v="25"/>
    <x v="5"/>
    <s v="2015"/>
    <d v="2015-03-31T00:00:00"/>
    <n v="-95.047499999999999"/>
    <n v="9"/>
    <n v="48.3"/>
    <n v="87602"/>
    <x v="0"/>
  </r>
  <r>
    <n v="21167"/>
    <s v="Medium"/>
    <n v="0.04"/>
    <n v="5.34"/>
    <n v="2.99"/>
    <n v="1316"/>
    <x v="1"/>
    <s v="Marion Lindsey"/>
    <s v="Regular Air"/>
    <x v="1"/>
    <x v="0"/>
    <x v="8"/>
    <s v="Small Box"/>
    <x v="289"/>
    <n v="0.38"/>
    <n v="5.8680496514198259E-2"/>
    <s v="United States"/>
    <x v="0"/>
    <x v="21"/>
    <s v="Commerce City"/>
    <n v="80022"/>
    <x v="25"/>
    <x v="5"/>
    <s v="2015"/>
    <d v="2015-04-01T00:00:00"/>
    <n v="3.4509999999999996"/>
    <n v="11"/>
    <n v="58.81"/>
    <n v="87602"/>
    <x v="0"/>
  </r>
  <r>
    <n v="21168"/>
    <s v="Medium"/>
    <n v="0.06"/>
    <n v="55.99"/>
    <n v="5"/>
    <n v="1316"/>
    <x v="1"/>
    <s v="Marion Lindsey"/>
    <s v="Regular Air"/>
    <x v="1"/>
    <x v="2"/>
    <x v="5"/>
    <s v="Small Pack"/>
    <x v="241"/>
    <n v="0.8"/>
    <n v="-5.8094765723934145"/>
    <s v="United States"/>
    <x v="0"/>
    <x v="21"/>
    <s v="Commerce City"/>
    <n v="80022"/>
    <x v="25"/>
    <x v="5"/>
    <s v="2015"/>
    <d v="2015-04-01T00:00:00"/>
    <n v="-275.25299999999999"/>
    <n v="1"/>
    <n v="47.38"/>
    <n v="87602"/>
    <x v="0"/>
  </r>
  <r>
    <n v="21791"/>
    <s v="Low"/>
    <n v="0.05"/>
    <n v="80.98"/>
    <n v="35"/>
    <n v="1316"/>
    <x v="1"/>
    <s v="Marion Lindsey"/>
    <s v="Regular Air"/>
    <x v="1"/>
    <x v="0"/>
    <x v="10"/>
    <s v="Large Box"/>
    <x v="484"/>
    <n v="0.81"/>
    <n v="-1.1704089312594079"/>
    <s v="United States"/>
    <x v="0"/>
    <x v="21"/>
    <s v="Commerce City"/>
    <n v="80022"/>
    <x v="99"/>
    <x v="0"/>
    <s v="2015"/>
    <d v="2015-01-09T00:00:00"/>
    <n v="-746.44"/>
    <n v="8"/>
    <n v="637.76"/>
    <n v="87603"/>
    <x v="0"/>
  </r>
  <r>
    <n v="21792"/>
    <s v="Low"/>
    <n v="0.05"/>
    <n v="279.48"/>
    <n v="35"/>
    <n v="1316"/>
    <x v="1"/>
    <s v="Marion Lindsey"/>
    <s v="Regular Air"/>
    <x v="1"/>
    <x v="0"/>
    <x v="10"/>
    <s v="Large Box"/>
    <x v="284"/>
    <n v="0.8"/>
    <n v="-0.1275242804003599"/>
    <s v="United States"/>
    <x v="0"/>
    <x v="21"/>
    <s v="Commerce City"/>
    <n v="80022"/>
    <x v="99"/>
    <x v="0"/>
    <s v="2015"/>
    <d v="2015-01-05T00:00:00"/>
    <n v="-274.95"/>
    <n v="8"/>
    <n v="2156.06"/>
    <n v="87603"/>
    <x v="0"/>
  </r>
  <r>
    <n v="21006"/>
    <s v="Low"/>
    <n v="0.02"/>
    <n v="55.99"/>
    <n v="3.3"/>
    <n v="1338"/>
    <x v="0"/>
    <s v="Denise McIntosh"/>
    <s v="Regular Air"/>
    <x v="1"/>
    <x v="2"/>
    <x v="5"/>
    <s v="Small Pack"/>
    <x v="501"/>
    <n v="0.59"/>
    <n v="0.69"/>
    <s v="United States"/>
    <x v="2"/>
    <x v="12"/>
    <s v="Chicago"/>
    <n v="60623"/>
    <x v="104"/>
    <x v="2"/>
    <s v="2015"/>
    <d v="2015-02-10T00:00:00"/>
    <n v="525.20039999999995"/>
    <n v="16"/>
    <n v="761.16"/>
    <n v="91244"/>
    <x v="0"/>
  </r>
  <r>
    <n v="3004"/>
    <s v="Low"/>
    <n v="0"/>
    <n v="22.38"/>
    <n v="15.1"/>
    <n v="1340"/>
    <x v="1"/>
    <s v="Marie Bass"/>
    <s v="Express Air"/>
    <x v="1"/>
    <x v="0"/>
    <x v="8"/>
    <s v="Small Box"/>
    <x v="429"/>
    <n v="0.38"/>
    <n v="-7.7118122692916152E-2"/>
    <s v="United States"/>
    <x v="1"/>
    <x v="4"/>
    <s v="New York City"/>
    <n v="10170"/>
    <x v="104"/>
    <x v="2"/>
    <s v="2015"/>
    <d v="2015-02-17T00:00:00"/>
    <n v="-52.646999999999998"/>
    <n v="29"/>
    <n v="682.68"/>
    <n v="21636"/>
    <x v="0"/>
  </r>
  <r>
    <n v="3005"/>
    <s v="Low"/>
    <n v="7.0000000000000007E-2"/>
    <n v="5.98"/>
    <n v="4.6900000000000004"/>
    <n v="1340"/>
    <x v="1"/>
    <s v="Marie Bass"/>
    <s v="Regular Air"/>
    <x v="1"/>
    <x v="0"/>
    <x v="10"/>
    <s v="Small Box"/>
    <x v="502"/>
    <n v="0.68"/>
    <n v="-0.33278867102396514"/>
    <s v="United States"/>
    <x v="1"/>
    <x v="4"/>
    <s v="New York City"/>
    <n v="10170"/>
    <x v="104"/>
    <x v="2"/>
    <s v="2015"/>
    <d v="2015-02-15T00:00:00"/>
    <n v="-24.44"/>
    <n v="11"/>
    <n v="73.44"/>
    <n v="21636"/>
    <x v="0"/>
  </r>
  <r>
    <n v="3006"/>
    <s v="Low"/>
    <n v="0.02"/>
    <n v="55.99"/>
    <n v="3.3"/>
    <n v="1340"/>
    <x v="1"/>
    <s v="Marie Bass"/>
    <s v="Regular Air"/>
    <x v="1"/>
    <x v="2"/>
    <x v="5"/>
    <s v="Small Pack"/>
    <x v="501"/>
    <n v="0.59"/>
    <n v="0.12228843503822066"/>
    <s v="United States"/>
    <x v="1"/>
    <x v="4"/>
    <s v="New York City"/>
    <n v="10170"/>
    <x v="104"/>
    <x v="2"/>
    <s v="2015"/>
    <d v="2015-02-10T00:00:00"/>
    <n v="366.50700000000001"/>
    <n v="63"/>
    <n v="2997.07"/>
    <n v="21636"/>
    <x v="0"/>
  </r>
  <r>
    <n v="3431"/>
    <s v="Not Specified"/>
    <n v="7.0000000000000007E-2"/>
    <n v="3.98"/>
    <n v="0.83"/>
    <n v="1340"/>
    <x v="1"/>
    <s v="Marie Bass"/>
    <s v="Regular Air"/>
    <x v="1"/>
    <x v="0"/>
    <x v="0"/>
    <s v="Wrap Bag"/>
    <x v="503"/>
    <n v="0.51"/>
    <n v="9.6800424253137687E-2"/>
    <s v="United States"/>
    <x v="1"/>
    <x v="4"/>
    <s v="New York City"/>
    <n v="10170"/>
    <x v="132"/>
    <x v="1"/>
    <s v="2015"/>
    <d v="2015-06-09T00:00:00"/>
    <n v="27.38"/>
    <n v="76"/>
    <n v="282.85000000000002"/>
    <n v="24455"/>
    <x v="0"/>
  </r>
  <r>
    <n v="21005"/>
    <s v="Low"/>
    <n v="7.0000000000000007E-2"/>
    <n v="5.98"/>
    <n v="4.6900000000000004"/>
    <n v="1341"/>
    <x v="1"/>
    <s v="Edward Bynum"/>
    <s v="Regular Air"/>
    <x v="1"/>
    <x v="0"/>
    <x v="10"/>
    <s v="Small Box"/>
    <x v="502"/>
    <n v="0.68"/>
    <n v="-0.63448826759860211"/>
    <s v="United States"/>
    <x v="1"/>
    <x v="19"/>
    <s v="Chambersburg"/>
    <n v="17201"/>
    <x v="104"/>
    <x v="2"/>
    <s v="2015"/>
    <d v="2015-02-15T00:00:00"/>
    <n v="-12.708800000000002"/>
    <n v="3"/>
    <n v="20.03"/>
    <n v="91244"/>
    <x v="0"/>
  </r>
  <r>
    <n v="21430"/>
    <s v="Not Specified"/>
    <n v="0"/>
    <n v="20.89"/>
    <n v="1.99"/>
    <n v="1341"/>
    <x v="1"/>
    <s v="Edward Bynum"/>
    <s v="Regular Air"/>
    <x v="1"/>
    <x v="2"/>
    <x v="13"/>
    <s v="Small Pack"/>
    <x v="504"/>
    <n v="0.48"/>
    <n v="-6.2618259224219486E-2"/>
    <s v="United States"/>
    <x v="1"/>
    <x v="19"/>
    <s v="Chambersburg"/>
    <n v="17201"/>
    <x v="132"/>
    <x v="1"/>
    <s v="2015"/>
    <d v="2015-06-08T00:00:00"/>
    <n v="-5.2949999999999999"/>
    <n v="4"/>
    <n v="84.56"/>
    <n v="91245"/>
    <x v="0"/>
  </r>
  <r>
    <n v="21431"/>
    <s v="Not Specified"/>
    <n v="7.0000000000000007E-2"/>
    <n v="3.98"/>
    <n v="0.83"/>
    <n v="1341"/>
    <x v="1"/>
    <s v="Edward Bynum"/>
    <s v="Regular Air"/>
    <x v="1"/>
    <x v="0"/>
    <x v="0"/>
    <s v="Wrap Bag"/>
    <x v="503"/>
    <n v="0.51"/>
    <n v="0.58082308018667805"/>
    <s v="United States"/>
    <x v="1"/>
    <x v="19"/>
    <s v="Chambersburg"/>
    <n v="17201"/>
    <x v="132"/>
    <x v="1"/>
    <s v="2015"/>
    <d v="2015-06-09T00:00:00"/>
    <n v="41.07"/>
    <n v="19"/>
    <n v="70.709999999999994"/>
    <n v="91245"/>
    <x v="0"/>
  </r>
  <r>
    <n v="20804"/>
    <s v="Low"/>
    <n v="0.1"/>
    <n v="2.62"/>
    <n v="0.8"/>
    <n v="1347"/>
    <x v="0"/>
    <s v="Vivian Goldstein"/>
    <s v="Regular Air"/>
    <x v="1"/>
    <x v="0"/>
    <x v="3"/>
    <s v="Wrap Bag"/>
    <x v="505"/>
    <n v="0.39"/>
    <n v="-1.8220381797146161"/>
    <s v="United States"/>
    <x v="3"/>
    <x v="26"/>
    <s v="Brandon"/>
    <n v="33511"/>
    <x v="122"/>
    <x v="4"/>
    <s v="2015"/>
    <d v="2015-05-06T00:00:00"/>
    <n v="-94.490899999999996"/>
    <n v="21"/>
    <n v="51.86"/>
    <n v="89686"/>
    <x v="0"/>
  </r>
  <r>
    <n v="22414"/>
    <s v="High"/>
    <n v="0"/>
    <n v="12.2"/>
    <n v="6.02"/>
    <n v="1350"/>
    <x v="0"/>
    <s v="Jackie Burke"/>
    <s v="Express Air"/>
    <x v="1"/>
    <x v="1"/>
    <x v="2"/>
    <s v="Small Pack"/>
    <x v="506"/>
    <n v="0.43"/>
    <n v="-3.0636201991465151"/>
    <s v="United States"/>
    <x v="3"/>
    <x v="26"/>
    <s v="Carol City"/>
    <n v="33055"/>
    <x v="89"/>
    <x v="4"/>
    <s v="2015"/>
    <d v="2015-04-18T00:00:00"/>
    <n v="-172.298"/>
    <n v="4"/>
    <n v="56.24"/>
    <n v="88233"/>
    <x v="0"/>
  </r>
  <r>
    <n v="18499"/>
    <s v="Not Specified"/>
    <n v="0.1"/>
    <n v="110.99"/>
    <n v="8.99"/>
    <n v="1351"/>
    <x v="0"/>
    <s v="Janet McCullough"/>
    <s v="Express Air"/>
    <x v="1"/>
    <x v="2"/>
    <x v="5"/>
    <s v="Small Box"/>
    <x v="507"/>
    <n v="0.56999999999999995"/>
    <n v="5.2334894389754378"/>
    <s v="United States"/>
    <x v="3"/>
    <x v="26"/>
    <s v="Coconut Creek"/>
    <n v="33063"/>
    <x v="39"/>
    <x v="0"/>
    <s v="2015"/>
    <d v="2015-01-29T00:00:00"/>
    <n v="3285.48"/>
    <n v="7"/>
    <n v="627.78"/>
    <n v="88232"/>
    <x v="0"/>
  </r>
  <r>
    <n v="24232"/>
    <s v="High"/>
    <n v="0.05"/>
    <n v="17.670000000000002"/>
    <n v="8.99"/>
    <n v="1352"/>
    <x v="0"/>
    <s v="Vivian Clarke"/>
    <s v="Regular Air"/>
    <x v="1"/>
    <x v="1"/>
    <x v="2"/>
    <s v="Small Pack"/>
    <x v="283"/>
    <n v="0.47"/>
    <n v="0.1624216765453006"/>
    <s v="United States"/>
    <x v="1"/>
    <x v="30"/>
    <s v="Camp Springs"/>
    <n v="20746"/>
    <x v="122"/>
    <x v="4"/>
    <s v="2015"/>
    <d v="2015-05-01T00:00:00"/>
    <n v="46.036799999999999"/>
    <n v="16"/>
    <n v="283.44"/>
    <n v="88234"/>
    <x v="0"/>
  </r>
  <r>
    <n v="20870"/>
    <s v="High"/>
    <n v="0.1"/>
    <n v="4.13"/>
    <n v="0.99"/>
    <n v="1354"/>
    <x v="1"/>
    <s v="Aaron Dillon"/>
    <s v="Regular Air"/>
    <x v="3"/>
    <x v="0"/>
    <x v="9"/>
    <s v="Small Box"/>
    <x v="508"/>
    <n v="0.39"/>
    <n v="-0.12906024096385543"/>
    <s v="United States"/>
    <x v="2"/>
    <x v="7"/>
    <s v="Weatherford"/>
    <n v="76086"/>
    <x v="143"/>
    <x v="2"/>
    <s v="2015"/>
    <d v="2015-02-11T00:00:00"/>
    <n v="-1.0712000000000002"/>
    <n v="2"/>
    <n v="8.3000000000000007"/>
    <n v="91209"/>
    <x v="0"/>
  </r>
  <r>
    <n v="20871"/>
    <s v="High"/>
    <n v="0.04"/>
    <n v="4.9800000000000004"/>
    <n v="0.49"/>
    <n v="1354"/>
    <x v="1"/>
    <s v="Aaron Dillon"/>
    <s v="Regular Air"/>
    <x v="3"/>
    <x v="0"/>
    <x v="9"/>
    <s v="Small Box"/>
    <x v="509"/>
    <n v="0.39"/>
    <n v="0.43928286852589649"/>
    <s v="United States"/>
    <x v="2"/>
    <x v="7"/>
    <s v="Weatherford"/>
    <n v="76086"/>
    <x v="143"/>
    <x v="2"/>
    <s v="2015"/>
    <d v="2015-02-13T00:00:00"/>
    <n v="4.4104000000000001"/>
    <n v="2"/>
    <n v="10.039999999999999"/>
    <n v="91209"/>
    <x v="0"/>
  </r>
  <r>
    <n v="18733"/>
    <s v="Medium"/>
    <n v="0.03"/>
    <n v="125.99"/>
    <n v="7.69"/>
    <n v="1357"/>
    <x v="1"/>
    <s v="Marguerite Yu"/>
    <s v="Regular Air"/>
    <x v="1"/>
    <x v="2"/>
    <x v="5"/>
    <s v="Small Box"/>
    <x v="442"/>
    <n v="0.57999999999999996"/>
    <n v="0.51032241633983599"/>
    <s v="United States"/>
    <x v="2"/>
    <x v="7"/>
    <s v="Weslaco"/>
    <n v="78596"/>
    <x v="26"/>
    <x v="1"/>
    <s v="2015"/>
    <d v="2015-06-05T00:00:00"/>
    <n v="500.95799999999997"/>
    <n v="9"/>
    <n v="981.65"/>
    <n v="88184"/>
    <x v="0"/>
  </r>
  <r>
    <n v="18645"/>
    <s v="High"/>
    <n v="7.0000000000000007E-2"/>
    <n v="119.99"/>
    <n v="16.8"/>
    <n v="1357"/>
    <x v="1"/>
    <s v="Marguerite Yu"/>
    <s v="Delivery Truck"/>
    <x v="1"/>
    <x v="2"/>
    <x v="6"/>
    <s v="Jumbo Box"/>
    <x v="510"/>
    <n v="0.35"/>
    <n v="0.69"/>
    <s v="United States"/>
    <x v="2"/>
    <x v="7"/>
    <s v="Weslaco"/>
    <n v="78596"/>
    <x v="162"/>
    <x v="1"/>
    <s v="2015"/>
    <d v="2015-06-30T00:00:00"/>
    <n v="1206.5961"/>
    <n v="15"/>
    <n v="1748.69"/>
    <n v="88185"/>
    <x v="0"/>
  </r>
  <r>
    <n v="20830"/>
    <s v="High"/>
    <n v="0.03"/>
    <n v="14.34"/>
    <n v="5"/>
    <n v="1360"/>
    <x v="0"/>
    <s v="Arlene Gibbons"/>
    <s v="Regular Air"/>
    <x v="3"/>
    <x v="1"/>
    <x v="2"/>
    <s v="Small Pack"/>
    <x v="511"/>
    <n v="0.49"/>
    <n v="0.69"/>
    <s v="United States"/>
    <x v="2"/>
    <x v="25"/>
    <s v="Muscatine"/>
    <n v="52761"/>
    <x v="161"/>
    <x v="0"/>
    <s v="2015"/>
    <d v="2015-01-27T00:00:00"/>
    <n v="82.310099999999991"/>
    <n v="8"/>
    <n v="119.29"/>
    <n v="89595"/>
    <x v="0"/>
  </r>
  <r>
    <n v="20829"/>
    <s v="High"/>
    <n v="0.01"/>
    <n v="2.89"/>
    <n v="0.5"/>
    <n v="1361"/>
    <x v="1"/>
    <s v="Kristina Collier"/>
    <s v="Regular Air"/>
    <x v="3"/>
    <x v="0"/>
    <x v="9"/>
    <s v="Small Box"/>
    <x v="277"/>
    <n v="0.38"/>
    <n v="0.39727272727272728"/>
    <s v="United States"/>
    <x v="2"/>
    <x v="22"/>
    <s v="Allen Park"/>
    <n v="48101"/>
    <x v="161"/>
    <x v="0"/>
    <s v="2015"/>
    <d v="2015-01-28T00:00:00"/>
    <n v="1.2236"/>
    <n v="1"/>
    <n v="3.08"/>
    <n v="89595"/>
    <x v="0"/>
  </r>
  <r>
    <n v="24432"/>
    <s v="Critical"/>
    <n v="0.01"/>
    <n v="6.48"/>
    <n v="6.22"/>
    <n v="1361"/>
    <x v="1"/>
    <s v="Kristina Collier"/>
    <s v="Express Air"/>
    <x v="3"/>
    <x v="0"/>
    <x v="7"/>
    <s v="Small Box"/>
    <x v="512"/>
    <n v="0.37"/>
    <n v="-0.22503887129283043"/>
    <s v="United States"/>
    <x v="2"/>
    <x v="22"/>
    <s v="Allen Park"/>
    <n v="48101"/>
    <x v="104"/>
    <x v="2"/>
    <s v="2015"/>
    <d v="2015-02-11T00:00:00"/>
    <n v="-15.6312"/>
    <n v="9"/>
    <n v="69.459999999999994"/>
    <n v="89596"/>
    <x v="0"/>
  </r>
  <r>
    <n v="24433"/>
    <s v="Critical"/>
    <n v="0.03"/>
    <n v="85.99"/>
    <n v="3.3"/>
    <n v="1361"/>
    <x v="1"/>
    <s v="Kristina Collier"/>
    <s v="Regular Air"/>
    <x v="3"/>
    <x v="2"/>
    <x v="5"/>
    <s v="Small Pack"/>
    <x v="181"/>
    <n v="0.37"/>
    <n v="0.69"/>
    <s v="United States"/>
    <x v="2"/>
    <x v="22"/>
    <s v="Allen Park"/>
    <n v="48101"/>
    <x v="104"/>
    <x v="2"/>
    <s v="2015"/>
    <d v="2015-02-12T00:00:00"/>
    <n v="790.54679999999996"/>
    <n v="16"/>
    <n v="1145.72"/>
    <n v="89596"/>
    <x v="0"/>
  </r>
  <r>
    <n v="23011"/>
    <s v="Medium"/>
    <n v="0.05"/>
    <n v="12.97"/>
    <n v="1.49"/>
    <n v="1363"/>
    <x v="1"/>
    <s v="Earl Roy"/>
    <s v="Regular Air"/>
    <x v="3"/>
    <x v="0"/>
    <x v="8"/>
    <s v="Small Box"/>
    <x v="513"/>
    <n v="0.35"/>
    <n v="0.20728100113765641"/>
    <s v="United States"/>
    <x v="3"/>
    <x v="26"/>
    <s v="Casselberry"/>
    <n v="32707"/>
    <x v="128"/>
    <x v="2"/>
    <s v="2015"/>
    <d v="2015-02-06T00:00:00"/>
    <n v="5.4659999999999993"/>
    <n v="2"/>
    <n v="26.37"/>
    <n v="89993"/>
    <x v="0"/>
  </r>
  <r>
    <n v="23012"/>
    <s v="Medium"/>
    <n v="0.06"/>
    <n v="5.81"/>
    <n v="3.37"/>
    <n v="1363"/>
    <x v="1"/>
    <s v="Earl Roy"/>
    <s v="Regular Air"/>
    <x v="3"/>
    <x v="0"/>
    <x v="3"/>
    <s v="Wrap Bag"/>
    <x v="514"/>
    <n v="0.54"/>
    <n v="-2.7903854790419165"/>
    <s v="United States"/>
    <x v="3"/>
    <x v="26"/>
    <s v="Casselberry"/>
    <n v="32707"/>
    <x v="128"/>
    <x v="2"/>
    <s v="2015"/>
    <d v="2015-02-06T00:00:00"/>
    <n v="-149.1182"/>
    <n v="9"/>
    <n v="53.44"/>
    <n v="89993"/>
    <x v="0"/>
  </r>
  <r>
    <n v="19333"/>
    <s v="Not Specified"/>
    <n v="0.1"/>
    <n v="5.98"/>
    <n v="5.35"/>
    <n v="1364"/>
    <x v="0"/>
    <s v="Chris Ford"/>
    <s v="Regular Air"/>
    <x v="1"/>
    <x v="0"/>
    <x v="7"/>
    <s v="Small Box"/>
    <x v="515"/>
    <n v="0.4"/>
    <n v="-1.5741192884548307"/>
    <s v="United States"/>
    <x v="1"/>
    <x v="30"/>
    <s v="Camp Springs"/>
    <n v="20746"/>
    <x v="83"/>
    <x v="5"/>
    <s v="2015"/>
    <d v="2015-03-17T00:00:00"/>
    <n v="-90.26"/>
    <n v="10"/>
    <n v="57.34"/>
    <n v="89994"/>
    <x v="0"/>
  </r>
  <r>
    <n v="20539"/>
    <s v="Medium"/>
    <n v="0.03"/>
    <n v="73.98"/>
    <n v="14.52"/>
    <n v="1367"/>
    <x v="0"/>
    <s v="James Hunter"/>
    <s v="Regular Air"/>
    <x v="3"/>
    <x v="2"/>
    <x v="13"/>
    <s v="Small Box"/>
    <x v="414"/>
    <n v="0.65"/>
    <n v="-4.1284687420906092"/>
    <s v="United States"/>
    <x v="2"/>
    <x v="7"/>
    <s v="Lubbock"/>
    <n v="79424"/>
    <x v="0"/>
    <x v="0"/>
    <s v="2015"/>
    <d v="2015-01-10T00:00:00"/>
    <n v="-326.23159999999996"/>
    <n v="1"/>
    <n v="79.02"/>
    <n v="90513"/>
    <x v="0"/>
  </r>
  <r>
    <n v="26034"/>
    <s v="Medium"/>
    <n v="0.09"/>
    <n v="4.55"/>
    <n v="1.49"/>
    <n v="1368"/>
    <x v="0"/>
    <s v="Patsy Harmon"/>
    <s v="Regular Air"/>
    <x v="3"/>
    <x v="0"/>
    <x v="8"/>
    <s v="Small Box"/>
    <x v="516"/>
    <n v="0.35"/>
    <n v="0.66396856581532415"/>
    <s v="United States"/>
    <x v="2"/>
    <x v="7"/>
    <s v="Lufkin"/>
    <n v="75901"/>
    <x v="165"/>
    <x v="5"/>
    <s v="2015"/>
    <d v="2015-03-25T00:00:00"/>
    <n v="16.898"/>
    <n v="6"/>
    <n v="25.45"/>
    <n v="90514"/>
    <x v="0"/>
  </r>
  <r>
    <n v="26035"/>
    <s v="Medium"/>
    <n v="7.0000000000000007E-2"/>
    <n v="9.7799999999999994"/>
    <n v="5.76"/>
    <n v="1369"/>
    <x v="0"/>
    <s v="Joe D Dean"/>
    <s v="Express Air"/>
    <x v="3"/>
    <x v="0"/>
    <x v="4"/>
    <s v="Small Box"/>
    <x v="453"/>
    <n v="0.35"/>
    <n v="0.18190028901734104"/>
    <s v="United States"/>
    <x v="2"/>
    <x v="7"/>
    <s v="Mansfield"/>
    <n v="76063"/>
    <x v="165"/>
    <x v="5"/>
    <s v="2015"/>
    <d v="2015-03-25T00:00:00"/>
    <n v="20.14"/>
    <n v="11"/>
    <n v="110.72"/>
    <n v="90514"/>
    <x v="0"/>
  </r>
  <r>
    <n v="24534"/>
    <s v="Critical"/>
    <n v="0.06"/>
    <n v="44.01"/>
    <n v="3.5"/>
    <n v="1374"/>
    <x v="0"/>
    <s v="Earl Buck"/>
    <s v="Regular Air"/>
    <x v="1"/>
    <x v="0"/>
    <x v="15"/>
    <s v="Small Box"/>
    <x v="517"/>
    <n v="0.59"/>
    <n v="-0.45232211333617384"/>
    <s v="United States"/>
    <x v="0"/>
    <x v="1"/>
    <s v="Stockton"/>
    <n v="95207"/>
    <x v="31"/>
    <x v="1"/>
    <s v="2015"/>
    <d v="2015-06-08T00:00:00"/>
    <n v="-21.231999999999999"/>
    <n v="1"/>
    <n v="46.94"/>
    <n v="88212"/>
    <x v="0"/>
  </r>
  <r>
    <n v="19932"/>
    <s v="Low"/>
    <n v="0.05"/>
    <n v="2.89"/>
    <n v="0.5"/>
    <n v="1380"/>
    <x v="0"/>
    <s v="Jeanne Walker"/>
    <s v="Regular Air"/>
    <x v="1"/>
    <x v="0"/>
    <x v="9"/>
    <s v="Small Box"/>
    <x v="277"/>
    <n v="0.38"/>
    <n v="0.69"/>
    <s v="United States"/>
    <x v="1"/>
    <x v="16"/>
    <s v="Portsmouth"/>
    <n v="3801"/>
    <x v="150"/>
    <x v="1"/>
    <s v="2015"/>
    <d v="2015-07-03T00:00:00"/>
    <n v="18.0642"/>
    <n v="9"/>
    <n v="26.18"/>
    <n v="88213"/>
    <x v="0"/>
  </r>
  <r>
    <n v="19018"/>
    <s v="Medium"/>
    <n v="0.03"/>
    <n v="2.23"/>
    <n v="4.57"/>
    <n v="1383"/>
    <x v="0"/>
    <s v="Christina Hanna"/>
    <s v="Regular Air"/>
    <x v="3"/>
    <x v="1"/>
    <x v="2"/>
    <s v="Small Pack"/>
    <x v="518"/>
    <n v="0.41"/>
    <n v="-3.2536636427076062"/>
    <s v="United States"/>
    <x v="0"/>
    <x v="17"/>
    <s v="West Valley City"/>
    <n v="84120"/>
    <x v="90"/>
    <x v="3"/>
    <s v="2015"/>
    <d v="2015-05-02T00:00:00"/>
    <n v="-93.25"/>
    <n v="12"/>
    <n v="28.66"/>
    <n v="89406"/>
    <x v="0"/>
  </r>
  <r>
    <n v="25790"/>
    <s v="Not Specified"/>
    <n v="7.0000000000000007E-2"/>
    <n v="11.29"/>
    <n v="5.03"/>
    <n v="1384"/>
    <x v="1"/>
    <s v="George McLamb"/>
    <s v="Regular Air"/>
    <x v="3"/>
    <x v="0"/>
    <x v="10"/>
    <s v="Small Box"/>
    <x v="519"/>
    <n v="0.59"/>
    <n v="-1.3235103101152783"/>
    <s v="United States"/>
    <x v="3"/>
    <x v="8"/>
    <s v="Alexandria"/>
    <n v="22304"/>
    <x v="133"/>
    <x v="1"/>
    <s v="2015"/>
    <d v="2015-07-02T00:00:00"/>
    <n v="-163.03"/>
    <n v="11"/>
    <n v="123.18"/>
    <n v="89407"/>
    <x v="0"/>
  </r>
  <r>
    <n v="22984"/>
    <s v="Low"/>
    <n v="0.02"/>
    <n v="70.97"/>
    <n v="3.5"/>
    <n v="1384"/>
    <x v="1"/>
    <s v="George McLamb"/>
    <s v="Regular Air"/>
    <x v="3"/>
    <x v="0"/>
    <x v="15"/>
    <s v="Small Box"/>
    <x v="235"/>
    <n v="0.59"/>
    <n v="1.5399161444714657E-2"/>
    <s v="United States"/>
    <x v="3"/>
    <x v="8"/>
    <s v="Alexandria"/>
    <n v="22304"/>
    <x v="31"/>
    <x v="1"/>
    <s v="2015"/>
    <d v="2015-06-14T00:00:00"/>
    <n v="23.61599999999995"/>
    <n v="21"/>
    <n v="1533.59"/>
    <n v="89408"/>
    <x v="0"/>
  </r>
  <r>
    <n v="18970"/>
    <s v="Critical"/>
    <n v="0.06"/>
    <n v="1.74"/>
    <n v="4.08"/>
    <n v="1389"/>
    <x v="1"/>
    <s v="Jean Khan"/>
    <s v="Regular Air"/>
    <x v="0"/>
    <x v="1"/>
    <x v="2"/>
    <s v="Small Pack"/>
    <x v="60"/>
    <n v="0.53"/>
    <n v="-3.9975451263537907"/>
    <s v="United States"/>
    <x v="0"/>
    <x v="1"/>
    <s v="Menlo Park"/>
    <n v="94025"/>
    <x v="51"/>
    <x v="0"/>
    <s v="2015"/>
    <d v="2015-01-26T00:00:00"/>
    <n v="-11.0732"/>
    <n v="1"/>
    <n v="2.77"/>
    <n v="88726"/>
    <x v="0"/>
  </r>
  <r>
    <n v="19852"/>
    <s v="High"/>
    <n v="0.08"/>
    <n v="2.62"/>
    <n v="0.8"/>
    <n v="1389"/>
    <x v="1"/>
    <s v="Jean Khan"/>
    <s v="Express Air"/>
    <x v="2"/>
    <x v="0"/>
    <x v="3"/>
    <s v="Wrap Bag"/>
    <x v="505"/>
    <n v="0.39"/>
    <n v="0.69"/>
    <s v="United States"/>
    <x v="0"/>
    <x v="1"/>
    <s v="Menlo Park"/>
    <n v="94025"/>
    <x v="116"/>
    <x v="3"/>
    <s v="2015"/>
    <d v="2015-05-15T00:00:00"/>
    <n v="21.769499999999997"/>
    <n v="12"/>
    <n v="31.55"/>
    <n v="88728"/>
    <x v="0"/>
  </r>
  <r>
    <n v="19111"/>
    <s v="High"/>
    <n v="0.09"/>
    <n v="2.61"/>
    <n v="0.5"/>
    <n v="1389"/>
    <x v="1"/>
    <s v="Jean Khan"/>
    <s v="Regular Air"/>
    <x v="3"/>
    <x v="0"/>
    <x v="9"/>
    <s v="Small Box"/>
    <x v="413"/>
    <n v="0.39"/>
    <n v="0.69"/>
    <s v="United States"/>
    <x v="0"/>
    <x v="1"/>
    <s v="Menlo Park"/>
    <n v="94025"/>
    <x v="26"/>
    <x v="1"/>
    <s v="2015"/>
    <d v="2015-06-05T00:00:00"/>
    <n v="29.380199999999995"/>
    <n v="17"/>
    <n v="42.58"/>
    <n v="88729"/>
    <x v="0"/>
  </r>
  <r>
    <n v="18702"/>
    <s v="Critical"/>
    <n v="0.1"/>
    <n v="8.17"/>
    <n v="1.69"/>
    <n v="1390"/>
    <x v="1"/>
    <s v="Hazel Jones"/>
    <s v="Regular Air"/>
    <x v="0"/>
    <x v="0"/>
    <x v="7"/>
    <s v="Wrap Bag"/>
    <x v="520"/>
    <n v="0.38"/>
    <n v="0.69"/>
    <s v="United States"/>
    <x v="0"/>
    <x v="1"/>
    <s v="Stockton"/>
    <n v="95207"/>
    <x v="41"/>
    <x v="3"/>
    <s v="2015"/>
    <d v="2015-05-16T00:00:00"/>
    <n v="100.2984"/>
    <n v="19"/>
    <n v="145.36000000000001"/>
    <n v="88731"/>
    <x v="0"/>
  </r>
  <r>
    <n v="18703"/>
    <s v="Critical"/>
    <n v="0.03"/>
    <n v="110.99"/>
    <n v="2.5"/>
    <n v="1390"/>
    <x v="1"/>
    <s v="Hazel Jones"/>
    <s v="Regular Air"/>
    <x v="0"/>
    <x v="2"/>
    <x v="5"/>
    <s v="Small Box"/>
    <x v="170"/>
    <n v="0.56999999999999995"/>
    <n v="0.69"/>
    <s v="United States"/>
    <x v="0"/>
    <x v="1"/>
    <s v="Stockton"/>
    <n v="95207"/>
    <x v="41"/>
    <x v="3"/>
    <s v="2015"/>
    <d v="2015-05-18T00:00:00"/>
    <n v="2495.3987999999999"/>
    <n v="38"/>
    <n v="3616.52"/>
    <n v="88731"/>
    <x v="0"/>
  </r>
  <r>
    <n v="20523"/>
    <s v="Not Specified"/>
    <n v="0"/>
    <n v="2.88"/>
    <n v="0.7"/>
    <n v="1391"/>
    <x v="1"/>
    <s v="Carolyn Greer"/>
    <s v="Express Air"/>
    <x v="3"/>
    <x v="0"/>
    <x v="0"/>
    <s v="Wrap Bag"/>
    <x v="122"/>
    <n v="0.56000000000000005"/>
    <n v="-1.3819095477386863E-2"/>
    <s v="United States"/>
    <x v="0"/>
    <x v="1"/>
    <s v="Sunnyvale"/>
    <n v="94086"/>
    <x v="158"/>
    <x v="4"/>
    <s v="2015"/>
    <d v="2015-04-24T00:00:00"/>
    <n v="-0.10999999999999943"/>
    <n v="1"/>
    <n v="7.96"/>
    <n v="88727"/>
    <x v="0"/>
  </r>
  <r>
    <n v="20163"/>
    <s v="Low"/>
    <n v="7.0000000000000007E-2"/>
    <n v="12.28"/>
    <n v="6.13"/>
    <n v="1391"/>
    <x v="1"/>
    <s v="Carolyn Greer"/>
    <s v="Regular Air"/>
    <x v="2"/>
    <x v="0"/>
    <x v="10"/>
    <s v="Small Box"/>
    <x v="521"/>
    <n v="0.56999999999999995"/>
    <n v="3.9107779973818681E-2"/>
    <s v="United States"/>
    <x v="0"/>
    <x v="1"/>
    <s v="Sunnyvale"/>
    <n v="94086"/>
    <x v="32"/>
    <x v="3"/>
    <s v="2015"/>
    <d v="2015-05-10T00:00:00"/>
    <n v="15.236000000000018"/>
    <n v="33"/>
    <n v="389.59"/>
    <n v="88730"/>
    <x v="0"/>
  </r>
  <r>
    <n v="5297"/>
    <s v="Not Specified"/>
    <n v="0"/>
    <n v="8.6"/>
    <n v="6.19"/>
    <n v="1402"/>
    <x v="1"/>
    <s v="Wesley Tate"/>
    <s v="Regular Air"/>
    <x v="0"/>
    <x v="0"/>
    <x v="8"/>
    <s v="Small Box"/>
    <x v="331"/>
    <n v="0.38"/>
    <n v="-9.5678849717564587E-2"/>
    <s v="United States"/>
    <x v="2"/>
    <x v="12"/>
    <s v="Chicago"/>
    <n v="60653"/>
    <x v="43"/>
    <x v="0"/>
    <s v="2015"/>
    <d v="2015-01-15T00:00:00"/>
    <n v="-42.8536"/>
    <n v="48"/>
    <n v="447.89"/>
    <n v="37729"/>
    <x v="0"/>
  </r>
  <r>
    <n v="6080"/>
    <s v="Medium"/>
    <n v="0.04"/>
    <n v="30.73"/>
    <n v="4"/>
    <n v="1402"/>
    <x v="1"/>
    <s v="Wesley Tate"/>
    <s v="Regular Air"/>
    <x v="1"/>
    <x v="2"/>
    <x v="13"/>
    <s v="Small Box"/>
    <x v="88"/>
    <n v="0.75"/>
    <n v="-1.4632189409081951E-2"/>
    <s v="United States"/>
    <x v="2"/>
    <x v="12"/>
    <s v="Chicago"/>
    <n v="60653"/>
    <x v="72"/>
    <x v="0"/>
    <s v="2015"/>
    <d v="2015-01-22T00:00:00"/>
    <n v="-20.79"/>
    <n v="48"/>
    <n v="1420.84"/>
    <n v="43079"/>
    <x v="0"/>
  </r>
  <r>
    <n v="23297"/>
    <s v="Not Specified"/>
    <n v="0"/>
    <n v="8.6"/>
    <n v="6.19"/>
    <n v="1405"/>
    <x v="1"/>
    <s v="Crystal Floyd"/>
    <s v="Regular Air"/>
    <x v="0"/>
    <x v="0"/>
    <x v="8"/>
    <s v="Small Box"/>
    <x v="331"/>
    <n v="0.38"/>
    <n v="-0.29661105653299991"/>
    <s v="United States"/>
    <x v="2"/>
    <x v="22"/>
    <s v="Battle Creek"/>
    <n v="49017"/>
    <x v="43"/>
    <x v="0"/>
    <s v="2015"/>
    <d v="2015-01-15T00:00:00"/>
    <n v="-33.211539999999999"/>
    <n v="12"/>
    <n v="111.97"/>
    <n v="86144"/>
    <x v="0"/>
  </r>
  <r>
    <n v="24080"/>
    <s v="Medium"/>
    <n v="0.04"/>
    <n v="30.73"/>
    <n v="4"/>
    <n v="1405"/>
    <x v="1"/>
    <s v="Crystal Floyd"/>
    <s v="Regular Air"/>
    <x v="1"/>
    <x v="2"/>
    <x v="13"/>
    <s v="Small Box"/>
    <x v="88"/>
    <n v="0.75"/>
    <n v="-5.8528757636327804E-2"/>
    <s v="United States"/>
    <x v="2"/>
    <x v="22"/>
    <s v="Battle Creek"/>
    <n v="49017"/>
    <x v="72"/>
    <x v="0"/>
    <s v="2015"/>
    <d v="2015-01-22T00:00:00"/>
    <n v="-20.79"/>
    <n v="12"/>
    <n v="355.21"/>
    <n v="86145"/>
    <x v="0"/>
  </r>
  <r>
    <n v="19417"/>
    <s v="Medium"/>
    <n v="0"/>
    <n v="65.989999999999995"/>
    <n v="5.26"/>
    <n v="1410"/>
    <x v="0"/>
    <s v="Charles Ward"/>
    <s v="Regular Air"/>
    <x v="0"/>
    <x v="2"/>
    <x v="5"/>
    <s v="Small Box"/>
    <x v="522"/>
    <n v="0.59"/>
    <n v="0.69"/>
    <s v="United States"/>
    <x v="0"/>
    <x v="1"/>
    <s v="Moreno Valley"/>
    <n v="92553"/>
    <x v="74"/>
    <x v="4"/>
    <s v="2015"/>
    <d v="2015-04-08T00:00:00"/>
    <n v="369.99869999999999"/>
    <n v="9"/>
    <n v="536.23"/>
    <n v="87086"/>
    <x v="0"/>
  </r>
  <r>
    <n v="24407"/>
    <s v="Not Specified"/>
    <n v="0.08"/>
    <n v="3.38"/>
    <n v="0.85"/>
    <n v="1412"/>
    <x v="0"/>
    <s v="Marc Ray"/>
    <s v="Regular Air"/>
    <x v="0"/>
    <x v="0"/>
    <x v="0"/>
    <s v="Wrap Bag"/>
    <x v="523"/>
    <n v="0.48"/>
    <n v="0.52701880958515845"/>
    <s v="United States"/>
    <x v="0"/>
    <x v="1"/>
    <s v="Mountain View"/>
    <n v="94043"/>
    <x v="23"/>
    <x v="2"/>
    <s v="2015"/>
    <d v="2015-02-04T00:00:00"/>
    <n v="20.453600000000002"/>
    <n v="12"/>
    <n v="38.81"/>
    <n v="87087"/>
    <x v="0"/>
  </r>
  <r>
    <n v="1417"/>
    <s v="Medium"/>
    <n v="0"/>
    <n v="65.989999999999995"/>
    <n v="5.26"/>
    <n v="1413"/>
    <x v="1"/>
    <s v="Pamela Wiley"/>
    <s v="Regular Air"/>
    <x v="0"/>
    <x v="2"/>
    <x v="5"/>
    <s v="Small Box"/>
    <x v="522"/>
    <n v="0.59"/>
    <n v="0.25280663148275928"/>
    <s v="United States"/>
    <x v="1"/>
    <x v="15"/>
    <s v="Boston"/>
    <n v="2113"/>
    <x v="74"/>
    <x v="4"/>
    <s v="2015"/>
    <d v="2015-04-08T00:00:00"/>
    <n v="542.25"/>
    <n v="36"/>
    <n v="2144.92"/>
    <n v="10277"/>
    <x v="0"/>
  </r>
  <r>
    <n v="6406"/>
    <s v="Not Specified"/>
    <n v="0.02"/>
    <n v="16.48"/>
    <n v="1.99"/>
    <n v="1413"/>
    <x v="1"/>
    <s v="Pamela Wiley"/>
    <s v="Express Air"/>
    <x v="0"/>
    <x v="2"/>
    <x v="13"/>
    <s v="Small Pack"/>
    <x v="524"/>
    <n v="0.42"/>
    <n v="0.14365610037972593"/>
    <s v="United States"/>
    <x v="1"/>
    <x v="15"/>
    <s v="Boston"/>
    <n v="2113"/>
    <x v="23"/>
    <x v="2"/>
    <s v="2015"/>
    <d v="2015-02-04T00:00:00"/>
    <n v="69.61"/>
    <n v="27"/>
    <n v="484.56"/>
    <n v="45539"/>
    <x v="0"/>
  </r>
  <r>
    <n v="25129"/>
    <s v="Critical"/>
    <n v="0.02"/>
    <n v="417.4"/>
    <n v="75.23"/>
    <n v="1416"/>
    <x v="1"/>
    <s v="Betsy Gibson"/>
    <s v="Delivery Truck"/>
    <x v="2"/>
    <x v="1"/>
    <x v="11"/>
    <s v="Jumbo Box"/>
    <x v="249"/>
    <n v="0.79"/>
    <n v="-1.3473088431909341"/>
    <s v="United States"/>
    <x v="2"/>
    <x v="38"/>
    <s v="Indianapolis"/>
    <n v="46203"/>
    <x v="166"/>
    <x v="3"/>
    <s v="2015"/>
    <d v="2015-05-07T00:00:00"/>
    <n v="-634.86540000000002"/>
    <n v="1"/>
    <n v="471.21"/>
    <n v="90538"/>
    <x v="0"/>
  </r>
  <r>
    <n v="24722"/>
    <s v="High"/>
    <n v="0.04"/>
    <n v="46.89"/>
    <n v="5.0999999999999996"/>
    <n v="1416"/>
    <x v="1"/>
    <s v="Betsy Gibson"/>
    <s v="Regular Air"/>
    <x v="2"/>
    <x v="0"/>
    <x v="15"/>
    <s v="Medium Box"/>
    <x v="480"/>
    <n v="0.46"/>
    <n v="0.47708230655495315"/>
    <s v="United States"/>
    <x v="2"/>
    <x v="38"/>
    <s v="Indianapolis"/>
    <n v="46203"/>
    <x v="97"/>
    <x v="1"/>
    <s v="2015"/>
    <d v="2015-06-27T00:00:00"/>
    <n v="87.12"/>
    <n v="4"/>
    <n v="182.61"/>
    <n v="90540"/>
    <x v="0"/>
  </r>
  <r>
    <n v="22823"/>
    <s v="Low"/>
    <n v="7.0000000000000007E-2"/>
    <n v="4.84"/>
    <n v="0.71"/>
    <n v="1418"/>
    <x v="0"/>
    <s v="Rebecca Lindsey"/>
    <s v="Regular Air"/>
    <x v="2"/>
    <x v="0"/>
    <x v="0"/>
    <s v="Wrap Bag"/>
    <x v="525"/>
    <n v="0.52"/>
    <n v="0.69"/>
    <s v="United States"/>
    <x v="2"/>
    <x v="38"/>
    <s v="Kokomo"/>
    <n v="46901"/>
    <x v="167"/>
    <x v="0"/>
    <s v="2015"/>
    <d v="2015-01-03T00:00:00"/>
    <n v="25.240199999999998"/>
    <n v="8"/>
    <n v="36.58"/>
    <n v="90539"/>
    <x v="0"/>
  </r>
  <r>
    <n v="24295"/>
    <s v="Not Specified"/>
    <n v="0.01"/>
    <n v="124.49"/>
    <n v="51.94"/>
    <n v="1419"/>
    <x v="0"/>
    <s v="Brooke Lancaster"/>
    <s v="Delivery Truck"/>
    <x v="2"/>
    <x v="1"/>
    <x v="11"/>
    <s v="Jumbo Box"/>
    <x v="156"/>
    <n v="0.63"/>
    <n v="-3.9844218726326958E-2"/>
    <s v="United States"/>
    <x v="2"/>
    <x v="38"/>
    <s v="Lafayette"/>
    <n v="47905"/>
    <x v="97"/>
    <x v="1"/>
    <s v="2015"/>
    <d v="2015-06-26T00:00:00"/>
    <n v="-94.674644999999998"/>
    <n v="18"/>
    <n v="2376.12"/>
    <n v="90540"/>
    <x v="0"/>
  </r>
  <r>
    <n v="19024"/>
    <s v="Low"/>
    <n v="0.05"/>
    <n v="350.99"/>
    <n v="39"/>
    <n v="1424"/>
    <x v="1"/>
    <s v="Robyn Zhou"/>
    <s v="Delivery Truck"/>
    <x v="1"/>
    <x v="1"/>
    <x v="1"/>
    <s v="Jumbo Drum"/>
    <x v="455"/>
    <n v="0.55000000000000004"/>
    <n v="0.44239706689671393"/>
    <s v="United States"/>
    <x v="0"/>
    <x v="21"/>
    <s v="Englewood"/>
    <n v="80112"/>
    <x v="38"/>
    <x v="0"/>
    <s v="2015"/>
    <d v="2015-01-14T00:00:00"/>
    <n v="451.28039999999999"/>
    <n v="3"/>
    <n v="1020.08"/>
    <n v="89448"/>
    <x v="0"/>
  </r>
  <r>
    <n v="19025"/>
    <s v="Low"/>
    <n v="0"/>
    <n v="8.74"/>
    <n v="1.39"/>
    <n v="1424"/>
    <x v="1"/>
    <s v="Robyn Zhou"/>
    <s v="Regular Air"/>
    <x v="1"/>
    <x v="0"/>
    <x v="4"/>
    <s v="Small Box"/>
    <x v="526"/>
    <n v="0.38"/>
    <n v="0.69"/>
    <s v="United States"/>
    <x v="0"/>
    <x v="21"/>
    <s v="Englewood"/>
    <n v="80112"/>
    <x v="38"/>
    <x v="0"/>
    <s v="2015"/>
    <d v="2015-01-16T00:00:00"/>
    <n v="44.988"/>
    <n v="7"/>
    <n v="65.2"/>
    <n v="89448"/>
    <x v="0"/>
  </r>
  <r>
    <n v="19026"/>
    <s v="Low"/>
    <n v="0.02"/>
    <n v="1.98"/>
    <n v="0.7"/>
    <n v="1424"/>
    <x v="1"/>
    <s v="Robyn Zhou"/>
    <s v="Regular Air"/>
    <x v="1"/>
    <x v="0"/>
    <x v="3"/>
    <s v="Wrap Bag"/>
    <x v="133"/>
    <n v="0.83"/>
    <n v="-0.9177866312527666"/>
    <s v="United States"/>
    <x v="0"/>
    <x v="21"/>
    <s v="Englewood"/>
    <n v="80112"/>
    <x v="38"/>
    <x v="0"/>
    <s v="2015"/>
    <d v="2015-01-16T00:00:00"/>
    <n v="-20.732799999999997"/>
    <n v="11"/>
    <n v="22.59"/>
    <n v="89448"/>
    <x v="0"/>
  </r>
  <r>
    <n v="23620"/>
    <s v="Not Specified"/>
    <n v="0.05"/>
    <n v="8.0399999999999991"/>
    <n v="8.94"/>
    <n v="1424"/>
    <x v="1"/>
    <s v="Robyn Zhou"/>
    <s v="Regular Air"/>
    <x v="1"/>
    <x v="0"/>
    <x v="8"/>
    <s v="Small Box"/>
    <x v="376"/>
    <n v="0.4"/>
    <n v="-1.3546044825313115"/>
    <s v="United States"/>
    <x v="0"/>
    <x v="21"/>
    <s v="Englewood"/>
    <n v="80112"/>
    <x v="105"/>
    <x v="1"/>
    <s v="2015"/>
    <d v="2015-06-22T00:00:00"/>
    <n v="-164.39479999999998"/>
    <n v="15"/>
    <n v="121.36"/>
    <n v="89449"/>
    <x v="0"/>
  </r>
  <r>
    <n v="22824"/>
    <s v="Low"/>
    <n v="0.04"/>
    <n v="2036.48"/>
    <n v="14.7"/>
    <n v="1425"/>
    <x v="0"/>
    <s v="Gregory Crane"/>
    <s v="Delivery Truck"/>
    <x v="2"/>
    <x v="2"/>
    <x v="6"/>
    <s v="Jumbo Drum"/>
    <x v="220"/>
    <n v="0.55000000000000004"/>
    <n v="-2.3802331067155986"/>
    <s v="United States"/>
    <x v="0"/>
    <x v="21"/>
    <s v="Fort Collins"/>
    <n v="80525"/>
    <x v="167"/>
    <x v="0"/>
    <s v="2015"/>
    <d v="2015-01-06T00:00:00"/>
    <n v="-4793.0039999999999"/>
    <n v="1"/>
    <n v="2013.67"/>
    <n v="89450"/>
    <x v="0"/>
  </r>
  <r>
    <n v="22407"/>
    <s v="Low"/>
    <n v="0.09"/>
    <n v="125.99"/>
    <n v="2.5"/>
    <n v="1427"/>
    <x v="0"/>
    <s v="Stacy Gould"/>
    <s v="Regular Air"/>
    <x v="1"/>
    <x v="2"/>
    <x v="5"/>
    <s v="Small Box"/>
    <x v="418"/>
    <n v="0.6"/>
    <n v="0.69"/>
    <s v="United States"/>
    <x v="2"/>
    <x v="22"/>
    <s v="Bay City"/>
    <n v="48708"/>
    <x v="64"/>
    <x v="2"/>
    <s v="2015"/>
    <d v="2015-02-09T00:00:00"/>
    <n v="1258.7876999999999"/>
    <n v="18"/>
    <n v="1824.33"/>
    <n v="90905"/>
    <x v="0"/>
  </r>
  <r>
    <n v="19810"/>
    <s v="Not Specified"/>
    <n v="0.05"/>
    <n v="9.7799999999999994"/>
    <n v="1.39"/>
    <n v="1432"/>
    <x v="1"/>
    <s v="Kerry Green"/>
    <s v="Regular Air"/>
    <x v="0"/>
    <x v="0"/>
    <x v="4"/>
    <s v="Small Box"/>
    <x v="453"/>
    <n v="0.39"/>
    <n v="0.69"/>
    <s v="United States"/>
    <x v="2"/>
    <x v="38"/>
    <s v="Indianapolis"/>
    <n v="46203"/>
    <x v="93"/>
    <x v="5"/>
    <s v="2015"/>
    <d v="2015-03-06T00:00:00"/>
    <n v="74.278499999999994"/>
    <n v="11"/>
    <n v="107.65"/>
    <n v="86826"/>
    <x v="0"/>
  </r>
  <r>
    <n v="18762"/>
    <s v="Low"/>
    <n v="7.0000000000000007E-2"/>
    <n v="10.98"/>
    <n v="4.8"/>
    <n v="1432"/>
    <x v="1"/>
    <s v="Kerry Green"/>
    <s v="Regular Air"/>
    <x v="0"/>
    <x v="0"/>
    <x v="4"/>
    <s v="Small Box"/>
    <x v="182"/>
    <n v="0.36"/>
    <n v="0.32031959324496095"/>
    <s v="United States"/>
    <x v="2"/>
    <x v="38"/>
    <s v="Indianapolis"/>
    <n v="46203"/>
    <x v="105"/>
    <x v="1"/>
    <s v="2015"/>
    <d v="2015-06-27T00:00:00"/>
    <n v="52.92"/>
    <n v="16"/>
    <n v="165.21"/>
    <n v="86827"/>
    <x v="0"/>
  </r>
  <r>
    <n v="19811"/>
    <s v="Not Specified"/>
    <n v="0.02"/>
    <n v="3.28"/>
    <n v="3.97"/>
    <n v="1433"/>
    <x v="1"/>
    <s v="Frances Jackson"/>
    <s v="Express Air"/>
    <x v="0"/>
    <x v="0"/>
    <x v="0"/>
    <s v="Wrap Bag"/>
    <x v="365"/>
    <n v="0.56000000000000005"/>
    <n v="-2.6381709741550696"/>
    <s v="United States"/>
    <x v="2"/>
    <x v="38"/>
    <s v="Jeffersonville"/>
    <n v="47130"/>
    <x v="93"/>
    <x v="5"/>
    <s v="2015"/>
    <d v="2015-03-06T00:00:00"/>
    <n v="-66.349999999999994"/>
    <n v="7"/>
    <n v="25.15"/>
    <n v="86826"/>
    <x v="0"/>
  </r>
  <r>
    <n v="20124"/>
    <s v="High"/>
    <n v="7.0000000000000007E-2"/>
    <n v="300.98"/>
    <n v="64.73"/>
    <n v="1433"/>
    <x v="1"/>
    <s v="Frances Jackson"/>
    <s v="Delivery Truck"/>
    <x v="0"/>
    <x v="1"/>
    <x v="1"/>
    <s v="Jumbo Drum"/>
    <x v="527"/>
    <n v="0.56000000000000005"/>
    <n v="0.32659442406593309"/>
    <s v="United States"/>
    <x v="2"/>
    <x v="38"/>
    <s v="Jeffersonville"/>
    <n v="47130"/>
    <x v="168"/>
    <x v="3"/>
    <s v="2015"/>
    <d v="2015-05-21T00:00:00"/>
    <n v="1399.6400000000003"/>
    <n v="14"/>
    <n v="4285.5600000000004"/>
    <n v="86828"/>
    <x v="0"/>
  </r>
  <r>
    <n v="20125"/>
    <s v="High"/>
    <n v="0.01"/>
    <n v="20.98"/>
    <n v="45"/>
    <n v="1433"/>
    <x v="1"/>
    <s v="Frances Jackson"/>
    <s v="Delivery Truck"/>
    <x v="0"/>
    <x v="0"/>
    <x v="10"/>
    <s v="Jumbo Drum"/>
    <x v="528"/>
    <n v="0.61"/>
    <n v="0.36847173606601563"/>
    <s v="United States"/>
    <x v="2"/>
    <x v="38"/>
    <s v="Jeffersonville"/>
    <n v="47130"/>
    <x v="168"/>
    <x v="3"/>
    <s v="2015"/>
    <d v="2015-05-19T00:00:00"/>
    <n v="232.64200000000028"/>
    <n v="28"/>
    <n v="631.37"/>
    <n v="86828"/>
    <x v="0"/>
  </r>
  <r>
    <n v="21955"/>
    <s v="Critical"/>
    <n v="0.01"/>
    <n v="80.98"/>
    <n v="35"/>
    <n v="1438"/>
    <x v="0"/>
    <s v="Jean Weiss Diaz"/>
    <s v="Regular Air"/>
    <x v="0"/>
    <x v="0"/>
    <x v="10"/>
    <s v="Large Box"/>
    <x v="354"/>
    <n v="0.83"/>
    <n v="-1.528482992943285"/>
    <s v="United States"/>
    <x v="1"/>
    <x v="10"/>
    <s v="Elyria"/>
    <n v="44035"/>
    <x v="46"/>
    <x v="0"/>
    <s v="2015"/>
    <d v="2015-01-24T00:00:00"/>
    <n v="-409.37360000000001"/>
    <n v="3"/>
    <n v="267.83"/>
    <n v="90120"/>
    <x v="0"/>
  </r>
  <r>
    <n v="23415"/>
    <s v="Critical"/>
    <n v="0.05"/>
    <n v="6.48"/>
    <n v="6.22"/>
    <n v="1439"/>
    <x v="0"/>
    <s v="Kyle Kaufman"/>
    <s v="Regular Air"/>
    <x v="0"/>
    <x v="0"/>
    <x v="7"/>
    <s v="Small Box"/>
    <x v="512"/>
    <n v="0.37"/>
    <n v="-1.3546132339235788"/>
    <s v="United States"/>
    <x v="1"/>
    <x v="10"/>
    <s v="Euclid"/>
    <n v="44117"/>
    <x v="65"/>
    <x v="4"/>
    <s v="2015"/>
    <d v="2015-04-29T00:00:00"/>
    <n v="-29.07"/>
    <n v="3"/>
    <n v="21.46"/>
    <n v="90121"/>
    <x v="0"/>
  </r>
  <r>
    <n v="22672"/>
    <s v="Not Specified"/>
    <n v="0.04"/>
    <n v="177.98"/>
    <n v="0.99"/>
    <n v="1442"/>
    <x v="1"/>
    <s v="Rodney Field"/>
    <s v="Regular Air"/>
    <x v="0"/>
    <x v="0"/>
    <x v="15"/>
    <s v="Small Box"/>
    <x v="529"/>
    <n v="0.56000000000000005"/>
    <n v="0.69"/>
    <s v="United States"/>
    <x v="2"/>
    <x v="33"/>
    <s v="Springfield"/>
    <n v="65807"/>
    <x v="97"/>
    <x v="1"/>
    <s v="2015"/>
    <d v="2015-06-27T00:00:00"/>
    <n v="1909.8854999999996"/>
    <n v="15"/>
    <n v="2767.95"/>
    <n v="89076"/>
    <x v="0"/>
  </r>
  <r>
    <n v="21945"/>
    <s v="Low"/>
    <n v="0.02"/>
    <n v="15.99"/>
    <n v="13.18"/>
    <n v="1442"/>
    <x v="1"/>
    <s v="Rodney Field"/>
    <s v="Express Air"/>
    <x v="0"/>
    <x v="0"/>
    <x v="8"/>
    <s v="Small Box"/>
    <x v="222"/>
    <n v="0.37"/>
    <n v="-0.62580264976022115"/>
    <s v="United States"/>
    <x v="2"/>
    <x v="33"/>
    <s v="Springfield"/>
    <n v="65807"/>
    <x v="111"/>
    <x v="0"/>
    <s v="2015"/>
    <d v="2015-02-03T00:00:00"/>
    <n v="-76.992500000000007"/>
    <n v="7"/>
    <n v="123.03"/>
    <n v="89077"/>
    <x v="0"/>
  </r>
  <r>
    <n v="21946"/>
    <s v="Low"/>
    <n v="0.09"/>
    <n v="46.94"/>
    <n v="6.77"/>
    <n v="1442"/>
    <x v="1"/>
    <s v="Rodney Field"/>
    <s v="Express Air"/>
    <x v="0"/>
    <x v="1"/>
    <x v="2"/>
    <s v="Small Box"/>
    <x v="530"/>
    <n v="0.44"/>
    <n v="0.69"/>
    <s v="United States"/>
    <x v="2"/>
    <x v="33"/>
    <s v="Springfield"/>
    <n v="65807"/>
    <x v="111"/>
    <x v="0"/>
    <s v="2015"/>
    <d v="2015-01-30T00:00:00"/>
    <n v="297.96959999999996"/>
    <n v="10"/>
    <n v="431.84"/>
    <n v="89077"/>
    <x v="0"/>
  </r>
  <r>
    <n v="23793"/>
    <s v="Medium"/>
    <n v="0.1"/>
    <n v="218.08"/>
    <n v="18.059999999999999"/>
    <n v="1450"/>
    <x v="0"/>
    <s v="Veronica Peck"/>
    <s v="Express Air"/>
    <x v="3"/>
    <x v="1"/>
    <x v="1"/>
    <s v="Large Box"/>
    <x v="531"/>
    <n v="0.56999999999999995"/>
    <n v="0.55728900363826894"/>
    <s v="United States"/>
    <x v="0"/>
    <x v="1"/>
    <s v="South Lake Tahoe"/>
    <n v="96150"/>
    <x v="84"/>
    <x v="3"/>
    <s v="2015"/>
    <d v="2015-05-25T00:00:00"/>
    <n v="1318.83"/>
    <n v="12"/>
    <n v="2366.5100000000002"/>
    <n v="86735"/>
    <x v="0"/>
  </r>
  <r>
    <n v="25006"/>
    <s v="High"/>
    <n v="0.05"/>
    <n v="85.99"/>
    <n v="0.99"/>
    <n v="1459"/>
    <x v="0"/>
    <s v="Steve Raynor"/>
    <s v="Regular Air"/>
    <x v="3"/>
    <x v="2"/>
    <x v="5"/>
    <s v="Wrap Bag"/>
    <x v="141"/>
    <n v="0.55000000000000004"/>
    <n v="0.12418049650253736"/>
    <s v="United States"/>
    <x v="3"/>
    <x v="39"/>
    <s v="Taylors"/>
    <n v="29687"/>
    <x v="121"/>
    <x v="4"/>
    <s v="2015"/>
    <d v="2015-04-07T00:00:00"/>
    <n v="36.215999999999994"/>
    <n v="4"/>
    <n v="291.64"/>
    <n v="86734"/>
    <x v="0"/>
  </r>
  <r>
    <n v="18105"/>
    <s v="High"/>
    <n v="0.05"/>
    <n v="12.95"/>
    <n v="4.9800000000000004"/>
    <n v="1461"/>
    <x v="0"/>
    <s v="Norman Adams"/>
    <s v="Regular Air"/>
    <x v="3"/>
    <x v="0"/>
    <x v="8"/>
    <s v="Small Box"/>
    <x v="532"/>
    <n v="0.4"/>
    <n v="0.53165418449833568"/>
    <s v="United States"/>
    <x v="2"/>
    <x v="38"/>
    <s v="Lafayette"/>
    <n v="47905"/>
    <x v="42"/>
    <x v="1"/>
    <s v="2015"/>
    <d v="2015-06-04T00:00:00"/>
    <n v="134.16825"/>
    <n v="19"/>
    <n v="252.36"/>
    <n v="86397"/>
    <x v="0"/>
  </r>
  <r>
    <n v="23735"/>
    <s v="High"/>
    <n v="0"/>
    <n v="65.989999999999995"/>
    <n v="8.99"/>
    <n v="1466"/>
    <x v="1"/>
    <s v="Wesley Reid"/>
    <s v="Regular Air"/>
    <x v="2"/>
    <x v="2"/>
    <x v="5"/>
    <s v="Small Box"/>
    <x v="377"/>
    <n v="0.56000000000000005"/>
    <n v="0.44047368146486504"/>
    <s v="United States"/>
    <x v="2"/>
    <x v="32"/>
    <s v="Columbus"/>
    <n v="68601"/>
    <x v="164"/>
    <x v="1"/>
    <s v="2015"/>
    <d v="2015-06-13T00:00:00"/>
    <n v="253.30319999999998"/>
    <n v="10"/>
    <n v="575.07000000000005"/>
    <n v="91115"/>
    <x v="0"/>
  </r>
  <r>
    <n v="25917"/>
    <s v="Low"/>
    <n v="0.04"/>
    <n v="130.97999999999999"/>
    <n v="54.74"/>
    <n v="1466"/>
    <x v="1"/>
    <s v="Wesley Reid"/>
    <s v="Delivery Truck"/>
    <x v="2"/>
    <x v="1"/>
    <x v="14"/>
    <s v="Jumbo Box"/>
    <x v="136"/>
    <n v="0.69"/>
    <n v="-0.4062413704073729"/>
    <s v="United States"/>
    <x v="2"/>
    <x v="32"/>
    <s v="Columbus"/>
    <n v="68601"/>
    <x v="20"/>
    <x v="1"/>
    <s v="2015"/>
    <d v="2015-06-12T00:00:00"/>
    <n v="-723.78399999999999"/>
    <n v="14"/>
    <n v="1781.66"/>
    <n v="91116"/>
    <x v="0"/>
  </r>
  <r>
    <n v="25915"/>
    <s v="Low"/>
    <n v="0.04"/>
    <n v="105.29"/>
    <n v="10.119999999999999"/>
    <n v="1469"/>
    <x v="1"/>
    <s v="Vicki Zhu Daniels"/>
    <s v="Regular Air"/>
    <x v="2"/>
    <x v="1"/>
    <x v="2"/>
    <s v="Large Box"/>
    <x v="533"/>
    <n v="0.79"/>
    <n v="0.62636928048987928"/>
    <s v="United States"/>
    <x v="0"/>
    <x v="17"/>
    <s v="Clearfield"/>
    <n v="84015"/>
    <x v="20"/>
    <x v="1"/>
    <s v="2015"/>
    <d v="2015-06-16T00:00:00"/>
    <n v="589.18799999999999"/>
    <n v="9"/>
    <n v="940.64"/>
    <n v="91116"/>
    <x v="0"/>
  </r>
  <r>
    <n v="25916"/>
    <s v="Low"/>
    <n v="7.0000000000000007E-2"/>
    <n v="31.76"/>
    <n v="45.51"/>
    <n v="1469"/>
    <x v="1"/>
    <s v="Vicki Zhu Daniels"/>
    <s v="Delivery Truck"/>
    <x v="2"/>
    <x v="1"/>
    <x v="11"/>
    <s v="Jumbo Box"/>
    <x v="123"/>
    <n v="0.65"/>
    <n v="-2.9935848111639767"/>
    <s v="United States"/>
    <x v="0"/>
    <x v="17"/>
    <s v="Clearfield"/>
    <n v="84015"/>
    <x v="20"/>
    <x v="1"/>
    <s v="2015"/>
    <d v="2015-06-14T00:00:00"/>
    <n v="-1314.992"/>
    <n v="18"/>
    <n v="439.27"/>
    <n v="91116"/>
    <x v="0"/>
  </r>
  <r>
    <n v="21710"/>
    <s v="High"/>
    <n v="0.03"/>
    <n v="420.98"/>
    <n v="19.989999999999998"/>
    <n v="1471"/>
    <x v="0"/>
    <s v="Danielle Daniel"/>
    <s v="Regular Air"/>
    <x v="1"/>
    <x v="0"/>
    <x v="8"/>
    <s v="Small Box"/>
    <x v="534"/>
    <n v="0.35"/>
    <n v="0.69"/>
    <s v="United States"/>
    <x v="1"/>
    <x v="10"/>
    <s v="Westerville"/>
    <n v="43081"/>
    <x v="68"/>
    <x v="5"/>
    <s v="2015"/>
    <d v="2015-03-22T00:00:00"/>
    <n v="3043.0310999999997"/>
    <n v="10"/>
    <n v="4410.1899999999996"/>
    <n v="87077"/>
    <x v="0"/>
  </r>
  <r>
    <n v="23958"/>
    <s v="Not Specified"/>
    <n v="0.02"/>
    <n v="30.98"/>
    <n v="6.5"/>
    <n v="1472"/>
    <x v="1"/>
    <s v="Tommy Ellis Ritchie"/>
    <s v="Express Air"/>
    <x v="1"/>
    <x v="2"/>
    <x v="13"/>
    <s v="Small Box"/>
    <x v="449"/>
    <n v="0.79"/>
    <n v="-8.0710448733021037E-2"/>
    <s v="United States"/>
    <x v="1"/>
    <x v="10"/>
    <s v="Westlake"/>
    <n v="44145"/>
    <x v="133"/>
    <x v="1"/>
    <s v="2015"/>
    <d v="2015-07-01T00:00:00"/>
    <n v="-44.624000000000002"/>
    <n v="17"/>
    <n v="552.89"/>
    <n v="87078"/>
    <x v="0"/>
  </r>
  <r>
    <n v="22313"/>
    <s v="Medium"/>
    <n v="0.05"/>
    <n v="20.27"/>
    <n v="3.99"/>
    <n v="1472"/>
    <x v="1"/>
    <s v="Tommy Ellis Ritchie"/>
    <s v="Regular Air"/>
    <x v="1"/>
    <x v="0"/>
    <x v="15"/>
    <s v="Small Box"/>
    <x v="535"/>
    <n v="0.56999999999999995"/>
    <n v="0.49754488705836936"/>
    <s v="United States"/>
    <x v="1"/>
    <x v="10"/>
    <s v="Westlake"/>
    <n v="44145"/>
    <x v="40"/>
    <x v="3"/>
    <s v="2015"/>
    <d v="2015-05-26T00:00:00"/>
    <n v="309.25400000000002"/>
    <n v="30"/>
    <n v="621.55999999999995"/>
    <n v="87079"/>
    <x v="0"/>
  </r>
  <r>
    <n v="24937"/>
    <s v="Critical"/>
    <n v="0.04"/>
    <n v="9.7799999999999994"/>
    <n v="1.99"/>
    <n v="1473"/>
    <x v="0"/>
    <s v="Paul Puckett"/>
    <s v="Express Air"/>
    <x v="1"/>
    <x v="2"/>
    <x v="13"/>
    <s v="Small Pack"/>
    <x v="536"/>
    <n v="0.43"/>
    <n v="0.69"/>
    <s v="United States"/>
    <x v="1"/>
    <x v="10"/>
    <s v="Wooster"/>
    <n v="44691"/>
    <x v="72"/>
    <x v="0"/>
    <s v="2015"/>
    <d v="2015-01-22T00:00:00"/>
    <n v="61.292699999999996"/>
    <n v="9"/>
    <n v="88.83"/>
    <n v="87076"/>
    <x v="0"/>
  </r>
  <r>
    <n v="7544"/>
    <s v="Not Specified"/>
    <n v="7.0000000000000007E-2"/>
    <n v="8.9499999999999993"/>
    <n v="2.0099999999999998"/>
    <n v="1481"/>
    <x v="0"/>
    <s v="Marvin MacDonald"/>
    <s v="Regular Air"/>
    <x v="0"/>
    <x v="0"/>
    <x v="7"/>
    <s v="Wrap Bag"/>
    <x v="537"/>
    <n v="0.39"/>
    <n v="0.29816349748090365"/>
    <s v="United States"/>
    <x v="0"/>
    <x v="1"/>
    <s v="Los Angeles"/>
    <n v="90049"/>
    <x v="12"/>
    <x v="5"/>
    <s v="2015"/>
    <d v="2015-03-28T00:00:00"/>
    <n v="91.73"/>
    <n v="36"/>
    <n v="307.64999999999998"/>
    <n v="53953"/>
    <x v="0"/>
  </r>
  <r>
    <n v="25544"/>
    <s v="Not Specified"/>
    <n v="7.0000000000000007E-2"/>
    <n v="8.9499999999999993"/>
    <n v="2.0099999999999998"/>
    <n v="1482"/>
    <x v="1"/>
    <s v="Michael Tanner"/>
    <s v="Regular Air"/>
    <x v="0"/>
    <x v="0"/>
    <x v="7"/>
    <s v="Wrap Bag"/>
    <x v="537"/>
    <n v="0.39"/>
    <n v="0.69"/>
    <s v="United States"/>
    <x v="2"/>
    <x v="22"/>
    <s v="Bay City"/>
    <n v="48708"/>
    <x v="12"/>
    <x v="5"/>
    <s v="2015"/>
    <d v="2015-03-28T00:00:00"/>
    <n v="53.067899999999995"/>
    <n v="9"/>
    <n v="76.91"/>
    <n v="91362"/>
    <x v="0"/>
  </r>
  <r>
    <n v="22745"/>
    <s v="Not Specified"/>
    <n v="0.05"/>
    <n v="9.65"/>
    <n v="6.22"/>
    <n v="1482"/>
    <x v="1"/>
    <s v="Michael Tanner"/>
    <s v="Regular Air"/>
    <x v="0"/>
    <x v="1"/>
    <x v="2"/>
    <s v="Small Box"/>
    <x v="105"/>
    <n v="0.55000000000000004"/>
    <n v="-9.6756971058543681E-2"/>
    <s v="United States"/>
    <x v="2"/>
    <x v="22"/>
    <s v="Bay City"/>
    <n v="48708"/>
    <x v="136"/>
    <x v="2"/>
    <s v="2015"/>
    <d v="2015-02-28T00:00:00"/>
    <n v="-14.6432"/>
    <n v="15"/>
    <n v="151.34"/>
    <n v="91363"/>
    <x v="0"/>
  </r>
  <r>
    <n v="21806"/>
    <s v="High"/>
    <n v="0.06"/>
    <n v="99.99"/>
    <n v="19.989999999999998"/>
    <n v="1484"/>
    <x v="1"/>
    <s v="Alison Stewart"/>
    <s v="Regular Air"/>
    <x v="1"/>
    <x v="2"/>
    <x v="13"/>
    <s v="Small Box"/>
    <x v="419"/>
    <n v="0.52"/>
    <n v="-0.43949834619625139"/>
    <s v="United States"/>
    <x v="2"/>
    <x v="12"/>
    <s v="Des Plaines"/>
    <n v="60016"/>
    <x v="140"/>
    <x v="5"/>
    <s v="2015"/>
    <d v="2015-03-14T00:00:00"/>
    <n v="-127.56"/>
    <n v="3"/>
    <n v="290.24"/>
    <n v="91235"/>
    <x v="0"/>
  </r>
  <r>
    <n v="21807"/>
    <s v="High"/>
    <n v="0"/>
    <n v="193.17"/>
    <n v="19.989999999999998"/>
    <n v="1484"/>
    <x v="1"/>
    <s v="Alison Stewart"/>
    <s v="Regular Air"/>
    <x v="1"/>
    <x v="0"/>
    <x v="10"/>
    <s v="Small Box"/>
    <x v="538"/>
    <n v="0.71"/>
    <n v="0.2904879555281038"/>
    <s v="United States"/>
    <x v="2"/>
    <x v="12"/>
    <s v="Des Plaines"/>
    <n v="60016"/>
    <x v="140"/>
    <x v="5"/>
    <s v="2015"/>
    <d v="2015-03-12T00:00:00"/>
    <n v="282.18"/>
    <n v="5"/>
    <n v="971.4"/>
    <n v="91235"/>
    <x v="0"/>
  </r>
  <r>
    <n v="21808"/>
    <s v="High"/>
    <n v="0.08"/>
    <n v="20.99"/>
    <n v="3.3"/>
    <n v="1484"/>
    <x v="1"/>
    <s v="Alison Stewart"/>
    <s v="Express Air"/>
    <x v="1"/>
    <x v="2"/>
    <x v="5"/>
    <s v="Small Pack"/>
    <x v="321"/>
    <n v="0.81"/>
    <n v="-0.49784507260606686"/>
    <s v="United States"/>
    <x v="2"/>
    <x v="12"/>
    <s v="Des Plaines"/>
    <n v="60016"/>
    <x v="140"/>
    <x v="5"/>
    <s v="2015"/>
    <d v="2015-03-11T00:00:00"/>
    <n v="-96.337999999999994"/>
    <n v="11"/>
    <n v="193.51"/>
    <n v="91235"/>
    <x v="0"/>
  </r>
  <r>
    <n v="22763"/>
    <s v="Not Specified"/>
    <n v="0.04"/>
    <n v="11.5"/>
    <n v="7.19"/>
    <n v="1485"/>
    <x v="1"/>
    <s v="Wayne Sutherland"/>
    <s v="Regular Air"/>
    <x v="1"/>
    <x v="0"/>
    <x v="8"/>
    <s v="Small Box"/>
    <x v="539"/>
    <n v="0.4"/>
    <n v="-0.14801267346809455"/>
    <s v="United States"/>
    <x v="2"/>
    <x v="12"/>
    <s v="Downers Grove"/>
    <n v="60516"/>
    <x v="63"/>
    <x v="2"/>
    <s v="2015"/>
    <d v="2015-02-23T00:00:00"/>
    <n v="-23.357880000000002"/>
    <n v="14"/>
    <n v="157.81"/>
    <n v="91236"/>
    <x v="0"/>
  </r>
  <r>
    <n v="22764"/>
    <s v="Not Specified"/>
    <n v="0.02"/>
    <n v="15.7"/>
    <n v="11.25"/>
    <n v="1485"/>
    <x v="1"/>
    <s v="Wayne Sutherland"/>
    <s v="Regular Air"/>
    <x v="1"/>
    <x v="0"/>
    <x v="10"/>
    <s v="Small Box"/>
    <x v="540"/>
    <n v="0.6"/>
    <n v="-0.9383539094650204"/>
    <s v="United States"/>
    <x v="2"/>
    <x v="12"/>
    <s v="Downers Grove"/>
    <n v="60516"/>
    <x v="63"/>
    <x v="2"/>
    <s v="2015"/>
    <d v="2015-02-21T00:00:00"/>
    <n v="-18.241599999999998"/>
    <n v="1"/>
    <n v="19.440000000000001"/>
    <n v="91236"/>
    <x v="0"/>
  </r>
  <r>
    <n v="22765"/>
    <s v="Not Specified"/>
    <n v="0.05"/>
    <n v="225.02"/>
    <n v="28.66"/>
    <n v="1485"/>
    <x v="1"/>
    <s v="Wayne Sutherland"/>
    <s v="Delivery Truck"/>
    <x v="1"/>
    <x v="0"/>
    <x v="10"/>
    <s v="Jumbo Drum"/>
    <x v="541"/>
    <n v="0.72"/>
    <n v="0.30817865561841251"/>
    <s v="United States"/>
    <x v="2"/>
    <x v="12"/>
    <s v="Downers Grove"/>
    <n v="60516"/>
    <x v="63"/>
    <x v="2"/>
    <s v="2015"/>
    <d v="2015-02-22T00:00:00"/>
    <n v="1428.9104"/>
    <n v="21"/>
    <n v="4636.63"/>
    <n v="91236"/>
    <x v="0"/>
  </r>
  <r>
    <n v="18460"/>
    <s v="High"/>
    <n v="0.04"/>
    <n v="119.99"/>
    <n v="14"/>
    <n v="1492"/>
    <x v="0"/>
    <s v="Don Beard"/>
    <s v="Delivery Truck"/>
    <x v="0"/>
    <x v="2"/>
    <x v="6"/>
    <s v="Jumbo Drum"/>
    <x v="319"/>
    <n v="0.36"/>
    <n v="0.69"/>
    <s v="United States"/>
    <x v="2"/>
    <x v="33"/>
    <s v="Ozark"/>
    <n v="65721"/>
    <x v="154"/>
    <x v="1"/>
    <s v="2015"/>
    <d v="2015-06-18T00:00:00"/>
    <n v="509.95830000000001"/>
    <n v="6"/>
    <n v="739.07"/>
    <n v="88004"/>
    <x v="0"/>
  </r>
  <r>
    <n v="19472"/>
    <s v="Critical"/>
    <n v="0.06"/>
    <n v="8.3699999999999992"/>
    <n v="10.16"/>
    <n v="1494"/>
    <x v="1"/>
    <s v="Kate Lehman"/>
    <s v="Regular Air"/>
    <x v="0"/>
    <x v="1"/>
    <x v="2"/>
    <s v="Large Box"/>
    <x v="439"/>
    <n v="0.59"/>
    <n v="-1.6217330626744484"/>
    <s v="United States"/>
    <x v="1"/>
    <x v="30"/>
    <s v="Dundalk"/>
    <n v="21222"/>
    <x v="140"/>
    <x v="5"/>
    <s v="2015"/>
    <d v="2015-03-13T00:00:00"/>
    <n v="-255.65"/>
    <n v="18"/>
    <n v="157.63999999999999"/>
    <n v="85880"/>
    <x v="0"/>
  </r>
  <r>
    <n v="19473"/>
    <s v="Critical"/>
    <n v="0.09"/>
    <n v="6.48"/>
    <n v="9.17"/>
    <n v="1494"/>
    <x v="1"/>
    <s v="Kate Lehman"/>
    <s v="Express Air"/>
    <x v="0"/>
    <x v="0"/>
    <x v="7"/>
    <s v="Small Box"/>
    <x v="92"/>
    <n v="0.37"/>
    <n v="-1.8154648956356738"/>
    <s v="United States"/>
    <x v="1"/>
    <x v="30"/>
    <s v="Dundalk"/>
    <n v="21222"/>
    <x v="140"/>
    <x v="5"/>
    <s v="2015"/>
    <d v="2015-03-13T00:00:00"/>
    <n v="-76.540000000000006"/>
    <n v="6"/>
    <n v="42.16"/>
    <n v="85880"/>
    <x v="0"/>
  </r>
  <r>
    <n v="24286"/>
    <s v="Critical"/>
    <n v="0.09"/>
    <n v="6.28"/>
    <n v="5.29"/>
    <n v="1497"/>
    <x v="1"/>
    <s v="Gloria Jacobs"/>
    <s v="Regular Air"/>
    <x v="0"/>
    <x v="1"/>
    <x v="2"/>
    <s v="Small Box"/>
    <x v="148"/>
    <n v="0.43"/>
    <n v="-0.71661931818181812"/>
    <s v="United States"/>
    <x v="1"/>
    <x v="4"/>
    <s v="Elmira"/>
    <n v="14901"/>
    <x v="140"/>
    <x v="5"/>
    <s v="2015"/>
    <d v="2015-03-12T00:00:00"/>
    <n v="-10.09"/>
    <n v="2"/>
    <n v="14.08"/>
    <n v="85880"/>
    <x v="0"/>
  </r>
  <r>
    <n v="24287"/>
    <s v="Critical"/>
    <n v="0.03"/>
    <n v="15.14"/>
    <n v="4.53"/>
    <n v="1497"/>
    <x v="1"/>
    <s v="Gloria Jacobs"/>
    <s v="Regular Air"/>
    <x v="0"/>
    <x v="0"/>
    <x v="10"/>
    <s v="Small Box"/>
    <x v="436"/>
    <n v="0.81"/>
    <n v="-0.36174190784092236"/>
    <s v="United States"/>
    <x v="1"/>
    <x v="4"/>
    <s v="Elmira"/>
    <n v="14901"/>
    <x v="140"/>
    <x v="5"/>
    <s v="2015"/>
    <d v="2015-03-13T00:00:00"/>
    <n v="-92.87"/>
    <n v="17"/>
    <n v="256.73"/>
    <n v="85880"/>
    <x v="0"/>
  </r>
  <r>
    <n v="20016"/>
    <s v="Medium"/>
    <n v="0.05"/>
    <n v="2.16"/>
    <n v="6.05"/>
    <n v="1499"/>
    <x v="1"/>
    <s v="Charlotte L Doyle"/>
    <s v="Regular Air"/>
    <x v="1"/>
    <x v="0"/>
    <x v="8"/>
    <s v="Small Box"/>
    <x v="542"/>
    <n v="0.37"/>
    <n v="-16.077783754706832"/>
    <s v="United States"/>
    <x v="3"/>
    <x v="26"/>
    <s v="Coral Gables"/>
    <n v="33134"/>
    <x v="128"/>
    <x v="2"/>
    <s v="2015"/>
    <d v="2015-02-05T00:00:00"/>
    <n v="-298.88600000000002"/>
    <n v="8"/>
    <n v="18.59"/>
    <n v="90731"/>
    <x v="0"/>
  </r>
  <r>
    <n v="20017"/>
    <s v="Medium"/>
    <n v="0.03"/>
    <n v="6.48"/>
    <n v="6.6"/>
    <n v="1499"/>
    <x v="1"/>
    <s v="Charlotte L Doyle"/>
    <s v="Regular Air"/>
    <x v="1"/>
    <x v="0"/>
    <x v="7"/>
    <s v="Small Box"/>
    <x v="205"/>
    <n v="0.37"/>
    <n v="-2.4792112867584568"/>
    <s v="United States"/>
    <x v="3"/>
    <x v="26"/>
    <s v="Coral Gables"/>
    <n v="33134"/>
    <x v="128"/>
    <x v="2"/>
    <s v="2015"/>
    <d v="2015-02-05T00:00:00"/>
    <n v="-145.852"/>
    <n v="9"/>
    <n v="58.83"/>
    <n v="90731"/>
    <x v="0"/>
  </r>
  <r>
    <n v="20018"/>
    <s v="Medium"/>
    <n v="0.08"/>
    <n v="146.05000000000001"/>
    <n v="80.2"/>
    <n v="1499"/>
    <x v="1"/>
    <s v="Charlotte L Doyle"/>
    <s v="Delivery Truck"/>
    <x v="1"/>
    <x v="1"/>
    <x v="11"/>
    <s v="Jumbo Box"/>
    <x v="115"/>
    <n v="0.71"/>
    <n v="-1.7944224028350216E-2"/>
    <s v="United States"/>
    <x v="3"/>
    <x v="26"/>
    <s v="Coral Gables"/>
    <n v="33134"/>
    <x v="128"/>
    <x v="2"/>
    <s v="2015"/>
    <d v="2015-02-05T00:00:00"/>
    <n v="-27.951000000000001"/>
    <n v="11"/>
    <n v="1557.66"/>
    <n v="90731"/>
    <x v="0"/>
  </r>
  <r>
    <n v="21682"/>
    <s v="Critical"/>
    <n v="0.08"/>
    <n v="3.69"/>
    <n v="0.5"/>
    <n v="1502"/>
    <x v="1"/>
    <s v="Renee Huang"/>
    <s v="Regular Air"/>
    <x v="2"/>
    <x v="0"/>
    <x v="9"/>
    <s v="Small Box"/>
    <x v="543"/>
    <n v="0.38"/>
    <n v="-2.8236884802595997E-2"/>
    <s v="United States"/>
    <x v="3"/>
    <x v="26"/>
    <s v="Coral Springs"/>
    <n v="33065"/>
    <x v="163"/>
    <x v="3"/>
    <s v="2015"/>
    <d v="2015-05-10T00:00:00"/>
    <n v="-3.6547000000000001"/>
    <n v="38"/>
    <n v="129.43"/>
    <n v="89193"/>
    <x v="0"/>
  </r>
  <r>
    <n v="18868"/>
    <s v="Low"/>
    <n v="0.08"/>
    <n v="5.84"/>
    <n v="1"/>
    <n v="1502"/>
    <x v="1"/>
    <s v="Renee Huang"/>
    <s v="Express Air"/>
    <x v="2"/>
    <x v="0"/>
    <x v="0"/>
    <s v="Wrap Bag"/>
    <x v="544"/>
    <n v="0.38"/>
    <n v="11.922495520443068"/>
    <s v="United States"/>
    <x v="3"/>
    <x v="26"/>
    <s v="Coral Springs"/>
    <n v="33065"/>
    <x v="159"/>
    <x v="1"/>
    <s v="2015"/>
    <d v="2015-07-03T00:00:00"/>
    <n v="731.92199999999991"/>
    <n v="11"/>
    <n v="61.39"/>
    <n v="89194"/>
    <x v="0"/>
  </r>
  <r>
    <n v="18869"/>
    <s v="Low"/>
    <n v="0"/>
    <n v="205.99"/>
    <n v="8.99"/>
    <n v="1502"/>
    <x v="1"/>
    <s v="Renee Huang"/>
    <s v="Regular Air"/>
    <x v="2"/>
    <x v="2"/>
    <x v="5"/>
    <s v="Small Box"/>
    <x v="545"/>
    <n v="0.6"/>
    <n v="7.6598837209302328E-2"/>
    <s v="United States"/>
    <x v="3"/>
    <x v="26"/>
    <s v="Coral Springs"/>
    <n v="33065"/>
    <x v="159"/>
    <x v="1"/>
    <s v="2015"/>
    <d v="2015-07-02T00:00:00"/>
    <n v="186.55799999999999"/>
    <n v="13"/>
    <n v="2435.52"/>
    <n v="89194"/>
    <x v="0"/>
  </r>
  <r>
    <n v="18061"/>
    <s v="Low"/>
    <n v="0"/>
    <n v="85.99"/>
    <n v="0.99"/>
    <n v="1505"/>
    <x v="0"/>
    <s v="Kay Schultz"/>
    <s v="Regular Air"/>
    <x v="2"/>
    <x v="2"/>
    <x v="5"/>
    <s v="Wrap Bag"/>
    <x v="163"/>
    <n v="0.85"/>
    <n v="-0.29694273544723149"/>
    <s v="United States"/>
    <x v="2"/>
    <x v="7"/>
    <s v="College Station"/>
    <n v="77840"/>
    <x v="1"/>
    <x v="1"/>
    <s v="2015"/>
    <d v="2015-06-18T00:00:00"/>
    <n v="-138.03680000000003"/>
    <n v="6"/>
    <n v="464.86"/>
    <n v="86181"/>
    <x v="0"/>
  </r>
  <r>
    <n v="23329"/>
    <s v="Critical"/>
    <n v="0.09"/>
    <n v="20.98"/>
    <n v="1.49"/>
    <n v="1511"/>
    <x v="0"/>
    <s v="Joseph Dawson"/>
    <s v="Regular Air"/>
    <x v="0"/>
    <x v="0"/>
    <x v="8"/>
    <s v="Small Box"/>
    <x v="546"/>
    <n v="0.35"/>
    <n v="0.69"/>
    <s v="United States"/>
    <x v="2"/>
    <x v="38"/>
    <s v="Muncie"/>
    <n v="47302"/>
    <x v="33"/>
    <x v="1"/>
    <s v="2015"/>
    <d v="2015-06-24T00:00:00"/>
    <n v="199.1823"/>
    <n v="14"/>
    <n v="288.67"/>
    <n v="90303"/>
    <x v="0"/>
  </r>
  <r>
    <n v="23470"/>
    <s v="Critical"/>
    <n v="0.06"/>
    <n v="55.48"/>
    <n v="4.8499999999999996"/>
    <n v="1519"/>
    <x v="0"/>
    <s v="Randall Boykin"/>
    <s v="Regular Air"/>
    <x v="3"/>
    <x v="0"/>
    <x v="7"/>
    <s v="Small Box"/>
    <x v="547"/>
    <n v="0.37"/>
    <n v="0.69"/>
    <s v="United States"/>
    <x v="1"/>
    <x v="14"/>
    <s v="Auburn"/>
    <n v="4210"/>
    <x v="110"/>
    <x v="1"/>
    <s v="2015"/>
    <d v="2015-06-14T00:00:00"/>
    <n v="711.05189999999993"/>
    <n v="19"/>
    <n v="1030.51"/>
    <n v="89957"/>
    <x v="0"/>
  </r>
  <r>
    <n v="23471"/>
    <s v="Critical"/>
    <n v="0.1"/>
    <n v="122.99"/>
    <n v="70.2"/>
    <n v="1522"/>
    <x v="0"/>
    <s v="Earl Watts"/>
    <s v="Delivery Truck"/>
    <x v="3"/>
    <x v="1"/>
    <x v="1"/>
    <s v="Jumbo Drum"/>
    <x v="36"/>
    <n v="0.74"/>
    <n v="-0.44386529248955303"/>
    <s v="United States"/>
    <x v="2"/>
    <x v="3"/>
    <s v="Hopkins"/>
    <n v="55305"/>
    <x v="110"/>
    <x v="1"/>
    <s v="2015"/>
    <d v="2015-06-15T00:00:00"/>
    <n v="-899.67499999999995"/>
    <n v="17"/>
    <n v="2026.91"/>
    <n v="89957"/>
    <x v="0"/>
  </r>
  <r>
    <n v="19269"/>
    <s v="High"/>
    <n v="0.04"/>
    <n v="11.34"/>
    <n v="5.01"/>
    <n v="1526"/>
    <x v="0"/>
    <s v="Larry Hall"/>
    <s v="Regular Air"/>
    <x v="1"/>
    <x v="0"/>
    <x v="7"/>
    <s v="Small Box"/>
    <x v="195"/>
    <n v="0.36"/>
    <n v="-1.637877607547823"/>
    <s v="United States"/>
    <x v="3"/>
    <x v="43"/>
    <s v="Birmingham"/>
    <n v="35211"/>
    <x v="104"/>
    <x v="2"/>
    <s v="2015"/>
    <d v="2015-02-11T00:00:00"/>
    <n v="-189.22399999999999"/>
    <n v="10"/>
    <n v="115.53"/>
    <n v="86812"/>
    <x v="0"/>
  </r>
  <r>
    <n v="24974"/>
    <s v="Critical"/>
    <n v="0.03"/>
    <n v="30.98"/>
    <n v="8.99"/>
    <n v="1527"/>
    <x v="1"/>
    <s v="Neil Parker"/>
    <s v="Express Air"/>
    <x v="2"/>
    <x v="0"/>
    <x v="0"/>
    <s v="Small Pack"/>
    <x v="548"/>
    <n v="0.57999999999999996"/>
    <n v="3.1405874745981817E-3"/>
    <s v="United States"/>
    <x v="3"/>
    <x v="43"/>
    <s v="Decatur"/>
    <n v="35601"/>
    <x v="85"/>
    <x v="0"/>
    <s v="2015"/>
    <d v="2015-01-11T00:00:00"/>
    <n v="0.50999999999999868"/>
    <n v="5"/>
    <n v="162.38999999999999"/>
    <n v="86813"/>
    <x v="0"/>
  </r>
  <r>
    <n v="22253"/>
    <s v="Low"/>
    <n v="0.03"/>
    <n v="65.989999999999995"/>
    <n v="5.26"/>
    <n v="1527"/>
    <x v="1"/>
    <s v="Neil Parker"/>
    <s v="Regular Air"/>
    <x v="1"/>
    <x v="2"/>
    <x v="5"/>
    <s v="Small Box"/>
    <x v="167"/>
    <n v="0.56000000000000005"/>
    <n v="-3.9701222616505709E-2"/>
    <s v="United States"/>
    <x v="3"/>
    <x v="43"/>
    <s v="Decatur"/>
    <n v="35601"/>
    <x v="25"/>
    <x v="5"/>
    <s v="2015"/>
    <d v="2015-04-09T00:00:00"/>
    <n v="-52.248000000000005"/>
    <n v="23"/>
    <n v="1316.03"/>
    <n v="86814"/>
    <x v="0"/>
  </r>
  <r>
    <n v="21455"/>
    <s v="Low"/>
    <n v="0.09"/>
    <n v="50.98"/>
    <n v="6.5"/>
    <n v="1527"/>
    <x v="1"/>
    <s v="Neil Parker"/>
    <s v="Regular Air"/>
    <x v="1"/>
    <x v="2"/>
    <x v="13"/>
    <s v="Small Box"/>
    <x v="338"/>
    <n v="0.73"/>
    <n v="5.0290595595559713E-2"/>
    <s v="United States"/>
    <x v="3"/>
    <x v="43"/>
    <s v="Decatur"/>
    <n v="35601"/>
    <x v="8"/>
    <x v="3"/>
    <s v="2015"/>
    <d v="2015-05-28T00:00:00"/>
    <n v="70.175999999999988"/>
    <n v="28"/>
    <n v="1395.41"/>
    <n v="86815"/>
    <x v="0"/>
  </r>
  <r>
    <n v="24975"/>
    <s v="Critical"/>
    <n v="0.01"/>
    <n v="525.98"/>
    <n v="19.989999999999998"/>
    <n v="1528"/>
    <x v="0"/>
    <s v="Brad Stark"/>
    <s v="Regular Air"/>
    <x v="2"/>
    <x v="0"/>
    <x v="8"/>
    <s v="Small Box"/>
    <x v="549"/>
    <n v="0.37"/>
    <n v="-3.2905964668418407E-2"/>
    <s v="United States"/>
    <x v="3"/>
    <x v="24"/>
    <s v="Eden"/>
    <n v="27288"/>
    <x v="85"/>
    <x v="0"/>
    <s v="2015"/>
    <d v="2015-01-11T00:00:00"/>
    <n v="-161.92400000000001"/>
    <n v="9"/>
    <n v="4920.8100000000004"/>
    <n v="86813"/>
    <x v="0"/>
  </r>
  <r>
    <n v="21199"/>
    <s v="Critical"/>
    <n v="7.0000000000000007E-2"/>
    <n v="4.91"/>
    <n v="0.5"/>
    <n v="1531"/>
    <x v="0"/>
    <s v="Jon Ayers"/>
    <s v="Regular Air"/>
    <x v="3"/>
    <x v="0"/>
    <x v="9"/>
    <s v="Small Box"/>
    <x v="550"/>
    <n v="0.36"/>
    <n v="-5.5880935506732818"/>
    <s v="United States"/>
    <x v="3"/>
    <x v="26"/>
    <s v="Palm Coast"/>
    <n v="32137"/>
    <x v="60"/>
    <x v="0"/>
    <s v="2015"/>
    <d v="2015-01-18T00:00:00"/>
    <n v="-157.696"/>
    <n v="6"/>
    <n v="28.22"/>
    <n v="88852"/>
    <x v="0"/>
  </r>
  <r>
    <n v="21596"/>
    <s v="High"/>
    <n v="0.02"/>
    <n v="4.8899999999999997"/>
    <n v="4.93"/>
    <n v="1533"/>
    <x v="1"/>
    <s v="Nicole Reid"/>
    <s v="Regular Air"/>
    <x v="0"/>
    <x v="2"/>
    <x v="13"/>
    <s v="Small Pack"/>
    <x v="154"/>
    <n v="0.66"/>
    <n v="-0.76268071882178079"/>
    <s v="United States"/>
    <x v="2"/>
    <x v="33"/>
    <s v="University City"/>
    <n v="63130"/>
    <x v="92"/>
    <x v="2"/>
    <s v="2015"/>
    <d v="2015-02-07T00:00:00"/>
    <n v="-56.445999999999998"/>
    <n v="14"/>
    <n v="74.010000000000005"/>
    <n v="91328"/>
    <x v="0"/>
  </r>
  <r>
    <n v="21597"/>
    <s v="High"/>
    <n v="7.0000000000000007E-2"/>
    <n v="10.06"/>
    <n v="2.06"/>
    <n v="1533"/>
    <x v="1"/>
    <s v="Nicole Reid"/>
    <s v="Regular Air"/>
    <x v="0"/>
    <x v="0"/>
    <x v="7"/>
    <s v="Wrap Bag"/>
    <x v="85"/>
    <n v="0.39"/>
    <n v="0.69"/>
    <s v="United States"/>
    <x v="2"/>
    <x v="33"/>
    <s v="University City"/>
    <n v="63130"/>
    <x v="92"/>
    <x v="2"/>
    <s v="2015"/>
    <d v="2015-02-07T00:00:00"/>
    <n v="33.189"/>
    <n v="5"/>
    <n v="48.1"/>
    <n v="91328"/>
    <x v="0"/>
  </r>
  <r>
    <n v="23147"/>
    <s v="Low"/>
    <n v="0"/>
    <n v="599.99"/>
    <n v="24.49"/>
    <n v="1548"/>
    <x v="0"/>
    <s v="John Bray"/>
    <s v="Regular Air"/>
    <x v="0"/>
    <x v="2"/>
    <x v="16"/>
    <s v="Large Box"/>
    <x v="551"/>
    <n v="0.44"/>
    <n v="-3.3330700755822083E-2"/>
    <s v="United States"/>
    <x v="2"/>
    <x v="38"/>
    <s v="Richmond"/>
    <n v="47374"/>
    <x v="96"/>
    <x v="1"/>
    <s v="2015"/>
    <d v="2015-06-25T00:00:00"/>
    <n v="-367.16500000000002"/>
    <n v="18"/>
    <n v="11015.82"/>
    <n v="88487"/>
    <x v="0"/>
  </r>
  <r>
    <n v="19627"/>
    <s v="Low"/>
    <n v="7.0000000000000007E-2"/>
    <n v="17.7"/>
    <n v="9.4700000000000006"/>
    <n v="1551"/>
    <x v="0"/>
    <s v="Laurence Flowers"/>
    <s v="Regular Air"/>
    <x v="3"/>
    <x v="0"/>
    <x v="10"/>
    <s v="Small Box"/>
    <x v="552"/>
    <n v="0.59"/>
    <n v="-0.81000432367712105"/>
    <s v="United States"/>
    <x v="3"/>
    <x v="37"/>
    <s v="Biloxi"/>
    <n v="39530"/>
    <x v="97"/>
    <x v="1"/>
    <s v="2015"/>
    <d v="2015-07-01T00:00:00"/>
    <n v="-243.54400000000001"/>
    <n v="18"/>
    <n v="300.67"/>
    <n v="87488"/>
    <x v="0"/>
  </r>
  <r>
    <n v="20993"/>
    <s v="Critical"/>
    <n v="0.01"/>
    <n v="348.21"/>
    <n v="40.19"/>
    <n v="1552"/>
    <x v="0"/>
    <s v="Gary Koch"/>
    <s v="Delivery Truck"/>
    <x v="2"/>
    <x v="1"/>
    <x v="11"/>
    <s v="Jumbo Box"/>
    <x v="553"/>
    <n v="0.62"/>
    <n v="-0.46589269425325486"/>
    <s v="United States"/>
    <x v="3"/>
    <x v="37"/>
    <s v="Clinton"/>
    <n v="39056"/>
    <x v="167"/>
    <x v="0"/>
    <s v="2015"/>
    <d v="2015-01-04T00:00:00"/>
    <n v="-337.09199999999998"/>
    <n v="2"/>
    <n v="723.54"/>
    <n v="87486"/>
    <x v="0"/>
  </r>
  <r>
    <n v="24862"/>
    <s v="Not Specified"/>
    <n v="0.03"/>
    <n v="12.28"/>
    <n v="6.35"/>
    <n v="1553"/>
    <x v="0"/>
    <s v="Tara Powers Underwood"/>
    <s v="Regular Air"/>
    <x v="2"/>
    <x v="0"/>
    <x v="7"/>
    <s v="Small Box"/>
    <x v="554"/>
    <n v="0.38"/>
    <n v="0.78459956586313251"/>
    <s v="United States"/>
    <x v="3"/>
    <x v="37"/>
    <s v="Greenville"/>
    <n v="38701"/>
    <x v="27"/>
    <x v="5"/>
    <s v="2015"/>
    <d v="2015-03-24T00:00:00"/>
    <n v="68.675999999999988"/>
    <n v="7"/>
    <n v="87.53"/>
    <n v="87484"/>
    <x v="0"/>
  </r>
  <r>
    <n v="26135"/>
    <s v="High"/>
    <n v="0.04"/>
    <n v="10.98"/>
    <n v="3.99"/>
    <n v="1554"/>
    <x v="1"/>
    <s v="Joan Floyd"/>
    <s v="Regular Air"/>
    <x v="2"/>
    <x v="0"/>
    <x v="15"/>
    <s v="Small Box"/>
    <x v="555"/>
    <n v="0.57999999999999996"/>
    <n v="2.7931250725815815"/>
    <s v="United States"/>
    <x v="3"/>
    <x v="37"/>
    <s v="Gulfport"/>
    <n v="39503"/>
    <x v="73"/>
    <x v="3"/>
    <s v="2015"/>
    <d v="2015-05-18T00:00:00"/>
    <n v="481.03199999999998"/>
    <n v="15"/>
    <n v="172.22"/>
    <n v="87485"/>
    <x v="0"/>
  </r>
  <r>
    <n v="25409"/>
    <s v="High"/>
    <n v="0.03"/>
    <n v="124.49"/>
    <n v="51.94"/>
    <n v="1554"/>
    <x v="1"/>
    <s v="Joan Floyd"/>
    <s v="Delivery Truck"/>
    <x v="3"/>
    <x v="1"/>
    <x v="11"/>
    <s v="Jumbo Box"/>
    <x v="156"/>
    <n v="0.63"/>
    <n v="-4.4899874843554455E-3"/>
    <s v="United States"/>
    <x v="3"/>
    <x v="37"/>
    <s v="Gulfport"/>
    <n v="39503"/>
    <x v="169"/>
    <x v="2"/>
    <s v="2015"/>
    <d v="2015-02-14T00:00:00"/>
    <n v="-4.0180000000000007"/>
    <n v="7"/>
    <n v="894.88"/>
    <n v="87487"/>
    <x v="0"/>
  </r>
  <r>
    <n v="18294"/>
    <s v="Not Specified"/>
    <n v="0.06"/>
    <n v="2.89"/>
    <n v="0.99"/>
    <n v="1556"/>
    <x v="1"/>
    <s v="Carol Wood"/>
    <s v="Regular Air"/>
    <x v="3"/>
    <x v="0"/>
    <x v="9"/>
    <s v="Small Box"/>
    <x v="556"/>
    <n v="0.38"/>
    <n v="-0.12055788842231553"/>
    <s v="United States"/>
    <x v="3"/>
    <x v="8"/>
    <s v="Alexandria"/>
    <n v="22304"/>
    <x v="144"/>
    <x v="1"/>
    <s v="2015"/>
    <d v="2015-06-03T00:00:00"/>
    <n v="-2.0097"/>
    <n v="6"/>
    <n v="16.670000000000002"/>
    <n v="87425"/>
    <x v="0"/>
  </r>
  <r>
    <n v="18295"/>
    <s v="Not Specified"/>
    <n v="0.08"/>
    <n v="22.84"/>
    <n v="11.54"/>
    <n v="1556"/>
    <x v="1"/>
    <s v="Carol Wood"/>
    <s v="Regular Air"/>
    <x v="3"/>
    <x v="0"/>
    <x v="7"/>
    <s v="Small Box"/>
    <x v="64"/>
    <n v="0.39"/>
    <n v="-2.4460545193687233"/>
    <s v="United States"/>
    <x v="3"/>
    <x v="8"/>
    <s v="Alexandria"/>
    <n v="22304"/>
    <x v="144"/>
    <x v="1"/>
    <s v="2015"/>
    <d v="2015-06-03T00:00:00"/>
    <n v="-477.37200000000007"/>
    <n v="9"/>
    <n v="195.16"/>
    <n v="87425"/>
    <x v="0"/>
  </r>
  <r>
    <n v="18511"/>
    <s v="Low"/>
    <n v="0.09"/>
    <n v="60.98"/>
    <n v="49"/>
    <n v="1557"/>
    <x v="1"/>
    <s v="James Nicholson"/>
    <s v="Regular Air"/>
    <x v="3"/>
    <x v="0"/>
    <x v="15"/>
    <s v="Large Box"/>
    <x v="557"/>
    <n v="0.59"/>
    <n v="-1.0854209772401719"/>
    <s v="United States"/>
    <x v="3"/>
    <x v="8"/>
    <s v="Annandale"/>
    <n v="22003"/>
    <x v="78"/>
    <x v="5"/>
    <s v="2015"/>
    <d v="2015-04-02T00:00:00"/>
    <n v="-954.75800000000004"/>
    <n v="15"/>
    <n v="879.62"/>
    <n v="87426"/>
    <x v="0"/>
  </r>
  <r>
    <n v="18512"/>
    <s v="Low"/>
    <n v="0.05"/>
    <n v="29.89"/>
    <n v="1.99"/>
    <n v="1557"/>
    <x v="1"/>
    <s v="James Nicholson"/>
    <s v="Regular Air"/>
    <x v="3"/>
    <x v="2"/>
    <x v="13"/>
    <s v="Small Pack"/>
    <x v="468"/>
    <n v="0.5"/>
    <n v="0.60763974639386475"/>
    <s v="United States"/>
    <x v="3"/>
    <x v="8"/>
    <s v="Annandale"/>
    <n v="22003"/>
    <x v="78"/>
    <x v="5"/>
    <s v="2015"/>
    <d v="2015-03-27T00:00:00"/>
    <n v="219.4734"/>
    <n v="12"/>
    <n v="361.19"/>
    <n v="87426"/>
    <x v="0"/>
  </r>
  <r>
    <n v="26229"/>
    <s v="Critical"/>
    <n v="0.1"/>
    <n v="226.67"/>
    <n v="28.16"/>
    <n v="1559"/>
    <x v="0"/>
    <s v="Zachary Maynard"/>
    <s v="Delivery Truck"/>
    <x v="3"/>
    <x v="1"/>
    <x v="1"/>
    <s v="Jumbo Drum"/>
    <x v="558"/>
    <n v="0.59"/>
    <n v="-0.3590759561134288"/>
    <s v="United States"/>
    <x v="3"/>
    <x v="8"/>
    <s v="Blacksburg"/>
    <n v="24060"/>
    <x v="112"/>
    <x v="4"/>
    <s v="2015"/>
    <d v="2015-04-17T00:00:00"/>
    <n v="-390.76800000000003"/>
    <n v="5"/>
    <n v="1088.26"/>
    <n v="87424"/>
    <x v="0"/>
  </r>
  <r>
    <n v="19130"/>
    <s v="High"/>
    <n v="0.02"/>
    <n v="11.34"/>
    <n v="11.25"/>
    <n v="1561"/>
    <x v="1"/>
    <s v="Edwin Coley"/>
    <s v="Regular Air"/>
    <x v="0"/>
    <x v="0"/>
    <x v="7"/>
    <s v="Small Box"/>
    <x v="559"/>
    <n v="0.36"/>
    <n v="-1.4677068557919621"/>
    <s v="United States"/>
    <x v="2"/>
    <x v="7"/>
    <s v="Mansfield"/>
    <n v="76063"/>
    <x v="151"/>
    <x v="5"/>
    <s v="2015"/>
    <d v="2015-03-02T00:00:00"/>
    <n v="-155.21"/>
    <n v="9"/>
    <n v="105.75"/>
    <n v="88093"/>
    <x v="0"/>
  </r>
  <r>
    <n v="19208"/>
    <s v="Critical"/>
    <n v="0.05"/>
    <n v="12.2"/>
    <n v="6.02"/>
    <n v="1561"/>
    <x v="1"/>
    <s v="Edwin Coley"/>
    <s v="Regular Air"/>
    <x v="0"/>
    <x v="1"/>
    <x v="2"/>
    <s v="Small Pack"/>
    <x v="506"/>
    <n v="0.43"/>
    <n v="-0.10389488503050212"/>
    <s v="United States"/>
    <x v="2"/>
    <x v="7"/>
    <s v="Mansfield"/>
    <n v="76063"/>
    <x v="53"/>
    <x v="4"/>
    <s v="2015"/>
    <d v="2015-04-14T00:00:00"/>
    <n v="-6.6420000000000003"/>
    <n v="5"/>
    <n v="63.93"/>
    <n v="88094"/>
    <x v="0"/>
  </r>
  <r>
    <n v="20464"/>
    <s v="Medium"/>
    <n v="7.0000000000000007E-2"/>
    <n v="20.95"/>
    <n v="5.99"/>
    <n v="1574"/>
    <x v="0"/>
    <s v="Sherry Hurley"/>
    <s v="Regular Air"/>
    <x v="3"/>
    <x v="2"/>
    <x v="13"/>
    <s v="Small Box"/>
    <x v="560"/>
    <n v="0.65"/>
    <n v="6.9580991313234544E-2"/>
    <s v="United States"/>
    <x v="3"/>
    <x v="24"/>
    <s v="Fayetteville"/>
    <n v="28314"/>
    <x v="170"/>
    <x v="2"/>
    <s v="2015"/>
    <d v="2015-02-10T00:00:00"/>
    <n v="27.233999999999998"/>
    <n v="19"/>
    <n v="391.4"/>
    <n v="86966"/>
    <x v="0"/>
  </r>
  <r>
    <n v="22127"/>
    <s v="Low"/>
    <n v="0.1"/>
    <n v="11.58"/>
    <n v="6.97"/>
    <n v="1580"/>
    <x v="0"/>
    <s v="Ronnie Nolan"/>
    <s v="Regular Air"/>
    <x v="0"/>
    <x v="0"/>
    <x v="4"/>
    <s v="Small Box"/>
    <x v="240"/>
    <n v="0.35"/>
    <n v="-0.57797660013764629"/>
    <s v="United States"/>
    <x v="1"/>
    <x v="14"/>
    <s v="Waterville"/>
    <n v="4901"/>
    <x v="160"/>
    <x v="2"/>
    <s v="2015"/>
    <d v="2015-02-20T00:00:00"/>
    <n v="-8.3979999999999997"/>
    <n v="1"/>
    <n v="14.53"/>
    <n v="90934"/>
    <x v="0"/>
  </r>
  <r>
    <n v="25013"/>
    <s v="Medium"/>
    <n v="0.03"/>
    <n v="19.04"/>
    <n v="6.38"/>
    <n v="1590"/>
    <x v="0"/>
    <s v="Lucille Buchanan"/>
    <s v="Express Air"/>
    <x v="0"/>
    <x v="1"/>
    <x v="2"/>
    <s v="Small Box"/>
    <x v="561"/>
    <n v="0.56000000000000005"/>
    <n v="0.58177879608414906"/>
    <s v="United States"/>
    <x v="1"/>
    <x v="10"/>
    <s v="Willoughby"/>
    <n v="44094"/>
    <x v="36"/>
    <x v="4"/>
    <s v="2015"/>
    <d v="2015-04-04T00:00:00"/>
    <n v="83.793599999999998"/>
    <n v="7"/>
    <n v="144.03"/>
    <n v="86668"/>
    <x v="0"/>
  </r>
  <r>
    <n v="25011"/>
    <s v="Medium"/>
    <n v="0.02"/>
    <n v="5.53"/>
    <n v="6.98"/>
    <n v="1593"/>
    <x v="0"/>
    <s v="Ronald O'Neill"/>
    <s v="Regular Air"/>
    <x v="0"/>
    <x v="0"/>
    <x v="8"/>
    <s v="Small Box"/>
    <x v="562"/>
    <n v="0.39"/>
    <n v="-1.5944216349108786"/>
    <s v="United States"/>
    <x v="2"/>
    <x v="23"/>
    <s v="Bartlesville"/>
    <n v="74006"/>
    <x v="36"/>
    <x v="4"/>
    <s v="2015"/>
    <d v="2015-04-06T00:00:00"/>
    <n v="-77.823719999999994"/>
    <n v="8"/>
    <n v="48.81"/>
    <n v="86668"/>
    <x v="0"/>
  </r>
  <r>
    <n v="21059"/>
    <s v="High"/>
    <n v="0.01"/>
    <n v="500.98"/>
    <n v="26"/>
    <n v="1595"/>
    <x v="1"/>
    <s v="Chad Henson"/>
    <s v="Delivery Truck"/>
    <x v="0"/>
    <x v="1"/>
    <x v="1"/>
    <s v="Jumbo Drum"/>
    <x v="1"/>
    <n v="0.6"/>
    <n v="0.69"/>
    <s v="United States"/>
    <x v="1"/>
    <x v="36"/>
    <s v="Huntington"/>
    <n v="25705"/>
    <x v="171"/>
    <x v="3"/>
    <s v="2015"/>
    <d v="2015-05-12T00:00:00"/>
    <n v="5078.5379999999996"/>
    <n v="14"/>
    <n v="7360.2"/>
    <n v="90796"/>
    <x v="0"/>
  </r>
  <r>
    <n v="21060"/>
    <s v="High"/>
    <n v="0.08"/>
    <n v="9.77"/>
    <n v="6.02"/>
    <n v="1595"/>
    <x v="1"/>
    <s v="Chad Henson"/>
    <s v="Regular Air"/>
    <x v="0"/>
    <x v="1"/>
    <x v="2"/>
    <s v="Medium Box"/>
    <x v="563"/>
    <n v="0.48"/>
    <n v="0.26135189759712557"/>
    <s v="United States"/>
    <x v="1"/>
    <x v="36"/>
    <s v="Huntington"/>
    <n v="25705"/>
    <x v="171"/>
    <x v="3"/>
    <s v="2015"/>
    <d v="2015-05-12T00:00:00"/>
    <n v="23.276000000000003"/>
    <n v="9"/>
    <n v="89.06"/>
    <n v="90796"/>
    <x v="0"/>
  </r>
  <r>
    <n v="21061"/>
    <s v="High"/>
    <n v="0.09"/>
    <n v="3.28"/>
    <n v="0.98"/>
    <n v="1595"/>
    <x v="1"/>
    <s v="Chad Henson"/>
    <s v="Regular Air"/>
    <x v="0"/>
    <x v="0"/>
    <x v="0"/>
    <s v="Wrap Bag"/>
    <x v="564"/>
    <n v="0.59"/>
    <n v="0.13154034229828851"/>
    <s v="United States"/>
    <x v="1"/>
    <x v="36"/>
    <s v="Huntington"/>
    <n v="25705"/>
    <x v="171"/>
    <x v="3"/>
    <s v="2015"/>
    <d v="2015-05-13T00:00:00"/>
    <n v="17.754000000000001"/>
    <n v="42"/>
    <n v="134.97"/>
    <n v="90796"/>
    <x v="0"/>
  </r>
  <r>
    <n v="21928"/>
    <s v="Critical"/>
    <n v="0.1"/>
    <n v="9.11"/>
    <n v="2.15"/>
    <n v="1602"/>
    <x v="0"/>
    <s v="Frank Hess"/>
    <s v="Regular Air"/>
    <x v="1"/>
    <x v="0"/>
    <x v="7"/>
    <s v="Wrap Bag"/>
    <x v="452"/>
    <n v="0.4"/>
    <n v="-0.22567164179104476"/>
    <s v="United States"/>
    <x v="1"/>
    <x v="30"/>
    <s v="Waldorf"/>
    <n v="20601"/>
    <x v="98"/>
    <x v="4"/>
    <s v="2015"/>
    <d v="2015-04-12T00:00:00"/>
    <n v="-3.9312"/>
    <n v="2"/>
    <n v="17.420000000000002"/>
    <n v="89680"/>
    <x v="0"/>
  </r>
  <r>
    <n v="23533"/>
    <s v="Critical"/>
    <n v="0.09"/>
    <n v="2.1800000000000002"/>
    <n v="0.78"/>
    <n v="1603"/>
    <x v="1"/>
    <s v="Alex Watkins"/>
    <s v="Regular Air"/>
    <x v="2"/>
    <x v="0"/>
    <x v="3"/>
    <s v="Wrap Bag"/>
    <x v="565"/>
    <n v="0.52"/>
    <n v="0.12838912133891214"/>
    <s v="United States"/>
    <x v="1"/>
    <x v="4"/>
    <s v="Woodmere"/>
    <n v="11598"/>
    <x v="59"/>
    <x v="0"/>
    <s v="2015"/>
    <d v="2015-01-18T00:00:00"/>
    <n v="2.4548000000000001"/>
    <n v="9"/>
    <n v="19.12"/>
    <n v="89679"/>
    <x v="0"/>
  </r>
  <r>
    <n v="23534"/>
    <s v="Critical"/>
    <n v="0.05"/>
    <n v="179.29"/>
    <n v="29.21"/>
    <n v="1603"/>
    <x v="1"/>
    <s v="Alex Watkins"/>
    <s v="Delivery Truck"/>
    <x v="2"/>
    <x v="1"/>
    <x v="11"/>
    <s v="Jumbo Box"/>
    <x v="218"/>
    <n v="0.76"/>
    <n v="-2.878695763609088"/>
    <s v="United States"/>
    <x v="1"/>
    <x v="4"/>
    <s v="Woodmere"/>
    <n v="11598"/>
    <x v="59"/>
    <x v="0"/>
    <s v="2015"/>
    <d v="2015-01-18T00:00:00"/>
    <n v="-537.27977732000011"/>
    <n v="1"/>
    <n v="186.64"/>
    <n v="89679"/>
    <x v="0"/>
  </r>
  <r>
    <n v="18450"/>
    <s v="Medium"/>
    <n v="0.05"/>
    <n v="1.98"/>
    <n v="4.7699999999999996"/>
    <n v="1606"/>
    <x v="1"/>
    <s v="Don Rogers"/>
    <s v="Regular Air"/>
    <x v="1"/>
    <x v="0"/>
    <x v="8"/>
    <s v="Small Box"/>
    <x v="566"/>
    <n v="0.4"/>
    <n v="-4.0679376770538251"/>
    <s v="United States"/>
    <x v="1"/>
    <x v="4"/>
    <s v="Franklin Square"/>
    <n v="11010"/>
    <x v="0"/>
    <x v="0"/>
    <s v="2015"/>
    <d v="2015-01-08T00:00:00"/>
    <n v="-14.359820000000001"/>
    <n v="1"/>
    <n v="3.53"/>
    <n v="87993"/>
    <x v="0"/>
  </r>
  <r>
    <n v="18451"/>
    <s v="Medium"/>
    <n v="7.0000000000000007E-2"/>
    <n v="699.99"/>
    <n v="24.49"/>
    <n v="1606"/>
    <x v="1"/>
    <s v="Don Rogers"/>
    <s v="Express Air"/>
    <x v="1"/>
    <x v="2"/>
    <x v="16"/>
    <s v="Large Box"/>
    <x v="199"/>
    <n v="0.41"/>
    <n v="-4.0623267663043476"/>
    <s v="United States"/>
    <x v="1"/>
    <x v="4"/>
    <s v="Franklin Square"/>
    <n v="11010"/>
    <x v="0"/>
    <x v="0"/>
    <s v="2015"/>
    <d v="2015-01-08T00:00:00"/>
    <n v="-2870.2775999999994"/>
    <n v="1"/>
    <n v="706.56"/>
    <n v="87993"/>
    <x v="0"/>
  </r>
  <r>
    <n v="18452"/>
    <s v="Medium"/>
    <n v="7.0000000000000007E-2"/>
    <n v="6783.02"/>
    <n v="24.49"/>
    <n v="1606"/>
    <x v="1"/>
    <s v="Don Rogers"/>
    <s v="Regular Air"/>
    <x v="1"/>
    <x v="2"/>
    <x v="6"/>
    <s v="Large Box"/>
    <x v="458"/>
    <n v="0.39"/>
    <n v="5.9433872389978619E-3"/>
    <s v="United States"/>
    <x v="1"/>
    <x v="4"/>
    <s v="Franklin Square"/>
    <n v="11010"/>
    <x v="0"/>
    <x v="0"/>
    <s v="2015"/>
    <d v="2015-01-08T00:00:00"/>
    <n v="77.983599999997679"/>
    <n v="2"/>
    <n v="13121.07"/>
    <n v="87993"/>
    <x v="0"/>
  </r>
  <r>
    <n v="22921"/>
    <s v="Not Specified"/>
    <n v="0.01"/>
    <n v="15.16"/>
    <n v="15.09"/>
    <n v="1607"/>
    <x v="1"/>
    <s v="Kathleen Huang Hall"/>
    <s v="Regular Air"/>
    <x v="1"/>
    <x v="0"/>
    <x v="8"/>
    <s v="Small Box"/>
    <x v="567"/>
    <n v="0.39"/>
    <n v="-1.810682412332101"/>
    <s v="United States"/>
    <x v="1"/>
    <x v="4"/>
    <s v="Freeport"/>
    <n v="11520"/>
    <x v="112"/>
    <x v="4"/>
    <s v="2015"/>
    <d v="2015-04-15T00:00:00"/>
    <n v="-200.85899999999998"/>
    <n v="7"/>
    <n v="110.93"/>
    <n v="87994"/>
    <x v="0"/>
  </r>
  <r>
    <n v="24951"/>
    <s v="Low"/>
    <n v="0.1"/>
    <n v="5.68"/>
    <n v="3.6"/>
    <n v="1607"/>
    <x v="1"/>
    <s v="Kathleen Huang Hall"/>
    <s v="Express Air"/>
    <x v="1"/>
    <x v="0"/>
    <x v="12"/>
    <s v="Small Pack"/>
    <x v="568"/>
    <n v="0.56000000000000005"/>
    <n v="-0.28133164343050276"/>
    <s v="United States"/>
    <x v="1"/>
    <x v="4"/>
    <s v="Freeport"/>
    <n v="11520"/>
    <x v="92"/>
    <x v="2"/>
    <s v="2015"/>
    <d v="2015-02-10T00:00:00"/>
    <n v="-33.2956"/>
    <n v="21"/>
    <n v="118.35"/>
    <n v="87995"/>
    <x v="0"/>
  </r>
  <r>
    <n v="22682"/>
    <s v="High"/>
    <n v="0.03"/>
    <n v="2.16"/>
    <n v="6.05"/>
    <n v="1609"/>
    <x v="1"/>
    <s v="Jerry Ennis"/>
    <s v="Regular Air"/>
    <x v="3"/>
    <x v="0"/>
    <x v="8"/>
    <s v="Small Box"/>
    <x v="542"/>
    <n v="0.37"/>
    <n v="-5.2331311380704797"/>
    <s v="United States"/>
    <x v="0"/>
    <x v="1"/>
    <s v="Sacramento"/>
    <n v="95823"/>
    <x v="171"/>
    <x v="3"/>
    <s v="2015"/>
    <d v="2015-05-12T00:00:00"/>
    <n v="-90.585499999999996"/>
    <n v="7"/>
    <n v="17.309999999999999"/>
    <n v="87824"/>
    <x v="0"/>
  </r>
  <r>
    <n v="22683"/>
    <s v="High"/>
    <n v="0.03"/>
    <n v="9.7100000000000009"/>
    <n v="9.4499999999999993"/>
    <n v="1609"/>
    <x v="1"/>
    <s v="Jerry Ennis"/>
    <s v="Regular Air"/>
    <x v="3"/>
    <x v="0"/>
    <x v="10"/>
    <s v="Small Box"/>
    <x v="173"/>
    <n v="0.6"/>
    <n v="-1.5662139219015281"/>
    <s v="United States"/>
    <x v="0"/>
    <x v="1"/>
    <s v="Sacramento"/>
    <n v="95823"/>
    <x v="171"/>
    <x v="3"/>
    <s v="2015"/>
    <d v="2015-05-11T00:00:00"/>
    <n v="-36.9"/>
    <n v="2"/>
    <n v="23.56"/>
    <n v="87824"/>
    <x v="0"/>
  </r>
  <r>
    <n v="18394"/>
    <s v="Low"/>
    <n v="0.06"/>
    <n v="40.97"/>
    <n v="1.99"/>
    <n v="1614"/>
    <x v="0"/>
    <s v="Wayne Lutz"/>
    <s v="Regular Air"/>
    <x v="3"/>
    <x v="2"/>
    <x v="13"/>
    <s v="Small Pack"/>
    <x v="569"/>
    <n v="0.42"/>
    <n v="0.69"/>
    <s v="United States"/>
    <x v="1"/>
    <x v="15"/>
    <s v="Hopkinton"/>
    <n v="1748"/>
    <x v="4"/>
    <x v="4"/>
    <s v="2015"/>
    <d v="2015-04-12T00:00:00"/>
    <n v="341.19809999999995"/>
    <n v="12"/>
    <n v="494.49"/>
    <n v="87823"/>
    <x v="0"/>
  </r>
  <r>
    <n v="19501"/>
    <s v="High"/>
    <n v="0.09"/>
    <n v="12.88"/>
    <n v="4.59"/>
    <n v="1618"/>
    <x v="0"/>
    <s v="June Roberts"/>
    <s v="Regular Air"/>
    <x v="3"/>
    <x v="0"/>
    <x v="12"/>
    <s v="Wrap Bag"/>
    <x v="570"/>
    <n v="0.82"/>
    <n v="-1.1075064820084741"/>
    <s v="United States"/>
    <x v="2"/>
    <x v="38"/>
    <s v="Highland"/>
    <n v="46322"/>
    <x v="34"/>
    <x v="4"/>
    <s v="2015"/>
    <d v="2015-04-06T00:00:00"/>
    <n v="-175.13"/>
    <n v="13"/>
    <n v="158.13"/>
    <n v="90248"/>
    <x v="0"/>
  </r>
  <r>
    <n v="19502"/>
    <s v="High"/>
    <n v="0.02"/>
    <n v="45.99"/>
    <n v="4.99"/>
    <n v="1620"/>
    <x v="0"/>
    <s v="Gerald Petty"/>
    <s v="Express Air"/>
    <x v="3"/>
    <x v="2"/>
    <x v="5"/>
    <s v="Small Box"/>
    <x v="571"/>
    <n v="0.56999999999999995"/>
    <n v="2.4292988160235569E-2"/>
    <s v="United States"/>
    <x v="1"/>
    <x v="19"/>
    <s v="Lancaster"/>
    <n v="17602"/>
    <x v="34"/>
    <x v="4"/>
    <s v="2015"/>
    <d v="2015-04-07T00:00:00"/>
    <n v="3.96"/>
    <n v="4"/>
    <n v="163.01"/>
    <n v="90248"/>
    <x v="0"/>
  </r>
  <r>
    <n v="23750"/>
    <s v="High"/>
    <n v="0.06"/>
    <n v="15.01"/>
    <n v="8.4"/>
    <n v="1623"/>
    <x v="1"/>
    <s v="Patrick Adcock"/>
    <s v="Regular Air"/>
    <x v="2"/>
    <x v="0"/>
    <x v="8"/>
    <s v="Small Box"/>
    <x v="572"/>
    <n v="0.39"/>
    <n v="4.8549723756906105E-3"/>
    <s v="United States"/>
    <x v="2"/>
    <x v="38"/>
    <s v="Schererville"/>
    <n v="46375"/>
    <x v="84"/>
    <x v="3"/>
    <s v="2015"/>
    <d v="2015-05-26T00:00:00"/>
    <n v="1.6169000000000011"/>
    <n v="22"/>
    <n v="333.04"/>
    <n v="87611"/>
    <x v="0"/>
  </r>
  <r>
    <n v="23751"/>
    <s v="High"/>
    <n v="0.09"/>
    <n v="40.479999999999997"/>
    <n v="19.989999999999998"/>
    <n v="1623"/>
    <x v="1"/>
    <s v="Patrick Adcock"/>
    <s v="Regular Air"/>
    <x v="2"/>
    <x v="2"/>
    <x v="13"/>
    <s v="Small Box"/>
    <x v="295"/>
    <n v="0.77"/>
    <n v="0.13841757683515379"/>
    <s v="United States"/>
    <x v="2"/>
    <x v="38"/>
    <s v="Schererville"/>
    <n v="46375"/>
    <x v="84"/>
    <x v="3"/>
    <s v="2015"/>
    <d v="2015-05-26T00:00:00"/>
    <n v="65.394000000000062"/>
    <n v="12"/>
    <n v="472.44"/>
    <n v="87611"/>
    <x v="0"/>
  </r>
  <r>
    <n v="23752"/>
    <s v="High"/>
    <n v="0.05"/>
    <n v="12.28"/>
    <n v="6.13"/>
    <n v="1623"/>
    <x v="1"/>
    <s v="Patrick Adcock"/>
    <s v="Regular Air"/>
    <x v="2"/>
    <x v="0"/>
    <x v="10"/>
    <s v="Small Box"/>
    <x v="521"/>
    <n v="0.56999999999999995"/>
    <n v="7.1329418045915652E-2"/>
    <s v="United States"/>
    <x v="2"/>
    <x v="38"/>
    <s v="Schererville"/>
    <n v="46375"/>
    <x v="84"/>
    <x v="3"/>
    <s v="2015"/>
    <d v="2015-05-25T00:00:00"/>
    <n v="1.3360000000000003"/>
    <n v="1"/>
    <n v="18.73"/>
    <n v="87611"/>
    <x v="0"/>
  </r>
  <r>
    <n v="21145"/>
    <s v="Medium"/>
    <n v="0.08"/>
    <n v="213.45"/>
    <n v="14.7"/>
    <n v="1625"/>
    <x v="1"/>
    <s v="Molly Browning"/>
    <s v="Delivery Truck"/>
    <x v="1"/>
    <x v="2"/>
    <x v="6"/>
    <s v="Jumbo Drum"/>
    <x v="90"/>
    <n v="0.59"/>
    <n v="0.69"/>
    <s v="United States"/>
    <x v="1"/>
    <x v="4"/>
    <s v="Glen Cove"/>
    <n v="11542"/>
    <x v="12"/>
    <x v="5"/>
    <s v="2015"/>
    <d v="2015-03-29T00:00:00"/>
    <n v="1674.7541999999999"/>
    <n v="12"/>
    <n v="2427.1799999999998"/>
    <n v="90600"/>
    <x v="0"/>
  </r>
  <r>
    <n v="21146"/>
    <s v="Medium"/>
    <n v="0.1"/>
    <n v="55.98"/>
    <n v="13.88"/>
    <n v="1625"/>
    <x v="1"/>
    <s v="Molly Browning"/>
    <s v="Regular Air"/>
    <x v="1"/>
    <x v="0"/>
    <x v="7"/>
    <s v="Small Box"/>
    <x v="573"/>
    <n v="0.36"/>
    <n v="0.69"/>
    <s v="United States"/>
    <x v="1"/>
    <x v="4"/>
    <s v="Glen Cove"/>
    <n v="11542"/>
    <x v="12"/>
    <x v="5"/>
    <s v="2015"/>
    <d v="2015-03-29T00:00:00"/>
    <n v="300.04649999999998"/>
    <n v="8"/>
    <n v="434.85"/>
    <n v="90600"/>
    <x v="0"/>
  </r>
  <r>
    <n v="21147"/>
    <s v="Medium"/>
    <n v="0"/>
    <n v="16.059999999999999"/>
    <n v="8.34"/>
    <n v="1625"/>
    <x v="1"/>
    <s v="Molly Browning"/>
    <s v="Regular Air"/>
    <x v="1"/>
    <x v="0"/>
    <x v="10"/>
    <s v="Small Box"/>
    <x v="574"/>
    <n v="0.59"/>
    <n v="-1.4660751565762005"/>
    <s v="United States"/>
    <x v="1"/>
    <x v="4"/>
    <s v="Glen Cove"/>
    <n v="11542"/>
    <x v="12"/>
    <x v="5"/>
    <s v="2015"/>
    <d v="2015-03-28T00:00:00"/>
    <n v="-28.09"/>
    <n v="1"/>
    <n v="19.16"/>
    <n v="90600"/>
    <x v="0"/>
  </r>
  <r>
    <n v="21270"/>
    <s v="Medium"/>
    <n v="0"/>
    <n v="209.37"/>
    <n v="69"/>
    <n v="1625"/>
    <x v="1"/>
    <s v="Molly Browning"/>
    <s v="Regular Air"/>
    <x v="1"/>
    <x v="1"/>
    <x v="11"/>
    <s v="Large Box"/>
    <x v="575"/>
    <n v="0.79"/>
    <n v="-0.13424899946935531"/>
    <s v="United States"/>
    <x v="1"/>
    <x v="4"/>
    <s v="Glen Cove"/>
    <n v="11542"/>
    <x v="160"/>
    <x v="2"/>
    <s v="2015"/>
    <d v="2015-02-18T00:00:00"/>
    <n v="-263.1119290800001"/>
    <n v="11"/>
    <n v="1959.88"/>
    <n v="90601"/>
    <x v="0"/>
  </r>
  <r>
    <n v="23604"/>
    <s v="High"/>
    <n v="0.06"/>
    <n v="43.57"/>
    <n v="16.36"/>
    <n v="1627"/>
    <x v="0"/>
    <s v="Aaron Day"/>
    <s v="Regular Air"/>
    <x v="0"/>
    <x v="0"/>
    <x v="10"/>
    <s v="Small Box"/>
    <x v="576"/>
    <n v="0.55000000000000004"/>
    <n v="-5.4646840148698889E-2"/>
    <s v="United States"/>
    <x v="3"/>
    <x v="20"/>
    <s v="Greeneville"/>
    <n v="37743"/>
    <x v="5"/>
    <x v="3"/>
    <s v="2015"/>
    <d v="2015-05-30T00:00:00"/>
    <n v="-38.808"/>
    <n v="17"/>
    <n v="710.16"/>
    <n v="90602"/>
    <x v="0"/>
  </r>
  <r>
    <n v="19769"/>
    <s v="High"/>
    <n v="0.08"/>
    <n v="8.09"/>
    <n v="7.96"/>
    <n v="1632"/>
    <x v="1"/>
    <s v="Lori Wolfe"/>
    <s v="Express Air"/>
    <x v="1"/>
    <x v="1"/>
    <x v="2"/>
    <s v="Small Box"/>
    <x v="38"/>
    <n v="0.49"/>
    <n v="0.33127461139896375"/>
    <s v="United States"/>
    <x v="3"/>
    <x v="37"/>
    <s v="Hattiesburg"/>
    <n v="39401"/>
    <x v="43"/>
    <x v="0"/>
    <s v="2015"/>
    <d v="2015-01-16T00:00:00"/>
    <n v="15.984"/>
    <n v="6"/>
    <n v="48.25"/>
    <n v="90530"/>
    <x v="0"/>
  </r>
  <r>
    <n v="20359"/>
    <s v="High"/>
    <n v="0.02"/>
    <n v="25.99"/>
    <n v="5.37"/>
    <n v="1632"/>
    <x v="1"/>
    <s v="Lori Wolfe"/>
    <s v="Regular Air"/>
    <x v="1"/>
    <x v="0"/>
    <x v="0"/>
    <s v="Small Box"/>
    <x v="577"/>
    <n v="0.56000000000000005"/>
    <n v="-0.36243216576221016"/>
    <s v="United States"/>
    <x v="3"/>
    <x v="37"/>
    <s v="Hattiesburg"/>
    <n v="39401"/>
    <x v="112"/>
    <x v="4"/>
    <s v="2015"/>
    <d v="2015-04-17T00:00:00"/>
    <n v="-88.158000000000001"/>
    <n v="9"/>
    <n v="243.24"/>
    <n v="90533"/>
    <x v="0"/>
  </r>
  <r>
    <n v="24786"/>
    <s v="Not Specified"/>
    <n v="0.03"/>
    <n v="5.98"/>
    <n v="3.85"/>
    <n v="1633"/>
    <x v="0"/>
    <s v="Gerald Raynor"/>
    <s v="Regular Air"/>
    <x v="1"/>
    <x v="2"/>
    <x v="13"/>
    <s v="Small Pack"/>
    <x v="412"/>
    <n v="0.68"/>
    <n v="-1.9747483134405814"/>
    <s v="United States"/>
    <x v="3"/>
    <x v="37"/>
    <s v="Horn Lake"/>
    <n v="38637"/>
    <x v="104"/>
    <x v="2"/>
    <s v="2015"/>
    <d v="2015-02-12T00:00:00"/>
    <n v="-76.106800000000007"/>
    <n v="6"/>
    <n v="38.54"/>
    <n v="90531"/>
    <x v="0"/>
  </r>
  <r>
    <n v="26340"/>
    <s v="Not Specified"/>
    <n v="0.08"/>
    <n v="100.97"/>
    <n v="14"/>
    <n v="1634"/>
    <x v="0"/>
    <s v="Katherine W Epstein"/>
    <s v="Delivery Truck"/>
    <x v="1"/>
    <x v="2"/>
    <x v="6"/>
    <s v="Jumbo Drum"/>
    <x v="578"/>
    <n v="0.37"/>
    <n v="-4.9552388144232538E-2"/>
    <s v="United States"/>
    <x v="3"/>
    <x v="37"/>
    <s v="Jackson"/>
    <n v="39212"/>
    <x v="37"/>
    <x v="4"/>
    <s v="2015"/>
    <d v="2015-04-10T00:00:00"/>
    <n v="-73.494119999999938"/>
    <n v="15"/>
    <n v="1483.16"/>
    <n v="90532"/>
    <x v="0"/>
  </r>
  <r>
    <n v="19144"/>
    <s v="Critical"/>
    <n v="0.08"/>
    <n v="115.99"/>
    <n v="56.14"/>
    <n v="1636"/>
    <x v="1"/>
    <s v="Sidney Greenberg"/>
    <s v="Delivery Truck"/>
    <x v="1"/>
    <x v="2"/>
    <x v="6"/>
    <s v="Jumbo Drum"/>
    <x v="486"/>
    <n v="0.4"/>
    <n v="-0.48471547794574815"/>
    <s v="United States"/>
    <x v="0"/>
    <x v="1"/>
    <s v="Salinas"/>
    <n v="93905"/>
    <x v="101"/>
    <x v="0"/>
    <s v="2015"/>
    <d v="2015-01-16T00:00:00"/>
    <n v="-272.860884"/>
    <n v="5"/>
    <n v="562.92999999999995"/>
    <n v="89704"/>
    <x v="0"/>
  </r>
  <r>
    <n v="19145"/>
    <s v="Critical"/>
    <n v="0.08"/>
    <n v="4.28"/>
    <n v="0.94"/>
    <n v="1636"/>
    <x v="1"/>
    <s v="Sidney Greenberg"/>
    <s v="Regular Air"/>
    <x v="1"/>
    <x v="0"/>
    <x v="0"/>
    <s v="Wrap Bag"/>
    <x v="579"/>
    <n v="0.56000000000000005"/>
    <n v="0.36254969156956823"/>
    <s v="United States"/>
    <x v="0"/>
    <x v="1"/>
    <s v="Salinas"/>
    <n v="93905"/>
    <x v="101"/>
    <x v="0"/>
    <s v="2015"/>
    <d v="2015-01-17T00:00:00"/>
    <n v="10.5792"/>
    <n v="7"/>
    <n v="29.18"/>
    <n v="89704"/>
    <x v="0"/>
  </r>
  <r>
    <n v="20869"/>
    <s v="High"/>
    <n v="0.04"/>
    <n v="136.97999999999999"/>
    <n v="24.49"/>
    <n v="1636"/>
    <x v="1"/>
    <s v="Sidney Greenberg"/>
    <s v="Express Air"/>
    <x v="1"/>
    <x v="1"/>
    <x v="2"/>
    <s v="Large Box"/>
    <x v="580"/>
    <n v="0.59"/>
    <n v="0.69"/>
    <s v="United States"/>
    <x v="0"/>
    <x v="1"/>
    <s v="Salinas"/>
    <n v="93905"/>
    <x v="38"/>
    <x v="0"/>
    <s v="2015"/>
    <d v="2015-01-14T00:00:00"/>
    <n v="1127.5497"/>
    <n v="12"/>
    <n v="1634.13"/>
    <n v="89706"/>
    <x v="0"/>
  </r>
  <r>
    <n v="26109"/>
    <s v="Critical"/>
    <n v="0.08"/>
    <n v="55.48"/>
    <n v="6.79"/>
    <n v="1639"/>
    <x v="0"/>
    <s v="Marvin Rollins"/>
    <s v="Regular Air"/>
    <x v="1"/>
    <x v="0"/>
    <x v="7"/>
    <s v="Small Box"/>
    <x v="581"/>
    <n v="0.37"/>
    <n v="0.69000000000000006"/>
    <s v="United States"/>
    <x v="1"/>
    <x v="18"/>
    <s v="Stamford"/>
    <n v="6901"/>
    <x v="115"/>
    <x v="2"/>
    <s v="2015"/>
    <d v="2015-02-28T00:00:00"/>
    <n v="147.75659999999999"/>
    <n v="4"/>
    <n v="214.14"/>
    <n v="89705"/>
    <x v="0"/>
  </r>
  <r>
    <n v="18274"/>
    <s v="Low"/>
    <n v="0.09"/>
    <n v="107.53"/>
    <n v="5.81"/>
    <n v="1644"/>
    <x v="0"/>
    <s v="Sam Woodward"/>
    <s v="Regular Air"/>
    <x v="2"/>
    <x v="1"/>
    <x v="2"/>
    <s v="Medium Box"/>
    <x v="582"/>
    <n v="0.65"/>
    <n v="0.69000000000000006"/>
    <s v="United States"/>
    <x v="2"/>
    <x v="7"/>
    <s v="Friendswood"/>
    <n v="77546"/>
    <x v="110"/>
    <x v="1"/>
    <s v="2015"/>
    <d v="2015-06-16T00:00:00"/>
    <n v="69.545100000000005"/>
    <n v="1"/>
    <n v="100.79"/>
    <n v="87342"/>
    <x v="0"/>
  </r>
  <r>
    <n v="24265"/>
    <s v="Not Specified"/>
    <n v="0.06"/>
    <n v="3.29"/>
    <n v="1.35"/>
    <n v="1646"/>
    <x v="0"/>
    <s v="Eugene Brewer Knox"/>
    <s v="Regular Air"/>
    <x v="2"/>
    <x v="0"/>
    <x v="3"/>
    <s v="Wrap Bag"/>
    <x v="93"/>
    <n v="0.4"/>
    <n v="0.23714206283013622"/>
    <s v="United States"/>
    <x v="1"/>
    <x v="4"/>
    <s v="Bethpage"/>
    <n v="11714"/>
    <x v="24"/>
    <x v="5"/>
    <s v="2015"/>
    <d v="2015-03-17T00:00:00"/>
    <n v="8.5299999999999994"/>
    <n v="11"/>
    <n v="35.97"/>
    <n v="90932"/>
    <x v="0"/>
  </r>
  <r>
    <n v="21947"/>
    <s v="Critical"/>
    <n v="0.08"/>
    <n v="46.89"/>
    <n v="5.0999999999999996"/>
    <n v="1648"/>
    <x v="1"/>
    <s v="Nina Bowles"/>
    <s v="Regular Air"/>
    <x v="0"/>
    <x v="0"/>
    <x v="15"/>
    <s v="Medium Box"/>
    <x v="480"/>
    <n v="0.46"/>
    <n v="0.69"/>
    <s v="United States"/>
    <x v="2"/>
    <x v="12"/>
    <s v="Woodstock"/>
    <n v="60098"/>
    <x v="78"/>
    <x v="5"/>
    <s v="2015"/>
    <d v="2015-03-27T00:00:00"/>
    <n v="507.63299999999998"/>
    <n v="17"/>
    <n v="735.7"/>
    <n v="91043"/>
    <x v="0"/>
  </r>
  <r>
    <n v="21948"/>
    <s v="Critical"/>
    <n v="0.05"/>
    <n v="12.98"/>
    <n v="3.14"/>
    <n v="1648"/>
    <x v="1"/>
    <s v="Nina Bowles"/>
    <s v="Regular Air"/>
    <x v="0"/>
    <x v="0"/>
    <x v="12"/>
    <s v="Small Pack"/>
    <x v="47"/>
    <n v="0.6"/>
    <n v="0.16946673168136883"/>
    <s v="United States"/>
    <x v="2"/>
    <x v="12"/>
    <s v="Woodstock"/>
    <n v="60098"/>
    <x v="78"/>
    <x v="5"/>
    <s v="2015"/>
    <d v="2015-03-25T00:00:00"/>
    <n v="38.229999999999997"/>
    <n v="18"/>
    <n v="225.59"/>
    <n v="91043"/>
    <x v="0"/>
  </r>
  <r>
    <n v="20603"/>
    <s v="Critical"/>
    <n v="0.03"/>
    <n v="48.58"/>
    <n v="3.99"/>
    <n v="1649"/>
    <x v="0"/>
    <s v="Roy Hardison"/>
    <s v="Express Air"/>
    <x v="0"/>
    <x v="0"/>
    <x v="15"/>
    <s v="Small Box"/>
    <x v="583"/>
    <n v="0.56000000000000005"/>
    <n v="0.69"/>
    <s v="United States"/>
    <x v="1"/>
    <x v="4"/>
    <s v="Woodmere"/>
    <n v="11598"/>
    <x v="152"/>
    <x v="2"/>
    <s v="2015"/>
    <d v="2015-02-26T00:00:00"/>
    <n v="100.13279999999999"/>
    <n v="3"/>
    <n v="145.12"/>
    <n v="91041"/>
    <x v="0"/>
  </r>
  <r>
    <n v="24016"/>
    <s v="High"/>
    <n v="0.05"/>
    <n v="6.48"/>
    <n v="2.74"/>
    <n v="1650"/>
    <x v="1"/>
    <s v="Dan Lamm"/>
    <s v="Regular Air"/>
    <x v="0"/>
    <x v="2"/>
    <x v="13"/>
    <s v="Small Pack"/>
    <x v="584"/>
    <n v="0.71"/>
    <n v="0.16013578020579189"/>
    <s v="United States"/>
    <x v="3"/>
    <x v="24"/>
    <s v="Asheboro"/>
    <n v="27203"/>
    <x v="19"/>
    <x v="3"/>
    <s v="2015"/>
    <d v="2015-05-09T00:00:00"/>
    <n v="15.096"/>
    <n v="15"/>
    <n v="94.27"/>
    <n v="91042"/>
    <x v="0"/>
  </r>
  <r>
    <n v="24017"/>
    <s v="High"/>
    <n v="0.09"/>
    <n v="12.53"/>
    <n v="0.5"/>
    <n v="1650"/>
    <x v="1"/>
    <s v="Dan Lamm"/>
    <s v="Regular Air"/>
    <x v="0"/>
    <x v="0"/>
    <x v="9"/>
    <s v="Small Box"/>
    <x v="585"/>
    <n v="0.38"/>
    <n v="0.18139399099866196"/>
    <s v="United States"/>
    <x v="3"/>
    <x v="24"/>
    <s v="Asheboro"/>
    <n v="27203"/>
    <x v="19"/>
    <x v="3"/>
    <s v="2015"/>
    <d v="2015-05-10T00:00:00"/>
    <n v="14.912399999999998"/>
    <n v="7"/>
    <n v="82.21"/>
    <n v="91042"/>
    <x v="0"/>
  </r>
  <r>
    <n v="24019"/>
    <s v="High"/>
    <n v="0.08"/>
    <n v="65.989999999999995"/>
    <n v="8.99"/>
    <n v="1650"/>
    <x v="1"/>
    <s v="Dan Lamm"/>
    <s v="Express Air"/>
    <x v="0"/>
    <x v="2"/>
    <x v="5"/>
    <s v="Small Box"/>
    <x v="586"/>
    <n v="0.55000000000000004"/>
    <n v="-0.32391788631518431"/>
    <s v="United States"/>
    <x v="3"/>
    <x v="24"/>
    <s v="Asheboro"/>
    <n v="27203"/>
    <x v="19"/>
    <x v="3"/>
    <s v="2015"/>
    <d v="2015-05-11T00:00:00"/>
    <n v="-135.226"/>
    <n v="8"/>
    <n v="417.47"/>
    <n v="91042"/>
    <x v="0"/>
  </r>
  <r>
    <n v="19251"/>
    <s v="Not Specified"/>
    <n v="0"/>
    <n v="101.41"/>
    <n v="35"/>
    <n v="1653"/>
    <x v="1"/>
    <s v="Charles Cline"/>
    <s v="Express Air"/>
    <x v="0"/>
    <x v="0"/>
    <x v="10"/>
    <s v="Large Box"/>
    <x v="308"/>
    <n v="0.82"/>
    <n v="-0.4144903651115619"/>
    <s v="United States"/>
    <x v="0"/>
    <x v="1"/>
    <s v="Thousand Oaks"/>
    <n v="91360"/>
    <x v="76"/>
    <x v="0"/>
    <s v="2015"/>
    <d v="2015-01-25T00:00:00"/>
    <n v="-457.73"/>
    <n v="10"/>
    <n v="1104.32"/>
    <n v="89885"/>
    <x v="0"/>
  </r>
  <r>
    <n v="19252"/>
    <s v="Not Specified"/>
    <n v="0.1"/>
    <n v="95.99"/>
    <n v="4.9000000000000004"/>
    <n v="1653"/>
    <x v="1"/>
    <s v="Charles Cline"/>
    <s v="Regular Air"/>
    <x v="0"/>
    <x v="2"/>
    <x v="5"/>
    <s v="Small Box"/>
    <x v="75"/>
    <n v="0.56000000000000005"/>
    <n v="-1.7934846461949263"/>
    <s v="United States"/>
    <x v="0"/>
    <x v="1"/>
    <s v="Thousand Oaks"/>
    <n v="91360"/>
    <x v="76"/>
    <x v="0"/>
    <s v="2015"/>
    <d v="2015-01-25T00:00:00"/>
    <n v="-268.66399999999999"/>
    <n v="2"/>
    <n v="149.80000000000001"/>
    <n v="89885"/>
    <x v="0"/>
  </r>
  <r>
    <n v="24187"/>
    <s v="High"/>
    <n v="0.1"/>
    <n v="3.6"/>
    <n v="2.2000000000000002"/>
    <n v="1665"/>
    <x v="0"/>
    <s v="Elsie Pridgen"/>
    <s v="Regular Air"/>
    <x v="3"/>
    <x v="0"/>
    <x v="7"/>
    <s v="Wrap Bag"/>
    <x v="587"/>
    <n v="0.39"/>
    <n v="-1.187948350071736"/>
    <s v="United States"/>
    <x v="0"/>
    <x v="1"/>
    <s v="Laguna Hills"/>
    <n v="92653"/>
    <x v="115"/>
    <x v="2"/>
    <s v="2015"/>
    <d v="2015-02-27T00:00:00"/>
    <n v="-8.2799999999999994"/>
    <n v="2"/>
    <n v="6.97"/>
    <n v="90678"/>
    <x v="0"/>
  </r>
  <r>
    <n v="21491"/>
    <s v="Low"/>
    <n v="0.03"/>
    <n v="35.409999999999997"/>
    <n v="1.99"/>
    <n v="1670"/>
    <x v="1"/>
    <s v="Carolyn Bowling"/>
    <s v="Regular Air"/>
    <x v="2"/>
    <x v="2"/>
    <x v="13"/>
    <s v="Small Pack"/>
    <x v="588"/>
    <n v="0.43"/>
    <n v="5.203586199390509"/>
    <s v="United States"/>
    <x v="3"/>
    <x v="8"/>
    <s v="Blacksburg"/>
    <n v="24060"/>
    <x v="158"/>
    <x v="4"/>
    <s v="2015"/>
    <d v="2015-04-26T00:00:00"/>
    <n v="1912.4219999999998"/>
    <n v="10"/>
    <n v="367.52"/>
    <n v="86722"/>
    <x v="0"/>
  </r>
  <r>
    <n v="21492"/>
    <s v="Low"/>
    <n v="0"/>
    <n v="142.86000000000001"/>
    <n v="19.989999999999998"/>
    <n v="1670"/>
    <x v="1"/>
    <s v="Carolyn Bowling"/>
    <s v="Regular Air"/>
    <x v="2"/>
    <x v="0"/>
    <x v="10"/>
    <s v="Small Box"/>
    <x v="589"/>
    <n v="0.56000000000000005"/>
    <n v="-0.46901132362736708"/>
    <s v="United States"/>
    <x v="3"/>
    <x v="8"/>
    <s v="Blacksburg"/>
    <n v="24060"/>
    <x v="158"/>
    <x v="4"/>
    <s v="2015"/>
    <d v="2015-05-03T00:00:00"/>
    <n v="-739.32600000000002"/>
    <n v="11"/>
    <n v="1576.35"/>
    <n v="86722"/>
    <x v="0"/>
  </r>
  <r>
    <n v="23578"/>
    <s v="Low"/>
    <n v="0.1"/>
    <n v="4.13"/>
    <n v="0.99"/>
    <n v="1671"/>
    <x v="1"/>
    <s v="Mitchell Ross"/>
    <s v="Regular Air"/>
    <x v="2"/>
    <x v="0"/>
    <x v="9"/>
    <s v="Small Box"/>
    <x v="508"/>
    <n v="0.39"/>
    <n v="-0.77703220858895716"/>
    <s v="United States"/>
    <x v="3"/>
    <x v="8"/>
    <s v="Burke"/>
    <n v="22015"/>
    <x v="170"/>
    <x v="2"/>
    <s v="2015"/>
    <d v="2015-02-13T00:00:00"/>
    <n v="-40.53"/>
    <n v="13"/>
    <n v="52.16"/>
    <n v="86724"/>
    <x v="0"/>
  </r>
  <r>
    <n v="22007"/>
    <s v="Critical"/>
    <n v="0.03"/>
    <n v="223.98"/>
    <n v="15.01"/>
    <n v="1671"/>
    <x v="1"/>
    <s v="Mitchell Ross"/>
    <s v="Regular Air"/>
    <x v="2"/>
    <x v="0"/>
    <x v="8"/>
    <s v="Small Box"/>
    <x v="590"/>
    <n v="0.38"/>
    <n v="1.4256919522147386E-4"/>
    <s v="United States"/>
    <x v="3"/>
    <x v="8"/>
    <s v="Burke"/>
    <n v="22015"/>
    <x v="3"/>
    <x v="3"/>
    <s v="2015"/>
    <d v="2015-05-13T00:00:00"/>
    <n v="0.69599999999999995"/>
    <n v="21"/>
    <n v="4881.84"/>
    <n v="86725"/>
    <x v="0"/>
  </r>
  <r>
    <n v="25066"/>
    <s v="Low"/>
    <n v="0.02"/>
    <n v="284.98"/>
    <n v="69.55"/>
    <n v="1672"/>
    <x v="1"/>
    <s v="Sidney Scarborough"/>
    <s v="Delivery Truck"/>
    <x v="2"/>
    <x v="1"/>
    <x v="1"/>
    <s v="Jumbo Drum"/>
    <x v="391"/>
    <n v="0.6"/>
    <n v="1.676346755910612E-2"/>
    <s v="United States"/>
    <x v="3"/>
    <x v="8"/>
    <s v="Charlottesville"/>
    <n v="22901"/>
    <x v="31"/>
    <x v="1"/>
    <s v="2015"/>
    <d v="2015-06-12T00:00:00"/>
    <n v="15.527999999999999"/>
    <n v="3"/>
    <n v="926.3"/>
    <n v="86723"/>
    <x v="0"/>
  </r>
  <r>
    <n v="25067"/>
    <s v="Low"/>
    <n v="0.08"/>
    <n v="55.48"/>
    <n v="14.3"/>
    <n v="1672"/>
    <x v="1"/>
    <s v="Sidney Scarborough"/>
    <s v="Regular Air"/>
    <x v="2"/>
    <x v="0"/>
    <x v="7"/>
    <s v="Small Box"/>
    <x v="14"/>
    <n v="0.37"/>
    <n v="-0.23931736920840715"/>
    <s v="United States"/>
    <x v="3"/>
    <x v="8"/>
    <s v="Charlottesville"/>
    <n v="22901"/>
    <x v="31"/>
    <x v="1"/>
    <s v="2015"/>
    <d v="2015-06-09T00:00:00"/>
    <n v="-225.56379999999999"/>
    <n v="17"/>
    <n v="942.53"/>
    <n v="86723"/>
    <x v="0"/>
  </r>
  <r>
    <n v="18150"/>
    <s v="Medium"/>
    <n v="7.0000000000000007E-2"/>
    <n v="13.73"/>
    <n v="6.85"/>
    <n v="1679"/>
    <x v="0"/>
    <s v="Jeanne Nguyen"/>
    <s v="Regular Air"/>
    <x v="3"/>
    <x v="1"/>
    <x v="2"/>
    <s v="Wrap Bag"/>
    <x v="226"/>
    <n v="0.54"/>
    <n v="-8.2128397917871604E-2"/>
    <s v="United States"/>
    <x v="1"/>
    <x v="10"/>
    <s v="Fairborn"/>
    <n v="45324"/>
    <x v="80"/>
    <x v="5"/>
    <s v="2015"/>
    <d v="2015-03-21T00:00:00"/>
    <n v="-22.72"/>
    <n v="21"/>
    <n v="276.64"/>
    <n v="86646"/>
    <x v="0"/>
  </r>
  <r>
    <n v="23524"/>
    <s v="Low"/>
    <n v="0.09"/>
    <n v="30.98"/>
    <n v="19.510000000000002"/>
    <n v="1680"/>
    <x v="1"/>
    <s v="Esther Whitaker"/>
    <s v="Regular Air"/>
    <x v="3"/>
    <x v="0"/>
    <x v="4"/>
    <s v="Small Box"/>
    <x v="591"/>
    <n v="0.36"/>
    <n v="-0.31776845050717034"/>
    <s v="United States"/>
    <x v="1"/>
    <x v="10"/>
    <s v="Fairfield"/>
    <n v="45014"/>
    <x v="32"/>
    <x v="3"/>
    <s v="2015"/>
    <d v="2015-05-05T00:00:00"/>
    <n v="-163.53"/>
    <n v="18"/>
    <n v="514.62"/>
    <n v="86645"/>
    <x v="0"/>
  </r>
  <r>
    <n v="23525"/>
    <s v="Low"/>
    <n v="0.03"/>
    <n v="49.34"/>
    <n v="10.25"/>
    <n v="1680"/>
    <x v="1"/>
    <s v="Esther Whitaker"/>
    <s v="Regular Air"/>
    <x v="3"/>
    <x v="1"/>
    <x v="2"/>
    <s v="Large Box"/>
    <x v="592"/>
    <n v="0.56999999999999995"/>
    <n v="0.67876719032936905"/>
    <s v="United States"/>
    <x v="1"/>
    <x v="10"/>
    <s v="Fairfield"/>
    <n v="45014"/>
    <x v="32"/>
    <x v="3"/>
    <s v="2015"/>
    <d v="2015-05-05T00:00:00"/>
    <n v="554.77"/>
    <n v="17"/>
    <n v="817.32"/>
    <n v="86645"/>
    <x v="0"/>
  </r>
  <r>
    <n v="1976"/>
    <s v="Not Specified"/>
    <n v="0.04"/>
    <n v="6.28"/>
    <n v="5.41"/>
    <n v="1682"/>
    <x v="1"/>
    <s v="Julie Edwards"/>
    <s v="Regular Air"/>
    <x v="3"/>
    <x v="1"/>
    <x v="2"/>
    <s v="Small Box"/>
    <x v="593"/>
    <n v="0.53"/>
    <n v="-0.13491282339707536"/>
    <s v="United States"/>
    <x v="2"/>
    <x v="12"/>
    <s v="Chicago"/>
    <n v="60611"/>
    <x v="79"/>
    <x v="2"/>
    <s v="2015"/>
    <d v="2015-02-16T00:00:00"/>
    <n v="-38.380000000000003"/>
    <n v="43"/>
    <n v="284.48"/>
    <n v="14115"/>
    <x v="0"/>
  </r>
  <r>
    <n v="5358"/>
    <s v="Not Specified"/>
    <n v="0.08"/>
    <n v="4.9800000000000004"/>
    <n v="4.7"/>
    <n v="1682"/>
    <x v="1"/>
    <s v="Julie Edwards"/>
    <s v="Regular Air"/>
    <x v="3"/>
    <x v="0"/>
    <x v="7"/>
    <s v="Small Box"/>
    <x v="594"/>
    <n v="0.38"/>
    <n v="-0.24935835029648643"/>
    <s v="United States"/>
    <x v="2"/>
    <x v="12"/>
    <s v="Chicago"/>
    <n v="60611"/>
    <x v="88"/>
    <x v="5"/>
    <s v="2015"/>
    <d v="2015-03-15T00:00:00"/>
    <n v="-56.35"/>
    <n v="47"/>
    <n v="225.98"/>
    <n v="38080"/>
    <x v="0"/>
  </r>
  <r>
    <n v="19976"/>
    <s v="Not Specified"/>
    <n v="0.04"/>
    <n v="6.28"/>
    <n v="5.41"/>
    <n v="1683"/>
    <x v="1"/>
    <s v="Wesley Corbett"/>
    <s v="Regular Air"/>
    <x v="3"/>
    <x v="1"/>
    <x v="2"/>
    <s v="Small Box"/>
    <x v="593"/>
    <n v="0.53"/>
    <n v="-0.27425587467362927"/>
    <s v="United States"/>
    <x v="2"/>
    <x v="7"/>
    <s v="Conroe"/>
    <n v="77301"/>
    <x v="79"/>
    <x v="2"/>
    <s v="2015"/>
    <d v="2015-02-16T00:00:00"/>
    <n v="-19.957600000000003"/>
    <n v="11"/>
    <n v="72.77"/>
    <n v="90612"/>
    <x v="0"/>
  </r>
  <r>
    <n v="23358"/>
    <s v="Not Specified"/>
    <n v="0.08"/>
    <n v="4.9800000000000004"/>
    <n v="4.7"/>
    <n v="1683"/>
    <x v="1"/>
    <s v="Wesley Corbett"/>
    <s v="Regular Air"/>
    <x v="3"/>
    <x v="0"/>
    <x v="7"/>
    <s v="Small Box"/>
    <x v="594"/>
    <n v="0.38"/>
    <n v="-0.97660311958405543"/>
    <s v="United States"/>
    <x v="2"/>
    <x v="7"/>
    <s v="Conroe"/>
    <n v="77301"/>
    <x v="88"/>
    <x v="5"/>
    <s v="2015"/>
    <d v="2015-03-15T00:00:00"/>
    <n v="-56.35"/>
    <n v="12"/>
    <n v="57.7"/>
    <n v="90613"/>
    <x v="0"/>
  </r>
  <r>
    <n v="19751"/>
    <s v="Low"/>
    <n v="0.08"/>
    <n v="2.08"/>
    <n v="5.33"/>
    <n v="1686"/>
    <x v="0"/>
    <s v="Lynn O'Donnell"/>
    <s v="Regular Air"/>
    <x v="0"/>
    <x v="1"/>
    <x v="2"/>
    <s v="Small Box"/>
    <x v="261"/>
    <n v="0.43"/>
    <n v="-6.5587188612099636"/>
    <s v="United States"/>
    <x v="2"/>
    <x v="12"/>
    <s v="Elgin"/>
    <n v="60123"/>
    <x v="95"/>
    <x v="5"/>
    <s v="2015"/>
    <d v="2015-03-10T00:00:00"/>
    <n v="-129.01"/>
    <n v="9"/>
    <n v="19.670000000000002"/>
    <n v="86973"/>
    <x v="0"/>
  </r>
  <r>
    <n v="25690"/>
    <s v="High"/>
    <n v="0"/>
    <n v="48.91"/>
    <n v="35"/>
    <n v="1689"/>
    <x v="0"/>
    <s v="Larry Church"/>
    <s v="Regular Air"/>
    <x v="0"/>
    <x v="0"/>
    <x v="10"/>
    <s v="Large Box"/>
    <x v="595"/>
    <n v="0.83"/>
    <n v="-1.2206530818391967"/>
    <s v="United States"/>
    <x v="2"/>
    <x v="38"/>
    <s v="Highland"/>
    <n v="46322"/>
    <x v="120"/>
    <x v="5"/>
    <s v="2015"/>
    <d v="2015-03-25T00:00:00"/>
    <n v="-628.38"/>
    <n v="10"/>
    <n v="514.79"/>
    <n v="91077"/>
    <x v="0"/>
  </r>
  <r>
    <n v="22798"/>
    <s v="Low"/>
    <n v="0.05"/>
    <n v="115.99"/>
    <n v="5.26"/>
    <n v="1690"/>
    <x v="1"/>
    <s v="Neil Bailey"/>
    <s v="Regular Air"/>
    <x v="0"/>
    <x v="2"/>
    <x v="5"/>
    <s v="Small Box"/>
    <x v="596"/>
    <n v="0.56999999999999995"/>
    <n v="0.69"/>
    <s v="United States"/>
    <x v="1"/>
    <x v="19"/>
    <s v="Harrisburg"/>
    <n v="17112"/>
    <x v="76"/>
    <x v="0"/>
    <s v="2015"/>
    <d v="2015-01-28T00:00:00"/>
    <n v="616.53569999999991"/>
    <n v="9"/>
    <n v="893.53"/>
    <n v="91076"/>
    <x v="0"/>
  </r>
  <r>
    <n v="23626"/>
    <s v="Not Specified"/>
    <n v="0.09"/>
    <n v="95.43"/>
    <n v="19.989999999999998"/>
    <n v="1690"/>
    <x v="1"/>
    <s v="Neil Bailey"/>
    <s v="Regular Air"/>
    <x v="0"/>
    <x v="0"/>
    <x v="10"/>
    <s v="Small Box"/>
    <x v="303"/>
    <n v="0.79"/>
    <n v="-6.9748246980911574E-2"/>
    <s v="United States"/>
    <x v="1"/>
    <x v="19"/>
    <s v="Harrisburg"/>
    <n v="17112"/>
    <x v="144"/>
    <x v="1"/>
    <s v="2015"/>
    <d v="2015-06-02T00:00:00"/>
    <n v="-143.23500000000001"/>
    <n v="22"/>
    <n v="2053.6"/>
    <n v="91078"/>
    <x v="0"/>
  </r>
  <r>
    <n v="19481"/>
    <s v="Not Specified"/>
    <n v="0"/>
    <n v="6.84"/>
    <n v="8.3699999999999992"/>
    <n v="1692"/>
    <x v="0"/>
    <s v="Rhonda Schroeder"/>
    <s v="Regular Air"/>
    <x v="3"/>
    <x v="0"/>
    <x v="12"/>
    <s v="Small Pack"/>
    <x v="597"/>
    <n v="0.57999999999999996"/>
    <n v="-3.2510319345473739"/>
    <s v="United States"/>
    <x v="2"/>
    <x v="13"/>
    <s v="Newton"/>
    <n v="67114"/>
    <x v="172"/>
    <x v="0"/>
    <s v="2015"/>
    <d v="2015-01-24T00:00:00"/>
    <n v="-123.1816"/>
    <n v="5"/>
    <n v="37.89"/>
    <n v="90189"/>
    <x v="0"/>
  </r>
  <r>
    <n v="19482"/>
    <s v="Not Specified"/>
    <n v="7.0000000000000007E-2"/>
    <n v="30.98"/>
    <n v="5.76"/>
    <n v="1693"/>
    <x v="1"/>
    <s v="Melinda Thornton"/>
    <s v="Regular Air"/>
    <x v="3"/>
    <x v="0"/>
    <x v="7"/>
    <s v="Small Box"/>
    <x v="479"/>
    <n v="0.4"/>
    <n v="-8.3766252654236595E-2"/>
    <s v="United States"/>
    <x v="3"/>
    <x v="8"/>
    <s v="Reston"/>
    <n v="20190"/>
    <x v="172"/>
    <x v="0"/>
    <s v="2015"/>
    <d v="2015-01-25T00:00:00"/>
    <n v="-28.798000000000002"/>
    <n v="11"/>
    <n v="343.79"/>
    <n v="90189"/>
    <x v="0"/>
  </r>
  <r>
    <n v="21262"/>
    <s v="Low"/>
    <n v="0.01"/>
    <n v="15.67"/>
    <n v="1.39"/>
    <n v="1693"/>
    <x v="1"/>
    <s v="Melinda Thornton"/>
    <s v="Express Air"/>
    <x v="3"/>
    <x v="0"/>
    <x v="4"/>
    <s v="Small Box"/>
    <x v="598"/>
    <n v="0.38"/>
    <n v="-1.4566430963900261"/>
    <s v="United States"/>
    <x v="3"/>
    <x v="8"/>
    <s v="Reston"/>
    <n v="20190"/>
    <x v="171"/>
    <x v="3"/>
    <s v="2015"/>
    <d v="2015-05-11T00:00:00"/>
    <n v="-273.98"/>
    <n v="11"/>
    <n v="188.09"/>
    <n v="90190"/>
    <x v="0"/>
  </r>
  <r>
    <n v="24941"/>
    <s v="Medium"/>
    <n v="0"/>
    <n v="13.43"/>
    <n v="5.5"/>
    <n v="1697"/>
    <x v="0"/>
    <s v="Holly Osborne"/>
    <s v="Regular Air"/>
    <x v="1"/>
    <x v="0"/>
    <x v="10"/>
    <s v="Small Box"/>
    <x v="599"/>
    <n v="0.56999999999999995"/>
    <n v="-1.9590705573568012"/>
    <s v="United States"/>
    <x v="3"/>
    <x v="40"/>
    <s v="Hot Springs"/>
    <n v="71901"/>
    <x v="59"/>
    <x v="0"/>
    <s v="2015"/>
    <d v="2015-01-17T00:00:00"/>
    <n v="-253.77800000000002"/>
    <n v="9"/>
    <n v="129.54"/>
    <n v="86338"/>
    <x v="0"/>
  </r>
  <r>
    <n v="18275"/>
    <s v="Low"/>
    <n v="0.05"/>
    <n v="3.98"/>
    <n v="5.26"/>
    <n v="1699"/>
    <x v="1"/>
    <s v="Joseph Hurst"/>
    <s v="Regular Air"/>
    <x v="2"/>
    <x v="0"/>
    <x v="8"/>
    <s v="Small Box"/>
    <x v="600"/>
    <n v="0.38"/>
    <n v="-3.0850424757281552"/>
    <s v="United States"/>
    <x v="1"/>
    <x v="19"/>
    <s v="Levittown"/>
    <n v="19057"/>
    <x v="78"/>
    <x v="5"/>
    <s v="2015"/>
    <d v="2015-03-29T00:00:00"/>
    <n v="-152.52449999999999"/>
    <n v="12"/>
    <n v="49.44"/>
    <n v="87345"/>
    <x v="0"/>
  </r>
  <r>
    <n v="18276"/>
    <s v="Low"/>
    <n v="0.01"/>
    <n v="6.48"/>
    <n v="5.4"/>
    <n v="1699"/>
    <x v="1"/>
    <s v="Joseph Hurst"/>
    <s v="Regular Air"/>
    <x v="2"/>
    <x v="0"/>
    <x v="7"/>
    <s v="Small Box"/>
    <x v="601"/>
    <n v="0.37"/>
    <n v="-1.3191042687193844"/>
    <s v="United States"/>
    <x v="1"/>
    <x v="19"/>
    <s v="Levittown"/>
    <n v="19057"/>
    <x v="78"/>
    <x v="5"/>
    <s v="2015"/>
    <d v="2015-03-25T00:00:00"/>
    <n v="-18.850000000000001"/>
    <n v="2"/>
    <n v="14.29"/>
    <n v="87345"/>
    <x v="0"/>
  </r>
  <r>
    <n v="24158"/>
    <s v="Medium"/>
    <n v="0.05"/>
    <n v="14.81"/>
    <n v="13.32"/>
    <n v="1702"/>
    <x v="1"/>
    <s v="Sandra Berry"/>
    <s v="Regular Air"/>
    <x v="1"/>
    <x v="0"/>
    <x v="15"/>
    <s v="Small Box"/>
    <x v="296"/>
    <n v="0.43"/>
    <n v="-4.8598056537102474"/>
    <s v="United States"/>
    <x v="3"/>
    <x v="37"/>
    <s v="Meridian"/>
    <n v="39301"/>
    <x v="60"/>
    <x v="0"/>
    <s v="2015"/>
    <d v="2015-01-20T00:00:00"/>
    <n v="-220.05200000000002"/>
    <n v="3"/>
    <n v="45.28"/>
    <n v="90473"/>
    <x v="0"/>
  </r>
  <r>
    <n v="24159"/>
    <s v="Medium"/>
    <n v="0.05"/>
    <n v="4.2"/>
    <n v="2.2599999999999998"/>
    <n v="1702"/>
    <x v="1"/>
    <s v="Sandra Berry"/>
    <s v="Express Air"/>
    <x v="1"/>
    <x v="0"/>
    <x v="7"/>
    <s v="Wrap Bag"/>
    <x v="445"/>
    <n v="0.36"/>
    <n v="1.502827560795873"/>
    <s v="United States"/>
    <x v="3"/>
    <x v="37"/>
    <s v="Meridian"/>
    <n v="39301"/>
    <x v="60"/>
    <x v="0"/>
    <s v="2015"/>
    <d v="2015-01-19T00:00:00"/>
    <n v="20.393369999999997"/>
    <n v="3"/>
    <n v="13.57"/>
    <n v="90473"/>
    <x v="0"/>
  </r>
  <r>
    <n v="25761"/>
    <s v="Medium"/>
    <n v="0.05"/>
    <n v="5.68"/>
    <n v="1.39"/>
    <n v="1708"/>
    <x v="1"/>
    <s v="Lillian Day"/>
    <s v="Regular Air"/>
    <x v="2"/>
    <x v="0"/>
    <x v="4"/>
    <s v="Small Box"/>
    <x v="360"/>
    <n v="0.38"/>
    <n v="0.69000000000000006"/>
    <s v="United States"/>
    <x v="1"/>
    <x v="10"/>
    <s v="Shaker Heights"/>
    <n v="44118"/>
    <x v="60"/>
    <x v="0"/>
    <s v="2015"/>
    <d v="2015-01-18T00:00:00"/>
    <n v="38.281199999999998"/>
    <n v="10"/>
    <n v="55.48"/>
    <n v="88781"/>
    <x v="0"/>
  </r>
  <r>
    <n v="26037"/>
    <s v="Not Specified"/>
    <n v="0.03"/>
    <n v="205.99"/>
    <n v="3"/>
    <n v="1708"/>
    <x v="1"/>
    <s v="Lillian Day"/>
    <s v="Regular Air"/>
    <x v="2"/>
    <x v="2"/>
    <x v="5"/>
    <s v="Small Box"/>
    <x v="58"/>
    <n v="0.57999999999999996"/>
    <n v="0.69"/>
    <s v="United States"/>
    <x v="1"/>
    <x v="10"/>
    <s v="Shaker Heights"/>
    <n v="44118"/>
    <x v="135"/>
    <x v="3"/>
    <s v="2015"/>
    <d v="2015-05-21T00:00:00"/>
    <n v="3670.3514999999998"/>
    <n v="29"/>
    <n v="5319.35"/>
    <n v="88784"/>
    <x v="0"/>
  </r>
  <r>
    <n v="23822"/>
    <s v="Not Specified"/>
    <n v="0.01"/>
    <n v="14.28"/>
    <n v="2.99"/>
    <n v="1709"/>
    <x v="1"/>
    <s v="Dennis Bowen"/>
    <s v="Regular Air"/>
    <x v="3"/>
    <x v="0"/>
    <x v="8"/>
    <s v="Small Box"/>
    <x v="602"/>
    <n v="0.39"/>
    <n v="0.68999671484888314"/>
    <s v="United States"/>
    <x v="1"/>
    <x v="19"/>
    <s v="Pottstown"/>
    <n v="19464"/>
    <x v="72"/>
    <x v="0"/>
    <s v="2015"/>
    <d v="2015-01-22T00:00:00"/>
    <n v="21.003500000000003"/>
    <n v="2"/>
    <n v="30.44"/>
    <n v="88782"/>
    <x v="0"/>
  </r>
  <r>
    <n v="24577"/>
    <s v="Medium"/>
    <n v="0.04"/>
    <n v="95.43"/>
    <n v="19.989999999999998"/>
    <n v="1709"/>
    <x v="1"/>
    <s v="Dennis Bowen"/>
    <s v="Regular Air"/>
    <x v="2"/>
    <x v="0"/>
    <x v="10"/>
    <s v="Small Box"/>
    <x v="303"/>
    <n v="0.79"/>
    <n v="4.1626688316480963E-3"/>
    <s v="United States"/>
    <x v="1"/>
    <x v="19"/>
    <s v="Pottstown"/>
    <n v="19464"/>
    <x v="16"/>
    <x v="3"/>
    <s v="2015"/>
    <d v="2015-05-12T00:00:00"/>
    <n v="13.536000000000016"/>
    <n v="33"/>
    <n v="3251.76"/>
    <n v="88783"/>
    <x v="0"/>
  </r>
  <r>
    <n v="19287"/>
    <s v="Not Specified"/>
    <n v="7.0000000000000007E-2"/>
    <n v="7.59"/>
    <n v="4"/>
    <n v="1711"/>
    <x v="0"/>
    <s v="Sharon Long"/>
    <s v="Regular Air"/>
    <x v="0"/>
    <x v="1"/>
    <x v="2"/>
    <s v="Wrap Bag"/>
    <x v="150"/>
    <n v="0.42"/>
    <n v="-7.4309608540925263"/>
    <s v="United States"/>
    <x v="3"/>
    <x v="29"/>
    <s v="Marietta"/>
    <n v="30062"/>
    <x v="44"/>
    <x v="5"/>
    <s v="2015"/>
    <d v="2015-03-18T00:00:00"/>
    <n v="-167.048"/>
    <n v="3"/>
    <n v="22.48"/>
    <n v="87747"/>
    <x v="0"/>
  </r>
  <r>
    <n v="21655"/>
    <s v="Low"/>
    <n v="0.03"/>
    <n v="11.66"/>
    <n v="7.95"/>
    <n v="1712"/>
    <x v="0"/>
    <s v="Regina Langley"/>
    <s v="Regular Air"/>
    <x v="0"/>
    <x v="0"/>
    <x v="0"/>
    <s v="Small Pack"/>
    <x v="603"/>
    <n v="0.57999999999999996"/>
    <n v="-0.11631752207092624"/>
    <s v="United States"/>
    <x v="3"/>
    <x v="29"/>
    <s v="Martinez"/>
    <n v="30907"/>
    <x v="86"/>
    <x v="4"/>
    <s v="2015"/>
    <d v="2015-04-20T00:00:00"/>
    <n v="-31.094000000000001"/>
    <n v="22"/>
    <n v="267.32"/>
    <n v="87749"/>
    <x v="0"/>
  </r>
  <r>
    <n v="25078"/>
    <s v="High"/>
    <n v="0.01"/>
    <n v="23.99"/>
    <n v="6.3"/>
    <n v="1713"/>
    <x v="0"/>
    <s v="Rosemary Stark"/>
    <s v="Regular Air"/>
    <x v="0"/>
    <x v="2"/>
    <x v="6"/>
    <s v="Medium Box"/>
    <x v="604"/>
    <n v="0.38"/>
    <n v="-2.1808080452899187E-2"/>
    <s v="United States"/>
    <x v="3"/>
    <x v="29"/>
    <s v="Newnan"/>
    <n v="30265"/>
    <x v="124"/>
    <x v="3"/>
    <s v="2015"/>
    <d v="2015-05-31T00:00:00"/>
    <n v="-6.202"/>
    <n v="11"/>
    <n v="284.39"/>
    <n v="87748"/>
    <x v="0"/>
  </r>
  <r>
    <n v="19884"/>
    <s v="Low"/>
    <n v="0.01"/>
    <n v="300.98"/>
    <n v="64.73"/>
    <n v="1718"/>
    <x v="0"/>
    <s v="Kathy Shah"/>
    <s v="Delivery Truck"/>
    <x v="3"/>
    <x v="1"/>
    <x v="1"/>
    <s v="Jumbo Drum"/>
    <x v="527"/>
    <n v="0.56000000000000005"/>
    <n v="-5.0171433264212535E-2"/>
    <s v="United States"/>
    <x v="3"/>
    <x v="24"/>
    <s v="Garner"/>
    <n v="27529"/>
    <x v="129"/>
    <x v="5"/>
    <s v="2015"/>
    <d v="2015-03-15T00:00:00"/>
    <n v="-48.873999999999995"/>
    <n v="3"/>
    <n v="974.14"/>
    <n v="90621"/>
    <x v="0"/>
  </r>
  <r>
    <n v="20619"/>
    <s v="Medium"/>
    <n v="0.06"/>
    <n v="16.48"/>
    <n v="1.99"/>
    <n v="1719"/>
    <x v="0"/>
    <s v="Russell W Melton"/>
    <s v="Regular Air"/>
    <x v="0"/>
    <x v="2"/>
    <x v="13"/>
    <s v="Small Pack"/>
    <x v="524"/>
    <n v="0.42"/>
    <n v="-1.1284788886287367"/>
    <s v="United States"/>
    <x v="3"/>
    <x v="43"/>
    <s v="Northport"/>
    <n v="35473"/>
    <x v="60"/>
    <x v="0"/>
    <s v="2015"/>
    <d v="2015-01-19T00:00:00"/>
    <n v="-144.59200000000001"/>
    <n v="8"/>
    <n v="128.13"/>
    <n v="90786"/>
    <x v="0"/>
  </r>
  <r>
    <n v="22596"/>
    <s v="High"/>
    <n v="0.04"/>
    <n v="12.44"/>
    <n v="6.27"/>
    <n v="1721"/>
    <x v="0"/>
    <s v="Jennifer Zimmerman"/>
    <s v="Regular Air"/>
    <x v="0"/>
    <x v="0"/>
    <x v="10"/>
    <s v="Medium Box"/>
    <x v="605"/>
    <n v="0.56999999999999995"/>
    <n v="-0.556127672387835"/>
    <s v="United States"/>
    <x v="3"/>
    <x v="40"/>
    <s v="Jonesboro"/>
    <n v="72401"/>
    <x v="41"/>
    <x v="3"/>
    <s v="2015"/>
    <d v="2015-05-17T00:00:00"/>
    <n v="-258.56600000000003"/>
    <n v="37"/>
    <n v="464.94"/>
    <n v="90787"/>
    <x v="0"/>
  </r>
  <r>
    <n v="5670"/>
    <s v="Low"/>
    <n v="0.1"/>
    <n v="49.99"/>
    <n v="19.989999999999998"/>
    <n v="1723"/>
    <x v="1"/>
    <s v="Constance Flowers"/>
    <s v="Express Air"/>
    <x v="0"/>
    <x v="2"/>
    <x v="13"/>
    <s v="Small Box"/>
    <x v="606"/>
    <n v="0.45"/>
    <n v="6.1735052969297015E-3"/>
    <s v="United States"/>
    <x v="0"/>
    <x v="1"/>
    <s v="San Diego"/>
    <n v="92037"/>
    <x v="70"/>
    <x v="0"/>
    <s v="2015"/>
    <d v="2015-02-05T00:00:00"/>
    <n v="13.508000000000003"/>
    <n v="46"/>
    <n v="2188.06"/>
    <n v="40101"/>
    <x v="0"/>
  </r>
  <r>
    <n v="6212"/>
    <s v="Medium"/>
    <n v="0.05"/>
    <n v="6.68"/>
    <n v="5.66"/>
    <n v="1723"/>
    <x v="1"/>
    <s v="Constance Flowers"/>
    <s v="Regular Air"/>
    <x v="0"/>
    <x v="0"/>
    <x v="7"/>
    <s v="Small Box"/>
    <x v="424"/>
    <n v="0.37"/>
    <n v="-0.20714797619418565"/>
    <s v="United States"/>
    <x v="0"/>
    <x v="1"/>
    <s v="San Diego"/>
    <n v="92037"/>
    <x v="131"/>
    <x v="2"/>
    <s v="2015"/>
    <d v="2015-02-09T00:00:00"/>
    <n v="-66.48"/>
    <n v="46"/>
    <n v="320.93"/>
    <n v="44002"/>
    <x v="0"/>
  </r>
  <r>
    <n v="6213"/>
    <s v="Medium"/>
    <n v="0.03"/>
    <n v="17.7"/>
    <n v="9.4700000000000006"/>
    <n v="1723"/>
    <x v="1"/>
    <s v="Constance Flowers"/>
    <s v="Regular Air"/>
    <x v="0"/>
    <x v="0"/>
    <x v="10"/>
    <s v="Small Box"/>
    <x v="552"/>
    <n v="0.59"/>
    <n v="-0.19984724078670993"/>
    <s v="United States"/>
    <x v="0"/>
    <x v="1"/>
    <s v="San Diego"/>
    <n v="92037"/>
    <x v="131"/>
    <x v="2"/>
    <s v="2015"/>
    <d v="2015-02-07T00:00:00"/>
    <n v="-52.33"/>
    <n v="14"/>
    <n v="261.85000000000002"/>
    <n v="44002"/>
    <x v="0"/>
  </r>
  <r>
    <n v="4596"/>
    <s v="High"/>
    <n v="0.04"/>
    <n v="12.44"/>
    <n v="6.27"/>
    <n v="1723"/>
    <x v="1"/>
    <s v="Constance Flowers"/>
    <s v="Regular Air"/>
    <x v="0"/>
    <x v="0"/>
    <x v="10"/>
    <s v="Medium Box"/>
    <x v="605"/>
    <n v="0.56999999999999995"/>
    <n v="-3.2192128027210144E-2"/>
    <s v="United States"/>
    <x v="0"/>
    <x v="1"/>
    <s v="San Diego"/>
    <n v="92037"/>
    <x v="41"/>
    <x v="3"/>
    <s v="2015"/>
    <d v="2015-05-17T00:00:00"/>
    <n v="-59.06"/>
    <n v="146"/>
    <n v="1834.61"/>
    <n v="32710"/>
    <x v="0"/>
  </r>
  <r>
    <n v="18244"/>
    <s v="High"/>
    <n v="0.05"/>
    <n v="35.99"/>
    <n v="1.1000000000000001"/>
    <n v="1725"/>
    <x v="0"/>
    <s v="Linda Blake"/>
    <s v="Regular Air"/>
    <x v="0"/>
    <x v="2"/>
    <x v="5"/>
    <s v="Small Box"/>
    <x v="337"/>
    <n v="0.55000000000000004"/>
    <n v="0.57029362287811591"/>
    <s v="United States"/>
    <x v="1"/>
    <x v="10"/>
    <s v="Hilliard"/>
    <n v="43026"/>
    <x v="163"/>
    <x v="3"/>
    <s v="2015"/>
    <d v="2015-05-09T00:00:00"/>
    <n v="149.166"/>
    <n v="9"/>
    <n v="261.56"/>
    <n v="87193"/>
    <x v="0"/>
  </r>
  <r>
    <n v="24872"/>
    <s v="Not Specified"/>
    <n v="0.1"/>
    <n v="14.98"/>
    <n v="7.69"/>
    <n v="1727"/>
    <x v="0"/>
    <s v="Juanita Ballard"/>
    <s v="Express Air"/>
    <x v="2"/>
    <x v="0"/>
    <x v="10"/>
    <s v="Small Box"/>
    <x v="607"/>
    <n v="0.56999999999999995"/>
    <n v="-0.66980228203118197"/>
    <s v="United States"/>
    <x v="1"/>
    <x v="10"/>
    <s v="Kent"/>
    <n v="44240"/>
    <x v="72"/>
    <x v="0"/>
    <s v="2015"/>
    <d v="2015-01-23T00:00:00"/>
    <n v="-76.900000000000006"/>
    <n v="8"/>
    <n v="114.81"/>
    <n v="87194"/>
    <x v="0"/>
  </r>
  <r>
    <n v="26066"/>
    <s v="High"/>
    <n v="0.04"/>
    <n v="55.48"/>
    <n v="6.79"/>
    <n v="1728"/>
    <x v="0"/>
    <s v="Carrie Lewis"/>
    <s v="Regular Air"/>
    <x v="0"/>
    <x v="0"/>
    <x v="7"/>
    <s v="Small Box"/>
    <x v="581"/>
    <n v="0.37"/>
    <n v="0.69"/>
    <s v="United States"/>
    <x v="1"/>
    <x v="10"/>
    <s v="Kettering"/>
    <n v="45429"/>
    <x v="11"/>
    <x v="2"/>
    <s v="2015"/>
    <d v="2015-02-24T00:00:00"/>
    <n v="376.88490000000002"/>
    <n v="10"/>
    <n v="546.21"/>
    <n v="87195"/>
    <x v="0"/>
  </r>
  <r>
    <n v="24545"/>
    <s v="High"/>
    <n v="0.1"/>
    <n v="65.989999999999995"/>
    <n v="3.99"/>
    <n v="1730"/>
    <x v="0"/>
    <s v="Kerry Wilkerson"/>
    <s v="Express Air"/>
    <x v="2"/>
    <x v="2"/>
    <x v="5"/>
    <s v="Small Box"/>
    <x v="382"/>
    <n v="0.59"/>
    <n v="-0.32479953089496444"/>
    <s v="United States"/>
    <x v="0"/>
    <x v="44"/>
    <s v="Moscow"/>
    <n v="83843"/>
    <x v="74"/>
    <x v="4"/>
    <s v="2015"/>
    <d v="2015-04-09T00:00:00"/>
    <n v="-88.624800000000008"/>
    <n v="5"/>
    <n v="272.86"/>
    <n v="90653"/>
    <x v="0"/>
  </r>
  <r>
    <n v="566"/>
    <s v="Not Specified"/>
    <n v="0.02"/>
    <n v="60.98"/>
    <n v="49"/>
    <n v="1733"/>
    <x v="1"/>
    <s v="Nina Horne Kelly"/>
    <s v="Regular Air"/>
    <x v="2"/>
    <x v="0"/>
    <x v="15"/>
    <s v="Large Box"/>
    <x v="557"/>
    <n v="0.59"/>
    <n v="-0.31257725732942054"/>
    <s v="United States"/>
    <x v="1"/>
    <x v="41"/>
    <s v="Washington"/>
    <n v="20012"/>
    <x v="36"/>
    <x v="4"/>
    <s v="2015"/>
    <d v="2015-04-06T00:00:00"/>
    <n v="-662.52"/>
    <n v="34"/>
    <n v="2119.54"/>
    <n v="3841"/>
    <x v="0"/>
  </r>
  <r>
    <n v="567"/>
    <s v="Not Specified"/>
    <n v="0.02"/>
    <n v="1270.99"/>
    <n v="19.989999999999998"/>
    <n v="1733"/>
    <x v="1"/>
    <s v="Nina Horne Kelly"/>
    <s v="Regular Air"/>
    <x v="2"/>
    <x v="0"/>
    <x v="8"/>
    <s v="Small Box"/>
    <x v="219"/>
    <n v="0.35"/>
    <n v="0.20176572615847929"/>
    <s v="United States"/>
    <x v="1"/>
    <x v="41"/>
    <s v="Washington"/>
    <n v="20012"/>
    <x v="36"/>
    <x v="4"/>
    <s v="2015"/>
    <d v="2015-04-06T00:00:00"/>
    <n v="9228.2255999999998"/>
    <n v="36"/>
    <n v="45737.33"/>
    <n v="3841"/>
    <x v="0"/>
  </r>
  <r>
    <n v="8389"/>
    <s v="High"/>
    <n v="0.02"/>
    <n v="30.98"/>
    <n v="17.079999999999998"/>
    <n v="1733"/>
    <x v="1"/>
    <s v="Nina Horne Kelly"/>
    <s v="Regular Air"/>
    <x v="2"/>
    <x v="0"/>
    <x v="7"/>
    <s v="Small Box"/>
    <x v="608"/>
    <n v="0.4"/>
    <n v="-7.365658870507702E-2"/>
    <s v="United States"/>
    <x v="1"/>
    <x v="41"/>
    <s v="Washington"/>
    <n v="20012"/>
    <x v="162"/>
    <x v="1"/>
    <s v="2015"/>
    <d v="2015-06-29T00:00:00"/>
    <n v="-32.28"/>
    <n v="13"/>
    <n v="438.25"/>
    <n v="59937"/>
    <x v="1"/>
  </r>
  <r>
    <n v="18566"/>
    <s v="Not Specified"/>
    <n v="0.02"/>
    <n v="60.98"/>
    <n v="49"/>
    <n v="1734"/>
    <x v="1"/>
    <s v="Christopher Meadows"/>
    <s v="Regular Air"/>
    <x v="2"/>
    <x v="0"/>
    <x v="15"/>
    <s v="Large Box"/>
    <x v="557"/>
    <n v="0.59"/>
    <n v="-1.062752646775746"/>
    <s v="United States"/>
    <x v="1"/>
    <x v="4"/>
    <s v="Harrison"/>
    <n v="10528"/>
    <x v="36"/>
    <x v="4"/>
    <s v="2015"/>
    <d v="2015-04-06T00:00:00"/>
    <n v="-596.26800000000003"/>
    <n v="9"/>
    <n v="561.05999999999995"/>
    <n v="88443"/>
    <x v="0"/>
  </r>
  <r>
    <n v="18567"/>
    <s v="Not Specified"/>
    <n v="0.02"/>
    <n v="1270.99"/>
    <n v="19.989999999999998"/>
    <n v="1734"/>
    <x v="1"/>
    <s v="Christopher Meadows"/>
    <s v="Regular Air"/>
    <x v="2"/>
    <x v="0"/>
    <x v="8"/>
    <s v="Small Box"/>
    <x v="219"/>
    <n v="0.35"/>
    <n v="0.69"/>
    <s v="United States"/>
    <x v="1"/>
    <x v="4"/>
    <s v="Harrison"/>
    <n v="10528"/>
    <x v="36"/>
    <x v="4"/>
    <s v="2015"/>
    <d v="2015-04-06T00:00:00"/>
    <n v="7889.6876999999995"/>
    <n v="9"/>
    <n v="11434.33"/>
    <n v="88443"/>
    <x v="0"/>
  </r>
  <r>
    <n v="18568"/>
    <s v="Not Specified"/>
    <n v="0.05"/>
    <n v="205.99"/>
    <n v="8.99"/>
    <n v="1734"/>
    <x v="1"/>
    <s v="Christopher Meadows"/>
    <s v="Express Air"/>
    <x v="2"/>
    <x v="2"/>
    <x v="5"/>
    <s v="Small Box"/>
    <x v="545"/>
    <n v="0.6"/>
    <n v="0.47869150636062979"/>
    <s v="United States"/>
    <x v="1"/>
    <x v="4"/>
    <s v="Harrison"/>
    <n v="10528"/>
    <x v="36"/>
    <x v="4"/>
    <s v="2015"/>
    <d v="2015-04-06T00:00:00"/>
    <n v="1545.8097600000001"/>
    <n v="19"/>
    <n v="3229.24"/>
    <n v="88443"/>
    <x v="0"/>
  </r>
  <r>
    <n v="26389"/>
    <s v="High"/>
    <n v="0.02"/>
    <n v="30.98"/>
    <n v="17.079999999999998"/>
    <n v="1735"/>
    <x v="0"/>
    <s v="Eric West"/>
    <s v="Regular Air"/>
    <x v="2"/>
    <x v="0"/>
    <x v="7"/>
    <s v="Small Box"/>
    <x v="608"/>
    <n v="0.4"/>
    <n v="-0.159596558884604"/>
    <s v="United States"/>
    <x v="1"/>
    <x v="4"/>
    <s v="Hempstead"/>
    <n v="11550"/>
    <x v="162"/>
    <x v="1"/>
    <s v="2015"/>
    <d v="2015-06-29T00:00:00"/>
    <n v="-16.14"/>
    <n v="3"/>
    <n v="101.13"/>
    <n v="88444"/>
    <x v="0"/>
  </r>
  <r>
    <n v="18012"/>
    <s v="Not Specified"/>
    <n v="0.09"/>
    <n v="30.93"/>
    <n v="3.92"/>
    <n v="1737"/>
    <x v="1"/>
    <s v="Danielle Myers"/>
    <s v="Regular Air"/>
    <x v="0"/>
    <x v="1"/>
    <x v="2"/>
    <s v="Small Pack"/>
    <x v="609"/>
    <n v="0.44"/>
    <n v="-0.28865723834185425"/>
    <s v="United States"/>
    <x v="3"/>
    <x v="24"/>
    <s v="Garner"/>
    <n v="27529"/>
    <x v="26"/>
    <x v="1"/>
    <s v="2015"/>
    <d v="2015-06-05T00:00:00"/>
    <n v="-130.42400000000001"/>
    <n v="16"/>
    <n v="451.83"/>
    <n v="85866"/>
    <x v="0"/>
  </r>
  <r>
    <n v="18013"/>
    <s v="Not Specified"/>
    <n v="0.03"/>
    <n v="1.68"/>
    <n v="0.7"/>
    <n v="1737"/>
    <x v="1"/>
    <s v="Danielle Myers"/>
    <s v="Express Air"/>
    <x v="0"/>
    <x v="0"/>
    <x v="0"/>
    <s v="Wrap Bag"/>
    <x v="610"/>
    <n v="0.6"/>
    <n v="-5.2579545454545462"/>
    <s v="United States"/>
    <x v="3"/>
    <x v="24"/>
    <s v="Garner"/>
    <n v="27529"/>
    <x v="26"/>
    <x v="1"/>
    <s v="2015"/>
    <d v="2015-06-05T00:00:00"/>
    <n v="-106.42100000000001"/>
    <n v="11"/>
    <n v="20.239999999999998"/>
    <n v="85866"/>
    <x v="0"/>
  </r>
  <r>
    <n v="18306"/>
    <s v="Medium"/>
    <n v="0.08"/>
    <n v="175.99"/>
    <n v="4.99"/>
    <n v="1738"/>
    <x v="1"/>
    <s v="Dean Solomon"/>
    <s v="Regular Air"/>
    <x v="0"/>
    <x v="2"/>
    <x v="5"/>
    <s v="Small Box"/>
    <x v="32"/>
    <n v="0.59"/>
    <n v="-11.085510717601625"/>
    <s v="United States"/>
    <x v="3"/>
    <x v="24"/>
    <s v="Gastonia"/>
    <n v="28052"/>
    <x v="145"/>
    <x v="5"/>
    <s v="2015"/>
    <d v="2015-03-28T00:00:00"/>
    <n v="-16476.838"/>
    <n v="10"/>
    <n v="1486.34"/>
    <n v="85865"/>
    <x v="0"/>
  </r>
  <r>
    <n v="18804"/>
    <s v="Low"/>
    <n v="0.04"/>
    <n v="35.44"/>
    <n v="19.989999999999998"/>
    <n v="1738"/>
    <x v="1"/>
    <s v="Dean Solomon"/>
    <s v="Regular Air"/>
    <x v="0"/>
    <x v="0"/>
    <x v="7"/>
    <s v="Small Box"/>
    <x v="611"/>
    <n v="0.38"/>
    <n v="-0.26651036282183826"/>
    <s v="United States"/>
    <x v="3"/>
    <x v="24"/>
    <s v="Gastonia"/>
    <n v="28052"/>
    <x v="110"/>
    <x v="1"/>
    <s v="2015"/>
    <d v="2015-06-21T00:00:00"/>
    <n v="-108.27250000000001"/>
    <n v="11"/>
    <n v="406.26"/>
    <n v="85868"/>
    <x v="0"/>
  </r>
  <r>
    <n v="22593"/>
    <s v="High"/>
    <n v="0.09"/>
    <n v="349.45"/>
    <n v="60"/>
    <n v="1739"/>
    <x v="0"/>
    <s v="Edna Pierce"/>
    <s v="Delivery Truck"/>
    <x v="0"/>
    <x v="1"/>
    <x v="11"/>
    <s v="Jumbo Drum"/>
    <x v="356"/>
    <m/>
    <n v="-1.5551263750104962E-2"/>
    <s v="United States"/>
    <x v="3"/>
    <x v="24"/>
    <s v="Goldsboro"/>
    <n v="27534"/>
    <x v="32"/>
    <x v="3"/>
    <s v="2015"/>
    <d v="2015-05-04T00:00:00"/>
    <n v="-90.74799999999999"/>
    <n v="17"/>
    <n v="5835.41"/>
    <n v="85867"/>
    <x v="0"/>
  </r>
  <r>
    <n v="20591"/>
    <s v="Medium"/>
    <n v="0"/>
    <n v="55.99"/>
    <n v="2.5"/>
    <n v="1743"/>
    <x v="0"/>
    <s v="Paige Jacobs"/>
    <s v="Regular Air"/>
    <x v="3"/>
    <x v="2"/>
    <x v="5"/>
    <s v="Small Pack"/>
    <x v="612"/>
    <n v="0.83"/>
    <n v="-2.323571593090211"/>
    <s v="United States"/>
    <x v="2"/>
    <x v="7"/>
    <s v="Friendswood"/>
    <n v="77546"/>
    <x v="6"/>
    <x v="2"/>
    <s v="2015"/>
    <d v="2015-02-14T00:00:00"/>
    <n v="-121.05807999999999"/>
    <n v="1"/>
    <n v="52.1"/>
    <n v="91025"/>
    <x v="0"/>
  </r>
  <r>
    <n v="2571"/>
    <s v="Not Specified"/>
    <n v="0.02"/>
    <n v="4.13"/>
    <n v="6.89"/>
    <n v="1745"/>
    <x v="1"/>
    <s v="Herbert Holden"/>
    <s v="Regular Air"/>
    <x v="1"/>
    <x v="0"/>
    <x v="9"/>
    <s v="Small Box"/>
    <x v="613"/>
    <n v="0.39"/>
    <n v="-1.127904948768258"/>
    <s v="United States"/>
    <x v="3"/>
    <x v="29"/>
    <s v="Atlanta"/>
    <n v="30305"/>
    <x v="85"/>
    <x v="0"/>
    <s v="2015"/>
    <d v="2015-01-10T00:00:00"/>
    <n v="-51.736999999999995"/>
    <n v="9"/>
    <n v="45.87"/>
    <n v="18561"/>
    <x v="0"/>
  </r>
  <r>
    <n v="1863"/>
    <s v="Low"/>
    <n v="0.04"/>
    <n v="60.65"/>
    <n v="12.23"/>
    <n v="1745"/>
    <x v="1"/>
    <s v="Herbert Holden"/>
    <s v="Regular Air"/>
    <x v="1"/>
    <x v="1"/>
    <x v="2"/>
    <s v="Medium Box"/>
    <x v="614"/>
    <n v="0.64"/>
    <n v="0.45373797562020479"/>
    <s v="United States"/>
    <x v="3"/>
    <x v="29"/>
    <s v="Atlanta"/>
    <n v="30305"/>
    <x v="79"/>
    <x v="2"/>
    <s v="2015"/>
    <d v="2015-02-16T00:00:00"/>
    <n v="116.50629999999998"/>
    <n v="4"/>
    <n v="256.77"/>
    <n v="13408"/>
    <x v="0"/>
  </r>
  <r>
    <n v="1692"/>
    <s v="High"/>
    <n v="0.04"/>
    <n v="124.49"/>
    <n v="51.94"/>
    <n v="1745"/>
    <x v="1"/>
    <s v="Herbert Holden"/>
    <s v="Delivery Truck"/>
    <x v="3"/>
    <x v="1"/>
    <x v="11"/>
    <s v="Jumbo Box"/>
    <x v="156"/>
    <n v="0.63"/>
    <n v="-0.40862231355848272"/>
    <s v="United States"/>
    <x v="3"/>
    <x v="29"/>
    <s v="Atlanta"/>
    <n v="30305"/>
    <x v="20"/>
    <x v="1"/>
    <s v="2015"/>
    <d v="2015-06-14T00:00:00"/>
    <n v="-247.55157000000003"/>
    <n v="4"/>
    <n v="605.82000000000005"/>
    <n v="12224"/>
    <x v="0"/>
  </r>
  <r>
    <n v="1693"/>
    <s v="High"/>
    <n v="0.1"/>
    <n v="35.99"/>
    <n v="5"/>
    <n v="1745"/>
    <x v="1"/>
    <s v="Herbert Holden"/>
    <s v="Regular Air"/>
    <x v="3"/>
    <x v="2"/>
    <x v="5"/>
    <s v="Wrap Bag"/>
    <x v="615"/>
    <n v="0.82"/>
    <n v="-0.17667892925430212"/>
    <s v="United States"/>
    <x v="3"/>
    <x v="29"/>
    <s v="Atlanta"/>
    <n v="30305"/>
    <x v="20"/>
    <x v="1"/>
    <s v="2015"/>
    <d v="2015-06-12T00:00:00"/>
    <n v="-277.20924000000002"/>
    <n v="54"/>
    <n v="1569"/>
    <n v="12224"/>
    <x v="0"/>
  </r>
  <r>
    <n v="19692"/>
    <s v="High"/>
    <n v="0.04"/>
    <n v="124.49"/>
    <n v="51.94"/>
    <n v="1748"/>
    <x v="0"/>
    <s v="Helen Simpson"/>
    <s v="Delivery Truck"/>
    <x v="3"/>
    <x v="1"/>
    <x v="11"/>
    <s v="Jumbo Box"/>
    <x v="156"/>
    <n v="0.63"/>
    <n v="-0.6144493595668824"/>
    <s v="United States"/>
    <x v="2"/>
    <x v="23"/>
    <s v="Enid"/>
    <n v="73703"/>
    <x v="20"/>
    <x v="1"/>
    <s v="2015"/>
    <d v="2015-06-14T00:00:00"/>
    <n v="-93.06450000000001"/>
    <n v="1"/>
    <n v="151.46"/>
    <n v="87245"/>
    <x v="0"/>
  </r>
  <r>
    <n v="20571"/>
    <s v="Not Specified"/>
    <n v="0.02"/>
    <n v="4.13"/>
    <n v="6.89"/>
    <n v="1749"/>
    <x v="1"/>
    <s v="Sherri P Stephens"/>
    <s v="Regular Air"/>
    <x v="1"/>
    <x v="0"/>
    <x v="9"/>
    <s v="Small Box"/>
    <x v="613"/>
    <n v="0.39"/>
    <n v="-4.7336604514229634"/>
    <s v="United States"/>
    <x v="2"/>
    <x v="23"/>
    <s v="Lawton"/>
    <n v="73505"/>
    <x v="85"/>
    <x v="0"/>
    <s v="2015"/>
    <d v="2015-01-10T00:00:00"/>
    <n v="-48.235999999999997"/>
    <n v="2"/>
    <n v="10.19"/>
    <n v="87243"/>
    <x v="0"/>
  </r>
  <r>
    <n v="19863"/>
    <s v="Low"/>
    <n v="0.04"/>
    <n v="60.65"/>
    <n v="12.23"/>
    <n v="1749"/>
    <x v="1"/>
    <s v="Sherri P Stephens"/>
    <s v="Regular Air"/>
    <x v="1"/>
    <x v="1"/>
    <x v="2"/>
    <s v="Medium Box"/>
    <x v="614"/>
    <n v="0.64"/>
    <n v="0.69"/>
    <s v="United States"/>
    <x v="2"/>
    <x v="23"/>
    <s v="Lawton"/>
    <n v="73505"/>
    <x v="79"/>
    <x v="2"/>
    <s v="2015"/>
    <d v="2015-02-16T00:00:00"/>
    <n v="44.291099999999993"/>
    <n v="1"/>
    <n v="64.19"/>
    <n v="87244"/>
    <x v="0"/>
  </r>
  <r>
    <n v="19477"/>
    <s v="Low"/>
    <n v="0.04"/>
    <n v="8.5"/>
    <n v="1.99"/>
    <n v="1754"/>
    <x v="1"/>
    <s v="Nelson Hong"/>
    <s v="Regular Air"/>
    <x v="3"/>
    <x v="2"/>
    <x v="13"/>
    <s v="Small Pack"/>
    <x v="302"/>
    <n v="0.49"/>
    <n v="0.36497596356582612"/>
    <s v="United States"/>
    <x v="0"/>
    <x v="1"/>
    <s v="Torrance"/>
    <n v="90503"/>
    <x v="139"/>
    <x v="2"/>
    <s v="2015"/>
    <d v="2015-02-28T00:00:00"/>
    <n v="43.275199999999998"/>
    <n v="14"/>
    <n v="118.57"/>
    <n v="90178"/>
    <x v="0"/>
  </r>
  <r>
    <n v="19478"/>
    <s v="Low"/>
    <n v="0.1"/>
    <n v="15.99"/>
    <n v="9.4"/>
    <n v="1754"/>
    <x v="1"/>
    <s v="Nelson Hong"/>
    <s v="Regular Air"/>
    <x v="3"/>
    <x v="2"/>
    <x v="6"/>
    <s v="Small Box"/>
    <x v="616"/>
    <n v="0.49"/>
    <n v="-0.4557017742544357"/>
    <s v="United States"/>
    <x v="0"/>
    <x v="1"/>
    <s v="Torrance"/>
    <n v="90503"/>
    <x v="139"/>
    <x v="2"/>
    <s v="2015"/>
    <d v="2015-02-27T00:00:00"/>
    <n v="-36.214620000000004"/>
    <n v="5"/>
    <n v="79.47"/>
    <n v="90178"/>
    <x v="0"/>
  </r>
  <r>
    <n v="19479"/>
    <s v="Low"/>
    <n v="0.09"/>
    <n v="95.99"/>
    <n v="8.99"/>
    <n v="1754"/>
    <x v="1"/>
    <s v="Nelson Hong"/>
    <s v="Regular Air"/>
    <x v="3"/>
    <x v="2"/>
    <x v="5"/>
    <s v="Small Box"/>
    <x v="617"/>
    <n v="0.56999999999999995"/>
    <n v="1.1211835225098842E-2"/>
    <s v="United States"/>
    <x v="0"/>
    <x v="1"/>
    <s v="Torrance"/>
    <n v="90503"/>
    <x v="139"/>
    <x v="2"/>
    <s v="2015"/>
    <d v="2015-03-03T00:00:00"/>
    <n v="7.032960000000001"/>
    <n v="8"/>
    <n v="627.28"/>
    <n v="90178"/>
    <x v="0"/>
  </r>
  <r>
    <n v="25920"/>
    <s v="High"/>
    <n v="0"/>
    <n v="115.99"/>
    <n v="5.92"/>
    <n v="1764"/>
    <x v="1"/>
    <s v="Michele Bradshaw"/>
    <s v="Regular Air"/>
    <x v="3"/>
    <x v="2"/>
    <x v="5"/>
    <s v="Small Box"/>
    <x v="618"/>
    <n v="0.57999999999999996"/>
    <n v="-1.4453387566570726E-2"/>
    <s v="United States"/>
    <x v="3"/>
    <x v="26"/>
    <s v="Dunedin"/>
    <n v="34698"/>
    <x v="46"/>
    <x v="0"/>
    <s v="2015"/>
    <d v="2015-01-22T00:00:00"/>
    <n v="-16.772000000000002"/>
    <n v="11"/>
    <n v="1160.42"/>
    <n v="89775"/>
    <x v="0"/>
  </r>
  <r>
    <n v="25608"/>
    <s v="High"/>
    <n v="0.06"/>
    <n v="19.98"/>
    <n v="10.49"/>
    <n v="1764"/>
    <x v="1"/>
    <s v="Michele Bradshaw"/>
    <s v="Regular Air"/>
    <x v="3"/>
    <x v="1"/>
    <x v="2"/>
    <s v="Small Box"/>
    <x v="619"/>
    <n v="0.49"/>
    <n v="4.9741433684821512"/>
    <s v="United States"/>
    <x v="3"/>
    <x v="26"/>
    <s v="Dunedin"/>
    <n v="34698"/>
    <x v="151"/>
    <x v="5"/>
    <s v="2015"/>
    <d v="2015-03-03T00:00:00"/>
    <n v="514.17719999999997"/>
    <n v="5"/>
    <n v="103.37"/>
    <n v="89776"/>
    <x v="0"/>
  </r>
  <r>
    <n v="25609"/>
    <s v="High"/>
    <n v="0.08"/>
    <n v="1.76"/>
    <n v="4.8600000000000003"/>
    <n v="1764"/>
    <x v="1"/>
    <s v="Michele Bradshaw"/>
    <s v="Regular Air"/>
    <x v="3"/>
    <x v="1"/>
    <x v="2"/>
    <s v="Small Box"/>
    <x v="620"/>
    <n v="0.41"/>
    <n v="5.8591745400298354"/>
    <s v="United States"/>
    <x v="3"/>
    <x v="26"/>
    <s v="Dunedin"/>
    <n v="34698"/>
    <x v="151"/>
    <x v="5"/>
    <s v="2015"/>
    <d v="2015-03-02T00:00:00"/>
    <n v="235.65599999999998"/>
    <n v="23"/>
    <n v="40.22"/>
    <n v="89776"/>
    <x v="0"/>
  </r>
  <r>
    <n v="25054"/>
    <s v="Not Specified"/>
    <n v="0"/>
    <n v="5.77"/>
    <n v="4.97"/>
    <n v="1765"/>
    <x v="0"/>
    <s v="Ralph Woods Scott"/>
    <s v="Regular Air"/>
    <x v="3"/>
    <x v="0"/>
    <x v="8"/>
    <s v="Small Box"/>
    <x v="621"/>
    <n v="0.35"/>
    <n v="6.7863818424566152E-2"/>
    <s v="United States"/>
    <x v="2"/>
    <x v="33"/>
    <s v="Creve Coeur"/>
    <n v="63141"/>
    <x v="82"/>
    <x v="3"/>
    <s v="2015"/>
    <d v="2015-05-05T00:00:00"/>
    <n v="3.5581000000000031"/>
    <n v="8"/>
    <n v="52.43"/>
    <n v="89777"/>
    <x v="0"/>
  </r>
  <r>
    <n v="20636"/>
    <s v="Critical"/>
    <n v="0.01"/>
    <n v="50.98"/>
    <n v="6.5"/>
    <n v="1767"/>
    <x v="0"/>
    <s v="Robert Rollins"/>
    <s v="Regular Air"/>
    <x v="1"/>
    <x v="2"/>
    <x v="13"/>
    <s v="Small Box"/>
    <x v="338"/>
    <n v="0.73"/>
    <n v="6.5238426859216356E-3"/>
    <s v="United States"/>
    <x v="3"/>
    <x v="29"/>
    <s v="Newnan"/>
    <n v="30265"/>
    <x v="173"/>
    <x v="5"/>
    <s v="2015"/>
    <d v="2015-03-27T00:00:00"/>
    <n v="5.3396999999999997"/>
    <n v="16"/>
    <n v="818.49"/>
    <n v="89211"/>
    <x v="0"/>
  </r>
  <r>
    <n v="24894"/>
    <s v="Medium"/>
    <n v="7.0000000000000007E-2"/>
    <n v="60.98"/>
    <n v="49"/>
    <n v="1771"/>
    <x v="0"/>
    <s v="Jeff Spivey"/>
    <s v="Regular Air"/>
    <x v="1"/>
    <x v="0"/>
    <x v="15"/>
    <s v="Large Box"/>
    <x v="557"/>
    <n v="0.59"/>
    <n v="-1.9696467318428943"/>
    <s v="United States"/>
    <x v="2"/>
    <x v="12"/>
    <s v="Freeport"/>
    <n v="61032"/>
    <x v="127"/>
    <x v="5"/>
    <s v="2015"/>
    <d v="2015-03-07T00:00:00"/>
    <n v="-807.89"/>
    <n v="7"/>
    <n v="410.17"/>
    <n v="89106"/>
    <x v="0"/>
  </r>
  <r>
    <n v="19826"/>
    <s v="Low"/>
    <n v="0.09"/>
    <n v="12.95"/>
    <n v="4.9800000000000004"/>
    <n v="1775"/>
    <x v="0"/>
    <s v="Marlene Kirk"/>
    <s v="Regular Air"/>
    <x v="3"/>
    <x v="0"/>
    <x v="8"/>
    <s v="Small Box"/>
    <x v="532"/>
    <n v="0.4"/>
    <n v="0.45964142613341247"/>
    <s v="United States"/>
    <x v="2"/>
    <x v="38"/>
    <s v="South Bend"/>
    <n v="46614"/>
    <x v="110"/>
    <x v="1"/>
    <s v="2015"/>
    <d v="2015-06-21T00:00:00"/>
    <n v="123.89175"/>
    <n v="21"/>
    <n v="269.54000000000002"/>
    <n v="89944"/>
    <x v="0"/>
  </r>
  <r>
    <n v="20278"/>
    <s v="Not Specified"/>
    <n v="0.08"/>
    <n v="5.78"/>
    <n v="5.67"/>
    <n v="1776"/>
    <x v="0"/>
    <s v="Charlotte Patterson"/>
    <s v="Regular Air"/>
    <x v="3"/>
    <x v="0"/>
    <x v="7"/>
    <s v="Small Box"/>
    <x v="221"/>
    <n v="0.36"/>
    <n v="-0.50575208782959569"/>
    <s v="United States"/>
    <x v="2"/>
    <x v="38"/>
    <s v="Terre Haute"/>
    <n v="47802"/>
    <x v="128"/>
    <x v="2"/>
    <s v="2015"/>
    <d v="2015-02-05T00:00:00"/>
    <n v="-53.898000000000003"/>
    <n v="19"/>
    <n v="106.57"/>
    <n v="89941"/>
    <x v="0"/>
  </r>
  <r>
    <n v="20391"/>
    <s v="Low"/>
    <n v="7.0000000000000007E-2"/>
    <n v="5.43"/>
    <n v="0.95"/>
    <n v="1777"/>
    <x v="1"/>
    <s v="Miriam Greenberg"/>
    <s v="Regular Air"/>
    <x v="3"/>
    <x v="0"/>
    <x v="7"/>
    <s v="Wrap Bag"/>
    <x v="217"/>
    <n v="0.36"/>
    <n v="0.69"/>
    <s v="United States"/>
    <x v="2"/>
    <x v="38"/>
    <s v="Valparaiso"/>
    <n v="46383"/>
    <x v="126"/>
    <x v="4"/>
    <s v="2015"/>
    <d v="2015-04-26T00:00:00"/>
    <n v="26.502899999999997"/>
    <n v="7"/>
    <n v="38.409999999999997"/>
    <n v="89939"/>
    <x v="0"/>
  </r>
  <r>
    <n v="21163"/>
    <s v="Low"/>
    <n v="0.02"/>
    <n v="10.06"/>
    <n v="2.06"/>
    <n v="1777"/>
    <x v="1"/>
    <s v="Miriam Greenberg"/>
    <s v="Regular Air"/>
    <x v="3"/>
    <x v="0"/>
    <x v="7"/>
    <s v="Wrap Bag"/>
    <x v="85"/>
    <n v="0.39"/>
    <n v="0.69"/>
    <s v="United States"/>
    <x v="2"/>
    <x v="38"/>
    <s v="Valparaiso"/>
    <n v="46383"/>
    <x v="35"/>
    <x v="0"/>
    <s v="2015"/>
    <d v="2015-01-08T00:00:00"/>
    <n v="90.624600000000001"/>
    <n v="13"/>
    <n v="131.34"/>
    <n v="89940"/>
    <x v="0"/>
  </r>
  <r>
    <n v="20600"/>
    <s v="Not Specified"/>
    <n v="0.03"/>
    <n v="19.989999999999998"/>
    <n v="11.17"/>
    <n v="1777"/>
    <x v="1"/>
    <s v="Miriam Greenberg"/>
    <s v="Regular Air"/>
    <x v="0"/>
    <x v="1"/>
    <x v="2"/>
    <s v="Large Box"/>
    <x v="172"/>
    <n v="0.6"/>
    <n v="-8.2971265053058282E-2"/>
    <s v="United States"/>
    <x v="2"/>
    <x v="38"/>
    <s v="Valparaiso"/>
    <n v="46383"/>
    <x v="57"/>
    <x v="4"/>
    <s v="2015"/>
    <d v="2015-04-03T00:00:00"/>
    <n v="-20.876399999999997"/>
    <n v="12"/>
    <n v="251.61"/>
    <n v="89942"/>
    <x v="0"/>
  </r>
  <r>
    <n v="25498"/>
    <s v="High"/>
    <n v="0.06"/>
    <n v="13.99"/>
    <n v="7.51"/>
    <n v="1778"/>
    <x v="1"/>
    <s v="Ray Oakley"/>
    <s v="Regular Air"/>
    <x v="3"/>
    <x v="2"/>
    <x v="6"/>
    <s v="Medium Box"/>
    <x v="490"/>
    <n v="0.39"/>
    <n v="2.2512031667766247E-2"/>
    <s v="United States"/>
    <x v="2"/>
    <x v="38"/>
    <s v="West Lafayette"/>
    <n v="47906"/>
    <x v="16"/>
    <x v="3"/>
    <s v="2015"/>
    <d v="2015-05-12T00:00:00"/>
    <n v="6.4832400000000021"/>
    <n v="21"/>
    <n v="287.99"/>
    <n v="89943"/>
    <x v="0"/>
  </r>
  <r>
    <n v="25499"/>
    <s v="High"/>
    <n v="0.06"/>
    <n v="15.04"/>
    <n v="1.97"/>
    <n v="1778"/>
    <x v="1"/>
    <s v="Ray Oakley"/>
    <s v="Regular Air"/>
    <x v="3"/>
    <x v="0"/>
    <x v="7"/>
    <s v="Wrap Bag"/>
    <x v="231"/>
    <n v="0.39"/>
    <n v="4.9765258215962449E-2"/>
    <s v="United States"/>
    <x v="2"/>
    <x v="38"/>
    <s v="West Lafayette"/>
    <n v="47906"/>
    <x v="16"/>
    <x v="3"/>
    <s v="2015"/>
    <d v="2015-05-10T00:00:00"/>
    <n v="2.3320000000000003"/>
    <n v="3"/>
    <n v="46.86"/>
    <n v="89943"/>
    <x v="0"/>
  </r>
  <r>
    <n v="19237"/>
    <s v="High"/>
    <n v="0"/>
    <n v="55.48"/>
    <n v="14.3"/>
    <n v="1781"/>
    <x v="1"/>
    <s v="Jackie Capps"/>
    <s v="Regular Air"/>
    <x v="0"/>
    <x v="0"/>
    <x v="7"/>
    <s v="Small Box"/>
    <x v="14"/>
    <n v="0.37"/>
    <n v="0.69"/>
    <s v="United States"/>
    <x v="0"/>
    <x v="1"/>
    <s v="San Carlos"/>
    <n v="94070"/>
    <x v="20"/>
    <x v="1"/>
    <s v="2015"/>
    <d v="2015-06-14T00:00:00"/>
    <n v="454.44779999999997"/>
    <n v="11"/>
    <n v="658.62"/>
    <n v="89857"/>
    <x v="0"/>
  </r>
  <r>
    <n v="19419"/>
    <s v="Low"/>
    <n v="0.03"/>
    <n v="5.08"/>
    <n v="2.0299999999999998"/>
    <n v="1781"/>
    <x v="1"/>
    <s v="Jackie Capps"/>
    <s v="Regular Air"/>
    <x v="1"/>
    <x v="1"/>
    <x v="2"/>
    <s v="Wrap Bag"/>
    <x v="622"/>
    <n v="0.51"/>
    <n v="0.69"/>
    <s v="United States"/>
    <x v="0"/>
    <x v="1"/>
    <s v="San Carlos"/>
    <n v="94070"/>
    <x v="0"/>
    <x v="0"/>
    <s v="2015"/>
    <d v="2015-01-12T00:00:00"/>
    <n v="15.1524"/>
    <n v="4"/>
    <n v="21.96"/>
    <n v="89858"/>
    <x v="0"/>
  </r>
  <r>
    <n v="21283"/>
    <s v="High"/>
    <n v="0.03"/>
    <n v="3.28"/>
    <n v="3.97"/>
    <n v="1782"/>
    <x v="0"/>
    <s v="Lawrence Dennis"/>
    <s v="Regular Air"/>
    <x v="1"/>
    <x v="0"/>
    <x v="0"/>
    <s v="Wrap Bag"/>
    <x v="623"/>
    <n v="0.56000000000000005"/>
    <n v="-3.6937566137566136"/>
    <s v="United States"/>
    <x v="0"/>
    <x v="1"/>
    <s v="San Clemente"/>
    <n v="92672"/>
    <x v="61"/>
    <x v="0"/>
    <s v="2015"/>
    <d v="2015-01-08T00:00:00"/>
    <n v="-90.755600000000001"/>
    <n v="7"/>
    <n v="24.57"/>
    <n v="89856"/>
    <x v="0"/>
  </r>
  <r>
    <n v="23966"/>
    <s v="Critical"/>
    <n v="0.04"/>
    <n v="205.99"/>
    <n v="8.99"/>
    <n v="1788"/>
    <x v="0"/>
    <s v="Valerie Siegel"/>
    <s v="Regular Air"/>
    <x v="3"/>
    <x v="2"/>
    <x v="5"/>
    <s v="Small Box"/>
    <x v="20"/>
    <n v="0.56000000000000005"/>
    <n v="0.95285613715010964"/>
    <s v="United States"/>
    <x v="3"/>
    <x v="29"/>
    <s v="Woodstock"/>
    <n v="30188"/>
    <x v="72"/>
    <x v="0"/>
    <s v="2015"/>
    <d v="2015-01-22T00:00:00"/>
    <n v="960.98400000000004"/>
    <n v="6"/>
    <n v="1008.53"/>
    <n v="88256"/>
    <x v="0"/>
  </r>
  <r>
    <n v="21284"/>
    <s v="Critical"/>
    <n v="0.04"/>
    <n v="880.98"/>
    <n v="44.55"/>
    <n v="1793"/>
    <x v="0"/>
    <s v="Derek Jernigan"/>
    <s v="Delivery Truck"/>
    <x v="1"/>
    <x v="1"/>
    <x v="14"/>
    <s v="Jumbo Box"/>
    <x v="270"/>
    <n v="0.62"/>
    <n v="-1.9668045172121857"/>
    <s v="United States"/>
    <x v="2"/>
    <x v="12"/>
    <s v="Galesburg"/>
    <n v="61401"/>
    <x v="61"/>
    <x v="0"/>
    <s v="2015"/>
    <d v="2015-01-07T00:00:00"/>
    <n v="-13706.464"/>
    <n v="8"/>
    <n v="6968.9"/>
    <n v="87853"/>
    <x v="0"/>
  </r>
  <r>
    <n v="22986"/>
    <s v="Critical"/>
    <n v="0.04"/>
    <n v="3.68"/>
    <n v="1.32"/>
    <n v="1802"/>
    <x v="0"/>
    <s v="Jack Morse"/>
    <s v="Regular Air"/>
    <x v="0"/>
    <x v="0"/>
    <x v="12"/>
    <s v="Wrap Bag"/>
    <x v="300"/>
    <n v="0.83"/>
    <n v="7.2881036570598203"/>
    <s v="United States"/>
    <x v="3"/>
    <x v="26"/>
    <s v="Dunedin"/>
    <n v="34698"/>
    <x v="144"/>
    <x v="1"/>
    <s v="2015"/>
    <d v="2015-06-02T00:00:00"/>
    <n v="300.92579999999998"/>
    <n v="11"/>
    <n v="41.29"/>
    <n v="91543"/>
    <x v="0"/>
  </r>
  <r>
    <n v="18901"/>
    <s v="Medium"/>
    <n v="0.01"/>
    <n v="8.1199999999999992"/>
    <n v="2.83"/>
    <n v="1808"/>
    <x v="0"/>
    <s v="Joyce Knox"/>
    <s v="Express Air"/>
    <x v="1"/>
    <x v="2"/>
    <x v="13"/>
    <s v="Small Pack"/>
    <x v="293"/>
    <n v="0.77"/>
    <n v="-0.45983754512635377"/>
    <s v="United States"/>
    <x v="1"/>
    <x v="36"/>
    <s v="Parkersburg"/>
    <n v="26101"/>
    <x v="83"/>
    <x v="5"/>
    <s v="2015"/>
    <d v="2015-03-18T00:00:00"/>
    <n v="-40.76"/>
    <n v="10"/>
    <n v="88.64"/>
    <n v="89251"/>
    <x v="0"/>
  </r>
  <r>
    <n v="21746"/>
    <s v="Not Specified"/>
    <n v="0.09"/>
    <n v="77.510000000000005"/>
    <n v="4"/>
    <n v="1814"/>
    <x v="1"/>
    <s v="Albert Tyson"/>
    <s v="Express Air"/>
    <x v="1"/>
    <x v="2"/>
    <x v="13"/>
    <s v="Small Box"/>
    <x v="624"/>
    <n v="0.76"/>
    <n v="-0.75854952558168143"/>
    <s v="United States"/>
    <x v="3"/>
    <x v="37"/>
    <s v="Olive Branch"/>
    <n v="38654"/>
    <x v="94"/>
    <x v="3"/>
    <s v="2015"/>
    <d v="2015-05-25T00:00:00"/>
    <n v="-986.52399999999989"/>
    <n v="17"/>
    <n v="1300.54"/>
    <n v="90524"/>
    <x v="0"/>
  </r>
  <r>
    <n v="21747"/>
    <s v="Not Specified"/>
    <n v="0"/>
    <n v="2.88"/>
    <n v="0.7"/>
    <n v="1814"/>
    <x v="1"/>
    <s v="Albert Tyson"/>
    <s v="Regular Air"/>
    <x v="1"/>
    <x v="0"/>
    <x v="0"/>
    <s v="Wrap Bag"/>
    <x v="122"/>
    <n v="0.56000000000000005"/>
    <n v="-3.7221755123489224"/>
    <s v="United States"/>
    <x v="3"/>
    <x v="37"/>
    <s v="Olive Branch"/>
    <n v="38654"/>
    <x v="94"/>
    <x v="3"/>
    <s v="2015"/>
    <d v="2015-05-25T00:00:00"/>
    <n v="-141.666"/>
    <n v="13"/>
    <n v="38.06"/>
    <n v="90524"/>
    <x v="0"/>
  </r>
  <r>
    <n v="24463"/>
    <s v="Medium"/>
    <n v="0.06"/>
    <n v="90.97"/>
    <n v="14"/>
    <n v="1815"/>
    <x v="0"/>
    <s v="Marvin Yang"/>
    <s v="Delivery Truck"/>
    <x v="1"/>
    <x v="2"/>
    <x v="6"/>
    <s v="Jumbo Drum"/>
    <x v="625"/>
    <n v="0.36"/>
    <n v="3.7467051885859033E-2"/>
    <s v="United States"/>
    <x v="3"/>
    <x v="37"/>
    <s v="Pearl"/>
    <n v="39208"/>
    <x v="143"/>
    <x v="2"/>
    <s v="2015"/>
    <d v="2015-02-12T00:00:00"/>
    <n v="47.334000000000003"/>
    <n v="14"/>
    <n v="1263.3499999999999"/>
    <n v="90525"/>
    <x v="0"/>
  </r>
  <r>
    <n v="22843"/>
    <s v="Low"/>
    <n v="0.01"/>
    <n v="10.48"/>
    <n v="2.89"/>
    <n v="1816"/>
    <x v="0"/>
    <s v="Danielle Schneider"/>
    <s v="Regular Air"/>
    <x v="3"/>
    <x v="0"/>
    <x v="0"/>
    <s v="Small Pack"/>
    <x v="626"/>
    <n v="0.6"/>
    <n v="0.2992469611621702"/>
    <s v="United States"/>
    <x v="2"/>
    <x v="22"/>
    <s v="Canton"/>
    <n v="48187"/>
    <x v="64"/>
    <x v="2"/>
    <s v="2015"/>
    <d v="2015-02-07T00:00:00"/>
    <n v="60.561599999999999"/>
    <n v="19"/>
    <n v="202.38"/>
    <n v="85990"/>
    <x v="0"/>
  </r>
  <r>
    <n v="24622"/>
    <s v="Not Specified"/>
    <n v="0.06"/>
    <n v="17.98"/>
    <n v="8.51"/>
    <n v="1818"/>
    <x v="1"/>
    <s v="Ian Hall"/>
    <s v="Regular Air"/>
    <x v="3"/>
    <x v="2"/>
    <x v="6"/>
    <s v="Medium Box"/>
    <x v="18"/>
    <n v="0.4"/>
    <n v="-0.83794054629301162"/>
    <s v="United States"/>
    <x v="2"/>
    <x v="22"/>
    <s v="Dearborn"/>
    <n v="48126"/>
    <x v="112"/>
    <x v="4"/>
    <s v="2015"/>
    <d v="2015-04-17T00:00:00"/>
    <n v="-47.243088"/>
    <n v="3"/>
    <n v="56.38"/>
    <n v="85991"/>
    <x v="0"/>
  </r>
  <r>
    <n v="24623"/>
    <s v="Not Specified"/>
    <n v="0.1"/>
    <n v="9.99"/>
    <n v="4.78"/>
    <n v="1818"/>
    <x v="1"/>
    <s v="Ian Hall"/>
    <s v="Express Air"/>
    <x v="3"/>
    <x v="0"/>
    <x v="7"/>
    <s v="Small Box"/>
    <x v="627"/>
    <n v="0.4"/>
    <n v="7.6840426424913968E-2"/>
    <s v="United States"/>
    <x v="2"/>
    <x v="22"/>
    <s v="Dearborn"/>
    <n v="48126"/>
    <x v="112"/>
    <x v="4"/>
    <s v="2015"/>
    <d v="2015-04-18T00:00:00"/>
    <n v="9.1539999999999999"/>
    <n v="12"/>
    <n v="119.13"/>
    <n v="85991"/>
    <x v="0"/>
  </r>
  <r>
    <n v="4843"/>
    <s v="Low"/>
    <n v="0.01"/>
    <n v="10.48"/>
    <n v="2.89"/>
    <n v="1821"/>
    <x v="1"/>
    <s v="Vanessa Boyer"/>
    <s v="Regular Air"/>
    <x v="3"/>
    <x v="0"/>
    <x v="0"/>
    <s v="Small Pack"/>
    <x v="626"/>
    <n v="0.6"/>
    <n v="5.0549097602253221E-2"/>
    <s v="United States"/>
    <x v="1"/>
    <x v="4"/>
    <s v="New York City"/>
    <n v="10177"/>
    <x v="64"/>
    <x v="2"/>
    <s v="2015"/>
    <d v="2015-02-07T00:00:00"/>
    <n v="40.92"/>
    <n v="76"/>
    <n v="809.51"/>
    <n v="34435"/>
    <x v="0"/>
  </r>
  <r>
    <n v="6621"/>
    <s v="Not Specified"/>
    <n v="7.0000000000000007E-2"/>
    <n v="18.649999999999999"/>
    <n v="3.77"/>
    <n v="1821"/>
    <x v="1"/>
    <s v="Vanessa Boyer"/>
    <s v="Regular Air"/>
    <x v="3"/>
    <x v="1"/>
    <x v="2"/>
    <s v="Small Pack"/>
    <x v="628"/>
    <n v="0.39"/>
    <n v="0.2326145050027966"/>
    <s v="United States"/>
    <x v="1"/>
    <x v="4"/>
    <s v="New York City"/>
    <n v="10177"/>
    <x v="112"/>
    <x v="4"/>
    <s v="2015"/>
    <d v="2015-04-16T00:00:00"/>
    <n v="149.72"/>
    <n v="34"/>
    <n v="643.64"/>
    <n v="47108"/>
    <x v="0"/>
  </r>
  <r>
    <n v="6622"/>
    <s v="Not Specified"/>
    <n v="0.06"/>
    <n v="17.98"/>
    <n v="8.51"/>
    <n v="1821"/>
    <x v="1"/>
    <s v="Vanessa Boyer"/>
    <s v="Regular Air"/>
    <x v="3"/>
    <x v="2"/>
    <x v="6"/>
    <s v="Medium Box"/>
    <x v="18"/>
    <n v="0.4"/>
    <n v="-0.21485948180590234"/>
    <s v="United States"/>
    <x v="1"/>
    <x v="4"/>
    <s v="New York City"/>
    <n v="10177"/>
    <x v="112"/>
    <x v="4"/>
    <s v="2015"/>
    <d v="2015-04-17T00:00:00"/>
    <n v="-52.492319999999999"/>
    <n v="13"/>
    <n v="244.31"/>
    <n v="47108"/>
    <x v="0"/>
  </r>
  <r>
    <n v="6623"/>
    <s v="Not Specified"/>
    <n v="0.1"/>
    <n v="9.99"/>
    <n v="4.78"/>
    <n v="1821"/>
    <x v="1"/>
    <s v="Vanessa Boyer"/>
    <s v="Express Air"/>
    <x v="3"/>
    <x v="0"/>
    <x v="7"/>
    <s v="Small Box"/>
    <x v="627"/>
    <n v="0.4"/>
    <n v="1.7060311200651549E-2"/>
    <s v="United States"/>
    <x v="1"/>
    <x v="4"/>
    <s v="New York City"/>
    <n v="10177"/>
    <x v="112"/>
    <x v="4"/>
    <s v="2015"/>
    <d v="2015-04-18T00:00:00"/>
    <n v="7.9599999999999991"/>
    <n v="47"/>
    <n v="466.58"/>
    <n v="47108"/>
    <x v="0"/>
  </r>
  <r>
    <n v="6624"/>
    <s v="Not Specified"/>
    <n v="0.08"/>
    <n v="175.99"/>
    <n v="8.99"/>
    <n v="1821"/>
    <x v="1"/>
    <s v="Vanessa Boyer"/>
    <s v="Express Air"/>
    <x v="3"/>
    <x v="2"/>
    <x v="5"/>
    <s v="Small Box"/>
    <x v="44"/>
    <n v="0.56999999999999995"/>
    <n v="-0.20041245214324069"/>
    <s v="United States"/>
    <x v="1"/>
    <x v="4"/>
    <s v="New York City"/>
    <n v="10177"/>
    <x v="112"/>
    <x v="4"/>
    <s v="2015"/>
    <d v="2015-04-16T00:00:00"/>
    <n v="-459.08280000000002"/>
    <n v="16"/>
    <n v="2290.69"/>
    <n v="47108"/>
    <x v="0"/>
  </r>
  <r>
    <n v="19596"/>
    <s v="Medium"/>
    <n v="0.1"/>
    <n v="52.99"/>
    <n v="19.989999999999998"/>
    <n v="1826"/>
    <x v="1"/>
    <s v="Kate Peck"/>
    <s v="Express Air"/>
    <x v="0"/>
    <x v="0"/>
    <x v="10"/>
    <s v="Small Box"/>
    <x v="629"/>
    <n v="0.81"/>
    <n v="-1.5319470363458634"/>
    <s v="United States"/>
    <x v="2"/>
    <x v="25"/>
    <s v="Bettendorf"/>
    <n v="52722"/>
    <x v="106"/>
    <x v="4"/>
    <s v="2015"/>
    <d v="2015-04-19T00:00:00"/>
    <n v="-517.16999999999996"/>
    <n v="7"/>
    <n v="337.59"/>
    <n v="86958"/>
    <x v="0"/>
  </r>
  <r>
    <n v="18199"/>
    <s v="Medium"/>
    <n v="0"/>
    <n v="9.27"/>
    <n v="4.3899999999999997"/>
    <n v="1826"/>
    <x v="1"/>
    <s v="Kate Peck"/>
    <s v="Regular Air"/>
    <x v="0"/>
    <x v="0"/>
    <x v="7"/>
    <s v="Wrap Bag"/>
    <x v="630"/>
    <n v="0.38"/>
    <n v="-0.71455399061032865"/>
    <s v="United States"/>
    <x v="2"/>
    <x v="25"/>
    <s v="Bettendorf"/>
    <n v="52722"/>
    <x v="3"/>
    <x v="3"/>
    <s v="2015"/>
    <d v="2015-05-14T00:00:00"/>
    <n v="-7.61"/>
    <n v="1"/>
    <n v="10.65"/>
    <n v="86959"/>
    <x v="0"/>
  </r>
  <r>
    <n v="20551"/>
    <s v="Not Specified"/>
    <n v="0"/>
    <n v="5.98"/>
    <n v="0.96"/>
    <n v="1827"/>
    <x v="1"/>
    <s v="Vincent Hale"/>
    <s v="Regular Air"/>
    <x v="0"/>
    <x v="0"/>
    <x v="0"/>
    <s v="Wrap Bag"/>
    <x v="631"/>
    <n v="0.6"/>
    <n v="0.69"/>
    <s v="United States"/>
    <x v="2"/>
    <x v="25"/>
    <s v="Burlington"/>
    <n v="52601"/>
    <x v="153"/>
    <x v="2"/>
    <s v="2015"/>
    <d v="2015-02-20T00:00:00"/>
    <n v="38.039699999999996"/>
    <n v="9"/>
    <n v="55.13"/>
    <n v="86956"/>
    <x v="0"/>
  </r>
  <r>
    <n v="19597"/>
    <s v="Medium"/>
    <n v="7.0000000000000007E-2"/>
    <n v="100.98"/>
    <n v="57.38"/>
    <n v="1827"/>
    <x v="1"/>
    <s v="Vincent Hale"/>
    <s v="Delivery Truck"/>
    <x v="0"/>
    <x v="1"/>
    <x v="14"/>
    <s v="Jumbo Box"/>
    <x v="632"/>
    <n v="0.78"/>
    <n v="-1.9963774846739737"/>
    <s v="United States"/>
    <x v="2"/>
    <x v="25"/>
    <s v="Burlington"/>
    <n v="52601"/>
    <x v="106"/>
    <x v="4"/>
    <s v="2015"/>
    <d v="2015-04-21T00:00:00"/>
    <n v="-429.86"/>
    <n v="2"/>
    <n v="215.32"/>
    <n v="86958"/>
    <x v="0"/>
  </r>
  <r>
    <n v="19598"/>
    <s v="Medium"/>
    <n v="0.03"/>
    <n v="85.99"/>
    <n v="0.99"/>
    <n v="1827"/>
    <x v="1"/>
    <s v="Vincent Hale"/>
    <s v="Regular Air"/>
    <x v="0"/>
    <x v="2"/>
    <x v="5"/>
    <s v="Wrap Bag"/>
    <x v="141"/>
    <n v="0.55000000000000004"/>
    <n v="0.69"/>
    <s v="United States"/>
    <x v="2"/>
    <x v="25"/>
    <s v="Burlington"/>
    <n v="52601"/>
    <x v="106"/>
    <x v="4"/>
    <s v="2015"/>
    <d v="2015-04-20T00:00:00"/>
    <n v="264.16649999999998"/>
    <n v="5"/>
    <n v="382.85"/>
    <n v="86958"/>
    <x v="0"/>
  </r>
  <r>
    <n v="20553"/>
    <s v="Not Specified"/>
    <n v="0.02"/>
    <n v="5.98"/>
    <n v="5.46"/>
    <n v="1828"/>
    <x v="1"/>
    <s v="Stacey Lucas"/>
    <s v="Regular Air"/>
    <x v="0"/>
    <x v="0"/>
    <x v="7"/>
    <s v="Small Box"/>
    <x v="381"/>
    <n v="0.36"/>
    <n v="-1.0517857142857143"/>
    <s v="United States"/>
    <x v="2"/>
    <x v="25"/>
    <s v="Cedar Falls"/>
    <n v="50613"/>
    <x v="153"/>
    <x v="2"/>
    <s v="2015"/>
    <d v="2015-02-20T00:00:00"/>
    <n v="-47.12"/>
    <n v="7"/>
    <n v="44.8"/>
    <n v="86956"/>
    <x v="0"/>
  </r>
  <r>
    <n v="21383"/>
    <s v="Low"/>
    <n v="0.05"/>
    <n v="7.1"/>
    <n v="6.05"/>
    <n v="1828"/>
    <x v="1"/>
    <s v="Stacey Lucas"/>
    <s v="Regular Air"/>
    <x v="0"/>
    <x v="0"/>
    <x v="8"/>
    <s v="Small Box"/>
    <x v="227"/>
    <n v="0.39"/>
    <n v="-1.0025349044459848"/>
    <s v="United States"/>
    <x v="2"/>
    <x v="25"/>
    <s v="Cedar Falls"/>
    <n v="50613"/>
    <x v="61"/>
    <x v="0"/>
    <s v="2015"/>
    <d v="2015-01-06T00:00:00"/>
    <n v="-101.24600000000001"/>
    <n v="14"/>
    <n v="100.99"/>
    <n v="86960"/>
    <x v="0"/>
  </r>
  <r>
    <n v="21384"/>
    <s v="Low"/>
    <n v="0.04"/>
    <n v="20.95"/>
    <n v="4"/>
    <n v="1828"/>
    <x v="1"/>
    <s v="Stacey Lucas"/>
    <s v="Regular Air"/>
    <x v="0"/>
    <x v="2"/>
    <x v="13"/>
    <s v="Small Box"/>
    <x v="560"/>
    <n v="0.6"/>
    <n v="-1.3233844854286921E-2"/>
    <s v="United States"/>
    <x v="2"/>
    <x v="25"/>
    <s v="Cedar Falls"/>
    <n v="50613"/>
    <x v="61"/>
    <x v="0"/>
    <s v="2015"/>
    <d v="2015-01-11T00:00:00"/>
    <n v="-1.88"/>
    <n v="7"/>
    <n v="142.06"/>
    <n v="86960"/>
    <x v="0"/>
  </r>
  <r>
    <n v="23430"/>
    <s v="Critical"/>
    <n v="0.01"/>
    <n v="10.64"/>
    <n v="5.16"/>
    <n v="1829"/>
    <x v="1"/>
    <s v="Suzanne Cochran"/>
    <s v="Express Air"/>
    <x v="0"/>
    <x v="1"/>
    <x v="2"/>
    <s v="Small Box"/>
    <x v="304"/>
    <n v="0.56999999999999995"/>
    <n v="-0.19976076555023922"/>
    <s v="United States"/>
    <x v="2"/>
    <x v="25"/>
    <s v="Cedar Rapids"/>
    <n v="52402"/>
    <x v="78"/>
    <x v="5"/>
    <s v="2015"/>
    <d v="2015-03-27T00:00:00"/>
    <n v="-11.69"/>
    <n v="5"/>
    <n v="58.52"/>
    <n v="86957"/>
    <x v="0"/>
  </r>
  <r>
    <n v="21385"/>
    <s v="Low"/>
    <n v="0.05"/>
    <n v="39.06"/>
    <n v="10.55"/>
    <n v="1829"/>
    <x v="1"/>
    <s v="Suzanne Cochran"/>
    <s v="Regular Air"/>
    <x v="0"/>
    <x v="0"/>
    <x v="8"/>
    <s v="Small Box"/>
    <x v="410"/>
    <n v="0.37"/>
    <n v="0.69"/>
    <s v="United States"/>
    <x v="2"/>
    <x v="25"/>
    <s v="Cedar Rapids"/>
    <n v="52402"/>
    <x v="61"/>
    <x v="0"/>
    <s v="2015"/>
    <d v="2015-01-13T00:00:00"/>
    <n v="250.98059999999998"/>
    <n v="9"/>
    <n v="363.74"/>
    <n v="86960"/>
    <x v="0"/>
  </r>
  <r>
    <n v="21386"/>
    <s v="Low"/>
    <n v="0.04"/>
    <n v="3.52"/>
    <n v="6.83"/>
    <n v="1829"/>
    <x v="1"/>
    <s v="Suzanne Cochran"/>
    <s v="Regular Air"/>
    <x v="0"/>
    <x v="0"/>
    <x v="8"/>
    <s v="Small Box"/>
    <x v="633"/>
    <n v="0.38"/>
    <n v="-3.6254237288135593"/>
    <s v="United States"/>
    <x v="2"/>
    <x v="25"/>
    <s v="Cedar Rapids"/>
    <n v="52402"/>
    <x v="61"/>
    <x v="0"/>
    <s v="2015"/>
    <d v="2015-01-15T00:00:00"/>
    <n v="-57.753"/>
    <n v="4"/>
    <n v="15.93"/>
    <n v="86960"/>
    <x v="0"/>
  </r>
  <r>
    <n v="21387"/>
    <s v="Low"/>
    <n v="0.02"/>
    <n v="15.51"/>
    <n v="17.78"/>
    <n v="1829"/>
    <x v="1"/>
    <s v="Suzanne Cochran"/>
    <s v="Regular Air"/>
    <x v="0"/>
    <x v="0"/>
    <x v="10"/>
    <s v="Small Box"/>
    <x v="242"/>
    <n v="0.59"/>
    <n v="-2.2542293233082704"/>
    <s v="United States"/>
    <x v="2"/>
    <x v="25"/>
    <s v="Cedar Rapids"/>
    <n v="52402"/>
    <x v="61"/>
    <x v="0"/>
    <s v="2015"/>
    <d v="2015-01-13T00:00:00"/>
    <n v="-47.97"/>
    <n v="1"/>
    <n v="21.28"/>
    <n v="86960"/>
    <x v="0"/>
  </r>
  <r>
    <n v="23589"/>
    <s v="High"/>
    <n v="0.01"/>
    <n v="155.99"/>
    <n v="8.99"/>
    <n v="1836"/>
    <x v="0"/>
    <s v="Dwight Albright Huffman"/>
    <s v="Express Air"/>
    <x v="0"/>
    <x v="2"/>
    <x v="5"/>
    <s v="Small Box"/>
    <x v="359"/>
    <n v="0.57999999999999996"/>
    <n v="-0.324162999570898"/>
    <s v="United States"/>
    <x v="0"/>
    <x v="1"/>
    <s v="San Francisco"/>
    <n v="94110"/>
    <x v="47"/>
    <x v="4"/>
    <s v="2015"/>
    <d v="2015-04-20T00:00:00"/>
    <n v="-219.07908"/>
    <n v="5"/>
    <n v="675.83"/>
    <n v="86600"/>
    <x v="0"/>
  </r>
  <r>
    <n v="23590"/>
    <s v="High"/>
    <n v="0.01"/>
    <n v="5.98"/>
    <n v="5.46"/>
    <n v="1837"/>
    <x v="0"/>
    <s v="Herbert Williamson"/>
    <s v="Regular Air"/>
    <x v="0"/>
    <x v="0"/>
    <x v="7"/>
    <s v="Small Box"/>
    <x v="381"/>
    <n v="0.36"/>
    <n v="-0.6742285714285714"/>
    <s v="United States"/>
    <x v="0"/>
    <x v="1"/>
    <s v="San Gabriel"/>
    <n v="91776"/>
    <x v="47"/>
    <x v="4"/>
    <s v="2015"/>
    <d v="2015-04-21T00:00:00"/>
    <n v="-18.878399999999999"/>
    <n v="4"/>
    <n v="28"/>
    <n v="86600"/>
    <x v="0"/>
  </r>
  <r>
    <n v="18141"/>
    <s v="Not Specified"/>
    <n v="7.0000000000000007E-2"/>
    <n v="40.98"/>
    <n v="2.99"/>
    <n v="1840"/>
    <x v="0"/>
    <s v="Clifford Webb"/>
    <s v="Regular Air"/>
    <x v="1"/>
    <x v="0"/>
    <x v="8"/>
    <s v="Small Box"/>
    <x v="385"/>
    <n v="0.36"/>
    <n v="0.69"/>
    <s v="United States"/>
    <x v="1"/>
    <x v="15"/>
    <s v="Townsend"/>
    <n v="1469"/>
    <x v="25"/>
    <x v="5"/>
    <s v="2015"/>
    <d v="2015-04-01T00:00:00"/>
    <n v="369.20519999999999"/>
    <n v="13"/>
    <n v="535.08000000000004"/>
    <n v="86599"/>
    <x v="0"/>
  </r>
  <r>
    <n v="19139"/>
    <s v="High"/>
    <n v="0.09"/>
    <n v="35.99"/>
    <n v="1.1000000000000001"/>
    <n v="1849"/>
    <x v="1"/>
    <s v="Michelle Steele"/>
    <s v="Regular Air"/>
    <x v="3"/>
    <x v="2"/>
    <x v="5"/>
    <s v="Small Box"/>
    <x v="337"/>
    <n v="0.55000000000000004"/>
    <n v="8.6884288985676447E-2"/>
    <s v="United States"/>
    <x v="3"/>
    <x v="43"/>
    <s v="Enterprise"/>
    <n v="36330"/>
    <x v="113"/>
    <x v="4"/>
    <s v="2015"/>
    <d v="2015-04-03T00:00:00"/>
    <n v="19.350000000000001"/>
    <n v="8"/>
    <n v="222.71"/>
    <n v="89697"/>
    <x v="0"/>
  </r>
  <r>
    <n v="19140"/>
    <s v="High"/>
    <n v="0.01"/>
    <n v="125.99"/>
    <n v="2.5"/>
    <n v="1849"/>
    <x v="1"/>
    <s v="Michelle Steele"/>
    <s v="Regular Air"/>
    <x v="3"/>
    <x v="2"/>
    <x v="5"/>
    <s v="Small Box"/>
    <x v="418"/>
    <n v="0.6"/>
    <n v="-4.3888717576637033"/>
    <s v="United States"/>
    <x v="3"/>
    <x v="43"/>
    <s v="Enterprise"/>
    <n v="36330"/>
    <x v="113"/>
    <x v="4"/>
    <s v="2015"/>
    <d v="2015-04-02T00:00:00"/>
    <n v="-967.83399999999995"/>
    <n v="2"/>
    <n v="220.52"/>
    <n v="89697"/>
    <x v="0"/>
  </r>
  <r>
    <n v="19141"/>
    <s v="Not Specified"/>
    <n v="0.06"/>
    <n v="6.48"/>
    <n v="5.14"/>
    <n v="1852"/>
    <x v="0"/>
    <s v="Joy Kaplan McNeill"/>
    <s v="Express Air"/>
    <x v="1"/>
    <x v="0"/>
    <x v="7"/>
    <s v="Small Box"/>
    <x v="339"/>
    <n v="0.37"/>
    <n v="-0.41630084869768802"/>
    <s v="United States"/>
    <x v="0"/>
    <x v="1"/>
    <s v="Carlsbad"/>
    <n v="92008"/>
    <x v="91"/>
    <x v="5"/>
    <s v="2015"/>
    <d v="2015-03-21T00:00:00"/>
    <n v="-28.45"/>
    <n v="10"/>
    <n v="68.34"/>
    <n v="86847"/>
    <x v="0"/>
  </r>
  <r>
    <n v="19142"/>
    <s v="Not Specified"/>
    <n v="0.02"/>
    <n v="30.73"/>
    <n v="4"/>
    <n v="1854"/>
    <x v="0"/>
    <s v="Erika Morgan"/>
    <s v="Regular Air"/>
    <x v="1"/>
    <x v="2"/>
    <x v="13"/>
    <s v="Small Box"/>
    <x v="88"/>
    <n v="0.75"/>
    <n v="0.13936655049595956"/>
    <s v="United States"/>
    <x v="1"/>
    <x v="18"/>
    <s v="Seymour"/>
    <n v="6478"/>
    <x v="91"/>
    <x v="5"/>
    <s v="2015"/>
    <d v="2015-03-22T00:00:00"/>
    <n v="72.78"/>
    <n v="16"/>
    <n v="522.22"/>
    <n v="86847"/>
    <x v="0"/>
  </r>
  <r>
    <n v="20036"/>
    <s v="Critical"/>
    <n v="0.09"/>
    <n v="5.98"/>
    <n v="1.49"/>
    <n v="1860"/>
    <x v="0"/>
    <s v="Gina B Hess"/>
    <s v="Regular Air"/>
    <x v="1"/>
    <x v="0"/>
    <x v="8"/>
    <s v="Small Box"/>
    <x v="370"/>
    <n v="0.39"/>
    <n v="0.47230988932524098"/>
    <s v="United States"/>
    <x v="1"/>
    <x v="15"/>
    <s v="Webster"/>
    <n v="1570"/>
    <x v="15"/>
    <x v="1"/>
    <s v="2015"/>
    <d v="2015-06-17T00:00:00"/>
    <n v="13.2294"/>
    <n v="5"/>
    <n v="28.01"/>
    <n v="86846"/>
    <x v="0"/>
  </r>
  <r>
    <n v="18879"/>
    <s v="Not Specified"/>
    <n v="0.08"/>
    <n v="8.09"/>
    <n v="7.96"/>
    <n v="1869"/>
    <x v="0"/>
    <s v="Roberta Daniel"/>
    <s v="Regular Air"/>
    <x v="3"/>
    <x v="1"/>
    <x v="2"/>
    <s v="Small Box"/>
    <x v="38"/>
    <n v="0.49"/>
    <n v="-1.1054138145612944"/>
    <s v="United States"/>
    <x v="0"/>
    <x v="27"/>
    <s v="Alamogordo"/>
    <n v="88310"/>
    <x v="32"/>
    <x v="3"/>
    <s v="2015"/>
    <d v="2015-05-04T00:00:00"/>
    <n v="-88.82"/>
    <n v="10"/>
    <n v="80.349999999999994"/>
    <n v="89209"/>
    <x v="0"/>
  </r>
  <r>
    <n v="19415"/>
    <s v="Medium"/>
    <n v="0.03"/>
    <n v="90.48"/>
    <n v="19.989999999999998"/>
    <n v="1873"/>
    <x v="1"/>
    <s v="Lisa Kim"/>
    <s v="Regular Air"/>
    <x v="0"/>
    <x v="0"/>
    <x v="4"/>
    <s v="Small Box"/>
    <x v="634"/>
    <n v="0.4"/>
    <n v="0.15401745410773396"/>
    <s v="United States"/>
    <x v="3"/>
    <x v="26"/>
    <s v="Palm Beach Gardens"/>
    <n v="33403"/>
    <x v="60"/>
    <x v="0"/>
    <s v="2015"/>
    <d v="2015-01-19T00:00:00"/>
    <n v="15.353999999999999"/>
    <n v="1"/>
    <n v="99.69"/>
    <n v="90099"/>
    <x v="0"/>
  </r>
  <r>
    <n v="19416"/>
    <s v="Medium"/>
    <n v="0.06"/>
    <n v="22.84"/>
    <n v="8.18"/>
    <n v="1873"/>
    <x v="1"/>
    <s v="Lisa Kim"/>
    <s v="Regular Air"/>
    <x v="0"/>
    <x v="0"/>
    <x v="7"/>
    <s v="Small Box"/>
    <x v="635"/>
    <n v="0.39"/>
    <n v="-2.3471965374778669"/>
    <s v="United States"/>
    <x v="3"/>
    <x v="26"/>
    <s v="Palm Beach Gardens"/>
    <n v="33403"/>
    <x v="60"/>
    <x v="0"/>
    <s v="2015"/>
    <d v="2015-01-17T00:00:00"/>
    <n v="-357.92399999999998"/>
    <n v="7"/>
    <n v="152.49"/>
    <n v="90099"/>
    <x v="0"/>
  </r>
  <r>
    <n v="20844"/>
    <s v="Critical"/>
    <n v="0.09"/>
    <n v="95.99"/>
    <n v="4.9000000000000004"/>
    <n v="1875"/>
    <x v="0"/>
    <s v="Martin Kirk"/>
    <s v="Regular Air"/>
    <x v="3"/>
    <x v="2"/>
    <x v="5"/>
    <s v="Small Box"/>
    <x v="75"/>
    <n v="0.56000000000000005"/>
    <n v="0.10694310210444272"/>
    <s v="United States"/>
    <x v="3"/>
    <x v="8"/>
    <s v="Chesapeake"/>
    <n v="23320"/>
    <x v="134"/>
    <x v="0"/>
    <s v="2015"/>
    <d v="2015-01-31T00:00:00"/>
    <n v="34.302"/>
    <n v="4"/>
    <n v="320.75"/>
    <n v="90899"/>
    <x v="0"/>
  </r>
  <r>
    <n v="18284"/>
    <s v="Not Specified"/>
    <n v="0.09"/>
    <n v="5.78"/>
    <n v="5.67"/>
    <n v="1882"/>
    <x v="0"/>
    <s v="Anita Kent"/>
    <s v="Regular Air"/>
    <x v="1"/>
    <x v="0"/>
    <x v="7"/>
    <s v="Small Box"/>
    <x v="221"/>
    <n v="0.36"/>
    <n v="-0.70132158590308369"/>
    <s v="United States"/>
    <x v="1"/>
    <x v="2"/>
    <s v="Linden"/>
    <n v="7036"/>
    <x v="151"/>
    <x v="5"/>
    <s v="2015"/>
    <d v="2015-03-03T00:00:00"/>
    <n v="-7.96"/>
    <n v="1"/>
    <n v="11.35"/>
    <n v="87378"/>
    <x v="0"/>
  </r>
  <r>
    <n v="18283"/>
    <s v="Not Specified"/>
    <n v="0.05"/>
    <n v="535.64"/>
    <n v="14.7"/>
    <n v="1885"/>
    <x v="0"/>
    <s v="Jacob Hirsch"/>
    <s v="Delivery Truck"/>
    <x v="1"/>
    <x v="2"/>
    <x v="6"/>
    <s v="Jumbo Drum"/>
    <x v="636"/>
    <n v="0.59"/>
    <n v="0.62702764223015739"/>
    <s v="United States"/>
    <x v="1"/>
    <x v="31"/>
    <s v="Barrington"/>
    <n v="2806"/>
    <x v="151"/>
    <x v="5"/>
    <s v="2015"/>
    <d v="2015-03-03T00:00:00"/>
    <n v="4407.4399999999996"/>
    <n v="15"/>
    <n v="7029.1"/>
    <n v="87378"/>
    <x v="0"/>
  </r>
  <r>
    <n v="19918"/>
    <s v="Low"/>
    <n v="0.09"/>
    <n v="78.8"/>
    <n v="35"/>
    <n v="1889"/>
    <x v="0"/>
    <s v="Oscar Bowers"/>
    <s v="Regular Air"/>
    <x v="1"/>
    <x v="0"/>
    <x v="10"/>
    <s v="Large Box"/>
    <x v="637"/>
    <n v="0.83"/>
    <n v="-0.9675632917366761"/>
    <s v="United States"/>
    <x v="1"/>
    <x v="10"/>
    <s v="Kettering"/>
    <n v="45429"/>
    <x v="89"/>
    <x v="4"/>
    <s v="2015"/>
    <d v="2015-04-21T00:00:00"/>
    <n v="-1025.0172"/>
    <n v="14"/>
    <n v="1059.3800000000001"/>
    <n v="90631"/>
    <x v="0"/>
  </r>
  <r>
    <n v="23886"/>
    <s v="Not Specified"/>
    <n v="0.03"/>
    <n v="320.64"/>
    <n v="29.2"/>
    <n v="1891"/>
    <x v="0"/>
    <s v="Gretchen Levine"/>
    <s v="Delivery Truck"/>
    <x v="1"/>
    <x v="1"/>
    <x v="11"/>
    <s v="Jumbo Box"/>
    <x v="638"/>
    <n v="0.66"/>
    <n v="0.19241641041254379"/>
    <s v="United States"/>
    <x v="1"/>
    <x v="10"/>
    <s v="Lima"/>
    <n v="45801"/>
    <x v="121"/>
    <x v="4"/>
    <s v="2015"/>
    <d v="2015-04-07T00:00:00"/>
    <n v="429.75435600000003"/>
    <n v="7"/>
    <n v="2233.46"/>
    <n v="90630"/>
    <x v="0"/>
  </r>
  <r>
    <n v="22858"/>
    <s v="Low"/>
    <n v="0.03"/>
    <n v="180.98"/>
    <n v="26.2"/>
    <n v="1893"/>
    <x v="0"/>
    <s v="Melanie Burgess"/>
    <s v="Delivery Truck"/>
    <x v="3"/>
    <x v="1"/>
    <x v="1"/>
    <s v="Jumbo Drum"/>
    <x v="68"/>
    <n v="0.59"/>
    <n v="0.63357447358222452"/>
    <s v="United States"/>
    <x v="2"/>
    <x v="33"/>
    <s v="Webster Groves"/>
    <n v="63119"/>
    <x v="138"/>
    <x v="4"/>
    <s v="2015"/>
    <d v="2015-04-30T00:00:00"/>
    <n v="588.54"/>
    <n v="5"/>
    <n v="928.92"/>
    <n v="91262"/>
    <x v="0"/>
  </r>
  <r>
    <n v="23260"/>
    <s v="Critical"/>
    <n v="0"/>
    <n v="300.98"/>
    <n v="164.73"/>
    <n v="1894"/>
    <x v="1"/>
    <s v="Maureen Herbert Hood"/>
    <s v="Delivery Truck"/>
    <x v="1"/>
    <x v="1"/>
    <x v="1"/>
    <s v="Jumbo Drum"/>
    <x v="527"/>
    <n v="0.56000000000000005"/>
    <n v="0.69"/>
    <s v="United States"/>
    <x v="2"/>
    <x v="45"/>
    <s v="Appleton"/>
    <n v="54915"/>
    <x v="152"/>
    <x v="2"/>
    <s v="2015"/>
    <d v="2015-02-25T00:00:00"/>
    <n v="2653.2914999999998"/>
    <n v="12"/>
    <n v="3845.35"/>
    <n v="91261"/>
    <x v="0"/>
  </r>
  <r>
    <n v="23261"/>
    <s v="Critical"/>
    <n v="0.09"/>
    <n v="2.94"/>
    <n v="0.96"/>
    <n v="1894"/>
    <x v="1"/>
    <s v="Maureen Herbert Hood"/>
    <s v="Regular Air"/>
    <x v="1"/>
    <x v="0"/>
    <x v="0"/>
    <s v="Wrap Bag"/>
    <x v="202"/>
    <n v="0.57999999999999996"/>
    <n v="-0.48806366047745359"/>
    <s v="United States"/>
    <x v="2"/>
    <x v="45"/>
    <s v="Appleton"/>
    <n v="54915"/>
    <x v="152"/>
    <x v="2"/>
    <s v="2015"/>
    <d v="2015-02-26T00:00:00"/>
    <n v="-1.84"/>
    <n v="1"/>
    <n v="3.77"/>
    <n v="91261"/>
    <x v="0"/>
  </r>
  <r>
    <n v="23237"/>
    <s v="High"/>
    <n v="0.01"/>
    <n v="26.17"/>
    <n v="1.39"/>
    <n v="1894"/>
    <x v="1"/>
    <s v="Maureen Herbert Hood"/>
    <s v="Regular Air"/>
    <x v="3"/>
    <x v="0"/>
    <x v="4"/>
    <s v="Small Box"/>
    <x v="639"/>
    <n v="0.38"/>
    <n v="0.69"/>
    <s v="United States"/>
    <x v="2"/>
    <x v="45"/>
    <s v="Appleton"/>
    <n v="54915"/>
    <x v="103"/>
    <x v="5"/>
    <s v="2015"/>
    <d v="2015-03-19T00:00:00"/>
    <n v="237.04259999999999"/>
    <n v="13"/>
    <n v="343.54"/>
    <n v="91263"/>
    <x v="0"/>
  </r>
  <r>
    <n v="19048"/>
    <s v="Low"/>
    <n v="7.0000000000000007E-2"/>
    <n v="172.99"/>
    <n v="19.989999999999998"/>
    <n v="1906"/>
    <x v="0"/>
    <s v="Penny Tuttle"/>
    <s v="Regular Air"/>
    <x v="0"/>
    <x v="0"/>
    <x v="8"/>
    <s v="Small Box"/>
    <x v="640"/>
    <n v="0.39"/>
    <n v="0.69"/>
    <s v="United States"/>
    <x v="1"/>
    <x v="10"/>
    <s v="Lima"/>
    <n v="45801"/>
    <x v="28"/>
    <x v="3"/>
    <s v="2015"/>
    <d v="2015-05-17T00:00:00"/>
    <n v="2502.6851999999999"/>
    <n v="22"/>
    <n v="3627.08"/>
    <n v="86500"/>
    <x v="0"/>
  </r>
  <r>
    <n v="19049"/>
    <s v="Low"/>
    <n v="0.09"/>
    <n v="7.64"/>
    <n v="1.39"/>
    <n v="1907"/>
    <x v="0"/>
    <s v="Amy Hall"/>
    <s v="Regular Air"/>
    <x v="0"/>
    <x v="0"/>
    <x v="4"/>
    <s v="Small Box"/>
    <x v="448"/>
    <n v="0.36"/>
    <n v="8.249400479616309E-2"/>
    <s v="United States"/>
    <x v="1"/>
    <x v="10"/>
    <s v="Lorain"/>
    <n v="44052"/>
    <x v="28"/>
    <x v="3"/>
    <s v="2015"/>
    <d v="2015-05-26T00:00:00"/>
    <n v="0.68800000000000017"/>
    <n v="1"/>
    <n v="8.34"/>
    <n v="86500"/>
    <x v="0"/>
  </r>
  <r>
    <n v="23812"/>
    <s v="Not Specified"/>
    <n v="0.02"/>
    <n v="29.17"/>
    <n v="6.27"/>
    <n v="1910"/>
    <x v="0"/>
    <s v="Sean Stephenson"/>
    <s v="Regular Air"/>
    <x v="1"/>
    <x v="0"/>
    <x v="8"/>
    <s v="Small Box"/>
    <x v="178"/>
    <n v="0.37"/>
    <n v="0.58284902084649393"/>
    <s v="United States"/>
    <x v="3"/>
    <x v="29"/>
    <s v="Peachtree City"/>
    <n v="30269"/>
    <x v="167"/>
    <x v="0"/>
    <s v="2015"/>
    <d v="2015-01-02T00:00:00"/>
    <n v="36.905999999999999"/>
    <n v="2"/>
    <n v="63.32"/>
    <n v="91371"/>
    <x v="0"/>
  </r>
  <r>
    <n v="18962"/>
    <s v="Critical"/>
    <n v="0.03"/>
    <n v="11.99"/>
    <n v="5.99"/>
    <n v="1916"/>
    <x v="1"/>
    <s v="Marcia Feldman"/>
    <s v="Regular Air"/>
    <x v="1"/>
    <x v="2"/>
    <x v="6"/>
    <s v="Medium Box"/>
    <x v="641"/>
    <n v="0.36"/>
    <n v="-2.5803846153846157"/>
    <s v="United States"/>
    <x v="3"/>
    <x v="40"/>
    <s v="Little Rock"/>
    <n v="72209"/>
    <x v="139"/>
    <x v="2"/>
    <s v="2015"/>
    <d v="2015-02-28T00:00:00"/>
    <n v="-216.02980000000002"/>
    <n v="7"/>
    <n v="83.72"/>
    <n v="85893"/>
    <x v="0"/>
  </r>
  <r>
    <n v="18016"/>
    <s v="High"/>
    <n v="0.01"/>
    <n v="125.99"/>
    <n v="8.99"/>
    <n v="1916"/>
    <x v="1"/>
    <s v="Marcia Feldman"/>
    <s v="Regular Air"/>
    <x v="1"/>
    <x v="2"/>
    <x v="5"/>
    <s v="Small Box"/>
    <x v="307"/>
    <n v="0.55000000000000004"/>
    <n v="-4.4957684093965035E-2"/>
    <s v="United States"/>
    <x v="3"/>
    <x v="40"/>
    <s v="Little Rock"/>
    <n v="72209"/>
    <x v="125"/>
    <x v="4"/>
    <s v="2015"/>
    <d v="2015-04-18T00:00:00"/>
    <n v="-45.471999999999994"/>
    <n v="9"/>
    <n v="1011.44"/>
    <n v="85895"/>
    <x v="0"/>
  </r>
  <r>
    <n v="21000"/>
    <s v="Medium"/>
    <n v="0.08"/>
    <n v="18.7"/>
    <n v="8.99"/>
    <n v="1917"/>
    <x v="1"/>
    <s v="Tracy Buckley"/>
    <s v="Regular Air"/>
    <x v="1"/>
    <x v="1"/>
    <x v="2"/>
    <s v="Small Pack"/>
    <x v="642"/>
    <n v="0.47"/>
    <n v="0.12203282159872951"/>
    <s v="United States"/>
    <x v="3"/>
    <x v="40"/>
    <s v="North Little Rock"/>
    <n v="72113"/>
    <x v="12"/>
    <x v="5"/>
    <s v="2015"/>
    <d v="2015-03-28T00:00:00"/>
    <n v="16.136400000000002"/>
    <n v="7"/>
    <n v="132.22999999999999"/>
    <n v="85894"/>
    <x v="0"/>
  </r>
  <r>
    <n v="19967"/>
    <s v="High"/>
    <n v="0.08"/>
    <n v="22.23"/>
    <n v="3.63"/>
    <n v="1917"/>
    <x v="1"/>
    <s v="Tracy Buckley"/>
    <s v="Regular Air"/>
    <x v="1"/>
    <x v="1"/>
    <x v="2"/>
    <s v="Small Pack"/>
    <x v="643"/>
    <n v="0.52"/>
    <n v="-0.14077877620881471"/>
    <s v="United States"/>
    <x v="3"/>
    <x v="40"/>
    <s v="North Little Rock"/>
    <n v="72113"/>
    <x v="151"/>
    <x v="5"/>
    <s v="2015"/>
    <d v="2015-03-03T00:00:00"/>
    <n v="-29.61"/>
    <n v="10"/>
    <n v="210.33"/>
    <n v="85897"/>
    <x v="0"/>
  </r>
  <r>
    <n v="22246"/>
    <s v="Low"/>
    <n v="0.1"/>
    <n v="10.44"/>
    <n v="5.75"/>
    <n v="1918"/>
    <x v="0"/>
    <s v="Hannah Tyson"/>
    <s v="Express Air"/>
    <x v="1"/>
    <x v="0"/>
    <x v="8"/>
    <s v="Small Box"/>
    <x v="644"/>
    <n v="0.39"/>
    <n v="0.74817900499880974"/>
    <s v="United States"/>
    <x v="3"/>
    <x v="40"/>
    <s v="Paragould"/>
    <n v="72450"/>
    <x v="36"/>
    <x v="4"/>
    <s v="2015"/>
    <d v="2015-04-11T00:00:00"/>
    <n v="125.72399999999999"/>
    <n v="17"/>
    <n v="168.04"/>
    <n v="85898"/>
    <x v="0"/>
  </r>
  <r>
    <n v="24971"/>
    <s v="High"/>
    <n v="0"/>
    <n v="195.99"/>
    <n v="8.99"/>
    <n v="1919"/>
    <x v="0"/>
    <s v="Nathan Jenkins"/>
    <s v="Regular Air"/>
    <x v="1"/>
    <x v="2"/>
    <x v="5"/>
    <s v="Small Box"/>
    <x v="258"/>
    <n v="0.6"/>
    <n v="0.13011450511365566"/>
    <s v="United States"/>
    <x v="3"/>
    <x v="40"/>
    <s v="Pine Bluff"/>
    <n v="71603"/>
    <x v="152"/>
    <x v="2"/>
    <s v="2015"/>
    <d v="2015-02-25T00:00:00"/>
    <n v="114.88199999999999"/>
    <n v="5"/>
    <n v="882.93"/>
    <n v="85896"/>
    <x v="0"/>
  </r>
  <r>
    <n v="21563"/>
    <s v="High"/>
    <n v="0.02"/>
    <n v="259.70999999999998"/>
    <n v="66.67"/>
    <n v="1927"/>
    <x v="0"/>
    <s v="Earl Alston"/>
    <s v="Delivery Truck"/>
    <x v="1"/>
    <x v="1"/>
    <x v="11"/>
    <s v="Jumbo Box"/>
    <x v="112"/>
    <n v="0.65"/>
    <n v="-8.2224055999772349E-3"/>
    <s v="United States"/>
    <x v="3"/>
    <x v="39"/>
    <s v="Greenville"/>
    <n v="29611"/>
    <x v="92"/>
    <x v="2"/>
    <s v="2015"/>
    <d v="2015-02-06T00:00:00"/>
    <n v="-14.448"/>
    <n v="8"/>
    <n v="1757.15"/>
    <n v="88579"/>
    <x v="0"/>
  </r>
  <r>
    <n v="22686"/>
    <s v="Not Specified"/>
    <n v="0.1"/>
    <n v="1889.99"/>
    <n v="19.989999999999998"/>
    <n v="1928"/>
    <x v="0"/>
    <s v="Gregory R Snow"/>
    <s v="Regular Air"/>
    <x v="1"/>
    <x v="0"/>
    <x v="8"/>
    <s v="Small Box"/>
    <x v="645"/>
    <n v="0.36"/>
    <n v="-2.3821414973908758E-2"/>
    <s v="United States"/>
    <x v="3"/>
    <x v="39"/>
    <s v="Greer"/>
    <n v="29651"/>
    <x v="72"/>
    <x v="0"/>
    <s v="2015"/>
    <d v="2015-01-21T00:00:00"/>
    <n v="-42.545999999999999"/>
    <n v="1"/>
    <n v="1786.04"/>
    <n v="88580"/>
    <x v="0"/>
  </r>
  <r>
    <n v="18159"/>
    <s v="Low"/>
    <n v="0.06"/>
    <n v="3.58"/>
    <n v="1.63"/>
    <n v="1933"/>
    <x v="0"/>
    <s v="William Crawford"/>
    <s v="Regular Air"/>
    <x v="0"/>
    <x v="0"/>
    <x v="3"/>
    <s v="Wrap Bag"/>
    <x v="6"/>
    <n v="0.36"/>
    <n v="0.40276179516685851"/>
    <s v="United States"/>
    <x v="2"/>
    <x v="7"/>
    <s v="Garland"/>
    <n v="75043"/>
    <x v="47"/>
    <x v="4"/>
    <s v="2015"/>
    <d v="2015-04-23T00:00:00"/>
    <n v="14"/>
    <n v="10"/>
    <n v="34.76"/>
    <n v="86687"/>
    <x v="0"/>
  </r>
  <r>
    <n v="19697"/>
    <s v="Low"/>
    <n v="0.04"/>
    <n v="180.98"/>
    <n v="30"/>
    <n v="1934"/>
    <x v="0"/>
    <s v="Scott Moore"/>
    <s v="Delivery Truck"/>
    <x v="1"/>
    <x v="1"/>
    <x v="1"/>
    <s v="Jumbo Drum"/>
    <x v="646"/>
    <n v="0.69"/>
    <n v="9.434345232796236E-2"/>
    <s v="United States"/>
    <x v="2"/>
    <x v="7"/>
    <s v="Georgetown"/>
    <n v="78626"/>
    <x v="155"/>
    <x v="3"/>
    <s v="2015"/>
    <d v="2015-05-30T00:00:00"/>
    <n v="52.988000000000056"/>
    <n v="3"/>
    <n v="561.65"/>
    <n v="86688"/>
    <x v="0"/>
  </r>
  <r>
    <n v="19780"/>
    <s v="Critical"/>
    <n v="0.01"/>
    <n v="42.98"/>
    <n v="4.62"/>
    <n v="1935"/>
    <x v="1"/>
    <s v="Diana Coble Hubbard"/>
    <s v="Express Air"/>
    <x v="0"/>
    <x v="0"/>
    <x v="15"/>
    <s v="Small Box"/>
    <x v="647"/>
    <n v="0.56000000000000005"/>
    <n v="0.69"/>
    <s v="United States"/>
    <x v="2"/>
    <x v="7"/>
    <s v="Grand Prairie"/>
    <n v="75051"/>
    <x v="4"/>
    <x v="4"/>
    <s v="2015"/>
    <d v="2015-04-10T00:00:00"/>
    <n v="285.47370000000001"/>
    <n v="9"/>
    <n v="413.73"/>
    <n v="86686"/>
    <x v="0"/>
  </r>
  <r>
    <n v="19698"/>
    <s v="Low"/>
    <n v="0.06"/>
    <n v="3.25"/>
    <n v="49"/>
    <n v="1935"/>
    <x v="1"/>
    <s v="Diana Coble Hubbard"/>
    <s v="Regular Air"/>
    <x v="1"/>
    <x v="0"/>
    <x v="15"/>
    <s v="Large Box"/>
    <x v="648"/>
    <n v="0.56000000000000005"/>
    <n v="0.18899280575539584"/>
    <s v="United States"/>
    <x v="2"/>
    <x v="7"/>
    <s v="Grand Prairie"/>
    <n v="75051"/>
    <x v="155"/>
    <x v="3"/>
    <s v="2015"/>
    <d v="2015-06-05T00:00:00"/>
    <n v="10.50800000000001"/>
    <n v="2"/>
    <n v="55.6"/>
    <n v="86688"/>
    <x v="0"/>
  </r>
  <r>
    <n v="19699"/>
    <s v="Low"/>
    <n v="0.01"/>
    <n v="110.98"/>
    <n v="13.99"/>
    <n v="1935"/>
    <x v="1"/>
    <s v="Diana Coble Hubbard"/>
    <s v="Regular Air"/>
    <x v="1"/>
    <x v="1"/>
    <x v="2"/>
    <s v="Medium Box"/>
    <x v="649"/>
    <n v="0.69"/>
    <n v="0.69"/>
    <s v="United States"/>
    <x v="2"/>
    <x v="7"/>
    <s v="Grand Prairie"/>
    <n v="75051"/>
    <x v="155"/>
    <x v="3"/>
    <s v="2015"/>
    <d v="2015-06-04T00:00:00"/>
    <n v="1448.7309"/>
    <n v="19"/>
    <n v="2099.61"/>
    <n v="86688"/>
    <x v="0"/>
  </r>
  <r>
    <n v="19700"/>
    <s v="Low"/>
    <n v="0.05"/>
    <n v="3.95"/>
    <n v="2"/>
    <n v="1935"/>
    <x v="1"/>
    <s v="Diana Coble Hubbard"/>
    <s v="Express Air"/>
    <x v="1"/>
    <x v="0"/>
    <x v="3"/>
    <s v="Wrap Bag"/>
    <x v="485"/>
    <n v="0.53"/>
    <n v="1.0393374741200834E-2"/>
    <s v="United States"/>
    <x v="2"/>
    <x v="7"/>
    <s v="Grand Prairie"/>
    <n v="75051"/>
    <x v="155"/>
    <x v="3"/>
    <s v="2015"/>
    <d v="2015-06-07T00:00:00"/>
    <n v="1.0040000000000004"/>
    <n v="23"/>
    <n v="96.6"/>
    <n v="86688"/>
    <x v="0"/>
  </r>
  <r>
    <n v="23551"/>
    <s v="Medium"/>
    <n v="0.1"/>
    <n v="152.47999999999999"/>
    <n v="4"/>
    <n v="1938"/>
    <x v="0"/>
    <s v="Franklin Spencer"/>
    <s v="Express Air"/>
    <x v="0"/>
    <x v="2"/>
    <x v="13"/>
    <s v="Small Box"/>
    <x v="208"/>
    <n v="0.79"/>
    <n v="-0.93356862604582846"/>
    <s v="United States"/>
    <x v="2"/>
    <x v="13"/>
    <s v="Emporia"/>
    <n v="66801"/>
    <x v="27"/>
    <x v="5"/>
    <s v="2015"/>
    <d v="2015-03-23T00:00:00"/>
    <n v="-521.09"/>
    <n v="4"/>
    <n v="558.16999999999996"/>
    <n v="88870"/>
    <x v="0"/>
  </r>
  <r>
    <n v="23550"/>
    <s v="Medium"/>
    <n v="0.08"/>
    <n v="6.84"/>
    <n v="8.3699999999999992"/>
    <n v="1940"/>
    <x v="1"/>
    <s v="Eileen McDonald"/>
    <s v="Regular Air"/>
    <x v="0"/>
    <x v="0"/>
    <x v="12"/>
    <s v="Small Pack"/>
    <x v="597"/>
    <n v="0.57999999999999996"/>
    <n v="-3.514898688915375"/>
    <s v="United States"/>
    <x v="0"/>
    <x v="17"/>
    <s v="Draper"/>
    <n v="84020"/>
    <x v="27"/>
    <x v="5"/>
    <s v="2015"/>
    <d v="2015-03-24T00:00:00"/>
    <n v="-29.49"/>
    <n v="1"/>
    <n v="8.39"/>
    <n v="88870"/>
    <x v="0"/>
  </r>
  <r>
    <n v="25531"/>
    <s v="Low"/>
    <n v="0"/>
    <n v="78.650000000000006"/>
    <n v="13.99"/>
    <n v="1940"/>
    <x v="1"/>
    <s v="Eileen McDonald"/>
    <s v="Regular Air"/>
    <x v="0"/>
    <x v="0"/>
    <x v="15"/>
    <s v="Medium Box"/>
    <x v="650"/>
    <n v="0.52"/>
    <n v="0.69"/>
    <s v="United States"/>
    <x v="0"/>
    <x v="17"/>
    <s v="Draper"/>
    <n v="84020"/>
    <x v="47"/>
    <x v="4"/>
    <s v="2015"/>
    <d v="2015-04-26T00:00:00"/>
    <n v="386.00669999999991"/>
    <n v="7"/>
    <n v="559.42999999999995"/>
    <n v="88871"/>
    <x v="0"/>
  </r>
  <r>
    <n v="25532"/>
    <s v="Low"/>
    <n v="0.08"/>
    <n v="122.99"/>
    <n v="70.2"/>
    <n v="1940"/>
    <x v="1"/>
    <s v="Eileen McDonald"/>
    <s v="Delivery Truck"/>
    <x v="0"/>
    <x v="1"/>
    <x v="1"/>
    <s v="Jumbo Drum"/>
    <x v="36"/>
    <n v="0.74"/>
    <n v="-1.5355029099398283"/>
    <s v="United States"/>
    <x v="0"/>
    <x v="17"/>
    <s v="Draper"/>
    <n v="84020"/>
    <x v="47"/>
    <x v="4"/>
    <s v="2015"/>
    <d v="2015-04-24T00:00:00"/>
    <n v="-1867.97"/>
    <n v="10"/>
    <n v="1216.52"/>
    <n v="88871"/>
    <x v="0"/>
  </r>
  <r>
    <n v="20371"/>
    <s v="Medium"/>
    <n v="0.08"/>
    <n v="90.98"/>
    <n v="56.2"/>
    <n v="1946"/>
    <x v="1"/>
    <s v="Teresa Wallace"/>
    <s v="Regular Air"/>
    <x v="3"/>
    <x v="1"/>
    <x v="2"/>
    <s v="Medium Box"/>
    <x v="384"/>
    <n v="0.74"/>
    <n v="-1.8150096375524398"/>
    <s v="United States"/>
    <x v="1"/>
    <x v="19"/>
    <s v="Mount Lebanon"/>
    <n v="15228"/>
    <x v="161"/>
    <x v="0"/>
    <s v="2015"/>
    <d v="2015-01-28T00:00:00"/>
    <n v="-1920.9336000000001"/>
    <n v="12"/>
    <n v="1058.3599999999999"/>
    <n v="86331"/>
    <x v="0"/>
  </r>
  <r>
    <n v="20372"/>
    <s v="Medium"/>
    <n v="7.0000000000000007E-2"/>
    <n v="5.98"/>
    <n v="5.35"/>
    <n v="1946"/>
    <x v="1"/>
    <s v="Teresa Wallace"/>
    <s v="Regular Air"/>
    <x v="3"/>
    <x v="0"/>
    <x v="7"/>
    <s v="Small Box"/>
    <x v="515"/>
    <n v="0.4"/>
    <n v="-2.0303222282905518"/>
    <s v="United States"/>
    <x v="1"/>
    <x v="19"/>
    <s v="Mount Lebanon"/>
    <n v="15228"/>
    <x v="161"/>
    <x v="0"/>
    <s v="2015"/>
    <d v="2015-01-28T00:00:00"/>
    <n v="-37.175200000000004"/>
    <n v="3"/>
    <n v="18.309999999999999"/>
    <n v="86331"/>
    <x v="0"/>
  </r>
  <r>
    <n v="21762"/>
    <s v="Low"/>
    <n v="0.05"/>
    <n v="424.21"/>
    <n v="110.2"/>
    <n v="1949"/>
    <x v="0"/>
    <s v="Dana Waller"/>
    <s v="Delivery Truck"/>
    <x v="2"/>
    <x v="1"/>
    <x v="11"/>
    <s v="Jumbo Box"/>
    <x v="651"/>
    <n v="0.67"/>
    <n v="-4.3240787644725061E-2"/>
    <s v="United States"/>
    <x v="0"/>
    <x v="5"/>
    <s v="Bozeman"/>
    <n v="59715"/>
    <x v="108"/>
    <x v="2"/>
    <s v="2015"/>
    <d v="2015-02-05T00:00:00"/>
    <n v="-213.40280000000001"/>
    <n v="12"/>
    <n v="4935.22"/>
    <n v="90415"/>
    <x v="0"/>
  </r>
  <r>
    <n v="24793"/>
    <s v="Not Specified"/>
    <n v="0.01"/>
    <n v="6.68"/>
    <n v="4.91"/>
    <n v="1950"/>
    <x v="0"/>
    <s v="Leslie Shannon"/>
    <s v="Regular Air"/>
    <x v="2"/>
    <x v="0"/>
    <x v="7"/>
    <s v="Small Box"/>
    <x v="652"/>
    <n v="0.37"/>
    <n v="-0.30335097001763667"/>
    <s v="United States"/>
    <x v="0"/>
    <x v="5"/>
    <s v="Butte"/>
    <n v="59750"/>
    <x v="61"/>
    <x v="0"/>
    <s v="2015"/>
    <d v="2015-01-08T00:00:00"/>
    <n v="-15.48"/>
    <n v="7"/>
    <n v="51.03"/>
    <n v="90414"/>
    <x v="0"/>
  </r>
  <r>
    <n v="23378"/>
    <s v="High"/>
    <n v="0.09"/>
    <n v="40.98"/>
    <n v="6.5"/>
    <n v="1956"/>
    <x v="0"/>
    <s v="Justin Frank"/>
    <s v="Regular Air"/>
    <x v="3"/>
    <x v="2"/>
    <x v="13"/>
    <s v="Small Box"/>
    <x v="456"/>
    <n v="0.74"/>
    <n v="-6.7270487742833812E-2"/>
    <s v="United States"/>
    <x v="0"/>
    <x v="21"/>
    <s v="Louisville"/>
    <n v="80027"/>
    <x v="117"/>
    <x v="1"/>
    <s v="2015"/>
    <d v="2015-06-21T00:00:00"/>
    <n v="-50.244999999999997"/>
    <n v="19"/>
    <n v="746.91"/>
    <n v="89820"/>
    <x v="0"/>
  </r>
  <r>
    <n v="21638"/>
    <s v="High"/>
    <n v="0.09"/>
    <n v="77.510000000000005"/>
    <n v="4"/>
    <n v="1957"/>
    <x v="0"/>
    <s v="Ted Crowder"/>
    <s v="Regular Air"/>
    <x v="3"/>
    <x v="2"/>
    <x v="13"/>
    <s v="Small Box"/>
    <x v="624"/>
    <n v="0.76"/>
    <n v="-4.9968297405447268"/>
    <s v="United States"/>
    <x v="2"/>
    <x v="33"/>
    <s v="University City"/>
    <n v="63130"/>
    <x v="74"/>
    <x v="4"/>
    <s v="2015"/>
    <d v="2015-04-09T00:00:00"/>
    <n v="-387.1044"/>
    <n v="1"/>
    <n v="77.47"/>
    <n v="89818"/>
    <x v="0"/>
  </r>
  <r>
    <n v="24640"/>
    <s v="Low"/>
    <n v="0.09"/>
    <n v="30.98"/>
    <n v="6.5"/>
    <n v="1958"/>
    <x v="0"/>
    <s v="Vickie Martinez"/>
    <s v="Express Air"/>
    <x v="3"/>
    <x v="2"/>
    <x v="13"/>
    <s v="Small Box"/>
    <x v="653"/>
    <n v="0.64"/>
    <n v="-0.2739062347068611"/>
    <s v="United States"/>
    <x v="0"/>
    <x v="6"/>
    <s v="West Linn"/>
    <n v="97068"/>
    <x v="49"/>
    <x v="1"/>
    <s v="2015"/>
    <d v="2015-06-22T00:00:00"/>
    <n v="-55.97"/>
    <n v="7"/>
    <n v="204.34"/>
    <n v="89819"/>
    <x v="0"/>
  </r>
  <r>
    <n v="3956"/>
    <s v="Critical"/>
    <n v="0"/>
    <n v="20.28"/>
    <n v="14.39"/>
    <n v="1959"/>
    <x v="1"/>
    <s v="Bonnie Matthews Rowland"/>
    <s v="Regular Air"/>
    <x v="0"/>
    <x v="1"/>
    <x v="2"/>
    <s v="Small Box"/>
    <x v="654"/>
    <n v="0.47"/>
    <n v="-0.321526402640264"/>
    <s v="United States"/>
    <x v="3"/>
    <x v="26"/>
    <s v="Miami"/>
    <n v="33916"/>
    <x v="46"/>
    <x v="0"/>
    <s v="2015"/>
    <d v="2015-01-22T00:00:00"/>
    <n v="-66.247299999999996"/>
    <n v="9"/>
    <n v="206.04"/>
    <n v="28225"/>
    <x v="0"/>
  </r>
  <r>
    <n v="3684"/>
    <s v="Low"/>
    <n v="0.02"/>
    <n v="9.99"/>
    <n v="11.59"/>
    <n v="1959"/>
    <x v="1"/>
    <s v="Bonnie Matthews Rowland"/>
    <s v="Regular Air"/>
    <x v="1"/>
    <x v="0"/>
    <x v="7"/>
    <s v="Small Box"/>
    <x v="655"/>
    <n v="0.4"/>
    <n v="-0.3600136721214926"/>
    <s v="United States"/>
    <x v="3"/>
    <x v="26"/>
    <s v="Miami"/>
    <n v="33916"/>
    <x v="106"/>
    <x v="4"/>
    <s v="2015"/>
    <d v="2015-04-27T00:00:00"/>
    <n v="-171.15770000000001"/>
    <n v="43"/>
    <n v="475.42"/>
    <n v="26342"/>
    <x v="0"/>
  </r>
  <r>
    <n v="3685"/>
    <s v="Low"/>
    <n v="0.02"/>
    <n v="48.04"/>
    <n v="5.79"/>
    <n v="1959"/>
    <x v="1"/>
    <s v="Bonnie Matthews Rowland"/>
    <s v="Regular Air"/>
    <x v="1"/>
    <x v="0"/>
    <x v="7"/>
    <s v="Small Box"/>
    <x v="310"/>
    <n v="0.37"/>
    <n v="0.1734565774337144"/>
    <s v="United States"/>
    <x v="3"/>
    <x v="26"/>
    <s v="Miami"/>
    <n v="33916"/>
    <x v="106"/>
    <x v="4"/>
    <s v="2015"/>
    <d v="2015-04-23T00:00:00"/>
    <n v="624.23900000000003"/>
    <n v="74"/>
    <n v="3598.82"/>
    <n v="26342"/>
    <x v="0"/>
  </r>
  <r>
    <n v="3686"/>
    <s v="Low"/>
    <n v="0.04"/>
    <n v="6.68"/>
    <n v="4.91"/>
    <n v="1959"/>
    <x v="1"/>
    <s v="Bonnie Matthews Rowland"/>
    <s v="Regular Air"/>
    <x v="1"/>
    <x v="0"/>
    <x v="7"/>
    <s v="Small Box"/>
    <x v="652"/>
    <n v="0.37"/>
    <n v="-0.34750363901018921"/>
    <s v="United States"/>
    <x v="3"/>
    <x v="26"/>
    <s v="Miami"/>
    <n v="33916"/>
    <x v="106"/>
    <x v="4"/>
    <s v="2015"/>
    <d v="2015-04-25T00:00:00"/>
    <n v="-14.3241"/>
    <n v="5"/>
    <n v="41.22"/>
    <n v="26342"/>
    <x v="0"/>
  </r>
  <r>
    <n v="21685"/>
    <s v="Low"/>
    <n v="0.02"/>
    <n v="48.04"/>
    <n v="5.79"/>
    <n v="1962"/>
    <x v="1"/>
    <s v="Sean Burton"/>
    <s v="Regular Air"/>
    <x v="1"/>
    <x v="0"/>
    <x v="7"/>
    <s v="Small Box"/>
    <x v="310"/>
    <n v="0.37"/>
    <n v="0.69"/>
    <s v="United States"/>
    <x v="2"/>
    <x v="22"/>
    <s v="Saginaw"/>
    <n v="48601"/>
    <x v="106"/>
    <x v="4"/>
    <s v="2015"/>
    <d v="2015-04-23T00:00:00"/>
    <n v="604.01909999999998"/>
    <n v="18"/>
    <n v="875.39"/>
    <n v="88857"/>
    <x v="0"/>
  </r>
  <r>
    <n v="21686"/>
    <s v="Low"/>
    <n v="0.04"/>
    <n v="6.68"/>
    <n v="4.91"/>
    <n v="1962"/>
    <x v="1"/>
    <s v="Sean Burton"/>
    <s v="Regular Air"/>
    <x v="1"/>
    <x v="0"/>
    <x v="7"/>
    <s v="Small Box"/>
    <x v="652"/>
    <n v="0.37"/>
    <n v="-1.4116019417475727"/>
    <s v="United States"/>
    <x v="2"/>
    <x v="22"/>
    <s v="Saginaw"/>
    <n v="48601"/>
    <x v="106"/>
    <x v="4"/>
    <s v="2015"/>
    <d v="2015-04-25T00:00:00"/>
    <n v="-11.631599999999999"/>
    <n v="1"/>
    <n v="8.24"/>
    <n v="88857"/>
    <x v="0"/>
  </r>
  <r>
    <n v="22488"/>
    <s v="Medium"/>
    <n v="0.01"/>
    <n v="78.650000000000006"/>
    <n v="13.99"/>
    <n v="1967"/>
    <x v="0"/>
    <s v="Carolyn Hoffman"/>
    <s v="Express Air"/>
    <x v="2"/>
    <x v="0"/>
    <x v="15"/>
    <s v="Medium Box"/>
    <x v="650"/>
    <n v="0.52"/>
    <n v="0.69"/>
    <s v="United States"/>
    <x v="2"/>
    <x v="25"/>
    <s v="Clinton"/>
    <n v="52732"/>
    <x v="103"/>
    <x v="5"/>
    <s v="2015"/>
    <d v="2015-03-19T00:00:00"/>
    <n v="442.36589999999995"/>
    <n v="8"/>
    <n v="641.11"/>
    <n v="89456"/>
    <x v="0"/>
  </r>
  <r>
    <n v="26220"/>
    <s v="Medium"/>
    <n v="0.02"/>
    <n v="11.58"/>
    <n v="5.72"/>
    <n v="1971"/>
    <x v="0"/>
    <s v="Marsha Roy"/>
    <s v="Regular Air"/>
    <x v="0"/>
    <x v="0"/>
    <x v="4"/>
    <s v="Small Box"/>
    <x v="240"/>
    <n v="0.35"/>
    <n v="-7.3211950394588499"/>
    <s v="United States"/>
    <x v="3"/>
    <x v="37"/>
    <s v="Tupelo"/>
    <n v="38801"/>
    <x v="174"/>
    <x v="0"/>
    <s v="2015"/>
    <d v="2015-01-19T00:00:00"/>
    <n v="-259.75599999999997"/>
    <n v="3"/>
    <n v="35.479999999999997"/>
    <n v="91550"/>
    <x v="0"/>
  </r>
  <r>
    <n v="26223"/>
    <s v="Medium"/>
    <n v="0.05"/>
    <n v="350.99"/>
    <n v="39"/>
    <n v="1972"/>
    <x v="1"/>
    <s v="Priscilla Brandon"/>
    <s v="Delivery Truck"/>
    <x v="0"/>
    <x v="1"/>
    <x v="1"/>
    <s v="Jumbo Drum"/>
    <x v="455"/>
    <n v="0.55000000000000004"/>
    <n v="0.69"/>
    <s v="United States"/>
    <x v="1"/>
    <x v="19"/>
    <s v="Willow Grove"/>
    <n v="19090"/>
    <x v="174"/>
    <x v="0"/>
    <s v="2015"/>
    <d v="2015-01-20T00:00:00"/>
    <n v="1469.7275999999999"/>
    <n v="6"/>
    <n v="2130.04"/>
    <n v="91550"/>
    <x v="0"/>
  </r>
  <r>
    <n v="26224"/>
    <s v="Medium"/>
    <n v="0.04"/>
    <n v="15.99"/>
    <n v="9.4"/>
    <n v="1972"/>
    <x v="1"/>
    <s v="Priscilla Brandon"/>
    <s v="Express Air"/>
    <x v="0"/>
    <x v="2"/>
    <x v="6"/>
    <s v="Small Box"/>
    <x v="616"/>
    <n v="0.49"/>
    <n v="-1.009094927536232"/>
    <s v="United States"/>
    <x v="1"/>
    <x v="19"/>
    <s v="Willow Grove"/>
    <n v="19090"/>
    <x v="174"/>
    <x v="0"/>
    <s v="2015"/>
    <d v="2015-01-20T00:00:00"/>
    <n v="-83.553060000000002"/>
    <n v="5"/>
    <n v="82.8"/>
    <n v="91550"/>
    <x v="0"/>
  </r>
  <r>
    <n v="18795"/>
    <s v="Medium"/>
    <n v="0.09"/>
    <n v="20.48"/>
    <n v="6.32"/>
    <n v="1974"/>
    <x v="1"/>
    <s v="Robert Brantley"/>
    <s v="Regular Air"/>
    <x v="3"/>
    <x v="0"/>
    <x v="15"/>
    <s v="Small Box"/>
    <x v="656"/>
    <n v="0.57999999999999996"/>
    <n v="-0.17057160169662697"/>
    <s v="United States"/>
    <x v="2"/>
    <x v="22"/>
    <s v="Dearborn Heights"/>
    <n v="48127"/>
    <x v="135"/>
    <x v="3"/>
    <s v="2015"/>
    <d v="2015-05-21T00:00:00"/>
    <n v="-16.89"/>
    <n v="5"/>
    <n v="99.02"/>
    <n v="89040"/>
    <x v="0"/>
  </r>
  <r>
    <n v="18796"/>
    <s v="Medium"/>
    <n v="0.06"/>
    <n v="15.67"/>
    <n v="1.39"/>
    <n v="1974"/>
    <x v="1"/>
    <s v="Robert Brantley"/>
    <s v="Regular Air"/>
    <x v="3"/>
    <x v="0"/>
    <x v="4"/>
    <s v="Small Box"/>
    <x v="598"/>
    <n v="0.38"/>
    <n v="0.54978448275862069"/>
    <s v="United States"/>
    <x v="2"/>
    <x v="22"/>
    <s v="Dearborn Heights"/>
    <n v="48127"/>
    <x v="135"/>
    <x v="3"/>
    <s v="2015"/>
    <d v="2015-05-21T00:00:00"/>
    <n v="25.51"/>
    <n v="3"/>
    <n v="46.4"/>
    <n v="89040"/>
    <x v="0"/>
  </r>
  <r>
    <n v="25731"/>
    <s v="Critical"/>
    <n v="0.05"/>
    <n v="70.98"/>
    <n v="46.74"/>
    <n v="1976"/>
    <x v="1"/>
    <s v="Sherri F Vogel"/>
    <s v="Delivery Truck"/>
    <x v="3"/>
    <x v="1"/>
    <x v="14"/>
    <s v="Jumbo Box"/>
    <x v="311"/>
    <n v="0.56000000000000005"/>
    <n v="-1.5424061213758589"/>
    <s v="United States"/>
    <x v="2"/>
    <x v="22"/>
    <s v="East Lansing"/>
    <n v="48823"/>
    <x v="56"/>
    <x v="0"/>
    <s v="2015"/>
    <d v="2015-01-11T00:00:00"/>
    <n v="-850.65239999999994"/>
    <n v="8"/>
    <n v="551.51"/>
    <n v="89039"/>
    <x v="0"/>
  </r>
  <r>
    <n v="25732"/>
    <s v="Critical"/>
    <n v="0.05"/>
    <n v="11.55"/>
    <n v="2.36"/>
    <n v="1976"/>
    <x v="1"/>
    <s v="Sherri F Vogel"/>
    <s v="Regular Air"/>
    <x v="3"/>
    <x v="0"/>
    <x v="0"/>
    <s v="Wrap Bag"/>
    <x v="99"/>
    <n v="0.55000000000000004"/>
    <n v="0.69"/>
    <s v="United States"/>
    <x v="2"/>
    <x v="22"/>
    <s v="East Lansing"/>
    <n v="48823"/>
    <x v="56"/>
    <x v="0"/>
    <s v="2015"/>
    <d v="2015-01-12T00:00:00"/>
    <n v="98.525099999999981"/>
    <n v="12"/>
    <n v="142.79"/>
    <n v="89039"/>
    <x v="0"/>
  </r>
  <r>
    <n v="24887"/>
    <s v="Critical"/>
    <n v="0.06"/>
    <n v="40.99"/>
    <n v="17.48"/>
    <n v="1976"/>
    <x v="1"/>
    <s v="Sherri F Vogel"/>
    <s v="Regular Air"/>
    <x v="3"/>
    <x v="0"/>
    <x v="7"/>
    <s v="Small Box"/>
    <x v="399"/>
    <n v="0.36"/>
    <n v="0.36615505571887602"/>
    <s v="United States"/>
    <x v="2"/>
    <x v="22"/>
    <s v="East Lansing"/>
    <n v="48823"/>
    <x v="165"/>
    <x v="5"/>
    <s v="2015"/>
    <d v="2015-03-25T00:00:00"/>
    <n v="214.23"/>
    <n v="14"/>
    <n v="585.08000000000004"/>
    <n v="89041"/>
    <x v="0"/>
  </r>
  <r>
    <n v="21692"/>
    <s v="Not Specified"/>
    <n v="0.05"/>
    <n v="20.99"/>
    <n v="3.3"/>
    <n v="1979"/>
    <x v="0"/>
    <s v="Marianne Weiner Ennis"/>
    <s v="Regular Air"/>
    <x v="0"/>
    <x v="2"/>
    <x v="5"/>
    <s v="Small Pack"/>
    <x v="321"/>
    <n v="0.81"/>
    <n v="0.30080274914089378"/>
    <s v="United States"/>
    <x v="0"/>
    <x v="21"/>
    <s v="Littleton"/>
    <n v="80122"/>
    <x v="130"/>
    <x v="3"/>
    <s v="2015"/>
    <d v="2015-05-06T00:00:00"/>
    <n v="21.883400000000023"/>
    <n v="4"/>
    <n v="72.75"/>
    <n v="87757"/>
    <x v="0"/>
  </r>
  <r>
    <n v="24935"/>
    <s v="Not Specified"/>
    <n v="0.1"/>
    <n v="7.37"/>
    <n v="5.53"/>
    <n v="1984"/>
    <x v="0"/>
    <s v="Lynne Wilcox"/>
    <s v="Regular Air"/>
    <x v="3"/>
    <x v="2"/>
    <x v="13"/>
    <s v="Small Pack"/>
    <x v="95"/>
    <n v="0.69"/>
    <n v="1.077496008613968"/>
    <s v="United States"/>
    <x v="3"/>
    <x v="39"/>
    <s v="Hilton Head Island"/>
    <n v="29915"/>
    <x v="41"/>
    <x v="3"/>
    <s v="2015"/>
    <d v="2015-05-16T00:00:00"/>
    <n v="290.202"/>
    <n v="38"/>
    <n v="269.33"/>
    <n v="91258"/>
    <x v="0"/>
  </r>
  <r>
    <n v="20568"/>
    <s v="Not Specified"/>
    <n v="0.01"/>
    <n v="15.31"/>
    <n v="8.7799999999999994"/>
    <n v="1986"/>
    <x v="1"/>
    <s v="Lynda Rosenthal"/>
    <s v="Regular Air"/>
    <x v="1"/>
    <x v="0"/>
    <x v="10"/>
    <s v="Small Box"/>
    <x v="657"/>
    <n v="0.56999999999999995"/>
    <n v="3.2217506631299755E-2"/>
    <s v="United States"/>
    <x v="2"/>
    <x v="7"/>
    <s v="Midland"/>
    <n v="79701"/>
    <x v="166"/>
    <x v="3"/>
    <s v="2015"/>
    <d v="2015-05-07T00:00:00"/>
    <n v="12.146000000000008"/>
    <n v="23"/>
    <n v="377"/>
    <n v="90888"/>
    <x v="0"/>
  </r>
  <r>
    <n v="20569"/>
    <s v="Not Specified"/>
    <n v="0.05"/>
    <n v="7.99"/>
    <n v="5.03"/>
    <n v="1986"/>
    <x v="1"/>
    <s v="Lynda Rosenthal"/>
    <s v="Express Air"/>
    <x v="1"/>
    <x v="2"/>
    <x v="5"/>
    <s v="Medium Box"/>
    <x v="145"/>
    <n v="0.6"/>
    <n v="0.13228657827401741"/>
    <s v="United States"/>
    <x v="2"/>
    <x v="7"/>
    <s v="Midland"/>
    <n v="79701"/>
    <x v="166"/>
    <x v="3"/>
    <s v="2015"/>
    <d v="2015-05-08T00:00:00"/>
    <n v="5.6870000000000083"/>
    <n v="4"/>
    <n v="42.99"/>
    <n v="90888"/>
    <x v="0"/>
  </r>
  <r>
    <n v="19336"/>
    <s v="High"/>
    <n v="0.05"/>
    <n v="20.98"/>
    <n v="21.2"/>
    <n v="1988"/>
    <x v="0"/>
    <s v="Anna Burgess"/>
    <s v="Regular Air"/>
    <x v="1"/>
    <x v="1"/>
    <x v="2"/>
    <s v="Medium Box"/>
    <x v="658"/>
    <n v="0.78"/>
    <n v="-2.7569188613183133"/>
    <s v="United States"/>
    <x v="0"/>
    <x v="17"/>
    <s v="Draper"/>
    <n v="84020"/>
    <x v="35"/>
    <x v="0"/>
    <s v="2015"/>
    <d v="2015-01-04T00:00:00"/>
    <n v="-181.102"/>
    <n v="3"/>
    <n v="65.69"/>
    <n v="89999"/>
    <x v="0"/>
  </r>
  <r>
    <n v="22600"/>
    <s v="Not Specified"/>
    <n v="0.04"/>
    <n v="355.98"/>
    <n v="58.92"/>
    <n v="1989"/>
    <x v="1"/>
    <s v="David Weaver"/>
    <s v="Delivery Truck"/>
    <x v="1"/>
    <x v="1"/>
    <x v="1"/>
    <s v="Jumbo Drum"/>
    <x v="464"/>
    <n v="0.64"/>
    <n v="0.3212745750870567"/>
    <s v="United States"/>
    <x v="0"/>
    <x v="17"/>
    <s v="Holladay"/>
    <n v="84117"/>
    <x v="72"/>
    <x v="0"/>
    <s v="2015"/>
    <d v="2015-01-22T00:00:00"/>
    <n v="882.93000000000006"/>
    <n v="8"/>
    <n v="2748.21"/>
    <n v="90000"/>
    <x v="0"/>
  </r>
  <r>
    <n v="22601"/>
    <s v="Not Specified"/>
    <n v="0.09"/>
    <n v="19.98"/>
    <n v="8.68"/>
    <n v="1989"/>
    <x v="1"/>
    <s v="David Weaver"/>
    <s v="Regular Air"/>
    <x v="1"/>
    <x v="0"/>
    <x v="7"/>
    <s v="Small Box"/>
    <x v="441"/>
    <n v="0.37"/>
    <n v="7.1685803197767989E-2"/>
    <s v="United States"/>
    <x v="0"/>
    <x v="17"/>
    <s v="Holladay"/>
    <n v="84117"/>
    <x v="72"/>
    <x v="0"/>
    <s v="2015"/>
    <d v="2015-01-22T00:00:00"/>
    <n v="6.6803999999999988"/>
    <n v="5"/>
    <n v="93.19"/>
    <n v="90000"/>
    <x v="0"/>
  </r>
  <r>
    <n v="20554"/>
    <s v="High"/>
    <n v="0.01"/>
    <n v="30.98"/>
    <n v="6.5"/>
    <n v="1989"/>
    <x v="1"/>
    <s v="David Weaver"/>
    <s v="Regular Air"/>
    <x v="0"/>
    <x v="2"/>
    <x v="13"/>
    <s v="Small Box"/>
    <x v="653"/>
    <n v="0.64"/>
    <n v="0.12739081377108732"/>
    <s v="United States"/>
    <x v="0"/>
    <x v="17"/>
    <s v="Holladay"/>
    <n v="84117"/>
    <x v="7"/>
    <x v="3"/>
    <s v="2015"/>
    <d v="2015-05-16T00:00:00"/>
    <n v="46.29"/>
    <n v="11"/>
    <n v="363.37"/>
    <n v="90001"/>
    <x v="0"/>
  </r>
  <r>
    <n v="20555"/>
    <s v="High"/>
    <n v="0.01"/>
    <n v="40.99"/>
    <n v="19.989999999999998"/>
    <n v="1989"/>
    <x v="1"/>
    <s v="David Weaver"/>
    <s v="Regular Air"/>
    <x v="0"/>
    <x v="0"/>
    <x v="7"/>
    <s v="Small Box"/>
    <x v="659"/>
    <n v="0.36"/>
    <n v="0.36981799271970878"/>
    <s v="United States"/>
    <x v="0"/>
    <x v="17"/>
    <s v="Holladay"/>
    <n v="84117"/>
    <x v="7"/>
    <x v="3"/>
    <s v="2015"/>
    <d v="2015-05-18T00:00:00"/>
    <n v="177.79"/>
    <n v="11"/>
    <n v="480.75"/>
    <n v="90001"/>
    <x v="0"/>
  </r>
  <r>
    <n v="21723"/>
    <s v="Medium"/>
    <n v="0.1"/>
    <n v="1.6"/>
    <n v="1.29"/>
    <n v="1989"/>
    <x v="1"/>
    <s v="David Weaver"/>
    <s v="Regular Air"/>
    <x v="1"/>
    <x v="0"/>
    <x v="0"/>
    <s v="Wrap Bag"/>
    <x v="660"/>
    <n v="0.42"/>
    <n v="-0.88805687203791484"/>
    <s v="United States"/>
    <x v="0"/>
    <x v="17"/>
    <s v="Holladay"/>
    <n v="84117"/>
    <x v="122"/>
    <x v="4"/>
    <s v="2015"/>
    <d v="2015-04-30T00:00:00"/>
    <n v="-14.990400000000001"/>
    <n v="11"/>
    <n v="16.88"/>
    <n v="90003"/>
    <x v="0"/>
  </r>
  <r>
    <n v="25417"/>
    <s v="Medium"/>
    <n v="0"/>
    <n v="47.9"/>
    <n v="5.86"/>
    <n v="1991"/>
    <x v="0"/>
    <s v="Paula Hubbard"/>
    <s v="Regular Air"/>
    <x v="1"/>
    <x v="0"/>
    <x v="7"/>
    <s v="Small Box"/>
    <x v="661"/>
    <n v="0.37"/>
    <n v="0.69"/>
    <s v="United States"/>
    <x v="0"/>
    <x v="17"/>
    <s v="Kearns"/>
    <n v="84118"/>
    <x v="11"/>
    <x v="2"/>
    <s v="2015"/>
    <d v="2015-02-24T00:00:00"/>
    <n v="638.38109999999995"/>
    <n v="18"/>
    <n v="925.19"/>
    <n v="90002"/>
    <x v="0"/>
  </r>
  <r>
    <n v="19797"/>
    <s v="Not Specified"/>
    <n v="0.1"/>
    <n v="125.99"/>
    <n v="8.99"/>
    <n v="1997"/>
    <x v="1"/>
    <s v="Harriet Bowman"/>
    <s v="Regular Air"/>
    <x v="3"/>
    <x v="2"/>
    <x v="5"/>
    <s v="Small Box"/>
    <x v="322"/>
    <n v="0.56999999999999995"/>
    <n v="4.319483188959037E-2"/>
    <s v="United States"/>
    <x v="3"/>
    <x v="39"/>
    <s v="Hilton Head Island"/>
    <n v="29915"/>
    <x v="51"/>
    <x v="0"/>
    <s v="2015"/>
    <d v="2015-01-28T00:00:00"/>
    <n v="17.652000000000001"/>
    <n v="4"/>
    <n v="408.66"/>
    <n v="90333"/>
    <x v="0"/>
  </r>
  <r>
    <n v="19581"/>
    <s v="Medium"/>
    <n v="0.01"/>
    <n v="16.48"/>
    <n v="1.99"/>
    <n v="1997"/>
    <x v="1"/>
    <s v="Harriet Bowman"/>
    <s v="Regular Air"/>
    <x v="3"/>
    <x v="2"/>
    <x v="13"/>
    <s v="Small Pack"/>
    <x v="524"/>
    <n v="0.42"/>
    <n v="6.0170340844382979"/>
    <s v="United States"/>
    <x v="3"/>
    <x v="39"/>
    <s v="Hilton Head Island"/>
    <n v="29915"/>
    <x v="163"/>
    <x v="3"/>
    <s v="2015"/>
    <d v="2015-05-08T00:00:00"/>
    <n v="739.67399999999998"/>
    <n v="7"/>
    <n v="122.93"/>
    <n v="90334"/>
    <x v="0"/>
  </r>
  <r>
    <n v="21003"/>
    <s v="Low"/>
    <n v="0"/>
    <n v="24.92"/>
    <n v="12.98"/>
    <n v="1997"/>
    <x v="1"/>
    <s v="Harriet Bowman"/>
    <s v="Regular Air"/>
    <x v="3"/>
    <x v="0"/>
    <x v="8"/>
    <s v="Small Box"/>
    <x v="662"/>
    <n v="0.39"/>
    <n v="-0.70900183710961429"/>
    <s v="United States"/>
    <x v="3"/>
    <x v="39"/>
    <s v="Hilton Head Island"/>
    <n v="29915"/>
    <x v="42"/>
    <x v="1"/>
    <s v="2015"/>
    <d v="2015-06-02T00:00:00"/>
    <n v="-23.155999999999999"/>
    <n v="1"/>
    <n v="32.659999999999997"/>
    <n v="90335"/>
    <x v="0"/>
  </r>
  <r>
    <n v="20392"/>
    <s v="Not Specified"/>
    <n v="0.06"/>
    <n v="4.42"/>
    <n v="4.99"/>
    <n v="1998"/>
    <x v="0"/>
    <s v="Judy Frazier"/>
    <s v="Regular Air"/>
    <x v="0"/>
    <x v="0"/>
    <x v="4"/>
    <s v="Small Box"/>
    <x v="7"/>
    <n v="0.38"/>
    <n v="-0.7026936026936027"/>
    <s v="United States"/>
    <x v="1"/>
    <x v="4"/>
    <s v="East Massapequa"/>
    <n v="11758"/>
    <x v="26"/>
    <x v="1"/>
    <s v="2015"/>
    <d v="2015-06-05T00:00:00"/>
    <n v="-10.435"/>
    <n v="3"/>
    <n v="14.85"/>
    <n v="90568"/>
    <x v="0"/>
  </r>
  <r>
    <n v="24075"/>
    <s v="Medium"/>
    <n v="0.06"/>
    <n v="4.24"/>
    <n v="5.41"/>
    <n v="2004"/>
    <x v="1"/>
    <s v="James Dickinson Ball"/>
    <s v="Regular Air"/>
    <x v="1"/>
    <x v="0"/>
    <x v="8"/>
    <s v="Small Box"/>
    <x v="21"/>
    <n v="0.35"/>
    <n v="-1.7537039999999999"/>
    <s v="United States"/>
    <x v="0"/>
    <x v="5"/>
    <s v="Bozeman"/>
    <n v="59715"/>
    <x v="89"/>
    <x v="4"/>
    <s v="2015"/>
    <d v="2015-04-19T00:00:00"/>
    <n v="-78.916679999999999"/>
    <n v="10"/>
    <n v="45"/>
    <n v="91277"/>
    <x v="0"/>
  </r>
  <r>
    <n v="24076"/>
    <s v="Medium"/>
    <n v="0.04"/>
    <n v="6783.02"/>
    <n v="24.49"/>
    <n v="2004"/>
    <x v="1"/>
    <s v="James Dickinson Ball"/>
    <s v="Regular Air"/>
    <x v="1"/>
    <x v="2"/>
    <x v="6"/>
    <s v="Large Box"/>
    <x v="458"/>
    <n v="0.39"/>
    <n v="-2.0646206248373056"/>
    <s v="United States"/>
    <x v="0"/>
    <x v="5"/>
    <s v="Bozeman"/>
    <n v="59715"/>
    <x v="89"/>
    <x v="4"/>
    <s v="2015"/>
    <d v="2015-04-19T00:00:00"/>
    <n v="-13562.637407999999"/>
    <n v="1"/>
    <n v="6569.07"/>
    <n v="91277"/>
    <x v="0"/>
  </r>
  <r>
    <n v="25251"/>
    <s v="Not Specified"/>
    <n v="0.03"/>
    <n v="5.78"/>
    <n v="5.37"/>
    <n v="2006"/>
    <x v="0"/>
    <s v="Cynthia Khan"/>
    <s v="Regular Air"/>
    <x v="1"/>
    <x v="0"/>
    <x v="7"/>
    <s v="Small Box"/>
    <x v="663"/>
    <n v="0.36"/>
    <n v="-0.71809113579687145"/>
    <s v="United States"/>
    <x v="0"/>
    <x v="21"/>
    <s v="Durango"/>
    <n v="81301"/>
    <x v="93"/>
    <x v="5"/>
    <s v="2015"/>
    <d v="2015-03-06T00:00:00"/>
    <n v="-63.35"/>
    <n v="15"/>
    <n v="88.22"/>
    <n v="88798"/>
    <x v="0"/>
  </r>
  <r>
    <n v="20006"/>
    <s v="Medium"/>
    <n v="0.1"/>
    <n v="10.48"/>
    <n v="2.89"/>
    <n v="2016"/>
    <x v="0"/>
    <s v="Wayne Bean"/>
    <s v="Regular Air"/>
    <x v="0"/>
    <x v="0"/>
    <x v="0"/>
    <s v="Small Pack"/>
    <x v="626"/>
    <n v="0.6"/>
    <n v="-0.22099776619508563"/>
    <s v="United States"/>
    <x v="2"/>
    <x v="22"/>
    <s v="Southgate"/>
    <n v="48195"/>
    <x v="49"/>
    <x v="1"/>
    <s v="2015"/>
    <d v="2015-06-19T00:00:00"/>
    <n v="-8.9039999999999999"/>
    <n v="4"/>
    <n v="40.29"/>
    <n v="86874"/>
    <x v="0"/>
  </r>
  <r>
    <n v="18989"/>
    <s v="High"/>
    <n v="7.0000000000000007E-2"/>
    <n v="39.479999999999997"/>
    <n v="1.99"/>
    <n v="2014"/>
    <x v="1"/>
    <s v="Cathy Simon"/>
    <s v="Regular Air"/>
    <x v="1"/>
    <x v="2"/>
    <x v="13"/>
    <s v="Small Pack"/>
    <x v="246"/>
    <n v="0.54"/>
    <n v="0.58650095855093531"/>
    <s v="United States"/>
    <x v="2"/>
    <x v="25"/>
    <s v="Council Bluffs"/>
    <n v="51503"/>
    <x v="27"/>
    <x v="5"/>
    <s v="2015"/>
    <d v="2015-03-24T00:00:00"/>
    <n v="88.72"/>
    <n v="4"/>
    <n v="151.27000000000001"/>
    <n v="88367"/>
    <x v="0"/>
  </r>
  <r>
    <n v="18990"/>
    <s v="High"/>
    <n v="0"/>
    <n v="4.91"/>
    <n v="0.5"/>
    <n v="2014"/>
    <x v="1"/>
    <s v="Cathy Simon"/>
    <s v="Regular Air"/>
    <x v="1"/>
    <x v="0"/>
    <x v="9"/>
    <s v="Small Box"/>
    <x v="41"/>
    <n v="0.36"/>
    <n v="0.69"/>
    <s v="United States"/>
    <x v="2"/>
    <x v="25"/>
    <s v="Council Bluffs"/>
    <n v="51503"/>
    <x v="27"/>
    <x v="5"/>
    <s v="2015"/>
    <d v="2015-03-24T00:00:00"/>
    <n v="7.2518999999999991"/>
    <n v="2"/>
    <n v="10.51"/>
    <n v="88367"/>
    <x v="0"/>
  </r>
  <r>
    <n v="21573"/>
    <s v="Critical"/>
    <n v="0.06"/>
    <n v="6.48"/>
    <n v="7.49"/>
    <n v="2014"/>
    <x v="1"/>
    <s v="Cathy Simon"/>
    <s v="Regular Air"/>
    <x v="1"/>
    <x v="0"/>
    <x v="7"/>
    <s v="Small Box"/>
    <x v="664"/>
    <n v="0.37"/>
    <n v="-2.5555852128653407"/>
    <s v="United States"/>
    <x v="2"/>
    <x v="25"/>
    <s v="Council Bluffs"/>
    <n v="51503"/>
    <x v="36"/>
    <x v="4"/>
    <s v="2015"/>
    <d v="2015-04-04T00:00:00"/>
    <n v="-191.49"/>
    <n v="12"/>
    <n v="74.930000000000007"/>
    <n v="88368"/>
    <x v="0"/>
  </r>
  <r>
    <n v="25557"/>
    <s v="Critical"/>
    <n v="0.02"/>
    <n v="120.98"/>
    <n v="58.64"/>
    <n v="2020"/>
    <x v="0"/>
    <s v="Erika Jordan"/>
    <s v="Delivery Truck"/>
    <x v="1"/>
    <x v="1"/>
    <x v="14"/>
    <s v="Jumbo Box"/>
    <x v="665"/>
    <n v="0.75"/>
    <n v="-0.97046659713054073"/>
    <s v="United States"/>
    <x v="1"/>
    <x v="19"/>
    <s v="Plum"/>
    <n v="15239"/>
    <x v="169"/>
    <x v="2"/>
    <s v="2015"/>
    <d v="2015-02-15T00:00:00"/>
    <n v="-1330.5"/>
    <n v="11"/>
    <n v="1370.99"/>
    <n v="86933"/>
    <x v="0"/>
  </r>
  <r>
    <n v="22145"/>
    <s v="Critical"/>
    <n v="0.04"/>
    <n v="120.97"/>
    <n v="7.11"/>
    <n v="2030"/>
    <x v="1"/>
    <s v="Lindsay O'Connell"/>
    <s v="Regular Air"/>
    <x v="0"/>
    <x v="2"/>
    <x v="6"/>
    <s v="Medium Box"/>
    <x v="666"/>
    <n v="0.36"/>
    <n v="0.69"/>
    <s v="United States"/>
    <x v="2"/>
    <x v="7"/>
    <s v="Greenville"/>
    <n v="75401"/>
    <x v="83"/>
    <x v="5"/>
    <s v="2015"/>
    <d v="2015-03-17T00:00:00"/>
    <n v="1320.5495999999998"/>
    <n v="16"/>
    <n v="1913.84"/>
    <n v="91059"/>
    <x v="0"/>
  </r>
  <r>
    <n v="22146"/>
    <s v="Critical"/>
    <n v="0"/>
    <n v="195.99"/>
    <n v="4.2"/>
    <n v="2030"/>
    <x v="1"/>
    <s v="Lindsay O'Connell"/>
    <s v="Regular Air"/>
    <x v="0"/>
    <x v="2"/>
    <x v="5"/>
    <s v="Small Box"/>
    <x v="667"/>
    <n v="0.6"/>
    <n v="0.58894217196856014"/>
    <s v="United States"/>
    <x v="2"/>
    <x v="7"/>
    <s v="Greenville"/>
    <n v="75401"/>
    <x v="83"/>
    <x v="5"/>
    <s v="2015"/>
    <d v="2015-03-19T00:00:00"/>
    <n v="1585.5030000000002"/>
    <n v="16"/>
    <n v="2692.12"/>
    <n v="91059"/>
    <x v="0"/>
  </r>
  <r>
    <n v="20654"/>
    <s v="Medium"/>
    <n v="0.03"/>
    <n v="55.98"/>
    <n v="4.8600000000000003"/>
    <n v="2030"/>
    <x v="1"/>
    <s v="Lindsay O'Connell"/>
    <s v="Regular Air"/>
    <x v="0"/>
    <x v="0"/>
    <x v="7"/>
    <s v="Small Box"/>
    <x v="209"/>
    <n v="0.36"/>
    <n v="0.69"/>
    <s v="United States"/>
    <x v="2"/>
    <x v="7"/>
    <s v="Greenville"/>
    <n v="75401"/>
    <x v="103"/>
    <x v="5"/>
    <s v="2015"/>
    <d v="2015-03-20T00:00:00"/>
    <n v="526.04219999999998"/>
    <n v="13"/>
    <n v="762.38"/>
    <n v="91060"/>
    <x v="0"/>
  </r>
  <r>
    <n v="25918"/>
    <s v="Critical"/>
    <n v="0.1"/>
    <n v="1.89"/>
    <n v="0.76"/>
    <n v="2035"/>
    <x v="0"/>
    <s v="Jon Ward"/>
    <s v="Regular Air"/>
    <x v="3"/>
    <x v="0"/>
    <x v="3"/>
    <s v="Wrap Bag"/>
    <x v="668"/>
    <n v="0.83"/>
    <n v="-1.1010893246187365"/>
    <s v="United States"/>
    <x v="3"/>
    <x v="26"/>
    <s v="Palm Beach Gardens"/>
    <n v="33403"/>
    <x v="73"/>
    <x v="3"/>
    <s v="2015"/>
    <d v="2015-05-20T00:00:00"/>
    <n v="-40.432000000000002"/>
    <n v="20"/>
    <n v="36.72"/>
    <n v="87117"/>
    <x v="0"/>
  </r>
  <r>
    <n v="19733"/>
    <s v="Not Specified"/>
    <n v="0"/>
    <n v="73.98"/>
    <n v="14.52"/>
    <n v="2037"/>
    <x v="0"/>
    <s v="Lynda Herman"/>
    <s v="Regular Air"/>
    <x v="2"/>
    <x v="2"/>
    <x v="13"/>
    <s v="Small Box"/>
    <x v="414"/>
    <n v="0.65"/>
    <n v="-0.28984985770828564"/>
    <s v="United States"/>
    <x v="0"/>
    <x v="5"/>
    <s v="Bozeman"/>
    <n v="59715"/>
    <x v="14"/>
    <x v="5"/>
    <s v="2015"/>
    <d v="2015-03-14T00:00:00"/>
    <n v="-88.61"/>
    <n v="4"/>
    <n v="305.70999999999998"/>
    <n v="89333"/>
    <x v="0"/>
  </r>
  <r>
    <n v="22018"/>
    <s v="High"/>
    <n v="0.06"/>
    <n v="40.99"/>
    <n v="17.48"/>
    <n v="2038"/>
    <x v="0"/>
    <s v="Peter Adams"/>
    <s v="Regular Air"/>
    <x v="2"/>
    <x v="0"/>
    <x v="7"/>
    <s v="Small Box"/>
    <x v="399"/>
    <n v="0.36"/>
    <n v="0.39390877598152424"/>
    <s v="United States"/>
    <x v="1"/>
    <x v="4"/>
    <s v="Mount Vernon"/>
    <n v="10550"/>
    <x v="109"/>
    <x v="4"/>
    <s v="2015"/>
    <d v="2015-04-21T00:00:00"/>
    <n v="109.16"/>
    <n v="7"/>
    <n v="277.12"/>
    <n v="89334"/>
    <x v="0"/>
  </r>
  <r>
    <n v="24731"/>
    <s v="Low"/>
    <n v="0.09"/>
    <n v="20.99"/>
    <n v="2.5"/>
    <n v="2044"/>
    <x v="0"/>
    <s v="Jay Simon"/>
    <s v="Regular Air"/>
    <x v="0"/>
    <x v="2"/>
    <x v="5"/>
    <s v="Wrap Bag"/>
    <x v="427"/>
    <n v="0.81"/>
    <n v="-1.359724303266407"/>
    <s v="United States"/>
    <x v="3"/>
    <x v="40"/>
    <s v="Rogers"/>
    <n v="72756"/>
    <x v="137"/>
    <x v="1"/>
    <s v="2015"/>
    <d v="2015-07-01T00:00:00"/>
    <n v="-136.12200000000001"/>
    <n v="6"/>
    <n v="100.11"/>
    <n v="88692"/>
    <x v="0"/>
  </r>
  <r>
    <n v="22970"/>
    <s v="Critical"/>
    <n v="0.04"/>
    <n v="4.28"/>
    <n v="5.68"/>
    <n v="2046"/>
    <x v="1"/>
    <s v="Eileen Schwartz"/>
    <s v="Regular Air"/>
    <x v="0"/>
    <x v="0"/>
    <x v="7"/>
    <s v="Small Box"/>
    <x v="669"/>
    <n v="0.4"/>
    <n v="-0.86794546607482559"/>
    <s v="United States"/>
    <x v="2"/>
    <x v="13"/>
    <s v="Liberal"/>
    <n v="67901"/>
    <x v="20"/>
    <x v="1"/>
    <s v="2015"/>
    <d v="2015-06-14T00:00:00"/>
    <n v="-27.375"/>
    <n v="7"/>
    <n v="31.54"/>
    <n v="88219"/>
    <x v="0"/>
  </r>
  <r>
    <n v="22971"/>
    <s v="Critical"/>
    <n v="0.06"/>
    <n v="376.13"/>
    <n v="85.63"/>
    <n v="2046"/>
    <x v="1"/>
    <s v="Eileen Schwartz"/>
    <s v="Delivery Truck"/>
    <x v="0"/>
    <x v="1"/>
    <x v="11"/>
    <s v="Jumbo Box"/>
    <x v="670"/>
    <n v="0.74"/>
    <n v="-9.40208514485327E-2"/>
    <s v="United States"/>
    <x v="2"/>
    <x v="13"/>
    <s v="Liberal"/>
    <n v="67901"/>
    <x v="20"/>
    <x v="1"/>
    <s v="2015"/>
    <d v="2015-06-14T00:00:00"/>
    <n v="-435.75749999999999"/>
    <n v="13"/>
    <n v="4634.6899999999996"/>
    <n v="88219"/>
    <x v="0"/>
  </r>
  <r>
    <n v="22972"/>
    <s v="Critical"/>
    <n v="0.06"/>
    <n v="424.21"/>
    <n v="110.2"/>
    <n v="2046"/>
    <x v="1"/>
    <s v="Eileen Schwartz"/>
    <s v="Delivery Truck"/>
    <x v="0"/>
    <x v="1"/>
    <x v="11"/>
    <s v="Jumbo Box"/>
    <x v="651"/>
    <n v="0.67"/>
    <n v="9.3445673142087307E-2"/>
    <s v="United States"/>
    <x v="2"/>
    <x v="13"/>
    <s v="Liberal"/>
    <n v="67901"/>
    <x v="20"/>
    <x v="1"/>
    <s v="2015"/>
    <d v="2015-06-13T00:00:00"/>
    <n v="682.53"/>
    <n v="17"/>
    <n v="7304.03"/>
    <n v="88219"/>
    <x v="0"/>
  </r>
  <r>
    <n v="22973"/>
    <s v="Critical"/>
    <n v="0.06"/>
    <n v="195.99"/>
    <n v="8.99"/>
    <n v="2046"/>
    <x v="1"/>
    <s v="Eileen Schwartz"/>
    <s v="Regular Air"/>
    <x v="0"/>
    <x v="2"/>
    <x v="5"/>
    <s v="Small Box"/>
    <x v="258"/>
    <n v="0.6"/>
    <n v="-0.43819173318580579"/>
    <s v="United States"/>
    <x v="2"/>
    <x v="13"/>
    <s v="Liberal"/>
    <n v="67901"/>
    <x v="20"/>
    <x v="1"/>
    <s v="2015"/>
    <d v="2015-06-14T00:00:00"/>
    <n v="-277.22200000000004"/>
    <n v="4"/>
    <n v="632.65"/>
    <n v="88219"/>
    <x v="0"/>
  </r>
  <r>
    <n v="18497"/>
    <s v="High"/>
    <n v="0.03"/>
    <n v="15.28"/>
    <n v="1.99"/>
    <n v="2049"/>
    <x v="1"/>
    <s v="Kenneth Pollock"/>
    <s v="Regular Air"/>
    <x v="0"/>
    <x v="2"/>
    <x v="13"/>
    <s v="Small Pack"/>
    <x v="108"/>
    <n v="0.42"/>
    <n v="-0.91650972575434742"/>
    <s v="United States"/>
    <x v="3"/>
    <x v="8"/>
    <s v="Harrisonburg"/>
    <n v="22801"/>
    <x v="123"/>
    <x v="1"/>
    <s v="2015"/>
    <d v="2015-06-23T00:00:00"/>
    <n v="-266.68600000000004"/>
    <n v="19"/>
    <n v="290.98"/>
    <n v="88220"/>
    <x v="0"/>
  </r>
  <r>
    <n v="18498"/>
    <s v="High"/>
    <n v="0.09"/>
    <n v="1.76"/>
    <n v="0.7"/>
    <n v="2049"/>
    <x v="1"/>
    <s v="Kenneth Pollock"/>
    <s v="Regular Air"/>
    <x v="0"/>
    <x v="0"/>
    <x v="0"/>
    <s v="Wrap Bag"/>
    <x v="671"/>
    <n v="0.56000000000000005"/>
    <n v="-0.56398713826366553"/>
    <s v="United States"/>
    <x v="3"/>
    <x v="8"/>
    <s v="Harrisonburg"/>
    <n v="22801"/>
    <x v="123"/>
    <x v="1"/>
    <s v="2015"/>
    <d v="2015-06-24T00:00:00"/>
    <n v="-12.277999999999999"/>
    <n v="13"/>
    <n v="21.77"/>
    <n v="88220"/>
    <x v="0"/>
  </r>
  <r>
    <n v="18251"/>
    <s v="Not Specified"/>
    <n v="7.0000000000000007E-2"/>
    <n v="31.78"/>
    <n v="1.99"/>
    <n v="2052"/>
    <x v="1"/>
    <s v="Francis Kendall"/>
    <s v="Regular Air"/>
    <x v="1"/>
    <x v="2"/>
    <x v="13"/>
    <s v="Small Pack"/>
    <x v="323"/>
    <n v="0.42"/>
    <n v="0.69"/>
    <s v="United States"/>
    <x v="0"/>
    <x v="27"/>
    <s v="Albuquerque"/>
    <n v="87105"/>
    <x v="153"/>
    <x v="2"/>
    <s v="2015"/>
    <d v="2015-02-21T00:00:00"/>
    <n v="265.11180000000002"/>
    <n v="13"/>
    <n v="384.22"/>
    <n v="87234"/>
    <x v="0"/>
  </r>
  <r>
    <n v="18252"/>
    <s v="Not Specified"/>
    <n v="0"/>
    <n v="5.98"/>
    <n v="2.5"/>
    <n v="2052"/>
    <x v="1"/>
    <s v="Francis Kendall"/>
    <s v="Regular Air"/>
    <x v="1"/>
    <x v="0"/>
    <x v="4"/>
    <s v="Small Box"/>
    <x v="70"/>
    <n v="0.36"/>
    <n v="0.30217446270543619"/>
    <s v="United States"/>
    <x v="0"/>
    <x v="27"/>
    <s v="Albuquerque"/>
    <n v="87105"/>
    <x v="153"/>
    <x v="2"/>
    <s v="2015"/>
    <d v="2015-02-20T00:00:00"/>
    <n v="9.5608000000000004"/>
    <n v="5"/>
    <n v="31.64"/>
    <n v="87234"/>
    <x v="0"/>
  </r>
  <r>
    <n v="18253"/>
    <s v="Not Specified"/>
    <n v="0.1"/>
    <n v="35.99"/>
    <n v="1.1000000000000001"/>
    <n v="2052"/>
    <x v="1"/>
    <s v="Francis Kendall"/>
    <s v="Express Air"/>
    <x v="1"/>
    <x v="2"/>
    <x v="5"/>
    <s v="Small Box"/>
    <x v="337"/>
    <n v="0.55000000000000004"/>
    <n v="0.69"/>
    <s v="United States"/>
    <x v="0"/>
    <x v="27"/>
    <s v="Albuquerque"/>
    <n v="87105"/>
    <x v="153"/>
    <x v="2"/>
    <s v="2015"/>
    <d v="2015-02-20T00:00:00"/>
    <n v="390.09839999999997"/>
    <n v="19"/>
    <n v="565.36"/>
    <n v="87234"/>
    <x v="0"/>
  </r>
  <r>
    <n v="20481"/>
    <s v="Medium"/>
    <n v="7.0000000000000007E-2"/>
    <n v="5.98"/>
    <n v="5.46"/>
    <n v="2058"/>
    <x v="0"/>
    <s v="Louise Webster Sharma"/>
    <s v="Regular Air"/>
    <x v="0"/>
    <x v="0"/>
    <x v="7"/>
    <s v="Small Box"/>
    <x v="381"/>
    <n v="0.36"/>
    <n v="1.423992673992674"/>
    <s v="United States"/>
    <x v="3"/>
    <x v="24"/>
    <s v="Hickory"/>
    <n v="28601"/>
    <x v="169"/>
    <x v="2"/>
    <s v="2015"/>
    <d v="2015-02-15T00:00:00"/>
    <n v="46.65"/>
    <n v="5"/>
    <n v="32.76"/>
    <n v="88040"/>
    <x v="0"/>
  </r>
  <r>
    <n v="23499"/>
    <s v="Not Specified"/>
    <n v="0.09"/>
    <n v="28.48"/>
    <n v="1.99"/>
    <n v="2059"/>
    <x v="1"/>
    <s v="Nathan Newton"/>
    <s v="Regular Air"/>
    <x v="0"/>
    <x v="2"/>
    <x v="13"/>
    <s v="Small Pack"/>
    <x v="137"/>
    <n v="0.4"/>
    <n v="-3.7122937195773478"/>
    <s v="United States"/>
    <x v="3"/>
    <x v="24"/>
    <s v="High Point"/>
    <n v="27260"/>
    <x v="60"/>
    <x v="0"/>
    <s v="2015"/>
    <d v="2015-01-18T00:00:00"/>
    <n v="-1250.7460000000001"/>
    <n v="13"/>
    <n v="336.92"/>
    <n v="88039"/>
    <x v="0"/>
  </r>
  <r>
    <n v="21632"/>
    <s v="Critical"/>
    <n v="0.1"/>
    <n v="9.85"/>
    <n v="4.82"/>
    <n v="2059"/>
    <x v="1"/>
    <s v="Nathan Newton"/>
    <s v="Regular Air"/>
    <x v="0"/>
    <x v="0"/>
    <x v="0"/>
    <s v="Wrap Bag"/>
    <x v="672"/>
    <n v="0.47"/>
    <n v="3.2625881124358194"/>
    <s v="United States"/>
    <x v="3"/>
    <x v="24"/>
    <s v="High Point"/>
    <n v="27260"/>
    <x v="12"/>
    <x v="5"/>
    <s v="2015"/>
    <d v="2015-03-28T00:00:00"/>
    <n v="374.904"/>
    <n v="12"/>
    <n v="114.91"/>
    <n v="88041"/>
    <x v="0"/>
  </r>
  <r>
    <n v="21633"/>
    <s v="Critical"/>
    <n v="0.04"/>
    <n v="125.99"/>
    <n v="7.69"/>
    <n v="2059"/>
    <x v="1"/>
    <s v="Nathan Newton"/>
    <s v="Regular Air"/>
    <x v="0"/>
    <x v="2"/>
    <x v="5"/>
    <s v="Small Box"/>
    <x v="442"/>
    <n v="0.57999999999999996"/>
    <n v="-0.56589051063647655"/>
    <s v="United States"/>
    <x v="3"/>
    <x v="24"/>
    <s v="High Point"/>
    <n v="27260"/>
    <x v="12"/>
    <x v="5"/>
    <s v="2015"/>
    <d v="2015-03-28T00:00:00"/>
    <n v="-528.83600000000001"/>
    <n v="9"/>
    <n v="934.52"/>
    <n v="88041"/>
    <x v="0"/>
  </r>
  <r>
    <n v="20841"/>
    <s v="Medium"/>
    <n v="0.02"/>
    <n v="240.98"/>
    <n v="60.2"/>
    <n v="2061"/>
    <x v="0"/>
    <s v="Marianne Carey"/>
    <s v="Delivery Truck"/>
    <x v="0"/>
    <x v="1"/>
    <x v="14"/>
    <s v="Jumbo Box"/>
    <x v="673"/>
    <n v="0.56000000000000005"/>
    <n v="-1.0462410803345354"/>
    <s v="United States"/>
    <x v="2"/>
    <x v="32"/>
    <s v="North Platte"/>
    <n v="69101"/>
    <x v="134"/>
    <x v="0"/>
    <s v="2015"/>
    <d v="2015-01-31T00:00:00"/>
    <n v="-272.71320000000003"/>
    <n v="1"/>
    <n v="260.66000000000003"/>
    <n v="87146"/>
    <x v="0"/>
  </r>
  <r>
    <n v="20840"/>
    <s v="Medium"/>
    <n v="0.02"/>
    <n v="420.98"/>
    <n v="19.989999999999998"/>
    <n v="2062"/>
    <x v="1"/>
    <s v="Alfred Singh"/>
    <s v="Regular Air"/>
    <x v="0"/>
    <x v="0"/>
    <x v="8"/>
    <s v="Small Box"/>
    <x v="534"/>
    <n v="0.35"/>
    <n v="-3.8286616604343703E-2"/>
    <s v="United States"/>
    <x v="3"/>
    <x v="8"/>
    <s v="Mechanicsville"/>
    <n v="23111"/>
    <x v="134"/>
    <x v="0"/>
    <s v="2015"/>
    <d v="2015-02-01T00:00:00"/>
    <n v="-162.69399999999999"/>
    <n v="10"/>
    <n v="4249.37"/>
    <n v="87146"/>
    <x v="0"/>
  </r>
  <r>
    <n v="22511"/>
    <s v="Low"/>
    <n v="0.04"/>
    <n v="291.73"/>
    <n v="48.8"/>
    <n v="2062"/>
    <x v="1"/>
    <s v="Alfred Singh"/>
    <s v="Delivery Truck"/>
    <x v="0"/>
    <x v="1"/>
    <x v="1"/>
    <s v="Jumbo Drum"/>
    <x v="34"/>
    <n v="0.56000000000000005"/>
    <n v="-1.7359693017863855E-2"/>
    <s v="United States"/>
    <x v="3"/>
    <x v="8"/>
    <s v="Mechanicsville"/>
    <n v="23111"/>
    <x v="175"/>
    <x v="1"/>
    <s v="2015"/>
    <d v="2015-06-30T00:00:00"/>
    <n v="-115.90389999999999"/>
    <n v="22"/>
    <n v="6676.61"/>
    <n v="87148"/>
    <x v="0"/>
  </r>
  <r>
    <n v="25759"/>
    <s v="Low"/>
    <n v="0.06"/>
    <n v="300.97000000000003"/>
    <n v="7.18"/>
    <n v="2063"/>
    <x v="0"/>
    <s v="Todd D Norris"/>
    <s v="Regular Air"/>
    <x v="0"/>
    <x v="2"/>
    <x v="13"/>
    <s v="Small Box"/>
    <x v="394"/>
    <n v="0.48"/>
    <n v="-2.5051063829787235"/>
    <s v="United States"/>
    <x v="3"/>
    <x v="8"/>
    <s v="Newport News"/>
    <n v="23602"/>
    <x v="100"/>
    <x v="3"/>
    <s v="2015"/>
    <d v="2015-05-08T00:00:00"/>
    <n v="-729.98799999999994"/>
    <n v="1"/>
    <n v="291.39999999999998"/>
    <n v="87147"/>
    <x v="0"/>
  </r>
  <r>
    <n v="25228"/>
    <s v="Medium"/>
    <n v="0.09"/>
    <n v="20.89"/>
    <n v="11.52"/>
    <n v="2066"/>
    <x v="1"/>
    <s v="Claudia Webb"/>
    <s v="Regular Air"/>
    <x v="1"/>
    <x v="0"/>
    <x v="10"/>
    <s v="Small Box"/>
    <x v="254"/>
    <n v="0.83"/>
    <n v="-0.91157679180887363"/>
    <s v="United States"/>
    <x v="3"/>
    <x v="24"/>
    <s v="Indian Trail"/>
    <n v="28079"/>
    <x v="173"/>
    <x v="5"/>
    <s v="2015"/>
    <d v="2015-03-27T00:00:00"/>
    <n v="-133.54599999999999"/>
    <n v="7"/>
    <n v="146.5"/>
    <n v="85833"/>
    <x v="0"/>
  </r>
  <r>
    <n v="24748"/>
    <s v="Critical"/>
    <n v="0.09"/>
    <n v="20.99"/>
    <n v="4.8099999999999996"/>
    <n v="2066"/>
    <x v="1"/>
    <s v="Claudia Webb"/>
    <s v="Express Air"/>
    <x v="1"/>
    <x v="2"/>
    <x v="5"/>
    <s v="Medium Box"/>
    <x v="160"/>
    <n v="0.57999999999999996"/>
    <n v="6.9957414058491532"/>
    <s v="United States"/>
    <x v="3"/>
    <x v="24"/>
    <s v="Indian Trail"/>
    <n v="28079"/>
    <x v="157"/>
    <x v="5"/>
    <s v="2015"/>
    <d v="2015-04-01T00:00:00"/>
    <n v="272.69399999999996"/>
    <n v="2"/>
    <n v="38.979999999999997"/>
    <n v="85834"/>
    <x v="0"/>
  </r>
  <r>
    <n v="25381"/>
    <s v="Low"/>
    <n v="0.1"/>
    <n v="4.24"/>
    <n v="5.41"/>
    <n v="2066"/>
    <x v="1"/>
    <s v="Claudia Webb"/>
    <s v="Regular Air"/>
    <x v="0"/>
    <x v="0"/>
    <x v="8"/>
    <s v="Small Box"/>
    <x v="21"/>
    <n v="0.35"/>
    <n v="-1.8032786885245904"/>
    <s v="United States"/>
    <x v="3"/>
    <x v="24"/>
    <s v="Indian Trail"/>
    <n v="28079"/>
    <x v="47"/>
    <x v="4"/>
    <s v="2015"/>
    <d v="2015-04-23T00:00:00"/>
    <n v="-61.6"/>
    <n v="8"/>
    <n v="34.159999999999997"/>
    <n v="85835"/>
    <x v="0"/>
  </r>
  <r>
    <n v="21901"/>
    <s v="Medium"/>
    <n v="0.1"/>
    <n v="40.98"/>
    <n v="6.5"/>
    <n v="2069"/>
    <x v="0"/>
    <s v="Elsie Boykin"/>
    <s v="Regular Air"/>
    <x v="3"/>
    <x v="2"/>
    <x v="13"/>
    <s v="Small Box"/>
    <x v="456"/>
    <n v="0.74"/>
    <n v="0.55552600963935517"/>
    <s v="United States"/>
    <x v="3"/>
    <x v="35"/>
    <s v="Fort Thomas"/>
    <n v="41075"/>
    <x v="38"/>
    <x v="0"/>
    <s v="2015"/>
    <d v="2015-01-14T00:00:00"/>
    <n v="66.852000000000004"/>
    <n v="3"/>
    <n v="120.34"/>
    <n v="88554"/>
    <x v="0"/>
  </r>
  <r>
    <n v="19567"/>
    <s v="Low"/>
    <n v="7.0000000000000007E-2"/>
    <n v="35.99"/>
    <n v="5.99"/>
    <n v="2070"/>
    <x v="0"/>
    <s v="Kelly Collins"/>
    <s v="Regular Air"/>
    <x v="0"/>
    <x v="2"/>
    <x v="5"/>
    <s v="Wrap Bag"/>
    <x v="351"/>
    <n v="0.38"/>
    <n v="0.11613697024933278"/>
    <s v="United States"/>
    <x v="2"/>
    <x v="22"/>
    <s v="Eastpointe"/>
    <n v="48021"/>
    <x v="41"/>
    <x v="3"/>
    <s v="2015"/>
    <d v="2015-05-20T00:00:00"/>
    <n v="17.839800000000011"/>
    <n v="5"/>
    <n v="153.61000000000001"/>
    <n v="88558"/>
    <x v="0"/>
  </r>
  <r>
    <n v="20498"/>
    <s v="Not Specified"/>
    <n v="0.03"/>
    <n v="60.98"/>
    <n v="1.99"/>
    <n v="2071"/>
    <x v="1"/>
    <s v="Victor Cherry"/>
    <s v="Regular Air"/>
    <x v="0"/>
    <x v="2"/>
    <x v="13"/>
    <s v="Small Pack"/>
    <x v="674"/>
    <n v="0.5"/>
    <n v="0.69"/>
    <s v="United States"/>
    <x v="2"/>
    <x v="22"/>
    <s v="Farmington Hills"/>
    <n v="48336"/>
    <x v="108"/>
    <x v="2"/>
    <s v="2015"/>
    <d v="2015-02-01T00:00:00"/>
    <n v="976.2672"/>
    <n v="23"/>
    <n v="1414.88"/>
    <n v="88555"/>
    <x v="0"/>
  </r>
  <r>
    <n v="20499"/>
    <s v="Not Specified"/>
    <n v="0.04"/>
    <n v="3.08"/>
    <n v="0.99"/>
    <n v="2071"/>
    <x v="1"/>
    <s v="Victor Cherry"/>
    <s v="Regular Air"/>
    <x v="0"/>
    <x v="0"/>
    <x v="9"/>
    <s v="Small Box"/>
    <x v="675"/>
    <n v="0.37"/>
    <n v="0.69"/>
    <s v="United States"/>
    <x v="2"/>
    <x v="22"/>
    <s v="Farmington Hills"/>
    <n v="48336"/>
    <x v="108"/>
    <x v="2"/>
    <s v="2015"/>
    <d v="2015-02-02T00:00:00"/>
    <n v="23.204699999999999"/>
    <n v="11"/>
    <n v="33.630000000000003"/>
    <n v="88555"/>
    <x v="0"/>
  </r>
  <r>
    <n v="19568"/>
    <s v="Low"/>
    <n v="0.08"/>
    <n v="65.989999999999995"/>
    <n v="5.92"/>
    <n v="2071"/>
    <x v="1"/>
    <s v="Victor Cherry"/>
    <s v="Express Air"/>
    <x v="0"/>
    <x v="2"/>
    <x v="5"/>
    <s v="Small Box"/>
    <x v="411"/>
    <n v="0.57999999999999996"/>
    <n v="0.17281563437079933"/>
    <s v="United States"/>
    <x v="2"/>
    <x v="22"/>
    <s v="Farmington Hills"/>
    <n v="48336"/>
    <x v="41"/>
    <x v="3"/>
    <s v="2015"/>
    <d v="2015-05-23T00:00:00"/>
    <n v="183.84300000000002"/>
    <n v="20"/>
    <n v="1063.81"/>
    <n v="88558"/>
    <x v="0"/>
  </r>
  <r>
    <n v="20500"/>
    <s v="Not Specified"/>
    <n v="0"/>
    <n v="10.31"/>
    <n v="1.79"/>
    <n v="2072"/>
    <x v="1"/>
    <s v="Malcolm S Lanier"/>
    <s v="Regular Air"/>
    <x v="0"/>
    <x v="0"/>
    <x v="7"/>
    <s v="Wrap Bag"/>
    <x v="676"/>
    <n v="0.38"/>
    <n v="0.68999999999999984"/>
    <s v="United States"/>
    <x v="2"/>
    <x v="22"/>
    <s v="Flint"/>
    <n v="48505"/>
    <x v="108"/>
    <x v="2"/>
    <s v="2015"/>
    <d v="2015-02-03T00:00:00"/>
    <n v="167.46299999999997"/>
    <n v="23"/>
    <n v="242.7"/>
    <n v="88555"/>
    <x v="0"/>
  </r>
  <r>
    <n v="20824"/>
    <s v="High"/>
    <n v="0.09"/>
    <n v="260.98"/>
    <n v="41.91"/>
    <n v="2072"/>
    <x v="1"/>
    <s v="Malcolm S Lanier"/>
    <s v="Delivery Truck"/>
    <x v="0"/>
    <x v="1"/>
    <x v="14"/>
    <s v="Jumbo Box"/>
    <x v="343"/>
    <n v="0.59"/>
    <n v="0.38710274617566759"/>
    <s v="United States"/>
    <x v="2"/>
    <x v="22"/>
    <s v="Flint"/>
    <n v="48505"/>
    <x v="143"/>
    <x v="2"/>
    <s v="2015"/>
    <d v="2015-02-13T00:00:00"/>
    <n v="1307.2692"/>
    <n v="14"/>
    <n v="3377.06"/>
    <n v="88556"/>
    <x v="0"/>
  </r>
  <r>
    <n v="20825"/>
    <s v="High"/>
    <n v="0.01"/>
    <n v="10.52"/>
    <n v="7.94"/>
    <n v="2072"/>
    <x v="1"/>
    <s v="Malcolm S Lanier"/>
    <s v="Regular Air"/>
    <x v="0"/>
    <x v="1"/>
    <x v="2"/>
    <s v="Small Pack"/>
    <x v="677"/>
    <n v="0.52"/>
    <n v="-0.1276397966594045"/>
    <s v="United States"/>
    <x v="2"/>
    <x v="22"/>
    <s v="Flint"/>
    <n v="48505"/>
    <x v="143"/>
    <x v="2"/>
    <s v="2015"/>
    <d v="2015-02-13T00:00:00"/>
    <n v="-15.818400000000002"/>
    <n v="11"/>
    <n v="123.93"/>
    <n v="88556"/>
    <x v="0"/>
  </r>
  <r>
    <n v="20826"/>
    <s v="High"/>
    <n v="0.02"/>
    <n v="5.98"/>
    <n v="7.5"/>
    <n v="2072"/>
    <x v="1"/>
    <s v="Malcolm S Lanier"/>
    <s v="Express Air"/>
    <x v="0"/>
    <x v="0"/>
    <x v="7"/>
    <s v="Small Box"/>
    <x v="678"/>
    <n v="0.4"/>
    <n v="-0.59421455938697332"/>
    <s v="United States"/>
    <x v="2"/>
    <x v="22"/>
    <s v="Flint"/>
    <n v="48505"/>
    <x v="143"/>
    <x v="2"/>
    <s v="2015"/>
    <d v="2015-02-13T00:00:00"/>
    <n v="-55.832400000000007"/>
    <n v="14"/>
    <n v="93.96"/>
    <n v="88556"/>
    <x v="0"/>
  </r>
  <r>
    <n v="24677"/>
    <s v="Not Specified"/>
    <n v="0.05"/>
    <n v="291.73"/>
    <n v="48.8"/>
    <n v="2073"/>
    <x v="0"/>
    <s v="Evan Kelley"/>
    <s v="Delivery Truck"/>
    <x v="3"/>
    <x v="1"/>
    <x v="1"/>
    <s v="Jumbo Drum"/>
    <x v="34"/>
    <n v="0.56000000000000005"/>
    <n v="0.30267145473243107"/>
    <s v="United States"/>
    <x v="2"/>
    <x v="22"/>
    <s v="Garden City"/>
    <n v="48135"/>
    <x v="74"/>
    <x v="4"/>
    <s v="2015"/>
    <d v="2015-04-09T00:00:00"/>
    <n v="550.38080000000002"/>
    <n v="6"/>
    <n v="1818.41"/>
    <n v="88557"/>
    <x v="0"/>
  </r>
  <r>
    <n v="24094"/>
    <s v="Low"/>
    <n v="0.09"/>
    <n v="1.48"/>
    <n v="0.7"/>
    <n v="2081"/>
    <x v="0"/>
    <s v="Matthew Conway"/>
    <s v="Regular Air"/>
    <x v="0"/>
    <x v="0"/>
    <x v="3"/>
    <s v="Wrap Bag"/>
    <x v="679"/>
    <n v="0.37"/>
    <n v="0.18770949720670391"/>
    <s v="United States"/>
    <x v="1"/>
    <x v="4"/>
    <s v="Ithaca"/>
    <n v="14853"/>
    <x v="35"/>
    <x v="0"/>
    <s v="2015"/>
    <d v="2015-01-05T00:00:00"/>
    <n v="1.68"/>
    <n v="6"/>
    <n v="8.9499999999999993"/>
    <n v="86092"/>
    <x v="0"/>
  </r>
  <r>
    <n v="21697"/>
    <s v="Low"/>
    <n v="0.06"/>
    <n v="38.06"/>
    <n v="4.5"/>
    <n v="2089"/>
    <x v="1"/>
    <s v="Annie Odom"/>
    <s v="Regular Air"/>
    <x v="0"/>
    <x v="0"/>
    <x v="15"/>
    <s v="Small Box"/>
    <x v="680"/>
    <n v="0.56000000000000005"/>
    <n v="0.69"/>
    <s v="United States"/>
    <x v="1"/>
    <x v="4"/>
    <s v="New City"/>
    <n v="10956"/>
    <x v="133"/>
    <x v="1"/>
    <s v="2015"/>
    <d v="2015-07-06T00:00:00"/>
    <n v="450.45959999999997"/>
    <n v="17"/>
    <n v="652.84"/>
    <n v="88348"/>
    <x v="0"/>
  </r>
  <r>
    <n v="21698"/>
    <s v="Low"/>
    <n v="0.08"/>
    <n v="599.99"/>
    <n v="24.49"/>
    <n v="2089"/>
    <x v="1"/>
    <s v="Annie Odom"/>
    <s v="Regular Air"/>
    <x v="0"/>
    <x v="2"/>
    <x v="16"/>
    <s v="Large Box"/>
    <x v="681"/>
    <n v="0.37"/>
    <n v="0.68999999999999984"/>
    <s v="United States"/>
    <x v="1"/>
    <x v="4"/>
    <s v="New City"/>
    <n v="10956"/>
    <x v="133"/>
    <x v="1"/>
    <s v="2015"/>
    <d v="2015-07-08T00:00:00"/>
    <n v="8798.1830999999984"/>
    <n v="22"/>
    <n v="12750.99"/>
    <n v="88348"/>
    <x v="0"/>
  </r>
  <r>
    <n v="21699"/>
    <s v="Low"/>
    <n v="0.1"/>
    <n v="3.98"/>
    <n v="2.97"/>
    <n v="2089"/>
    <x v="1"/>
    <s v="Annie Odom"/>
    <s v="Express Air"/>
    <x v="0"/>
    <x v="0"/>
    <x v="7"/>
    <s v="Wrap Bag"/>
    <x v="682"/>
    <n v="0.35"/>
    <n v="-0.26217137293086662"/>
    <s v="United States"/>
    <x v="1"/>
    <x v="4"/>
    <s v="New City"/>
    <n v="10956"/>
    <x v="133"/>
    <x v="1"/>
    <s v="2015"/>
    <d v="2015-07-04T00:00:00"/>
    <n v="-5.3849999999999998"/>
    <n v="5"/>
    <n v="20.54"/>
    <n v="88348"/>
    <x v="0"/>
  </r>
  <r>
    <n v="18696"/>
    <s v="Medium"/>
    <n v="0.08"/>
    <n v="400.98"/>
    <n v="42.52"/>
    <n v="2094"/>
    <x v="0"/>
    <s v="Vernon Hirsch Singleton"/>
    <s v="Delivery Truck"/>
    <x v="0"/>
    <x v="1"/>
    <x v="11"/>
    <s v="Jumbo Box"/>
    <x v="395"/>
    <n v="0.71"/>
    <n v="0.38672920036122266"/>
    <s v="United States"/>
    <x v="0"/>
    <x v="1"/>
    <s v="Chico"/>
    <n v="95928"/>
    <x v="64"/>
    <x v="2"/>
    <s v="2015"/>
    <d v="2015-02-06T00:00:00"/>
    <n v="3031.9724000000001"/>
    <n v="20"/>
    <n v="7840.04"/>
    <n v="86629"/>
    <x v="0"/>
  </r>
  <r>
    <n v="18417"/>
    <s v="Medium"/>
    <n v="0.1"/>
    <n v="300.97000000000003"/>
    <n v="7.18"/>
    <n v="2097"/>
    <x v="0"/>
    <s v="Patsy Shea"/>
    <s v="Regular Air"/>
    <x v="1"/>
    <x v="2"/>
    <x v="13"/>
    <s v="Small Box"/>
    <x v="394"/>
    <n v="0.48"/>
    <n v="0.12612100554677291"/>
    <s v="United States"/>
    <x v="3"/>
    <x v="39"/>
    <s v="Hilton Head Island"/>
    <n v="29915"/>
    <x v="106"/>
    <x v="4"/>
    <s v="2015"/>
    <d v="2015-04-19T00:00:00"/>
    <n v="138.018"/>
    <n v="4"/>
    <n v="1094.33"/>
    <n v="87889"/>
    <x v="0"/>
  </r>
  <r>
    <n v="18418"/>
    <s v="Medium"/>
    <n v="0.06"/>
    <n v="39.89"/>
    <n v="3.04"/>
    <n v="2098"/>
    <x v="0"/>
    <s v="Tracy Dyer"/>
    <s v="Regular Air"/>
    <x v="1"/>
    <x v="1"/>
    <x v="2"/>
    <s v="Wrap Bag"/>
    <x v="683"/>
    <n v="0.53"/>
    <n v="9.9684591122394028E-2"/>
    <s v="United States"/>
    <x v="3"/>
    <x v="39"/>
    <s v="Mount Pleasant"/>
    <n v="29464"/>
    <x v="106"/>
    <x v="4"/>
    <s v="2015"/>
    <d v="2015-04-20T00:00:00"/>
    <n v="38.874000000000002"/>
    <n v="10"/>
    <n v="389.97"/>
    <n v="87889"/>
    <x v="0"/>
  </r>
  <r>
    <n v="22234"/>
    <s v="Not Specified"/>
    <n v="7.0000000000000007E-2"/>
    <n v="14.56"/>
    <n v="3.5"/>
    <n v="2099"/>
    <x v="0"/>
    <s v="Nathan Fox"/>
    <s v="Regular Air"/>
    <x v="1"/>
    <x v="0"/>
    <x v="15"/>
    <s v="Small Box"/>
    <x v="324"/>
    <n v="0.57999999999999996"/>
    <n v="-0.53821964771249564"/>
    <s v="United States"/>
    <x v="3"/>
    <x v="39"/>
    <s v="Myrtle Beach"/>
    <n v="29577"/>
    <x v="176"/>
    <x v="0"/>
    <s v="2015"/>
    <d v="2015-01-09T00:00:00"/>
    <n v="-45.528000000000006"/>
    <n v="6"/>
    <n v="84.59"/>
    <n v="87888"/>
    <x v="0"/>
  </r>
  <r>
    <n v="5501"/>
    <s v="Medium"/>
    <n v="0.05"/>
    <n v="399.98"/>
    <n v="12.06"/>
    <n v="2107"/>
    <x v="1"/>
    <s v="Leigh Burnette Hurley"/>
    <s v="Delivery Truck"/>
    <x v="0"/>
    <x v="2"/>
    <x v="6"/>
    <s v="Jumbo Box"/>
    <x v="79"/>
    <n v="0.56000000000000005"/>
    <n v="5.8715882946852711E-2"/>
    <s v="United States"/>
    <x v="2"/>
    <x v="12"/>
    <s v="Chicago"/>
    <n v="60601"/>
    <x v="132"/>
    <x v="1"/>
    <s v="2015"/>
    <d v="2015-06-06T00:00:00"/>
    <n v="567.59"/>
    <n v="24"/>
    <n v="9666.7199999999993"/>
    <n v="39015"/>
    <x v="0"/>
  </r>
  <r>
    <n v="5502"/>
    <s v="Medium"/>
    <n v="7.0000000000000007E-2"/>
    <n v="6.48"/>
    <n v="5.74"/>
    <n v="2107"/>
    <x v="1"/>
    <s v="Leigh Burnette Hurley"/>
    <s v="Regular Air"/>
    <x v="0"/>
    <x v="0"/>
    <x v="7"/>
    <s v="Small Box"/>
    <x v="684"/>
    <n v="0.37"/>
    <n v="-0.21139842472878584"/>
    <s v="United States"/>
    <x v="2"/>
    <x v="12"/>
    <s v="Chicago"/>
    <n v="60601"/>
    <x v="132"/>
    <x v="1"/>
    <s v="2015"/>
    <d v="2015-06-06T00:00:00"/>
    <n v="-28.45"/>
    <n v="20"/>
    <n v="134.58000000000001"/>
    <n v="39015"/>
    <x v="0"/>
  </r>
  <r>
    <n v="23502"/>
    <s v="Medium"/>
    <n v="7.0000000000000007E-2"/>
    <n v="6.48"/>
    <n v="5.74"/>
    <n v="2108"/>
    <x v="0"/>
    <s v="Alfred Barber"/>
    <s v="Regular Air"/>
    <x v="0"/>
    <x v="0"/>
    <x v="7"/>
    <s v="Small Box"/>
    <x v="684"/>
    <n v="0.37"/>
    <n v="-0.42273402674591382"/>
    <s v="United States"/>
    <x v="2"/>
    <x v="33"/>
    <s v="Mehlville"/>
    <n v="63129"/>
    <x v="132"/>
    <x v="1"/>
    <s v="2015"/>
    <d v="2015-06-06T00:00:00"/>
    <n v="-14.225"/>
    <n v="5"/>
    <n v="33.65"/>
    <n v="87862"/>
    <x v="0"/>
  </r>
  <r>
    <n v="18540"/>
    <s v="Critical"/>
    <n v="0.08"/>
    <n v="6.68"/>
    <n v="1.5"/>
    <n v="2114"/>
    <x v="1"/>
    <s v="Paige Mason"/>
    <s v="Regular Air"/>
    <x v="0"/>
    <x v="0"/>
    <x v="0"/>
    <s v="Wrap Bag"/>
    <x v="685"/>
    <n v="0.48"/>
    <n v="-9.1016938898971578"/>
    <s v="United States"/>
    <x v="3"/>
    <x v="8"/>
    <s v="Norfolk"/>
    <n v="23518"/>
    <x v="173"/>
    <x v="5"/>
    <s v="2015"/>
    <d v="2015-03-28T00:00:00"/>
    <n v="-601.80400000000009"/>
    <n v="10"/>
    <n v="66.12"/>
    <n v="88403"/>
    <x v="0"/>
  </r>
  <r>
    <n v="18562"/>
    <s v="Critical"/>
    <n v="0.08"/>
    <n v="2.89"/>
    <n v="0.49"/>
    <n v="2114"/>
    <x v="1"/>
    <s v="Paige Mason"/>
    <s v="Regular Air"/>
    <x v="0"/>
    <x v="0"/>
    <x v="9"/>
    <s v="Small Box"/>
    <x v="686"/>
    <n v="0.38"/>
    <n v="12.510097719869709"/>
    <s v="United States"/>
    <x v="3"/>
    <x v="8"/>
    <s v="Norfolk"/>
    <n v="23518"/>
    <x v="45"/>
    <x v="4"/>
    <s v="2015"/>
    <d v="2015-04-23T00:00:00"/>
    <n v="38.406000000000006"/>
    <n v="1"/>
    <n v="3.07"/>
    <n v="88404"/>
    <x v="0"/>
  </r>
  <r>
    <n v="21066"/>
    <s v="Critical"/>
    <n v="7.0000000000000007E-2"/>
    <n v="226.67"/>
    <n v="28.16"/>
    <n v="2114"/>
    <x v="1"/>
    <s v="Paige Mason"/>
    <s v="Delivery Truck"/>
    <x v="0"/>
    <x v="1"/>
    <x v="1"/>
    <s v="Jumbo Drum"/>
    <x v="558"/>
    <n v="0.59"/>
    <n v="0.20761599499667746"/>
    <s v="United States"/>
    <x v="3"/>
    <x v="8"/>
    <s v="Norfolk"/>
    <n v="23518"/>
    <x v="115"/>
    <x v="2"/>
    <s v="2015"/>
    <d v="2015-02-27T00:00:00"/>
    <n v="53.114399999999996"/>
    <n v="1"/>
    <n v="255.83"/>
    <n v="88405"/>
    <x v="0"/>
  </r>
  <r>
    <n v="21067"/>
    <s v="Critical"/>
    <n v="0.08"/>
    <n v="20.98"/>
    <n v="53.03"/>
    <n v="2114"/>
    <x v="1"/>
    <s v="Paige Mason"/>
    <s v="Delivery Truck"/>
    <x v="0"/>
    <x v="0"/>
    <x v="10"/>
    <s v="Jumbo Drum"/>
    <x v="211"/>
    <n v="0.78"/>
    <n v="2.0755971318676101E-2"/>
    <s v="United States"/>
    <x v="3"/>
    <x v="8"/>
    <s v="Norfolk"/>
    <n v="23518"/>
    <x v="115"/>
    <x v="2"/>
    <s v="2015"/>
    <d v="2015-02-28T00:00:00"/>
    <n v="8.7420000000000009"/>
    <n v="20"/>
    <n v="421.18"/>
    <n v="88405"/>
    <x v="0"/>
  </r>
  <r>
    <n v="21153"/>
    <s v="Medium"/>
    <n v="0.02"/>
    <n v="95.95"/>
    <n v="74.349999999999994"/>
    <n v="2115"/>
    <x v="0"/>
    <s v="Jeffrey Lloyd"/>
    <s v="Delivery Truck"/>
    <x v="0"/>
    <x v="1"/>
    <x v="1"/>
    <s v="Jumbo Drum"/>
    <x v="687"/>
    <n v="0.56999999999999995"/>
    <n v="0.46209835494315621"/>
    <s v="United States"/>
    <x v="3"/>
    <x v="8"/>
    <s v="Oakton"/>
    <n v="22124"/>
    <x v="119"/>
    <x v="4"/>
    <s v="2015"/>
    <d v="2015-05-01T00:00:00"/>
    <n v="636.52199999999993"/>
    <n v="14"/>
    <n v="1377.46"/>
    <n v="88406"/>
    <x v="0"/>
  </r>
  <r>
    <n v="20249"/>
    <s v="High"/>
    <n v="0.03"/>
    <n v="320.98"/>
    <n v="24.49"/>
    <n v="2117"/>
    <x v="1"/>
    <s v="Jack Hatcher"/>
    <s v="Regular Air"/>
    <x v="1"/>
    <x v="1"/>
    <x v="1"/>
    <s v="Large Box"/>
    <x v="688"/>
    <n v="0.55000000000000004"/>
    <n v="0.69"/>
    <s v="United States"/>
    <x v="2"/>
    <x v="7"/>
    <s v="Greenville"/>
    <n v="75401"/>
    <x v="18"/>
    <x v="4"/>
    <s v="2015"/>
    <d v="2015-04-22T00:00:00"/>
    <n v="4554.4346999999998"/>
    <n v="20"/>
    <n v="6600.63"/>
    <n v="90891"/>
    <x v="0"/>
  </r>
  <r>
    <n v="20250"/>
    <s v="High"/>
    <n v="0.06"/>
    <n v="125.99"/>
    <n v="8.8000000000000007"/>
    <n v="2117"/>
    <x v="1"/>
    <s v="Jack Hatcher"/>
    <s v="Regular Air"/>
    <x v="1"/>
    <x v="2"/>
    <x v="5"/>
    <s v="Small Box"/>
    <x v="689"/>
    <n v="0.59"/>
    <n v="0.34116804176623494"/>
    <s v="United States"/>
    <x v="2"/>
    <x v="7"/>
    <s v="Greenville"/>
    <n v="75401"/>
    <x v="18"/>
    <x v="4"/>
    <s v="2015"/>
    <d v="2015-04-21T00:00:00"/>
    <n v="618.19308000000001"/>
    <n v="18"/>
    <n v="1811.99"/>
    <n v="90891"/>
    <x v="0"/>
  </r>
  <r>
    <n v="22231"/>
    <s v="Critical"/>
    <n v="0.06"/>
    <n v="80.97"/>
    <n v="33.6"/>
    <n v="2122"/>
    <x v="0"/>
    <s v="Carolyn Fisher"/>
    <s v="Delivery Truck"/>
    <x v="3"/>
    <x v="2"/>
    <x v="6"/>
    <s v="Jumbo Drum"/>
    <x v="690"/>
    <n v="0.37"/>
    <n v="-1.8986195858757628E-2"/>
    <s v="United States"/>
    <x v="3"/>
    <x v="40"/>
    <s v="Sherwood"/>
    <n v="72116"/>
    <x v="108"/>
    <x v="2"/>
    <s v="2015"/>
    <d v="2015-02-03T00:00:00"/>
    <n v="-15.1844"/>
    <n v="10"/>
    <n v="799.76"/>
    <n v="89664"/>
    <x v="0"/>
  </r>
  <r>
    <n v="24674"/>
    <s v="High"/>
    <n v="0.04"/>
    <n v="45.19"/>
    <n v="1.99"/>
    <n v="2124"/>
    <x v="1"/>
    <s v="Paige Powers"/>
    <s v="Regular Air"/>
    <x v="3"/>
    <x v="2"/>
    <x v="13"/>
    <s v="Small Pack"/>
    <x v="397"/>
    <n v="0.55000000000000004"/>
    <n v="-0.10046791114613604"/>
    <s v="United States"/>
    <x v="3"/>
    <x v="40"/>
    <s v="West Memphis"/>
    <n v="72301"/>
    <x v="167"/>
    <x v="0"/>
    <s v="2015"/>
    <d v="2015-01-02T00:00:00"/>
    <n v="-61.194000000000003"/>
    <n v="13"/>
    <n v="609.09"/>
    <n v="89665"/>
    <x v="0"/>
  </r>
  <r>
    <n v="23852"/>
    <s v="High"/>
    <n v="0.03"/>
    <n v="124.49"/>
    <n v="51.94"/>
    <n v="2124"/>
    <x v="1"/>
    <s v="Paige Powers"/>
    <s v="Delivery Truck"/>
    <x v="0"/>
    <x v="1"/>
    <x v="11"/>
    <s v="Jumbo Box"/>
    <x v="156"/>
    <n v="0.63"/>
    <n v="6.5801574255776735E-3"/>
    <s v="United States"/>
    <x v="3"/>
    <x v="40"/>
    <s v="West Memphis"/>
    <n v="72301"/>
    <x v="173"/>
    <x v="5"/>
    <s v="2015"/>
    <d v="2015-03-27T00:00:00"/>
    <n v="18.173999999999999"/>
    <n v="21"/>
    <n v="2761.94"/>
    <n v="89666"/>
    <x v="0"/>
  </r>
  <r>
    <n v="24091"/>
    <s v="Critical"/>
    <n v="0.1"/>
    <n v="5.98"/>
    <n v="5.14"/>
    <n v="2127"/>
    <x v="0"/>
    <s v="Joyce Kern"/>
    <s v="Regular Air"/>
    <x v="1"/>
    <x v="0"/>
    <x v="7"/>
    <s v="Small Box"/>
    <x v="691"/>
    <n v="0.36"/>
    <n v="-1.4589101620029454"/>
    <s v="United States"/>
    <x v="2"/>
    <x v="22"/>
    <s v="Sterling Heights"/>
    <n v="48310"/>
    <x v="103"/>
    <x v="5"/>
    <s v="2015"/>
    <d v="2015-03-20T00:00:00"/>
    <n v="-49.53"/>
    <n v="6"/>
    <n v="33.950000000000003"/>
    <n v="88418"/>
    <x v="0"/>
  </r>
  <r>
    <n v="21902"/>
    <s v="High"/>
    <n v="0.09"/>
    <n v="150.97999999999999"/>
    <n v="66.27"/>
    <n v="2131"/>
    <x v="0"/>
    <s v="Mary Hewitt"/>
    <s v="Delivery Truck"/>
    <x v="1"/>
    <x v="1"/>
    <x v="14"/>
    <s v="Jumbo Box"/>
    <x v="692"/>
    <n v="0.65"/>
    <n v="-1.3489779718198056"/>
    <s v="United States"/>
    <x v="2"/>
    <x v="33"/>
    <s v="Gladstone"/>
    <n v="64118"/>
    <x v="35"/>
    <x v="0"/>
    <s v="2015"/>
    <d v="2015-01-04T00:00:00"/>
    <n v="-407.85"/>
    <n v="2"/>
    <n v="302.33999999999997"/>
    <n v="90079"/>
    <x v="0"/>
  </r>
  <r>
    <n v="21964"/>
    <s v="Low"/>
    <n v="0.05"/>
    <n v="30.42"/>
    <n v="8.65"/>
    <n v="2132"/>
    <x v="0"/>
    <s v="Philip Hawkins"/>
    <s v="Express Air"/>
    <x v="1"/>
    <x v="2"/>
    <x v="13"/>
    <s v="Small Box"/>
    <x v="434"/>
    <n v="0.74"/>
    <n v="-0.57187417772993665"/>
    <s v="United States"/>
    <x v="2"/>
    <x v="33"/>
    <s v="Hazelwood"/>
    <n v="63042"/>
    <x v="56"/>
    <x v="0"/>
    <s v="2015"/>
    <d v="2015-01-14T00:00:00"/>
    <n v="-191.25760000000002"/>
    <n v="11"/>
    <n v="334.44"/>
    <n v="90078"/>
    <x v="0"/>
  </r>
  <r>
    <n v="24348"/>
    <s v="High"/>
    <n v="0.01"/>
    <n v="28.99"/>
    <n v="8.59"/>
    <n v="2135"/>
    <x v="0"/>
    <s v="Melvin Kendall"/>
    <s v="Regular Air"/>
    <x v="1"/>
    <x v="2"/>
    <x v="5"/>
    <s v="Medium Box"/>
    <x v="693"/>
    <n v="0.56000000000000005"/>
    <n v="0.35307177377337812"/>
    <s v="United States"/>
    <x v="0"/>
    <x v="27"/>
    <s v="Clovis"/>
    <n v="88101"/>
    <x v="92"/>
    <x v="2"/>
    <s v="2015"/>
    <d v="2015-02-07T00:00:00"/>
    <n v="196.52328"/>
    <n v="21"/>
    <n v="556.61"/>
    <n v="91583"/>
    <x v="0"/>
  </r>
  <r>
    <n v="20138"/>
    <s v="Not Specified"/>
    <n v="0"/>
    <n v="6.98"/>
    <n v="1.6"/>
    <n v="2137"/>
    <x v="0"/>
    <s v="Crystal Crabtree"/>
    <s v="Regular Air"/>
    <x v="0"/>
    <x v="0"/>
    <x v="7"/>
    <s v="Wrap Bag"/>
    <x v="344"/>
    <n v="0.38"/>
    <n v="-5.3329404466501238"/>
    <s v="United States"/>
    <x v="3"/>
    <x v="26"/>
    <s v="West Palm Beach"/>
    <n v="33407"/>
    <x v="70"/>
    <x v="0"/>
    <s v="2015"/>
    <d v="2015-02-02T00:00:00"/>
    <n v="-343.86799999999999"/>
    <n v="9"/>
    <n v="64.48"/>
    <n v="86002"/>
    <x v="0"/>
  </r>
  <r>
    <n v="20712"/>
    <s v="Critical"/>
    <n v="0.05"/>
    <n v="2550.14"/>
    <n v="29.7"/>
    <n v="2139"/>
    <x v="0"/>
    <s v="Jon Kendall"/>
    <s v="Delivery Truck"/>
    <x v="0"/>
    <x v="2"/>
    <x v="6"/>
    <s v="Jumbo Drum"/>
    <x v="440"/>
    <n v="0.56999999999999995"/>
    <n v="-0.81957513203598542"/>
    <s v="United States"/>
    <x v="2"/>
    <x v="45"/>
    <s v="Watertown"/>
    <n v="53094"/>
    <x v="125"/>
    <x v="4"/>
    <s v="2015"/>
    <d v="2015-04-17T00:00:00"/>
    <n v="-3971.0627999999997"/>
    <n v="2"/>
    <n v="4845.2700000000004"/>
    <n v="86003"/>
    <x v="0"/>
  </r>
  <r>
    <n v="18409"/>
    <s v="High"/>
    <n v="0.01"/>
    <n v="5.44"/>
    <n v="7.46"/>
    <n v="2141"/>
    <x v="1"/>
    <s v="Molly Webster"/>
    <s v="Regular Air"/>
    <x v="1"/>
    <x v="0"/>
    <x v="8"/>
    <s v="Small Box"/>
    <x v="425"/>
    <n v="0.36"/>
    <n v="-0.93893292682926821"/>
    <s v="United States"/>
    <x v="0"/>
    <x v="21"/>
    <s v="Durango"/>
    <n v="81301"/>
    <x v="29"/>
    <x v="2"/>
    <s v="2015"/>
    <d v="2015-02-19T00:00:00"/>
    <n v="-18.478199999999998"/>
    <n v="3"/>
    <n v="19.68"/>
    <n v="87570"/>
    <x v="0"/>
  </r>
  <r>
    <n v="18410"/>
    <s v="High"/>
    <n v="0.02"/>
    <n v="549.99"/>
    <n v="49"/>
    <n v="2141"/>
    <x v="1"/>
    <s v="Molly Webster"/>
    <s v="Delivery Truck"/>
    <x v="1"/>
    <x v="2"/>
    <x v="16"/>
    <s v="Jumbo Drum"/>
    <x v="229"/>
    <n v="0.35"/>
    <n v="-3.8968000293912335E-2"/>
    <s v="United States"/>
    <x v="0"/>
    <x v="21"/>
    <s v="Durango"/>
    <n v="81301"/>
    <x v="29"/>
    <x v="2"/>
    <s v="2015"/>
    <d v="2015-02-20T00:00:00"/>
    <n v="-381.84119999999996"/>
    <n v="18"/>
    <n v="9798.84"/>
    <n v="87570"/>
    <x v="0"/>
  </r>
  <r>
    <n v="18411"/>
    <s v="High"/>
    <n v="0.03"/>
    <n v="22.01"/>
    <n v="5.53"/>
    <n v="2141"/>
    <x v="1"/>
    <s v="Molly Webster"/>
    <s v="Express Air"/>
    <x v="1"/>
    <x v="0"/>
    <x v="0"/>
    <s v="Small Pack"/>
    <x v="694"/>
    <n v="0.59"/>
    <n v="8.1437933943287258E-2"/>
    <s v="United States"/>
    <x v="0"/>
    <x v="21"/>
    <s v="Durango"/>
    <n v="81301"/>
    <x v="29"/>
    <x v="2"/>
    <s v="2015"/>
    <d v="2015-02-19T00:00:00"/>
    <n v="12.5504"/>
    <n v="7"/>
    <n v="154.11000000000001"/>
    <n v="87570"/>
    <x v="0"/>
  </r>
  <r>
    <n v="18412"/>
    <s v="High"/>
    <n v="0.09"/>
    <n v="34.76"/>
    <n v="8.2200000000000006"/>
    <n v="2141"/>
    <x v="1"/>
    <s v="Molly Webster"/>
    <s v="Regular Air"/>
    <x v="1"/>
    <x v="0"/>
    <x v="10"/>
    <s v="Small Box"/>
    <x v="695"/>
    <n v="0.56999999999999995"/>
    <n v="0.18657612050870478"/>
    <s v="United States"/>
    <x v="0"/>
    <x v="21"/>
    <s v="Durango"/>
    <n v="81301"/>
    <x v="29"/>
    <x v="2"/>
    <s v="2015"/>
    <d v="2015-02-20T00:00:00"/>
    <n v="45.3324"/>
    <n v="7"/>
    <n v="242.97"/>
    <n v="87570"/>
    <x v="0"/>
  </r>
  <r>
    <n v="23249"/>
    <s v="High"/>
    <n v="0.08"/>
    <n v="17.149999999999999"/>
    <n v="4.96"/>
    <n v="2143"/>
    <x v="0"/>
    <s v="Lester Sawyer"/>
    <s v="Regular Air"/>
    <x v="1"/>
    <x v="0"/>
    <x v="10"/>
    <s v="Small Box"/>
    <x v="206"/>
    <n v="0.57999999999999996"/>
    <n v="0.167788245850157"/>
    <s v="United States"/>
    <x v="3"/>
    <x v="8"/>
    <s v="Fairfax"/>
    <n v="20151"/>
    <x v="1"/>
    <x v="1"/>
    <s v="2015"/>
    <d v="2015-06-16T00:00:00"/>
    <n v="33.659999999999997"/>
    <n v="12"/>
    <n v="200.61"/>
    <n v="87569"/>
    <x v="0"/>
  </r>
  <r>
    <n v="24264"/>
    <s v="Medium"/>
    <n v="0"/>
    <n v="20.28"/>
    <n v="14.39"/>
    <n v="2145"/>
    <x v="0"/>
    <s v="Kerry Hardy"/>
    <s v="Regular Air"/>
    <x v="0"/>
    <x v="1"/>
    <x v="2"/>
    <s v="Small Box"/>
    <x v="654"/>
    <n v="0.47"/>
    <n v="6.5921036034142025E-2"/>
    <s v="United States"/>
    <x v="3"/>
    <x v="26"/>
    <s v="Fort Lauderdale"/>
    <n v="33311"/>
    <x v="104"/>
    <x v="2"/>
    <s v="2015"/>
    <d v="2015-02-12T00:00:00"/>
    <n v="15.677999999999999"/>
    <n v="11"/>
    <n v="237.83"/>
    <n v="87072"/>
    <x v="0"/>
  </r>
  <r>
    <n v="23795"/>
    <s v="Low"/>
    <n v="0.05"/>
    <n v="20.34"/>
    <n v="35"/>
    <n v="2146"/>
    <x v="0"/>
    <s v="Courtney Boyd"/>
    <s v="Regular Air"/>
    <x v="0"/>
    <x v="0"/>
    <x v="10"/>
    <s v="Large Box"/>
    <x v="126"/>
    <n v="0.84"/>
    <n v="0.99539796303281769"/>
    <s v="United States"/>
    <x v="3"/>
    <x v="8"/>
    <s v="Fairfax"/>
    <n v="20151"/>
    <x v="61"/>
    <x v="0"/>
    <s v="2015"/>
    <d v="2015-01-10T00:00:00"/>
    <n v="52.775999999999996"/>
    <n v="2"/>
    <n v="53.02"/>
    <n v="87071"/>
    <x v="0"/>
  </r>
  <r>
    <n v="22555"/>
    <s v="Not Specified"/>
    <n v="0.08"/>
    <n v="243.98"/>
    <n v="43.32"/>
    <n v="2151"/>
    <x v="1"/>
    <s v="Melinda Rogers"/>
    <s v="Delivery Truck"/>
    <x v="0"/>
    <x v="1"/>
    <x v="1"/>
    <s v="Jumbo Drum"/>
    <x v="696"/>
    <n v="0.55000000000000004"/>
    <n v="-0.65433370840700855"/>
    <s v="United States"/>
    <x v="2"/>
    <x v="25"/>
    <s v="Dubuque"/>
    <n v="52001"/>
    <x v="99"/>
    <x v="0"/>
    <s v="2015"/>
    <d v="2015-01-06T00:00:00"/>
    <n v="-162.8244"/>
    <n v="1"/>
    <n v="248.84"/>
    <n v="90404"/>
    <x v="0"/>
  </r>
  <r>
    <n v="24791"/>
    <s v="High"/>
    <n v="0.08"/>
    <n v="5.74"/>
    <n v="5.01"/>
    <n v="2151"/>
    <x v="1"/>
    <s v="Melinda Rogers"/>
    <s v="Regular Air"/>
    <x v="0"/>
    <x v="0"/>
    <x v="8"/>
    <s v="Small Box"/>
    <x v="697"/>
    <n v="0.39"/>
    <n v="-0.96127877947295437"/>
    <s v="United States"/>
    <x v="2"/>
    <x v="25"/>
    <s v="Dubuque"/>
    <n v="52001"/>
    <x v="170"/>
    <x v="2"/>
    <s v="2015"/>
    <d v="2015-02-11T00:00:00"/>
    <n v="-6.9308200000000006"/>
    <n v="1"/>
    <n v="7.21"/>
    <n v="90405"/>
    <x v="0"/>
  </r>
  <r>
    <n v="21834"/>
    <s v="Low"/>
    <n v="0.05"/>
    <n v="55.5"/>
    <n v="52.2"/>
    <n v="2157"/>
    <x v="1"/>
    <s v="Tom Hoyle Honeycutt"/>
    <s v="Regular Air"/>
    <x v="1"/>
    <x v="1"/>
    <x v="2"/>
    <s v="Medium Box"/>
    <x v="698"/>
    <n v="0.72"/>
    <n v="-0.46693189427659826"/>
    <s v="United States"/>
    <x v="2"/>
    <x v="22"/>
    <s v="Warren"/>
    <n v="48093"/>
    <x v="44"/>
    <x v="5"/>
    <s v="2015"/>
    <d v="2015-03-16T00:00:00"/>
    <n v="-118.54"/>
    <n v="4"/>
    <n v="253.87"/>
    <n v="90385"/>
    <x v="0"/>
  </r>
  <r>
    <n v="21835"/>
    <s v="Low"/>
    <n v="0.05"/>
    <n v="442.14"/>
    <n v="14.7"/>
    <n v="2157"/>
    <x v="1"/>
    <s v="Tom Hoyle Honeycutt"/>
    <s v="Delivery Truck"/>
    <x v="1"/>
    <x v="2"/>
    <x v="6"/>
    <s v="Jumbo Drum"/>
    <x v="110"/>
    <n v="0.56000000000000005"/>
    <n v="0.50395377232393379"/>
    <s v="United States"/>
    <x v="2"/>
    <x v="22"/>
    <s v="Warren"/>
    <n v="48093"/>
    <x v="44"/>
    <x v="5"/>
    <s v="2015"/>
    <d v="2015-03-25T00:00:00"/>
    <n v="2963.48"/>
    <n v="14"/>
    <n v="5880.46"/>
    <n v="90385"/>
    <x v="0"/>
  </r>
  <r>
    <n v="21975"/>
    <s v="High"/>
    <n v="7.0000000000000007E-2"/>
    <n v="30.93"/>
    <n v="3.92"/>
    <n v="2157"/>
    <x v="1"/>
    <s v="Tom Hoyle Honeycutt"/>
    <s v="Regular Air"/>
    <x v="1"/>
    <x v="1"/>
    <x v="2"/>
    <s v="Small Pack"/>
    <x v="609"/>
    <n v="0.44"/>
    <n v="0.69"/>
    <s v="United States"/>
    <x v="2"/>
    <x v="22"/>
    <s v="Warren"/>
    <n v="48093"/>
    <x v="32"/>
    <x v="3"/>
    <s v="2015"/>
    <d v="2015-05-04T00:00:00"/>
    <n v="398.30249999999995"/>
    <n v="19"/>
    <n v="577.25"/>
    <n v="90386"/>
    <x v="0"/>
  </r>
  <r>
    <n v="21976"/>
    <s v="High"/>
    <n v="0.05"/>
    <n v="297.48"/>
    <n v="18.059999999999999"/>
    <n v="2157"/>
    <x v="1"/>
    <s v="Tom Hoyle Honeycutt"/>
    <s v="Delivery Truck"/>
    <x v="1"/>
    <x v="2"/>
    <x v="6"/>
    <s v="Jumbo Drum"/>
    <x v="192"/>
    <n v="0.6"/>
    <n v="0.17418911557280908"/>
    <s v="United States"/>
    <x v="2"/>
    <x v="22"/>
    <s v="Warren"/>
    <n v="48093"/>
    <x v="32"/>
    <x v="3"/>
    <s v="2015"/>
    <d v="2015-05-04T00:00:00"/>
    <n v="709.85200000000009"/>
    <n v="14"/>
    <n v="4075.18"/>
    <n v="90386"/>
    <x v="0"/>
  </r>
  <r>
    <n v="21977"/>
    <s v="High"/>
    <n v="7.0000000000000007E-2"/>
    <n v="296.18"/>
    <n v="54.12"/>
    <n v="2157"/>
    <x v="1"/>
    <s v="Tom Hoyle Honeycutt"/>
    <s v="Delivery Truck"/>
    <x v="1"/>
    <x v="1"/>
    <x v="11"/>
    <s v="Jumbo Box"/>
    <x v="37"/>
    <n v="0.76"/>
    <n v="4.4938189219399127E-2"/>
    <s v="United States"/>
    <x v="2"/>
    <x v="22"/>
    <s v="Warren"/>
    <n v="48093"/>
    <x v="32"/>
    <x v="3"/>
    <s v="2015"/>
    <d v="2015-05-05T00:00:00"/>
    <n v="80.809200000000089"/>
    <n v="6"/>
    <n v="1798.23"/>
    <n v="90386"/>
    <x v="0"/>
  </r>
  <r>
    <n v="23775"/>
    <s v="Medium"/>
    <n v="0.08"/>
    <n v="30.98"/>
    <n v="8.74"/>
    <n v="2159"/>
    <x v="0"/>
    <s v="Wesley Field"/>
    <s v="Regular Air"/>
    <x v="0"/>
    <x v="0"/>
    <x v="7"/>
    <s v="Small Box"/>
    <x v="699"/>
    <n v="0.4"/>
    <n v="0.51055005500550055"/>
    <s v="United States"/>
    <x v="2"/>
    <x v="22"/>
    <s v="Westland"/>
    <n v="48185"/>
    <x v="135"/>
    <x v="3"/>
    <s v="2015"/>
    <d v="2015-05-21T00:00:00"/>
    <n v="371.27200000000005"/>
    <n v="25"/>
    <n v="727.2"/>
    <n v="90387"/>
    <x v="0"/>
  </r>
  <r>
    <n v="23773"/>
    <s v="Medium"/>
    <n v="0.09"/>
    <n v="159.31"/>
    <n v="60"/>
    <n v="2162"/>
    <x v="1"/>
    <s v="Brenda Jain"/>
    <s v="Delivery Truck"/>
    <x v="0"/>
    <x v="1"/>
    <x v="11"/>
    <s v="Jumbo Drum"/>
    <x v="700"/>
    <n v="0.55000000000000004"/>
    <n v="1.2472972096504062E-2"/>
    <s v="United States"/>
    <x v="1"/>
    <x v="19"/>
    <s v="Sharon"/>
    <n v="16146"/>
    <x v="135"/>
    <x v="3"/>
    <s v="2015"/>
    <d v="2015-05-22T00:00:00"/>
    <n v="77.000895400000104"/>
    <n v="41"/>
    <n v="6173.42"/>
    <n v="90387"/>
    <x v="0"/>
  </r>
  <r>
    <n v="23774"/>
    <s v="Medium"/>
    <n v="0.06"/>
    <n v="55.99"/>
    <n v="5"/>
    <n v="2162"/>
    <x v="1"/>
    <s v="Brenda Jain"/>
    <s v="Regular Air"/>
    <x v="0"/>
    <x v="2"/>
    <x v="5"/>
    <s v="Small Pack"/>
    <x v="134"/>
    <n v="0.83"/>
    <n v="1.8001287249790828E-2"/>
    <s v="United States"/>
    <x v="1"/>
    <x v="19"/>
    <s v="Sharon"/>
    <n v="16146"/>
    <x v="135"/>
    <x v="3"/>
    <s v="2015"/>
    <d v="2015-05-22T00:00:00"/>
    <n v="27.968600000000009"/>
    <n v="33"/>
    <n v="1553.7"/>
    <n v="90387"/>
    <x v="0"/>
  </r>
  <r>
    <n v="22450"/>
    <s v="Not Specified"/>
    <n v="0.01"/>
    <n v="5.38"/>
    <n v="7.57"/>
    <n v="2164"/>
    <x v="1"/>
    <s v="Harry Sellers"/>
    <s v="Regular Air"/>
    <x v="2"/>
    <x v="0"/>
    <x v="8"/>
    <s v="Small Box"/>
    <x v="701"/>
    <n v="0.36"/>
    <n v="-3.5749239828693788"/>
    <s v="United States"/>
    <x v="0"/>
    <x v="1"/>
    <s v="Pasadena"/>
    <n v="91104"/>
    <x v="85"/>
    <x v="0"/>
    <s v="2015"/>
    <d v="2015-01-10T00:00:00"/>
    <n v="-66.779579999999996"/>
    <n v="3"/>
    <n v="18.68"/>
    <n v="88794"/>
    <x v="0"/>
  </r>
  <r>
    <n v="22451"/>
    <s v="Not Specified"/>
    <n v="0.05"/>
    <n v="3.28"/>
    <n v="3.97"/>
    <n v="2164"/>
    <x v="1"/>
    <s v="Harry Sellers"/>
    <s v="Regular Air"/>
    <x v="2"/>
    <x v="0"/>
    <x v="0"/>
    <s v="Wrap Bag"/>
    <x v="365"/>
    <n v="0.56000000000000005"/>
    <n v="-3.9922534435261712"/>
    <s v="United States"/>
    <x v="0"/>
    <x v="1"/>
    <s v="Pasadena"/>
    <n v="91104"/>
    <x v="85"/>
    <x v="0"/>
    <s v="2015"/>
    <d v="2015-01-09T00:00:00"/>
    <n v="-144.9188"/>
    <n v="11"/>
    <n v="36.299999999999997"/>
    <n v="88794"/>
    <x v="0"/>
  </r>
  <r>
    <n v="22449"/>
    <s v="Not Specified"/>
    <n v="0.09"/>
    <n v="2.78"/>
    <n v="0.97"/>
    <n v="2165"/>
    <x v="0"/>
    <s v="Melanie Knight"/>
    <s v="Regular Air"/>
    <x v="2"/>
    <x v="0"/>
    <x v="0"/>
    <s v="Wrap Bag"/>
    <x v="702"/>
    <n v="0.59"/>
    <n v="-0.31638178415470991"/>
    <s v="United States"/>
    <x v="1"/>
    <x v="14"/>
    <s v="Augusta"/>
    <n v="4330"/>
    <x v="85"/>
    <x v="0"/>
    <s v="2015"/>
    <d v="2015-01-11T00:00:00"/>
    <n v="-5.0716000000000001"/>
    <n v="6"/>
    <n v="16.03"/>
    <n v="88794"/>
    <x v="0"/>
  </r>
  <r>
    <n v="20980"/>
    <s v="Medium"/>
    <n v="0.08"/>
    <n v="2.94"/>
    <n v="0.96"/>
    <n v="2178"/>
    <x v="0"/>
    <s v="Judy Hall"/>
    <s v="Regular Air"/>
    <x v="2"/>
    <x v="0"/>
    <x v="0"/>
    <s v="Wrap Bag"/>
    <x v="202"/>
    <n v="0.57999999999999996"/>
    <n v="-4.6548323471400387E-2"/>
    <s v="United States"/>
    <x v="1"/>
    <x v="15"/>
    <s v="Worcester"/>
    <n v="1610"/>
    <x v="39"/>
    <x v="0"/>
    <s v="2015"/>
    <d v="2015-01-29T00:00:00"/>
    <n v="-1.18"/>
    <n v="9"/>
    <n v="25.35"/>
    <n v="89465"/>
    <x v="0"/>
  </r>
  <r>
    <n v="26331"/>
    <s v="Not Specified"/>
    <n v="0"/>
    <n v="1.48"/>
    <n v="0.7"/>
    <n v="2183"/>
    <x v="0"/>
    <s v="Sheryl Reese"/>
    <s v="Regular Air"/>
    <x v="1"/>
    <x v="0"/>
    <x v="3"/>
    <s v="Wrap Bag"/>
    <x v="679"/>
    <n v="0.37"/>
    <n v="-10.512318840579709"/>
    <s v="United States"/>
    <x v="3"/>
    <x v="35"/>
    <s v="Owensboro"/>
    <n v="42301"/>
    <x v="15"/>
    <x v="1"/>
    <s v="2015"/>
    <d v="2015-06-17T00:00:00"/>
    <n v="-203.09799999999998"/>
    <n v="12"/>
    <n v="19.32"/>
    <n v="91571"/>
    <x v="0"/>
  </r>
  <r>
    <n v="19008"/>
    <s v="High"/>
    <n v="0.09"/>
    <n v="16.98"/>
    <n v="12.39"/>
    <n v="2187"/>
    <x v="0"/>
    <s v="Joanne Spivey"/>
    <s v="Regular Air"/>
    <x v="0"/>
    <x v="0"/>
    <x v="4"/>
    <s v="Small Box"/>
    <x v="703"/>
    <n v="0.35"/>
    <n v="-0.55956221198156686"/>
    <s v="United States"/>
    <x v="2"/>
    <x v="33"/>
    <s v="Independence"/>
    <n v="64055"/>
    <x v="100"/>
    <x v="3"/>
    <s v="2015"/>
    <d v="2015-05-10T00:00:00"/>
    <n v="-48.57"/>
    <n v="5"/>
    <n v="86.8"/>
    <n v="89440"/>
    <x v="0"/>
  </r>
  <r>
    <n v="1008"/>
    <s v="High"/>
    <n v="0.09"/>
    <n v="16.98"/>
    <n v="12.39"/>
    <n v="2189"/>
    <x v="0"/>
    <s v="Frank Cross"/>
    <s v="Regular Air"/>
    <x v="0"/>
    <x v="0"/>
    <x v="4"/>
    <s v="Small Box"/>
    <x v="703"/>
    <n v="0.35"/>
    <n v="-0.12717655992249483"/>
    <s v="United States"/>
    <x v="1"/>
    <x v="4"/>
    <s v="New York City"/>
    <n v="10177"/>
    <x v="100"/>
    <x v="3"/>
    <s v="2015"/>
    <d v="2015-05-10T00:00:00"/>
    <n v="-48.57"/>
    <n v="22"/>
    <n v="381.91"/>
    <n v="7364"/>
    <x v="1"/>
  </r>
  <r>
    <n v="5870"/>
    <s v="Critical"/>
    <n v="0.05"/>
    <n v="16.98"/>
    <n v="7.78"/>
    <n v="2190"/>
    <x v="1"/>
    <s v="Marvin Patrick"/>
    <s v="Regular Air"/>
    <x v="1"/>
    <x v="0"/>
    <x v="0"/>
    <s v="Small Pack"/>
    <x v="704"/>
    <n v="0.56999999999999995"/>
    <n v="-6.2074126590255629E-2"/>
    <s v="United States"/>
    <x v="2"/>
    <x v="22"/>
    <s v="Detroit"/>
    <n v="48227"/>
    <x v="79"/>
    <x v="2"/>
    <s v="2015"/>
    <d v="2015-02-16T00:00:00"/>
    <n v="-47.28"/>
    <n v="45"/>
    <n v="761.67"/>
    <n v="41636"/>
    <x v="0"/>
  </r>
  <r>
    <n v="5871"/>
    <s v="Critical"/>
    <n v="0.03"/>
    <n v="115.99"/>
    <n v="4.2300000000000004"/>
    <n v="2190"/>
    <x v="1"/>
    <s v="Marvin Patrick"/>
    <s v="Regular Air"/>
    <x v="1"/>
    <x v="2"/>
    <x v="5"/>
    <s v="Small Box"/>
    <x v="705"/>
    <n v="0.56000000000000005"/>
    <n v="0.14404286338244182"/>
    <s v="United States"/>
    <x v="2"/>
    <x v="22"/>
    <s v="Detroit"/>
    <n v="48227"/>
    <x v="79"/>
    <x v="2"/>
    <s v="2015"/>
    <d v="2015-02-16T00:00:00"/>
    <n v="722.24099999999999"/>
    <n v="49"/>
    <n v="5014.07"/>
    <n v="41636"/>
    <x v="0"/>
  </r>
  <r>
    <n v="23870"/>
    <s v="Critical"/>
    <n v="0.05"/>
    <n v="16.98"/>
    <n v="7.78"/>
    <n v="2193"/>
    <x v="1"/>
    <s v="Donald Melton"/>
    <s v="Regular Air"/>
    <x v="1"/>
    <x v="0"/>
    <x v="0"/>
    <s v="Small Pack"/>
    <x v="704"/>
    <n v="0.56999999999999995"/>
    <n v="-0.86470809388259307"/>
    <s v="United States"/>
    <x v="3"/>
    <x v="24"/>
    <s v="New Bern"/>
    <n v="28560"/>
    <x v="79"/>
    <x v="2"/>
    <s v="2015"/>
    <d v="2015-02-16T00:00:00"/>
    <n v="-161"/>
    <n v="11"/>
    <n v="186.19"/>
    <n v="90685"/>
    <x v="0"/>
  </r>
  <r>
    <n v="23871"/>
    <s v="Critical"/>
    <n v="0.03"/>
    <n v="115.99"/>
    <n v="4.2300000000000004"/>
    <n v="2193"/>
    <x v="1"/>
    <s v="Donald Melton"/>
    <s v="Regular Air"/>
    <x v="1"/>
    <x v="2"/>
    <x v="5"/>
    <s v="Small Box"/>
    <x v="705"/>
    <n v="0.56000000000000005"/>
    <n v="0.69088440803296569"/>
    <s v="United States"/>
    <x v="3"/>
    <x v="24"/>
    <s v="New Bern"/>
    <n v="28560"/>
    <x v="79"/>
    <x v="2"/>
    <s v="2015"/>
    <d v="2015-02-16T00:00:00"/>
    <n v="848.3646"/>
    <n v="12"/>
    <n v="1227.94"/>
    <n v="90685"/>
    <x v="0"/>
  </r>
  <r>
    <n v="19112"/>
    <s v="Medium"/>
    <n v="0.03"/>
    <n v="27.48"/>
    <n v="4"/>
    <n v="2196"/>
    <x v="1"/>
    <s v="Gene Heath Cross"/>
    <s v="Regular Air"/>
    <x v="2"/>
    <x v="2"/>
    <x v="13"/>
    <s v="Small Box"/>
    <x v="312"/>
    <n v="0.75"/>
    <n v="-0.3011858833101671"/>
    <s v="United States"/>
    <x v="1"/>
    <x v="4"/>
    <s v="Jamestown"/>
    <n v="14701"/>
    <x v="74"/>
    <x v="4"/>
    <s v="2015"/>
    <d v="2015-04-08T00:00:00"/>
    <n v="-88.840800000000002"/>
    <n v="11"/>
    <n v="294.97000000000003"/>
    <n v="89175"/>
    <x v="0"/>
  </r>
  <r>
    <n v="19113"/>
    <s v="Medium"/>
    <n v="0.1"/>
    <n v="179.99"/>
    <n v="19.989999999999998"/>
    <n v="2196"/>
    <x v="1"/>
    <s v="Gene Heath Cross"/>
    <s v="Regular Air"/>
    <x v="2"/>
    <x v="2"/>
    <x v="13"/>
    <s v="Small Box"/>
    <x v="196"/>
    <n v="0.48"/>
    <n v="0.4918493928113748"/>
    <s v="United States"/>
    <x v="1"/>
    <x v="4"/>
    <s v="Jamestown"/>
    <n v="14701"/>
    <x v="74"/>
    <x v="4"/>
    <s v="2015"/>
    <d v="2015-04-08T00:00:00"/>
    <n v="1208.9903999999999"/>
    <n v="14"/>
    <n v="2458.0500000000002"/>
    <n v="89175"/>
    <x v="0"/>
  </r>
  <r>
    <n v="19114"/>
    <s v="Medium"/>
    <n v="0.1"/>
    <n v="140.85"/>
    <n v="19.989999999999998"/>
    <n v="2196"/>
    <x v="1"/>
    <s v="Gene Heath Cross"/>
    <s v="Regular Air"/>
    <x v="2"/>
    <x v="0"/>
    <x v="10"/>
    <s v="Small Box"/>
    <x v="706"/>
    <n v="0.73"/>
    <n v="4.0519922944337421E-3"/>
    <s v="United States"/>
    <x v="1"/>
    <x v="4"/>
    <s v="Jamestown"/>
    <n v="14701"/>
    <x v="74"/>
    <x v="4"/>
    <s v="2015"/>
    <d v="2015-04-09T00:00:00"/>
    <n v="9.9911999999999992"/>
    <n v="19"/>
    <n v="2465.75"/>
    <n v="89175"/>
    <x v="0"/>
  </r>
  <r>
    <n v="23300"/>
    <s v="Critical"/>
    <n v="0.08"/>
    <n v="100.97"/>
    <n v="7.18"/>
    <n v="2197"/>
    <x v="1"/>
    <s v="Karen O'Donnell"/>
    <s v="Regular Air"/>
    <x v="2"/>
    <x v="2"/>
    <x v="13"/>
    <s v="Small Box"/>
    <x v="707"/>
    <n v="0.46"/>
    <n v="0.19411764705882353"/>
    <s v="United States"/>
    <x v="1"/>
    <x v="4"/>
    <s v="Levittown"/>
    <n v="11756"/>
    <x v="175"/>
    <x v="1"/>
    <s v="2015"/>
    <d v="2015-06-27T00:00:00"/>
    <n v="126.22500000000001"/>
    <n v="7"/>
    <n v="650.25"/>
    <n v="89176"/>
    <x v="0"/>
  </r>
  <r>
    <n v="23301"/>
    <s v="Critical"/>
    <n v="0"/>
    <n v="13.4"/>
    <n v="4.95"/>
    <n v="2197"/>
    <x v="1"/>
    <s v="Karen O'Donnell"/>
    <s v="Regular Air"/>
    <x v="2"/>
    <x v="1"/>
    <x v="2"/>
    <s v="Small Pack"/>
    <x v="271"/>
    <n v="0.37"/>
    <n v="0.69"/>
    <s v="United States"/>
    <x v="1"/>
    <x v="4"/>
    <s v="Levittown"/>
    <n v="11756"/>
    <x v="175"/>
    <x v="1"/>
    <s v="2015"/>
    <d v="2015-06-27T00:00:00"/>
    <n v="187.7628"/>
    <n v="19"/>
    <n v="272.12"/>
    <n v="89176"/>
    <x v="0"/>
  </r>
  <r>
    <n v="26083"/>
    <s v="Not Specified"/>
    <n v="0.03"/>
    <n v="25.98"/>
    <n v="4.08"/>
    <n v="2198"/>
    <x v="1"/>
    <s v="Lester Woodward Maynard"/>
    <s v="Regular Air"/>
    <x v="2"/>
    <x v="0"/>
    <x v="0"/>
    <s v="Small Pack"/>
    <x v="708"/>
    <n v="0.56999999999999995"/>
    <n v="0.69"/>
    <s v="United States"/>
    <x v="1"/>
    <x v="4"/>
    <s v="Lindenhurst"/>
    <n v="11757"/>
    <x v="55"/>
    <x v="3"/>
    <s v="2015"/>
    <d v="2015-05-25T00:00:00"/>
    <n v="295.90649999999999"/>
    <n v="16"/>
    <n v="428.85"/>
    <n v="89174"/>
    <x v="0"/>
  </r>
  <r>
    <n v="26084"/>
    <s v="Not Specified"/>
    <n v="0.1"/>
    <n v="20.98"/>
    <n v="53.03"/>
    <n v="2198"/>
    <x v="1"/>
    <s v="Lester Woodward Maynard"/>
    <s v="Delivery Truck"/>
    <x v="2"/>
    <x v="0"/>
    <x v="10"/>
    <s v="Jumbo Drum"/>
    <x v="211"/>
    <n v="0.78"/>
    <n v="-6.1638348805978866"/>
    <s v="United States"/>
    <x v="1"/>
    <x v="4"/>
    <s v="Lindenhurst"/>
    <n v="11757"/>
    <x v="55"/>
    <x v="3"/>
    <s v="2015"/>
    <d v="2015-05-22T00:00:00"/>
    <n v="-2111.36"/>
    <n v="16"/>
    <n v="342.54"/>
    <n v="89174"/>
    <x v="0"/>
  </r>
  <r>
    <n v="20234"/>
    <s v="Critical"/>
    <n v="0.17"/>
    <n v="14.89"/>
    <n v="13.56"/>
    <n v="2201"/>
    <x v="0"/>
    <s v="David Hoyle"/>
    <s v="Regular Air"/>
    <x v="2"/>
    <x v="1"/>
    <x v="2"/>
    <s v="Large Box"/>
    <x v="709"/>
    <n v="0.57999999999999996"/>
    <n v="-0.32653791130185983"/>
    <s v="United States"/>
    <x v="2"/>
    <x v="3"/>
    <s v="Bloomington"/>
    <n v="55420"/>
    <x v="78"/>
    <x v="5"/>
    <s v="2015"/>
    <d v="2015-03-27T00:00:00"/>
    <n v="-9.1300000000000008"/>
    <n v="1"/>
    <n v="27.96"/>
    <n v="86054"/>
    <x v="0"/>
  </r>
  <r>
    <n v="22259"/>
    <s v="Low"/>
    <n v="0.09"/>
    <n v="160.97999999999999"/>
    <n v="30"/>
    <n v="2202"/>
    <x v="1"/>
    <s v="Laurie Howe"/>
    <s v="Delivery Truck"/>
    <x v="1"/>
    <x v="1"/>
    <x v="1"/>
    <s v="Jumbo Drum"/>
    <x v="48"/>
    <n v="0.62"/>
    <n v="0.21855960082671916"/>
    <s v="United States"/>
    <x v="2"/>
    <x v="3"/>
    <s v="Brooklyn Center"/>
    <n v="55429"/>
    <x v="70"/>
    <x v="0"/>
    <s v="2015"/>
    <d v="2015-01-31T00:00:00"/>
    <n v="357.428"/>
    <n v="11"/>
    <n v="1635.38"/>
    <n v="86050"/>
    <x v="0"/>
  </r>
  <r>
    <n v="22260"/>
    <s v="Low"/>
    <n v="0.09"/>
    <n v="6.3"/>
    <n v="0.5"/>
    <n v="2202"/>
    <x v="1"/>
    <s v="Laurie Howe"/>
    <s v="Regular Air"/>
    <x v="1"/>
    <x v="0"/>
    <x v="9"/>
    <s v="Small Box"/>
    <x v="57"/>
    <n v="0.39"/>
    <n v="0.69"/>
    <s v="United States"/>
    <x v="2"/>
    <x v="3"/>
    <s v="Brooklyn Center"/>
    <n v="55429"/>
    <x v="70"/>
    <x v="0"/>
    <s v="2015"/>
    <d v="2015-01-31T00:00:00"/>
    <n v="40.351199999999992"/>
    <n v="10"/>
    <n v="58.48"/>
    <n v="86050"/>
    <x v="0"/>
  </r>
  <r>
    <n v="22261"/>
    <s v="Low"/>
    <n v="0"/>
    <n v="4.9800000000000004"/>
    <n v="0.8"/>
    <n v="2202"/>
    <x v="1"/>
    <s v="Laurie Howe"/>
    <s v="Regular Air"/>
    <x v="1"/>
    <x v="0"/>
    <x v="7"/>
    <s v="Wrap Bag"/>
    <x v="177"/>
    <n v="0.36"/>
    <n v="0.69"/>
    <s v="United States"/>
    <x v="2"/>
    <x v="3"/>
    <s v="Brooklyn Center"/>
    <n v="55429"/>
    <x v="70"/>
    <x v="0"/>
    <s v="2015"/>
    <d v="2015-02-07T00:00:00"/>
    <n v="27.634499999999996"/>
    <n v="8"/>
    <n v="40.049999999999997"/>
    <n v="86050"/>
    <x v="0"/>
  </r>
  <r>
    <n v="23919"/>
    <s v="Low"/>
    <n v="0.08"/>
    <n v="145.44999999999999"/>
    <n v="17.850000000000001"/>
    <n v="2203"/>
    <x v="1"/>
    <s v="Eddie Walker"/>
    <s v="Delivery Truck"/>
    <x v="1"/>
    <x v="2"/>
    <x v="6"/>
    <s v="Jumbo Drum"/>
    <x v="390"/>
    <n v="0.56000000000000005"/>
    <n v="0.67245852942755402"/>
    <s v="United States"/>
    <x v="2"/>
    <x v="3"/>
    <s v="Brooklyn Park"/>
    <n v="55445"/>
    <x v="128"/>
    <x v="2"/>
    <s v="2015"/>
    <d v="2015-02-04T00:00:00"/>
    <n v="751.58"/>
    <n v="8"/>
    <n v="1117.6600000000001"/>
    <n v="86051"/>
    <x v="0"/>
  </r>
  <r>
    <n v="22595"/>
    <s v="Critical"/>
    <n v="0.03"/>
    <n v="399.98"/>
    <n v="12.06"/>
    <n v="2203"/>
    <x v="1"/>
    <s v="Eddie Walker"/>
    <s v="Delivery Truck"/>
    <x v="1"/>
    <x v="2"/>
    <x v="6"/>
    <s v="Jumbo Box"/>
    <x v="79"/>
    <n v="0.56000000000000005"/>
    <n v="-0.82219851301115232"/>
    <s v="United States"/>
    <x v="2"/>
    <x v="3"/>
    <s v="Brooklyn Park"/>
    <n v="55445"/>
    <x v="148"/>
    <x v="0"/>
    <s v="2015"/>
    <d v="2015-01-06T00:00:00"/>
    <n v="-663.51419999999996"/>
    <n v="2"/>
    <n v="807"/>
    <n v="86052"/>
    <x v="0"/>
  </r>
  <r>
    <n v="23920"/>
    <s v="Low"/>
    <n v="7.0000000000000007E-2"/>
    <n v="33.94"/>
    <n v="19.190000000000001"/>
    <n v="2204"/>
    <x v="1"/>
    <s v="Oscar Ford"/>
    <s v="Delivery Truck"/>
    <x v="1"/>
    <x v="1"/>
    <x v="1"/>
    <s v="Jumbo Drum"/>
    <x v="362"/>
    <n v="0.57999999999999996"/>
    <n v="-0.92977693851056298"/>
    <s v="United States"/>
    <x v="2"/>
    <x v="3"/>
    <s v="Burnsville"/>
    <n v="55337"/>
    <x v="128"/>
    <x v="2"/>
    <s v="2015"/>
    <d v="2015-02-08T00:00:00"/>
    <n v="-157.56"/>
    <n v="5"/>
    <n v="169.46"/>
    <n v="86051"/>
    <x v="0"/>
  </r>
  <r>
    <n v="24434"/>
    <s v="Critical"/>
    <n v="0.04"/>
    <n v="296.18"/>
    <n v="154.12"/>
    <n v="2204"/>
    <x v="1"/>
    <s v="Oscar Ford"/>
    <s v="Delivery Truck"/>
    <x v="3"/>
    <x v="1"/>
    <x v="11"/>
    <s v="Jumbo Box"/>
    <x v="37"/>
    <n v="0.76"/>
    <n v="-1.525593087522451E-2"/>
    <s v="United States"/>
    <x v="2"/>
    <x v="3"/>
    <s v="Burnsville"/>
    <n v="55337"/>
    <x v="104"/>
    <x v="2"/>
    <s v="2015"/>
    <d v="2015-02-11T00:00:00"/>
    <n v="-87.998040000000003"/>
    <n v="20"/>
    <n v="5768.12"/>
    <n v="86053"/>
    <x v="0"/>
  </r>
  <r>
    <n v="18164"/>
    <s v="High"/>
    <n v="0.03"/>
    <n v="28.48"/>
    <n v="1.99"/>
    <n v="2206"/>
    <x v="1"/>
    <s v="Bobby Powell"/>
    <s v="Regular Air"/>
    <x v="3"/>
    <x v="2"/>
    <x v="13"/>
    <s v="Small Pack"/>
    <x v="137"/>
    <n v="0.4"/>
    <n v="-0.63874027149321266"/>
    <s v="United States"/>
    <x v="2"/>
    <x v="25"/>
    <s v="Fort Dodge"/>
    <n v="50501"/>
    <x v="99"/>
    <x v="0"/>
    <s v="2015"/>
    <d v="2015-01-06T00:00:00"/>
    <n v="-35.290399999999998"/>
    <n v="2"/>
    <n v="55.25"/>
    <n v="86258"/>
    <x v="0"/>
  </r>
  <r>
    <n v="18165"/>
    <s v="High"/>
    <n v="0.01"/>
    <n v="205.99"/>
    <n v="5.99"/>
    <n v="2206"/>
    <x v="1"/>
    <s v="Bobby Powell"/>
    <s v="Regular Air"/>
    <x v="3"/>
    <x v="2"/>
    <x v="5"/>
    <s v="Small Box"/>
    <x v="710"/>
    <n v="0.59"/>
    <n v="-0.13585065853924022"/>
    <s v="United States"/>
    <x v="2"/>
    <x v="25"/>
    <s v="Fort Dodge"/>
    <n v="50501"/>
    <x v="99"/>
    <x v="0"/>
    <s v="2015"/>
    <d v="2015-01-07T00:00:00"/>
    <n v="-74.883600000000001"/>
    <n v="3"/>
    <n v="551.22"/>
    <n v="86258"/>
    <x v="0"/>
  </r>
  <r>
    <n v="23317"/>
    <s v="Low"/>
    <n v="0.06"/>
    <n v="6.98"/>
    <n v="1.6"/>
    <n v="2209"/>
    <x v="0"/>
    <s v="Sharon Thomas"/>
    <s v="Regular Air"/>
    <x v="1"/>
    <x v="0"/>
    <x v="7"/>
    <s v="Wrap Bag"/>
    <x v="344"/>
    <n v="0.38"/>
    <n v="-1.1683069224353628"/>
    <s v="United States"/>
    <x v="3"/>
    <x v="29"/>
    <s v="College Park"/>
    <n v="30337"/>
    <x v="46"/>
    <x v="0"/>
    <s v="2015"/>
    <d v="2015-01-29T00:00:00"/>
    <n v="-98.056000000000012"/>
    <n v="12"/>
    <n v="83.93"/>
    <n v="88030"/>
    <x v="0"/>
  </r>
  <r>
    <n v="19914"/>
    <s v="Not Specified"/>
    <n v="0.08"/>
    <n v="95.99"/>
    <n v="35"/>
    <n v="2211"/>
    <x v="0"/>
    <s v="Anita Hahn"/>
    <s v="Express Air"/>
    <x v="1"/>
    <x v="0"/>
    <x v="10"/>
    <s v="Large Box"/>
    <x v="711"/>
    <m/>
    <n v="-2.1931524654425418"/>
    <s v="United States"/>
    <x v="1"/>
    <x v="30"/>
    <s v="Bowie"/>
    <n v="20715"/>
    <x v="167"/>
    <x v="0"/>
    <s v="2015"/>
    <d v="2015-01-03T00:00:00"/>
    <n v="-425.20840000000004"/>
    <n v="2"/>
    <n v="193.88"/>
    <n v="88028"/>
    <x v="0"/>
  </r>
  <r>
    <n v="24756"/>
    <s v="High"/>
    <n v="0.09"/>
    <n v="199.99"/>
    <n v="24.49"/>
    <n v="2212"/>
    <x v="0"/>
    <s v="Stacy Chang"/>
    <s v="Express Air"/>
    <x v="1"/>
    <x v="2"/>
    <x v="16"/>
    <s v="Large Box"/>
    <x v="495"/>
    <n v="0.46"/>
    <n v="0.63754607422368093"/>
    <s v="United States"/>
    <x v="1"/>
    <x v="30"/>
    <s v="Catonsville"/>
    <n v="21228"/>
    <x v="47"/>
    <x v="4"/>
    <s v="2015"/>
    <d v="2015-04-21T00:00:00"/>
    <n v="631.33000000000004"/>
    <n v="5"/>
    <n v="990.25"/>
    <n v="88029"/>
    <x v="0"/>
  </r>
  <r>
    <n v="23512"/>
    <s v="Low"/>
    <n v="7.0000000000000007E-2"/>
    <n v="3.28"/>
    <n v="3.97"/>
    <n v="2215"/>
    <x v="0"/>
    <s v="Christopher High"/>
    <s v="Regular Air"/>
    <x v="0"/>
    <x v="0"/>
    <x v="0"/>
    <s v="Wrap Bag"/>
    <x v="365"/>
    <n v="0.56000000000000005"/>
    <n v="-1.5024390243902439"/>
    <s v="United States"/>
    <x v="1"/>
    <x v="10"/>
    <s v="Massillon"/>
    <n v="44646"/>
    <x v="96"/>
    <x v="1"/>
    <s v="2015"/>
    <d v="2015-06-23T00:00:00"/>
    <n v="-22.175999999999998"/>
    <n v="4"/>
    <n v="14.76"/>
    <n v="90314"/>
    <x v="0"/>
  </r>
  <r>
    <n v="23513"/>
    <s v="Low"/>
    <n v="0.02"/>
    <n v="256.99"/>
    <n v="11.25"/>
    <n v="2216"/>
    <x v="1"/>
    <s v="Clara Kaplan"/>
    <s v="Regular Air"/>
    <x v="0"/>
    <x v="2"/>
    <x v="13"/>
    <s v="Small Box"/>
    <x v="476"/>
    <n v="0.51"/>
    <n v="-0.26483598040670919"/>
    <s v="United States"/>
    <x v="1"/>
    <x v="10"/>
    <s v="Medina"/>
    <n v="44256"/>
    <x v="96"/>
    <x v="1"/>
    <s v="2015"/>
    <d v="2015-06-30T00:00:00"/>
    <n v="-214.10399999999998"/>
    <n v="3"/>
    <n v="808.44"/>
    <n v="90314"/>
    <x v="0"/>
  </r>
  <r>
    <n v="23514"/>
    <s v="Low"/>
    <n v="0.01"/>
    <n v="6.48"/>
    <n v="5.14"/>
    <n v="2216"/>
    <x v="1"/>
    <s v="Clara Kaplan"/>
    <s v="Regular Air"/>
    <x v="0"/>
    <x v="0"/>
    <x v="7"/>
    <s v="Small Box"/>
    <x v="339"/>
    <n v="0.37"/>
    <n v="-0.39958463136033229"/>
    <s v="United States"/>
    <x v="1"/>
    <x v="10"/>
    <s v="Medina"/>
    <n v="44256"/>
    <x v="96"/>
    <x v="1"/>
    <s v="2015"/>
    <d v="2015-06-25T00:00:00"/>
    <n v="-26.936"/>
    <n v="10"/>
    <n v="67.41"/>
    <n v="90314"/>
    <x v="0"/>
  </r>
  <r>
    <n v="22712"/>
    <s v="Low"/>
    <n v="0.09"/>
    <n v="14.2"/>
    <n v="5.3"/>
    <n v="2220"/>
    <x v="0"/>
    <s v="Jennifer Stanton"/>
    <s v="Regular Air"/>
    <x v="3"/>
    <x v="1"/>
    <x v="2"/>
    <s v="Wrap Bag"/>
    <x v="257"/>
    <n v="0.46"/>
    <n v="-5.8956063907044305"/>
    <s v="United States"/>
    <x v="3"/>
    <x v="26"/>
    <s v="Winter Garden"/>
    <n v="34787"/>
    <x v="136"/>
    <x v="2"/>
    <s v="2015"/>
    <d v="2015-03-01T00:00:00"/>
    <n v="-324.73"/>
    <n v="4"/>
    <n v="55.08"/>
    <n v="91036"/>
    <x v="0"/>
  </r>
  <r>
    <n v="24113"/>
    <s v="Critical"/>
    <n v="0"/>
    <n v="100.89"/>
    <n v="42"/>
    <n v="2225"/>
    <x v="0"/>
    <s v="Sean McKenna"/>
    <s v="Delivery Truck"/>
    <x v="2"/>
    <x v="1"/>
    <x v="1"/>
    <s v="Jumbo Drum"/>
    <x v="712"/>
    <n v="0.61"/>
    <n v="0.93284663362580922"/>
    <s v="United States"/>
    <x v="0"/>
    <x v="27"/>
    <s v="Hobbs"/>
    <n v="88240"/>
    <x v="54"/>
    <x v="2"/>
    <s v="2015"/>
    <d v="2015-02-22T00:00:00"/>
    <n v="1500.12"/>
    <n v="15"/>
    <n v="1608.11"/>
    <n v="89970"/>
    <x v="0"/>
  </r>
  <r>
    <n v="18820"/>
    <s v="Low"/>
    <n v="0.01"/>
    <n v="13.43"/>
    <n v="5.5"/>
    <n v="2240"/>
    <x v="0"/>
    <s v="Maurice Kelly"/>
    <s v="Express Air"/>
    <x v="0"/>
    <x v="0"/>
    <x v="10"/>
    <s v="Small Box"/>
    <x v="599"/>
    <n v="0.56999999999999995"/>
    <n v="-3.1380631578947371"/>
    <s v="United States"/>
    <x v="3"/>
    <x v="26"/>
    <s v="Lakeland"/>
    <n v="33801"/>
    <x v="34"/>
    <x v="4"/>
    <s v="2015"/>
    <d v="2015-04-13T00:00:00"/>
    <n v="-313.02180000000004"/>
    <n v="7"/>
    <n v="99.75"/>
    <n v="89102"/>
    <x v="0"/>
  </r>
  <r>
    <n v="24121"/>
    <s v="Low"/>
    <n v="0"/>
    <n v="2.08"/>
    <n v="5.33"/>
    <n v="2250"/>
    <x v="0"/>
    <s v="Alvin Hoover"/>
    <s v="Regular Air"/>
    <x v="1"/>
    <x v="1"/>
    <x v="2"/>
    <s v="Small Box"/>
    <x v="261"/>
    <n v="0.43"/>
    <n v="-3.7454425209103293"/>
    <s v="United States"/>
    <x v="1"/>
    <x v="19"/>
    <s v="State College"/>
    <n v="16801"/>
    <x v="53"/>
    <x v="4"/>
    <s v="2015"/>
    <d v="2015-04-20T00:00:00"/>
    <n v="-192.5532"/>
    <n v="22"/>
    <n v="51.41"/>
    <n v="86699"/>
    <x v="0"/>
  </r>
  <r>
    <n v="25440"/>
    <s v="Low"/>
    <n v="0.1"/>
    <n v="6.3"/>
    <n v="0.5"/>
    <n v="2254"/>
    <x v="1"/>
    <s v="Jeff Meadows"/>
    <s v="Regular Air"/>
    <x v="0"/>
    <x v="0"/>
    <x v="9"/>
    <s v="Small Box"/>
    <x v="421"/>
    <n v="0.39"/>
    <n v="-6.7561408614668226"/>
    <s v="United States"/>
    <x v="3"/>
    <x v="35"/>
    <s v="Paducah"/>
    <n v="42003"/>
    <x v="39"/>
    <x v="0"/>
    <s v="2015"/>
    <d v="2015-02-01T00:00:00"/>
    <n v="-464.28200000000004"/>
    <n v="12"/>
    <n v="68.72"/>
    <n v="89278"/>
    <x v="0"/>
  </r>
  <r>
    <n v="20639"/>
    <s v="High"/>
    <n v="0.1"/>
    <n v="48.91"/>
    <n v="5.97"/>
    <n v="2254"/>
    <x v="1"/>
    <s v="Jeff Meadows"/>
    <s v="Regular Air"/>
    <x v="0"/>
    <x v="0"/>
    <x v="7"/>
    <s v="Small Box"/>
    <x v="713"/>
    <n v="0.38"/>
    <n v="0.25323671965878242"/>
    <s v="United States"/>
    <x v="3"/>
    <x v="35"/>
    <s v="Paducah"/>
    <n v="42003"/>
    <x v="65"/>
    <x v="4"/>
    <s v="2015"/>
    <d v="2015-04-30T00:00:00"/>
    <n v="156.74339999999998"/>
    <n v="14"/>
    <n v="618.96"/>
    <n v="89279"/>
    <x v="0"/>
  </r>
  <r>
    <n v="20640"/>
    <s v="High"/>
    <n v="0.08"/>
    <n v="5.98"/>
    <n v="5.46"/>
    <n v="2254"/>
    <x v="1"/>
    <s v="Jeff Meadows"/>
    <s v="Regular Air"/>
    <x v="0"/>
    <x v="0"/>
    <x v="7"/>
    <s v="Small Box"/>
    <x v="381"/>
    <n v="0.36"/>
    <n v="1.42014444157854"/>
    <s v="United States"/>
    <x v="3"/>
    <x v="35"/>
    <s v="Paducah"/>
    <n v="42003"/>
    <x v="65"/>
    <x v="4"/>
    <s v="2015"/>
    <d v="2015-04-28T00:00:00"/>
    <n v="110.11799999999999"/>
    <n v="13"/>
    <n v="77.540000000000006"/>
    <n v="89279"/>
    <x v="0"/>
  </r>
  <r>
    <n v="19054"/>
    <s v="Critical"/>
    <n v="7.0000000000000007E-2"/>
    <n v="60.97"/>
    <n v="4.5"/>
    <n v="2256"/>
    <x v="1"/>
    <s v="Lloyd Levin"/>
    <s v="Express Air"/>
    <x v="0"/>
    <x v="0"/>
    <x v="15"/>
    <s v="Small Box"/>
    <x v="714"/>
    <n v="0.56000000000000005"/>
    <n v="-0.11773747650116111"/>
    <s v="United States"/>
    <x v="3"/>
    <x v="24"/>
    <s v="New Bern"/>
    <n v="28560"/>
    <x v="22"/>
    <x v="0"/>
    <s v="2015"/>
    <d v="2015-01-04T00:00:00"/>
    <n v="-42.588000000000001"/>
    <n v="6"/>
    <n v="361.72"/>
    <n v="87963"/>
    <x v="0"/>
  </r>
  <r>
    <n v="18652"/>
    <s v="Medium"/>
    <n v="7.0000000000000007E-2"/>
    <n v="70.98"/>
    <n v="30"/>
    <n v="2256"/>
    <x v="1"/>
    <s v="Lloyd Levin"/>
    <s v="Delivery Truck"/>
    <x v="0"/>
    <x v="1"/>
    <x v="1"/>
    <s v="Jumbo Drum"/>
    <x v="715"/>
    <n v="0.73"/>
    <n v="-0.1623260792008562"/>
    <s v="United States"/>
    <x v="3"/>
    <x v="24"/>
    <s v="New Bern"/>
    <n v="28560"/>
    <x v="120"/>
    <x v="5"/>
    <s v="2015"/>
    <d v="2015-03-26T00:00:00"/>
    <n v="-222.95"/>
    <n v="20"/>
    <n v="1373.47"/>
    <n v="87964"/>
    <x v="0"/>
  </r>
  <r>
    <n v="21937"/>
    <s v="High"/>
    <n v="0.06"/>
    <n v="6.68"/>
    <n v="6.93"/>
    <n v="2257"/>
    <x v="0"/>
    <s v="Bernard Thompson"/>
    <s v="Regular Air"/>
    <x v="0"/>
    <x v="0"/>
    <x v="7"/>
    <s v="Small Box"/>
    <x v="716"/>
    <n v="0.37"/>
    <n v="8.2947127937336801E-2"/>
    <s v="United States"/>
    <x v="3"/>
    <x v="24"/>
    <s v="Raleigh"/>
    <n v="27604"/>
    <x v="20"/>
    <x v="1"/>
    <s v="2015"/>
    <d v="2015-06-13T00:00:00"/>
    <n v="7.6244999999999994"/>
    <n v="14"/>
    <n v="91.92"/>
    <n v="87965"/>
    <x v="0"/>
  </r>
  <r>
    <n v="26361"/>
    <s v="Low"/>
    <n v="0.01"/>
    <n v="7.64"/>
    <n v="1.39"/>
    <n v="2258"/>
    <x v="1"/>
    <s v="Nicole Pope"/>
    <s v="Express Air"/>
    <x v="0"/>
    <x v="0"/>
    <x v="4"/>
    <s v="Small Box"/>
    <x v="448"/>
    <n v="0.36"/>
    <n v="-22.876408787010501"/>
    <s v="United States"/>
    <x v="3"/>
    <x v="24"/>
    <s v="Rocky Mount"/>
    <n v="27801"/>
    <x v="156"/>
    <x v="5"/>
    <s v="2015"/>
    <d v="2015-03-13T00:00:00"/>
    <n v="-1676.6119999999999"/>
    <n v="9"/>
    <n v="73.290000000000006"/>
    <n v="87962"/>
    <x v="0"/>
  </r>
  <r>
    <n v="26362"/>
    <s v="Low"/>
    <n v="7.0000000000000007E-2"/>
    <n v="400.97"/>
    <n v="48.26"/>
    <n v="2258"/>
    <x v="1"/>
    <s v="Nicole Pope"/>
    <s v="Delivery Truck"/>
    <x v="0"/>
    <x v="2"/>
    <x v="6"/>
    <s v="Jumbo Box"/>
    <x v="460"/>
    <n v="0.36"/>
    <n v="1.5239082571285775E-2"/>
    <s v="United States"/>
    <x v="3"/>
    <x v="24"/>
    <s v="Rocky Mount"/>
    <n v="27801"/>
    <x v="156"/>
    <x v="5"/>
    <s v="2015"/>
    <d v="2015-03-13T00:00:00"/>
    <n v="45.127799999999993"/>
    <n v="8"/>
    <n v="2961.32"/>
    <n v="87962"/>
    <x v="0"/>
  </r>
  <r>
    <n v="20187"/>
    <s v="Critical"/>
    <n v="0.02"/>
    <n v="4.9800000000000004"/>
    <n v="0.49"/>
    <n v="2260"/>
    <x v="1"/>
    <s v="Geoffrey H Wong"/>
    <s v="Regular Air"/>
    <x v="0"/>
    <x v="0"/>
    <x v="9"/>
    <s v="Small Box"/>
    <x v="509"/>
    <n v="0.39"/>
    <n v="-0.60686488348065659"/>
    <s v="United States"/>
    <x v="3"/>
    <x v="29"/>
    <s v="Rome"/>
    <n v="30161"/>
    <x v="2"/>
    <x v="2"/>
    <s v="2015"/>
    <d v="2015-02-16T00:00:00"/>
    <n v="-52.863999999999997"/>
    <n v="17"/>
    <n v="87.11"/>
    <n v="89601"/>
    <x v="0"/>
  </r>
  <r>
    <n v="20188"/>
    <s v="Critical"/>
    <n v="0.01"/>
    <n v="20.99"/>
    <n v="0.99"/>
    <n v="2260"/>
    <x v="1"/>
    <s v="Geoffrey H Wong"/>
    <s v="Regular Air"/>
    <x v="0"/>
    <x v="2"/>
    <x v="5"/>
    <s v="Small Pack"/>
    <x v="717"/>
    <n v="0.83"/>
    <n v="0.26620908130939808"/>
    <s v="United States"/>
    <x v="3"/>
    <x v="29"/>
    <s v="Rome"/>
    <n v="30161"/>
    <x v="2"/>
    <x v="2"/>
    <s v="2015"/>
    <d v="2015-02-16T00:00:00"/>
    <n v="45.378"/>
    <n v="9"/>
    <n v="170.46"/>
    <n v="89601"/>
    <x v="0"/>
  </r>
  <r>
    <n v="19569"/>
    <s v="High"/>
    <n v="0.08"/>
    <n v="4.9800000000000004"/>
    <n v="0.49"/>
    <n v="2260"/>
    <x v="1"/>
    <s v="Geoffrey H Wong"/>
    <s v="Regular Air"/>
    <x v="0"/>
    <x v="0"/>
    <x v="9"/>
    <s v="Small Box"/>
    <x v="509"/>
    <n v="0.39"/>
    <n v="999.98303030303032"/>
    <s v="United States"/>
    <x v="3"/>
    <x v="29"/>
    <s v="Rome"/>
    <n v="30161"/>
    <x v="109"/>
    <x v="4"/>
    <s v="2015"/>
    <d v="2015-04-22T00:00:00"/>
    <n v="4949.9160000000002"/>
    <n v="1"/>
    <n v="4.95"/>
    <n v="89602"/>
    <x v="0"/>
  </r>
  <r>
    <n v="19570"/>
    <s v="High"/>
    <n v="0.09"/>
    <n v="119.99"/>
    <n v="14"/>
    <n v="2260"/>
    <x v="1"/>
    <s v="Geoffrey H Wong"/>
    <s v="Delivery Truck"/>
    <x v="0"/>
    <x v="2"/>
    <x v="6"/>
    <s v="Jumbo Drum"/>
    <x v="319"/>
    <n v="0.36"/>
    <n v="2.288621975544185"/>
    <s v="United States"/>
    <x v="3"/>
    <x v="29"/>
    <s v="Rome"/>
    <n v="30161"/>
    <x v="109"/>
    <x v="4"/>
    <s v="2015"/>
    <d v="2015-04-23T00:00:00"/>
    <n v="1055.6039999999998"/>
    <n v="4"/>
    <n v="461.24"/>
    <n v="89602"/>
    <x v="0"/>
  </r>
  <r>
    <n v="18142"/>
    <s v="Not Specified"/>
    <n v="0.09"/>
    <n v="207.48"/>
    <n v="0.99"/>
    <n v="2264"/>
    <x v="0"/>
    <s v="Helen Dickerson"/>
    <s v="Regular Air"/>
    <x v="0"/>
    <x v="0"/>
    <x v="15"/>
    <s v="Small Box"/>
    <x v="718"/>
    <n v="0.55000000000000004"/>
    <n v="0.62281263522284724"/>
    <s v="United States"/>
    <x v="2"/>
    <x v="33"/>
    <s v="Joplin"/>
    <n v="64804"/>
    <x v="161"/>
    <x v="0"/>
    <s v="2015"/>
    <d v="2015-01-29T00:00:00"/>
    <n v="359.83"/>
    <n v="3"/>
    <n v="577.75"/>
    <n v="86611"/>
    <x v="0"/>
  </r>
  <r>
    <n v="19171"/>
    <s v="Critical"/>
    <n v="0.1"/>
    <n v="7.45"/>
    <n v="6.28"/>
    <n v="2265"/>
    <x v="1"/>
    <s v="James Davenport"/>
    <s v="Regular Air"/>
    <x v="0"/>
    <x v="0"/>
    <x v="8"/>
    <s v="Small Box"/>
    <x v="719"/>
    <n v="0.4"/>
    <n v="-1.1763299663299662"/>
    <s v="United States"/>
    <x v="2"/>
    <x v="33"/>
    <s v="Kansas City"/>
    <n v="64130"/>
    <x v="134"/>
    <x v="0"/>
    <s v="2015"/>
    <d v="2015-02-01T00:00:00"/>
    <n v="-69.873999999999995"/>
    <n v="8"/>
    <n v="59.4"/>
    <n v="86612"/>
    <x v="0"/>
  </r>
  <r>
    <n v="19172"/>
    <s v="Critical"/>
    <n v="0.01"/>
    <n v="6.48"/>
    <n v="7.86"/>
    <n v="2265"/>
    <x v="1"/>
    <s v="James Davenport"/>
    <s v="Regular Air"/>
    <x v="0"/>
    <x v="0"/>
    <x v="7"/>
    <s v="Small Box"/>
    <x v="405"/>
    <n v="0.37"/>
    <n v="-2.0424315377670781"/>
    <s v="United States"/>
    <x v="2"/>
    <x v="33"/>
    <s v="Kansas City"/>
    <n v="64130"/>
    <x v="134"/>
    <x v="0"/>
    <s v="2015"/>
    <d v="2015-01-31T00:00:00"/>
    <n v="-135.74"/>
    <n v="10"/>
    <n v="66.459999999999994"/>
    <n v="86612"/>
    <x v="0"/>
  </r>
  <r>
    <n v="25996"/>
    <s v="Critical"/>
    <n v="0.02"/>
    <n v="11.33"/>
    <n v="6.12"/>
    <n v="2266"/>
    <x v="1"/>
    <s v="Brandon Beach"/>
    <s v="Regular Air"/>
    <x v="0"/>
    <x v="0"/>
    <x v="15"/>
    <s v="Medium Box"/>
    <x v="720"/>
    <n v="0.42"/>
    <n v="-0.41074964639321071"/>
    <s v="United States"/>
    <x v="2"/>
    <x v="33"/>
    <s v="Kirkwood"/>
    <n v="63122"/>
    <x v="66"/>
    <x v="3"/>
    <s v="2015"/>
    <d v="2015-05-28T00:00:00"/>
    <n v="-14.52"/>
    <n v="3"/>
    <n v="35.35"/>
    <n v="86610"/>
    <x v="0"/>
  </r>
  <r>
    <n v="25997"/>
    <s v="Critical"/>
    <n v="0.01"/>
    <n v="15.67"/>
    <n v="1.39"/>
    <n v="2266"/>
    <x v="1"/>
    <s v="Brandon Beach"/>
    <s v="Regular Air"/>
    <x v="0"/>
    <x v="0"/>
    <x v="4"/>
    <s v="Small Box"/>
    <x v="598"/>
    <n v="0.38"/>
    <n v="0.69"/>
    <s v="United States"/>
    <x v="2"/>
    <x v="33"/>
    <s v="Kirkwood"/>
    <n v="63122"/>
    <x v="66"/>
    <x v="3"/>
    <s v="2015"/>
    <d v="2015-05-27T00:00:00"/>
    <n v="171.26489999999998"/>
    <n v="16"/>
    <n v="248.21"/>
    <n v="86610"/>
    <x v="0"/>
  </r>
  <r>
    <n v="19072"/>
    <s v="Low"/>
    <n v="0.08"/>
    <n v="259.70999999999998"/>
    <n v="66.67"/>
    <n v="2268"/>
    <x v="0"/>
    <s v="Carlos Adkins"/>
    <s v="Delivery Truck"/>
    <x v="2"/>
    <x v="1"/>
    <x v="11"/>
    <s v="Jumbo Box"/>
    <x v="112"/>
    <n v="0.61"/>
    <n v="3.3824054814633547E-2"/>
    <s v="United States"/>
    <x v="3"/>
    <x v="26"/>
    <s v="Land O Lakes"/>
    <n v="34639"/>
    <x v="26"/>
    <x v="1"/>
    <s v="2015"/>
    <d v="2015-06-07T00:00:00"/>
    <n v="138.22199999999998"/>
    <n v="17"/>
    <n v="4086.5"/>
    <n v="89571"/>
    <x v="0"/>
  </r>
  <r>
    <n v="23963"/>
    <s v="Low"/>
    <n v="0.01"/>
    <n v="20.48"/>
    <n v="6.32"/>
    <n v="2270"/>
    <x v="1"/>
    <s v="Kristine Holden"/>
    <s v="Regular Air"/>
    <x v="2"/>
    <x v="0"/>
    <x v="15"/>
    <s v="Small Box"/>
    <x v="656"/>
    <n v="0.57999999999999996"/>
    <n v="1.8965010799136068"/>
    <s v="United States"/>
    <x v="3"/>
    <x v="39"/>
    <s v="Mauldin"/>
    <n v="29662"/>
    <x v="92"/>
    <x v="2"/>
    <s v="2015"/>
    <d v="2015-02-08T00:00:00"/>
    <n v="711.24479999999994"/>
    <n v="18"/>
    <n v="375.03"/>
    <n v="89572"/>
    <x v="0"/>
  </r>
  <r>
    <n v="23964"/>
    <s v="Low"/>
    <n v="0.09"/>
    <n v="1.86"/>
    <n v="2.58"/>
    <n v="2270"/>
    <x v="1"/>
    <s v="Kristine Holden"/>
    <s v="Regular Air"/>
    <x v="2"/>
    <x v="0"/>
    <x v="3"/>
    <s v="Wrap Bag"/>
    <x v="96"/>
    <n v="0.82"/>
    <n v="-49.065896119402993"/>
    <s v="United States"/>
    <x v="3"/>
    <x v="39"/>
    <s v="Mauldin"/>
    <n v="29662"/>
    <x v="92"/>
    <x v="2"/>
    <s v="2015"/>
    <d v="2015-02-11T00:00:00"/>
    <n v="-1084.8469632000001"/>
    <n v="12"/>
    <n v="22.11"/>
    <n v="89572"/>
    <x v="0"/>
  </r>
  <r>
    <n v="23965"/>
    <s v="Low"/>
    <n v="0.08"/>
    <n v="205.99"/>
    <n v="2.5"/>
    <n v="2270"/>
    <x v="1"/>
    <s v="Kristine Holden"/>
    <s v="Regular Air"/>
    <x v="2"/>
    <x v="2"/>
    <x v="5"/>
    <s v="Small Box"/>
    <x v="721"/>
    <n v="0.59"/>
    <n v="-5.4522753751717182E-2"/>
    <s v="United States"/>
    <x v="3"/>
    <x v="39"/>
    <s v="Mauldin"/>
    <n v="29662"/>
    <x v="92"/>
    <x v="2"/>
    <s v="2015"/>
    <d v="2015-02-11T00:00:00"/>
    <n v="-156.77199999999999"/>
    <n v="17"/>
    <n v="2875.35"/>
    <n v="89572"/>
    <x v="0"/>
  </r>
  <r>
    <n v="19438"/>
    <s v="High"/>
    <n v="0.08"/>
    <n v="15.73"/>
    <n v="7.42"/>
    <n v="2272"/>
    <x v="0"/>
    <s v="Brett Ingram"/>
    <s v="Express Air"/>
    <x v="0"/>
    <x v="0"/>
    <x v="12"/>
    <s v="Small Pack"/>
    <x v="722"/>
    <n v="0.56000000000000005"/>
    <n v="-0.48155737704918034"/>
    <s v="United States"/>
    <x v="2"/>
    <x v="7"/>
    <s v="Harker Heights"/>
    <n v="76543"/>
    <x v="44"/>
    <x v="5"/>
    <s v="2015"/>
    <d v="2015-03-18T00:00:00"/>
    <n v="-37.6"/>
    <n v="5"/>
    <n v="78.08"/>
    <n v="90110"/>
    <x v="0"/>
  </r>
  <r>
    <n v="23416"/>
    <s v="Low"/>
    <n v="0.04"/>
    <n v="120.98"/>
    <n v="3.99"/>
    <n v="2273"/>
    <x v="1"/>
    <s v="Debra Block"/>
    <s v="Regular Air"/>
    <x v="0"/>
    <x v="0"/>
    <x v="15"/>
    <s v="Small Box"/>
    <x v="723"/>
    <n v="0.6"/>
    <n v="0.69"/>
    <s v="United States"/>
    <x v="2"/>
    <x v="7"/>
    <s v="Harlingen"/>
    <n v="78550"/>
    <x v="130"/>
    <x v="3"/>
    <s v="2015"/>
    <d v="2015-05-05T00:00:00"/>
    <n v="1389.5771999999999"/>
    <n v="17"/>
    <n v="2013.88"/>
    <n v="90109"/>
    <x v="0"/>
  </r>
  <r>
    <n v="23417"/>
    <s v="Low"/>
    <n v="0.02"/>
    <n v="55.99"/>
    <n v="5"/>
    <n v="2273"/>
    <x v="1"/>
    <s v="Debra Block"/>
    <s v="Regular Air"/>
    <x v="0"/>
    <x v="2"/>
    <x v="5"/>
    <s v="Small Pack"/>
    <x v="134"/>
    <n v="0.83"/>
    <n v="-1.1067752831313333"/>
    <s v="United States"/>
    <x v="2"/>
    <x v="7"/>
    <s v="Harlingen"/>
    <n v="78550"/>
    <x v="130"/>
    <x v="3"/>
    <s v="2015"/>
    <d v="2015-05-05T00:00:00"/>
    <n v="-222.816"/>
    <n v="4"/>
    <n v="201.32"/>
    <n v="90109"/>
    <x v="0"/>
  </r>
  <r>
    <n v="23418"/>
    <s v="Low"/>
    <n v="0.05"/>
    <n v="23.99"/>
    <n v="15.68"/>
    <n v="2274"/>
    <x v="0"/>
    <s v="Marlene Harrison"/>
    <s v="Delivery Truck"/>
    <x v="0"/>
    <x v="1"/>
    <x v="2"/>
    <s v="Jumbo Drum"/>
    <x v="724"/>
    <n v="0.62"/>
    <n v="-0.44792469264011259"/>
    <s v="United States"/>
    <x v="2"/>
    <x v="7"/>
    <s v="Houston"/>
    <n v="77036"/>
    <x v="130"/>
    <x v="3"/>
    <s v="2015"/>
    <d v="2015-05-09T00:00:00"/>
    <n v="-133.71"/>
    <n v="12"/>
    <n v="298.51"/>
    <n v="90109"/>
    <x v="0"/>
  </r>
  <r>
    <n v="24552"/>
    <s v="Not Specified"/>
    <n v="0.01"/>
    <n v="195.99"/>
    <n v="8.99"/>
    <n v="2276"/>
    <x v="0"/>
    <s v="Dennis Block Richardson"/>
    <s v="Regular Air"/>
    <x v="3"/>
    <x v="2"/>
    <x v="5"/>
    <s v="Small Box"/>
    <x v="258"/>
    <n v="0.6"/>
    <n v="0.69"/>
    <s v="United States"/>
    <x v="1"/>
    <x v="4"/>
    <s v="Niagara Falls"/>
    <n v="14304"/>
    <x v="133"/>
    <x v="1"/>
    <s v="2015"/>
    <d v="2015-06-30T00:00:00"/>
    <n v="2653.7813999999998"/>
    <n v="22"/>
    <n v="3846.06"/>
    <n v="91502"/>
    <x v="0"/>
  </r>
  <r>
    <n v="23572"/>
    <s v="Low"/>
    <n v="0.04"/>
    <n v="4.4800000000000004"/>
    <n v="2.5"/>
    <n v="2279"/>
    <x v="0"/>
    <s v="Lucille McGee"/>
    <s v="Express Air"/>
    <x v="1"/>
    <x v="0"/>
    <x v="4"/>
    <s v="Small Box"/>
    <x v="409"/>
    <n v="0.37"/>
    <n v="0.28722516003339826"/>
    <s v="United States"/>
    <x v="1"/>
    <x v="19"/>
    <s v="Greensburg"/>
    <n v="15601"/>
    <x v="33"/>
    <x v="1"/>
    <s v="2015"/>
    <d v="2015-06-26T00:00:00"/>
    <n v="10.32"/>
    <n v="7"/>
    <n v="35.93"/>
    <n v="85949"/>
    <x v="0"/>
  </r>
  <r>
    <n v="19615"/>
    <s v="Not Specified"/>
    <n v="0.08"/>
    <n v="205.99"/>
    <n v="2.5"/>
    <n v="2281"/>
    <x v="0"/>
    <s v="Monica Harvey"/>
    <s v="Regular Air"/>
    <x v="1"/>
    <x v="2"/>
    <x v="5"/>
    <s v="Small Box"/>
    <x v="721"/>
    <n v="0.59"/>
    <n v="0.61916853318765375"/>
    <s v="United States"/>
    <x v="2"/>
    <x v="45"/>
    <s v="Eau Claire"/>
    <n v="54703"/>
    <x v="39"/>
    <x v="0"/>
    <s v="2015"/>
    <d v="2015-01-28T00:00:00"/>
    <n v="997.38144000000011"/>
    <n v="10"/>
    <n v="1610.84"/>
    <n v="85948"/>
    <x v="0"/>
  </r>
  <r>
    <n v="21260"/>
    <s v="Medium"/>
    <n v="0.04"/>
    <n v="5.98"/>
    <n v="5.79"/>
    <n v="2282"/>
    <x v="0"/>
    <s v="Jimmy Waters"/>
    <s v="Regular Air"/>
    <x v="1"/>
    <x v="0"/>
    <x v="7"/>
    <s v="Small Box"/>
    <x v="26"/>
    <n v="0.36"/>
    <n v="-0.41837900603808642"/>
    <s v="United States"/>
    <x v="2"/>
    <x v="45"/>
    <s v="Fitchburg"/>
    <n v="53713"/>
    <x v="64"/>
    <x v="2"/>
    <s v="2015"/>
    <d v="2015-02-07T00:00:00"/>
    <n v="-36.030800000000006"/>
    <n v="14"/>
    <n v="86.12"/>
    <n v="85950"/>
    <x v="0"/>
  </r>
  <r>
    <n v="26148"/>
    <s v="Medium"/>
    <n v="0.01"/>
    <n v="11.7"/>
    <n v="6.96"/>
    <n v="2283"/>
    <x v="0"/>
    <s v="Nancy Holden"/>
    <s v="Regular Air"/>
    <x v="1"/>
    <x v="0"/>
    <x v="15"/>
    <s v="Medium Box"/>
    <x v="459"/>
    <n v="0.5"/>
    <n v="-0.37666189670872902"/>
    <s v="United States"/>
    <x v="2"/>
    <x v="45"/>
    <s v="Franklin"/>
    <n v="53132"/>
    <x v="76"/>
    <x v="0"/>
    <s v="2015"/>
    <d v="2015-01-26T00:00:00"/>
    <n v="-28.954000000000001"/>
    <n v="6"/>
    <n v="76.87"/>
    <n v="85947"/>
    <x v="0"/>
  </r>
  <r>
    <n v="19460"/>
    <s v="Medium"/>
    <n v="0.02"/>
    <n v="17.7"/>
    <n v="9.4700000000000006"/>
    <n v="2285"/>
    <x v="0"/>
    <s v="Arnold Floyd Blair"/>
    <s v="Express Air"/>
    <x v="0"/>
    <x v="0"/>
    <x v="10"/>
    <s v="Small Box"/>
    <x v="552"/>
    <n v="0.59"/>
    <n v="-0.22696743192738919"/>
    <s v="United States"/>
    <x v="3"/>
    <x v="39"/>
    <s v="Rock Hill"/>
    <n v="29730"/>
    <x v="114"/>
    <x v="5"/>
    <s v="2015"/>
    <d v="2015-03-15T00:00:00"/>
    <n v="-85.021999999999991"/>
    <n v="21"/>
    <n v="374.6"/>
    <n v="90148"/>
    <x v="0"/>
  </r>
  <r>
    <n v="21529"/>
    <s v="Medium"/>
    <n v="0"/>
    <n v="4.91"/>
    <n v="0.5"/>
    <n v="2286"/>
    <x v="1"/>
    <s v="Larry Langston"/>
    <s v="Regular Air"/>
    <x v="0"/>
    <x v="0"/>
    <x v="9"/>
    <s v="Small Box"/>
    <x v="41"/>
    <n v="0.36"/>
    <n v="1.6033295619848071"/>
    <s v="United States"/>
    <x v="3"/>
    <x v="39"/>
    <s v="Spartanburg"/>
    <n v="29301"/>
    <x v="128"/>
    <x v="2"/>
    <s v="2015"/>
    <d v="2015-02-06T00:00:00"/>
    <n v="99.198000000000008"/>
    <n v="12"/>
    <n v="61.87"/>
    <n v="90145"/>
    <x v="0"/>
  </r>
  <r>
    <n v="21530"/>
    <s v="Medium"/>
    <n v="0.01"/>
    <n v="7.28"/>
    <n v="11.15"/>
    <n v="2286"/>
    <x v="1"/>
    <s v="Larry Langston"/>
    <s v="Regular Air"/>
    <x v="0"/>
    <x v="0"/>
    <x v="7"/>
    <s v="Small Box"/>
    <x v="306"/>
    <n v="0.37"/>
    <n v="2.7829664484451717"/>
    <s v="United States"/>
    <x v="3"/>
    <x v="39"/>
    <s v="Spartanburg"/>
    <n v="29301"/>
    <x v="128"/>
    <x v="2"/>
    <s v="2015"/>
    <d v="2015-02-05T00:00:00"/>
    <n v="136.03139999999999"/>
    <n v="6"/>
    <n v="48.88"/>
    <n v="90145"/>
    <x v="0"/>
  </r>
  <r>
    <n v="21531"/>
    <s v="Medium"/>
    <n v="0.1"/>
    <n v="6.68"/>
    <n v="6.93"/>
    <n v="2286"/>
    <x v="1"/>
    <s v="Larry Langston"/>
    <s v="Regular Air"/>
    <x v="0"/>
    <x v="0"/>
    <x v="7"/>
    <s v="Small Box"/>
    <x v="716"/>
    <n v="0.37"/>
    <n v="-4.6415584415584421"/>
    <s v="United States"/>
    <x v="3"/>
    <x v="39"/>
    <s v="Spartanburg"/>
    <n v="29301"/>
    <x v="128"/>
    <x v="2"/>
    <s v="2015"/>
    <d v="2015-02-07T00:00:00"/>
    <n v="-100.072"/>
    <n v="3"/>
    <n v="21.56"/>
    <n v="90145"/>
    <x v="0"/>
  </r>
  <r>
    <n v="25183"/>
    <s v="Not Specified"/>
    <n v="0.01"/>
    <n v="18.97"/>
    <n v="9.0299999999999994"/>
    <n v="2287"/>
    <x v="1"/>
    <s v="Samuel Newman"/>
    <s v="Regular Air"/>
    <x v="0"/>
    <x v="0"/>
    <x v="7"/>
    <s v="Small Box"/>
    <x v="273"/>
    <n v="0.37"/>
    <n v="-7.3035161231554013E-2"/>
    <s v="United States"/>
    <x v="3"/>
    <x v="39"/>
    <s v="Summerville"/>
    <n v="29483"/>
    <x v="78"/>
    <x v="5"/>
    <s v="2015"/>
    <d v="2015-03-25T00:00:00"/>
    <n v="-12.026699999999998"/>
    <n v="8"/>
    <n v="164.67"/>
    <n v="90146"/>
    <x v="0"/>
  </r>
  <r>
    <n v="25184"/>
    <s v="Not Specified"/>
    <n v="0.03"/>
    <n v="12.28"/>
    <n v="4.8600000000000003"/>
    <n v="2287"/>
    <x v="1"/>
    <s v="Samuel Newman"/>
    <s v="Regular Air"/>
    <x v="0"/>
    <x v="0"/>
    <x v="7"/>
    <s v="Small Box"/>
    <x v="94"/>
    <n v="0.38"/>
    <n v="1.6841902667033271"/>
    <s v="United States"/>
    <x v="3"/>
    <x v="39"/>
    <s v="Summerville"/>
    <n v="29483"/>
    <x v="78"/>
    <x v="5"/>
    <s v="2015"/>
    <d v="2015-03-26T00:00:00"/>
    <n v="122.508"/>
    <n v="6"/>
    <n v="72.739999999999995"/>
    <n v="90146"/>
    <x v="0"/>
  </r>
  <r>
    <n v="25185"/>
    <s v="Not Specified"/>
    <n v="0.05"/>
    <n v="34.99"/>
    <n v="7.73"/>
    <n v="2287"/>
    <x v="1"/>
    <s v="Samuel Newman"/>
    <s v="Express Air"/>
    <x v="0"/>
    <x v="0"/>
    <x v="0"/>
    <s v="Small Box"/>
    <x v="17"/>
    <n v="0.59"/>
    <n v="-2.8720477611940295E-2"/>
    <s v="United States"/>
    <x v="3"/>
    <x v="39"/>
    <s v="Summerville"/>
    <n v="29483"/>
    <x v="78"/>
    <x v="5"/>
    <s v="2015"/>
    <d v="2015-03-27T00:00:00"/>
    <n v="-12.026699999999998"/>
    <n v="12"/>
    <n v="418.75"/>
    <n v="90146"/>
    <x v="0"/>
  </r>
  <r>
    <n v="24396"/>
    <s v="Low"/>
    <n v="0.1"/>
    <n v="54.1"/>
    <n v="19.989999999999998"/>
    <n v="2287"/>
    <x v="1"/>
    <s v="Samuel Newman"/>
    <s v="Regular Air"/>
    <x v="0"/>
    <x v="0"/>
    <x v="10"/>
    <s v="Small Box"/>
    <x v="725"/>
    <n v="0.59"/>
    <n v="7.2548393279243589E-2"/>
    <s v="United States"/>
    <x v="3"/>
    <x v="39"/>
    <s v="Summerville"/>
    <n v="29483"/>
    <x v="153"/>
    <x v="2"/>
    <s v="2015"/>
    <d v="2015-02-24T00:00:00"/>
    <n v="34.067999999999998"/>
    <n v="9"/>
    <n v="469.59"/>
    <n v="90147"/>
    <x v="0"/>
  </r>
  <r>
    <n v="19243"/>
    <s v="Critical"/>
    <n v="0.01"/>
    <n v="7.59"/>
    <n v="4"/>
    <n v="2289"/>
    <x v="0"/>
    <s v="Ryan Herman"/>
    <s v="Regular Air"/>
    <x v="1"/>
    <x v="1"/>
    <x v="2"/>
    <s v="Wrap Bag"/>
    <x v="150"/>
    <n v="0.42"/>
    <n v="2.1798165137614685E-2"/>
    <s v="United States"/>
    <x v="2"/>
    <x v="3"/>
    <s v="Burnsville"/>
    <n v="55337"/>
    <x v="82"/>
    <x v="3"/>
    <s v="2015"/>
    <d v="2015-05-04T00:00:00"/>
    <n v="2.9700000000000006"/>
    <n v="17"/>
    <n v="136.25"/>
    <n v="88165"/>
    <x v="0"/>
  </r>
  <r>
    <n v="21334"/>
    <s v="Not Specified"/>
    <n v="0"/>
    <n v="42.98"/>
    <n v="4.62"/>
    <n v="2290"/>
    <x v="1"/>
    <s v="Glen Robertson"/>
    <s v="Regular Air"/>
    <x v="1"/>
    <x v="0"/>
    <x v="15"/>
    <s v="Small Box"/>
    <x v="647"/>
    <n v="0.56000000000000005"/>
    <n v="0.69"/>
    <s v="United States"/>
    <x v="2"/>
    <x v="3"/>
    <s v="Coon Rapids"/>
    <n v="55433"/>
    <x v="61"/>
    <x v="0"/>
    <s v="2015"/>
    <d v="2015-01-08T00:00:00"/>
    <n v="385.30289999999997"/>
    <n v="12"/>
    <n v="558.41"/>
    <n v="88163"/>
    <x v="0"/>
  </r>
  <r>
    <n v="21335"/>
    <s v="Not Specified"/>
    <n v="0.03"/>
    <n v="21.78"/>
    <n v="5.94"/>
    <n v="2290"/>
    <x v="1"/>
    <s v="Glen Robertson"/>
    <s v="Regular Air"/>
    <x v="1"/>
    <x v="0"/>
    <x v="15"/>
    <s v="Medium Box"/>
    <x v="726"/>
    <n v="0.5"/>
    <n v="0.64502790986148428"/>
    <s v="United States"/>
    <x v="2"/>
    <x v="3"/>
    <s v="Coon Rapids"/>
    <n v="55433"/>
    <x v="61"/>
    <x v="0"/>
    <s v="2015"/>
    <d v="2015-01-08T00:00:00"/>
    <n v="187.2"/>
    <n v="13"/>
    <n v="290.22000000000003"/>
    <n v="88163"/>
    <x v="0"/>
  </r>
  <r>
    <n v="19723"/>
    <s v="Medium"/>
    <n v="7.0000000000000007E-2"/>
    <n v="80.98"/>
    <n v="7.18"/>
    <n v="2290"/>
    <x v="1"/>
    <s v="Glen Robertson"/>
    <s v="Regular Air"/>
    <x v="0"/>
    <x v="2"/>
    <x v="13"/>
    <s v="Small Box"/>
    <x v="727"/>
    <n v="0.48"/>
    <n v="0.69"/>
    <s v="United States"/>
    <x v="2"/>
    <x v="3"/>
    <s v="Coon Rapids"/>
    <n v="55433"/>
    <x v="128"/>
    <x v="2"/>
    <s v="2015"/>
    <d v="2015-02-06T00:00:00"/>
    <n v="779.47230000000002"/>
    <n v="15"/>
    <n v="1129.67"/>
    <n v="88164"/>
    <x v="0"/>
  </r>
  <r>
    <n v="24673"/>
    <s v="Critical"/>
    <n v="7.0000000000000007E-2"/>
    <n v="270.98"/>
    <n v="50"/>
    <n v="2302"/>
    <x v="1"/>
    <s v="Beth Dolan"/>
    <s v="Delivery Truck"/>
    <x v="0"/>
    <x v="1"/>
    <x v="1"/>
    <s v="Jumbo Drum"/>
    <x v="728"/>
    <n v="0.77"/>
    <n v="1.1366049430795656E-2"/>
    <s v="United States"/>
    <x v="3"/>
    <x v="26"/>
    <s v="Panama City"/>
    <n v="32404"/>
    <x v="143"/>
    <x v="2"/>
    <s v="2015"/>
    <d v="2015-02-13T00:00:00"/>
    <n v="27.725999999999999"/>
    <n v="9"/>
    <n v="2439.37"/>
    <n v="87695"/>
    <x v="0"/>
  </r>
  <r>
    <n v="23344"/>
    <s v="High"/>
    <n v="0.1"/>
    <n v="12.53"/>
    <n v="0.49"/>
    <n v="2302"/>
    <x v="1"/>
    <s v="Beth Dolan"/>
    <s v="Regular Air"/>
    <x v="0"/>
    <x v="0"/>
    <x v="9"/>
    <s v="Small Box"/>
    <x v="369"/>
    <n v="0.38"/>
    <n v="2.6566398608998045"/>
    <s v="United States"/>
    <x v="3"/>
    <x v="26"/>
    <s v="Panama City"/>
    <n v="32404"/>
    <x v="35"/>
    <x v="0"/>
    <s v="2015"/>
    <d v="2015-01-04T00:00:00"/>
    <n v="244.464"/>
    <n v="8"/>
    <n v="92.02"/>
    <n v="87696"/>
    <x v="0"/>
  </r>
  <r>
    <n v="23345"/>
    <s v="High"/>
    <n v="0.1"/>
    <n v="146.34"/>
    <n v="43.75"/>
    <n v="2302"/>
    <x v="1"/>
    <s v="Beth Dolan"/>
    <s v="Delivery Truck"/>
    <x v="0"/>
    <x v="1"/>
    <x v="11"/>
    <s v="Jumbo Box"/>
    <x v="729"/>
    <n v="0.64"/>
    <n v="-1.6701745723858223"/>
    <s v="United States"/>
    <x v="3"/>
    <x v="26"/>
    <s v="Panama City"/>
    <n v="32404"/>
    <x v="35"/>
    <x v="0"/>
    <s v="2015"/>
    <d v="2015-01-04T00:00:00"/>
    <n v="-473.57799999999997"/>
    <n v="2"/>
    <n v="283.55"/>
    <n v="87696"/>
    <x v="0"/>
  </r>
  <r>
    <n v="6673"/>
    <s v="Critical"/>
    <n v="7.0000000000000007E-2"/>
    <n v="270.98"/>
    <n v="50"/>
    <n v="2303"/>
    <x v="1"/>
    <s v="Joe Baldwin"/>
    <s v="Delivery Truck"/>
    <x v="0"/>
    <x v="1"/>
    <x v="1"/>
    <s v="Jumbo Drum"/>
    <x v="728"/>
    <n v="0.77"/>
    <n v="-9.8437301434386743E-3"/>
    <s v="United States"/>
    <x v="1"/>
    <x v="4"/>
    <s v="New York City"/>
    <n v="10011"/>
    <x v="143"/>
    <x v="2"/>
    <s v="2015"/>
    <d v="2015-02-13T00:00:00"/>
    <n v="-96.05"/>
    <n v="36"/>
    <n v="9757.48"/>
    <n v="47493"/>
    <x v="0"/>
  </r>
  <r>
    <n v="5345"/>
    <s v="High"/>
    <n v="0.1"/>
    <n v="146.34"/>
    <n v="43.75"/>
    <n v="2303"/>
    <x v="1"/>
    <s v="Joe Baldwin"/>
    <s v="Delivery Truck"/>
    <x v="0"/>
    <x v="1"/>
    <x v="11"/>
    <s v="Jumbo Box"/>
    <x v="729"/>
    <n v="0.64"/>
    <n v="-0.31840731684378826"/>
    <s v="United States"/>
    <x v="1"/>
    <x v="4"/>
    <s v="New York City"/>
    <n v="10011"/>
    <x v="35"/>
    <x v="0"/>
    <s v="2015"/>
    <d v="2015-01-04T00:00:00"/>
    <n v="-270.85000000000002"/>
    <n v="6"/>
    <n v="850.64"/>
    <n v="37987"/>
    <x v="0"/>
  </r>
  <r>
    <n v="19934"/>
    <s v="High"/>
    <n v="0"/>
    <n v="90.48"/>
    <n v="19.989999999999998"/>
    <n v="2305"/>
    <x v="0"/>
    <s v="Pat Kinney"/>
    <s v="Regular Air"/>
    <x v="2"/>
    <x v="0"/>
    <x v="4"/>
    <s v="Small Box"/>
    <x v="634"/>
    <n v="0.4"/>
    <n v="0.69"/>
    <s v="United States"/>
    <x v="2"/>
    <x v="46"/>
    <s v="Watertown"/>
    <n v="57201"/>
    <x v="123"/>
    <x v="1"/>
    <s v="2015"/>
    <d v="2015-06-24T00:00:00"/>
    <n v="800.25509999999986"/>
    <n v="12"/>
    <n v="1159.79"/>
    <n v="89869"/>
    <x v="0"/>
  </r>
  <r>
    <n v="23313"/>
    <s v="Low"/>
    <n v="0.08"/>
    <n v="9.48"/>
    <n v="7.29"/>
    <n v="2308"/>
    <x v="1"/>
    <s v="Laurence Cummings"/>
    <s v="Regular Air"/>
    <x v="2"/>
    <x v="1"/>
    <x v="2"/>
    <s v="Small Pack"/>
    <x v="2"/>
    <n v="0.45"/>
    <n v="-2.4925816023738872"/>
    <s v="United States"/>
    <x v="3"/>
    <x v="26"/>
    <s v="Lehigh Acres"/>
    <n v="33971"/>
    <x v="120"/>
    <x v="5"/>
    <s v="2015"/>
    <d v="2015-03-26T00:00:00"/>
    <n v="-50.4"/>
    <n v="2"/>
    <n v="20.22"/>
    <n v="90557"/>
    <x v="0"/>
  </r>
  <r>
    <n v="23314"/>
    <s v="Low"/>
    <n v="0.03"/>
    <n v="193.17"/>
    <n v="19.989999999999998"/>
    <n v="2308"/>
    <x v="1"/>
    <s v="Laurence Cummings"/>
    <s v="Regular Air"/>
    <x v="2"/>
    <x v="0"/>
    <x v="10"/>
    <s v="Small Box"/>
    <x v="538"/>
    <n v="0.71"/>
    <n v="-0.22515219791216098"/>
    <s v="United States"/>
    <x v="3"/>
    <x v="26"/>
    <s v="Lehigh Acres"/>
    <n v="33971"/>
    <x v="120"/>
    <x v="5"/>
    <s v="2015"/>
    <d v="2015-03-28T00:00:00"/>
    <n v="-348.75400000000002"/>
    <n v="8"/>
    <n v="1548.97"/>
    <n v="90557"/>
    <x v="0"/>
  </r>
  <r>
    <n v="26048"/>
    <s v="High"/>
    <n v="0.08"/>
    <n v="68.81"/>
    <n v="60"/>
    <n v="2323"/>
    <x v="1"/>
    <s v="Emma Buckley"/>
    <s v="Delivery Truck"/>
    <x v="2"/>
    <x v="0"/>
    <x v="15"/>
    <s v="Jumbo Drum"/>
    <x v="730"/>
    <n v="0.41"/>
    <n v="-1.6291659267152072"/>
    <s v="United States"/>
    <x v="0"/>
    <x v="1"/>
    <s v="Coachella"/>
    <n v="92236"/>
    <x v="44"/>
    <x v="5"/>
    <s v="2015"/>
    <d v="2015-03-17T00:00:00"/>
    <n v="-550.42999999999995"/>
    <n v="5"/>
    <n v="337.86"/>
    <n v="88721"/>
    <x v="0"/>
  </r>
  <r>
    <n v="26049"/>
    <s v="High"/>
    <n v="0.04"/>
    <n v="21.38"/>
    <n v="8.99"/>
    <n v="2323"/>
    <x v="1"/>
    <s v="Emma Buckley"/>
    <s v="Regular Air"/>
    <x v="2"/>
    <x v="0"/>
    <x v="0"/>
    <s v="Small Pack"/>
    <x v="731"/>
    <n v="0.59"/>
    <n v="-0.61892886830542693"/>
    <s v="United States"/>
    <x v="0"/>
    <x v="1"/>
    <s v="Coachella"/>
    <n v="92236"/>
    <x v="44"/>
    <x v="5"/>
    <s v="2015"/>
    <d v="2015-03-18T00:00:00"/>
    <n v="-52.12"/>
    <n v="4"/>
    <n v="84.21"/>
    <n v="88721"/>
    <x v="0"/>
  </r>
  <r>
    <n v="23053"/>
    <s v="Not Specified"/>
    <n v="0.06"/>
    <n v="4.9800000000000004"/>
    <n v="4.62"/>
    <n v="2323"/>
    <x v="1"/>
    <s v="Emma Buckley"/>
    <s v="Express Air"/>
    <x v="2"/>
    <x v="2"/>
    <x v="13"/>
    <s v="Small Pack"/>
    <x v="139"/>
    <n v="0.64"/>
    <n v="-0.69708311822405777"/>
    <s v="United States"/>
    <x v="0"/>
    <x v="1"/>
    <s v="Coachella"/>
    <n v="92236"/>
    <x v="117"/>
    <x v="1"/>
    <s v="2015"/>
    <d v="2015-06-19T00:00:00"/>
    <n v="-27.004999999999999"/>
    <n v="7"/>
    <n v="38.74"/>
    <n v="88722"/>
    <x v="0"/>
  </r>
  <r>
    <n v="25456"/>
    <s v="Medium"/>
    <n v="0.06"/>
    <n v="28.53"/>
    <n v="1.49"/>
    <n v="2330"/>
    <x v="0"/>
    <s v="Kara Foster"/>
    <s v="Regular Air"/>
    <x v="1"/>
    <x v="0"/>
    <x v="8"/>
    <s v="Small Box"/>
    <x v="107"/>
    <n v="0.38"/>
    <n v="0.55662987545678277"/>
    <s v="United States"/>
    <x v="2"/>
    <x v="25"/>
    <s v="Marion"/>
    <n v="52302"/>
    <x v="120"/>
    <x v="5"/>
    <s v="2015"/>
    <d v="2015-03-27T00:00:00"/>
    <n v="74.638500000000008"/>
    <n v="5"/>
    <n v="134.09"/>
    <n v="90964"/>
    <x v="0"/>
  </r>
  <r>
    <n v="19441"/>
    <s v="High"/>
    <n v="0.06"/>
    <n v="180.98"/>
    <n v="26.2"/>
    <n v="2333"/>
    <x v="0"/>
    <s v="Megan Woods"/>
    <s v="Delivery Truck"/>
    <x v="2"/>
    <x v="1"/>
    <x v="1"/>
    <s v="Jumbo Drum"/>
    <x v="68"/>
    <n v="0.59"/>
    <n v="-0.63753716163354723"/>
    <s v="United States"/>
    <x v="2"/>
    <x v="45"/>
    <s v="Green Bay"/>
    <n v="54302"/>
    <x v="96"/>
    <x v="1"/>
    <s v="2015"/>
    <d v="2015-06-24T00:00:00"/>
    <n v="-122.235"/>
    <n v="1"/>
    <n v="191.73"/>
    <n v="89611"/>
    <x v="0"/>
  </r>
  <r>
    <n v="23721"/>
    <s v="Low"/>
    <n v="0.06"/>
    <n v="60.65"/>
    <n v="12.23"/>
    <n v="2334"/>
    <x v="1"/>
    <s v="Stephanie Hawkins"/>
    <s v="Regular Air"/>
    <x v="3"/>
    <x v="1"/>
    <x v="2"/>
    <s v="Medium Box"/>
    <x v="614"/>
    <n v="0.64"/>
    <n v="0.69"/>
    <s v="United States"/>
    <x v="2"/>
    <x v="45"/>
    <s v="Greenfield"/>
    <n v="53220"/>
    <x v="34"/>
    <x v="4"/>
    <s v="2015"/>
    <d v="2015-04-08T00:00:00"/>
    <n v="427.00649999999996"/>
    <n v="10"/>
    <n v="618.85"/>
    <n v="89608"/>
    <x v="0"/>
  </r>
  <r>
    <n v="23693"/>
    <s v="Not Specified"/>
    <n v="0.05"/>
    <n v="14.81"/>
    <n v="13.32"/>
    <n v="2334"/>
    <x v="1"/>
    <s v="Stephanie Hawkins"/>
    <s v="Regular Air"/>
    <x v="2"/>
    <x v="0"/>
    <x v="15"/>
    <s v="Small Box"/>
    <x v="296"/>
    <n v="0.43"/>
    <n v="-1.6422967497198036"/>
    <s v="United States"/>
    <x v="2"/>
    <x v="45"/>
    <s v="Greenfield"/>
    <n v="53220"/>
    <x v="37"/>
    <x v="4"/>
    <s v="2015"/>
    <d v="2015-04-11T00:00:00"/>
    <n v="-190.49"/>
    <n v="8"/>
    <n v="115.99"/>
    <n v="89609"/>
    <x v="0"/>
  </r>
  <r>
    <n v="23694"/>
    <s v="Not Specified"/>
    <n v="0.08"/>
    <n v="2.78"/>
    <n v="1.25"/>
    <n v="2334"/>
    <x v="1"/>
    <s v="Stephanie Hawkins"/>
    <s v="Regular Air"/>
    <x v="2"/>
    <x v="0"/>
    <x v="0"/>
    <s v="Wrap Bag"/>
    <x v="732"/>
    <n v="0.59"/>
    <n v="-0.45066803699897223"/>
    <s v="United States"/>
    <x v="2"/>
    <x v="45"/>
    <s v="Greenfield"/>
    <n v="53220"/>
    <x v="37"/>
    <x v="4"/>
    <s v="2015"/>
    <d v="2015-04-10T00:00:00"/>
    <n v="-8.77"/>
    <n v="7"/>
    <n v="19.46"/>
    <n v="89609"/>
    <x v="0"/>
  </r>
  <r>
    <n v="24952"/>
    <s v="Low"/>
    <n v="0.06"/>
    <n v="3.74"/>
    <n v="0.94"/>
    <n v="2334"/>
    <x v="1"/>
    <s v="Stephanie Hawkins"/>
    <s v="Regular Air"/>
    <x v="1"/>
    <x v="0"/>
    <x v="3"/>
    <s v="Wrap Bag"/>
    <x v="733"/>
    <n v="0.83"/>
    <n v="-0.17173184357541899"/>
    <s v="United States"/>
    <x v="2"/>
    <x v="45"/>
    <s v="Greenfield"/>
    <n v="53220"/>
    <x v="42"/>
    <x v="1"/>
    <s v="2015"/>
    <d v="2015-06-09T00:00:00"/>
    <n v="-7.6849999999999996"/>
    <n v="12"/>
    <n v="44.75"/>
    <n v="89610"/>
    <x v="0"/>
  </r>
  <r>
    <n v="25241"/>
    <s v="Critical"/>
    <n v="0.06"/>
    <n v="2.08"/>
    <n v="5.33"/>
    <n v="2338"/>
    <x v="1"/>
    <s v="Lynn Hines"/>
    <s v="Regular Air"/>
    <x v="1"/>
    <x v="1"/>
    <x v="2"/>
    <s v="Small Box"/>
    <x v="261"/>
    <n v="0.43"/>
    <n v="-8.9446587215601294"/>
    <s v="United States"/>
    <x v="1"/>
    <x v="30"/>
    <s v="College Park"/>
    <n v="20740"/>
    <x v="107"/>
    <x v="0"/>
    <s v="2015"/>
    <d v="2015-01-13T00:00:00"/>
    <n v="-82.559200000000004"/>
    <n v="4"/>
    <n v="9.23"/>
    <n v="91480"/>
    <x v="0"/>
  </r>
  <r>
    <n v="26137"/>
    <s v="High"/>
    <n v="0.1"/>
    <n v="6.75"/>
    <n v="2.99"/>
    <n v="2338"/>
    <x v="1"/>
    <s v="Lynn Hines"/>
    <s v="Regular Air"/>
    <x v="1"/>
    <x v="0"/>
    <x v="8"/>
    <s v="Small Box"/>
    <x v="734"/>
    <n v="0.35"/>
    <n v="0.18878081764277543"/>
    <s v="United States"/>
    <x v="1"/>
    <x v="30"/>
    <s v="College Park"/>
    <n v="20740"/>
    <x v="48"/>
    <x v="5"/>
    <s v="2015"/>
    <d v="2015-03-29T00:00:00"/>
    <n v="18.147500000000001"/>
    <n v="15"/>
    <n v="96.13"/>
    <n v="91481"/>
    <x v="0"/>
  </r>
  <r>
    <n v="22526"/>
    <s v="Medium"/>
    <n v="0.05"/>
    <n v="11.58"/>
    <n v="6.97"/>
    <n v="2339"/>
    <x v="0"/>
    <s v="Gordon Boswell"/>
    <s v="Regular Air"/>
    <x v="1"/>
    <x v="0"/>
    <x v="4"/>
    <s v="Small Box"/>
    <x v="240"/>
    <n v="0.35"/>
    <n v="3.7939426717144439E-2"/>
    <s v="United States"/>
    <x v="2"/>
    <x v="7"/>
    <s v="Cloverleaf"/>
    <n v="77015"/>
    <x v="40"/>
    <x v="3"/>
    <s v="2015"/>
    <d v="2015-05-28T00:00:00"/>
    <n v="2.8060000000000027"/>
    <n v="6"/>
    <n v="73.959999999999994"/>
    <n v="91482"/>
    <x v="0"/>
  </r>
  <r>
    <n v="19052"/>
    <s v="Medium"/>
    <n v="7.0000000000000007E-2"/>
    <n v="200.98"/>
    <n v="23.76"/>
    <n v="2345"/>
    <x v="1"/>
    <s v="Colleen Marsh"/>
    <s v="Delivery Truck"/>
    <x v="0"/>
    <x v="1"/>
    <x v="1"/>
    <s v="Jumbo Drum"/>
    <x v="735"/>
    <n v="0.57999999999999996"/>
    <n v="-7.3329641729885375E-2"/>
    <s v="United States"/>
    <x v="3"/>
    <x v="35"/>
    <s v="Paducah"/>
    <n v="42003"/>
    <x v="88"/>
    <x v="5"/>
    <s v="2015"/>
    <d v="2015-03-15T00:00:00"/>
    <n v="-132.42600000000002"/>
    <n v="9"/>
    <n v="1805.9"/>
    <n v="89504"/>
    <x v="0"/>
  </r>
  <r>
    <n v="19053"/>
    <s v="Medium"/>
    <n v="0.02"/>
    <n v="179.29"/>
    <n v="29.21"/>
    <n v="2345"/>
    <x v="1"/>
    <s v="Colleen Marsh"/>
    <s v="Delivery Truck"/>
    <x v="0"/>
    <x v="1"/>
    <x v="11"/>
    <s v="Jumbo Box"/>
    <x v="218"/>
    <n v="0.76"/>
    <n v="-1.3205613178767539"/>
    <s v="United States"/>
    <x v="3"/>
    <x v="35"/>
    <s v="Paducah"/>
    <n v="42003"/>
    <x v="88"/>
    <x v="5"/>
    <s v="2015"/>
    <d v="2015-03-14T00:00:00"/>
    <n v="-411.23599999999999"/>
    <n v="2"/>
    <n v="311.41000000000003"/>
    <n v="89504"/>
    <x v="0"/>
  </r>
  <r>
    <n v="20776"/>
    <s v="Low"/>
    <n v="0.03"/>
    <n v="297.64"/>
    <n v="14.7"/>
    <n v="2346"/>
    <x v="1"/>
    <s v="Sylvia Kumar"/>
    <s v="Delivery Truck"/>
    <x v="0"/>
    <x v="2"/>
    <x v="6"/>
    <s v="Jumbo Drum"/>
    <x v="192"/>
    <n v="0.56999999999999995"/>
    <n v="-1.3210504309356495E-2"/>
    <s v="United States"/>
    <x v="3"/>
    <x v="35"/>
    <s v="Pleasure Ridge Park"/>
    <n v="40258"/>
    <x v="56"/>
    <x v="0"/>
    <s v="2015"/>
    <d v="2015-01-15T00:00:00"/>
    <n v="-48.971999999999994"/>
    <n v="12"/>
    <n v="3707.05"/>
    <n v="89503"/>
    <x v="0"/>
  </r>
  <r>
    <n v="21627"/>
    <s v="High"/>
    <n v="0.1"/>
    <n v="218.75"/>
    <n v="69.64"/>
    <n v="2346"/>
    <x v="1"/>
    <s v="Sylvia Kumar"/>
    <s v="Delivery Truck"/>
    <x v="0"/>
    <x v="1"/>
    <x v="11"/>
    <s v="Jumbo Box"/>
    <x v="228"/>
    <n v="0.77"/>
    <n v="2.2208200543280644E-2"/>
    <s v="United States"/>
    <x v="3"/>
    <x v="35"/>
    <s v="Pleasure Ridge Park"/>
    <n v="40258"/>
    <x v="135"/>
    <x v="3"/>
    <s v="2015"/>
    <d v="2015-05-21T00:00:00"/>
    <n v="62.297999999999995"/>
    <n v="17"/>
    <n v="2805.18"/>
    <n v="89505"/>
    <x v="0"/>
  </r>
  <r>
    <n v="18675"/>
    <s v="Critical"/>
    <n v="0.08"/>
    <n v="6.48"/>
    <n v="7.49"/>
    <n v="2351"/>
    <x v="0"/>
    <s v="Faye Silver"/>
    <s v="Regular Air"/>
    <x v="0"/>
    <x v="0"/>
    <x v="7"/>
    <s v="Small Box"/>
    <x v="664"/>
    <n v="0.37"/>
    <n v="-1.4756369032896364"/>
    <s v="United States"/>
    <x v="1"/>
    <x v="30"/>
    <s v="Crofton"/>
    <n v="21114"/>
    <x v="25"/>
    <x v="5"/>
    <s v="2015"/>
    <d v="2015-04-02T00:00:00"/>
    <n v="-119.32"/>
    <n v="13"/>
    <n v="80.86"/>
    <n v="86163"/>
    <x v="0"/>
  </r>
  <r>
    <n v="20904"/>
    <s v="Critical"/>
    <n v="0.06"/>
    <n v="59.76"/>
    <n v="9.7100000000000009"/>
    <n v="2352"/>
    <x v="1"/>
    <s v="Kerry Beach"/>
    <s v="Regular Air"/>
    <x v="3"/>
    <x v="0"/>
    <x v="10"/>
    <s v="Small Box"/>
    <x v="373"/>
    <n v="0.56999999999999995"/>
    <n v="0.69"/>
    <s v="United States"/>
    <x v="1"/>
    <x v="30"/>
    <s v="Cumberland"/>
    <n v="21501"/>
    <x v="105"/>
    <x v="1"/>
    <s v="2015"/>
    <d v="2015-06-23T00:00:00"/>
    <n v="756.67470000000003"/>
    <n v="18"/>
    <n v="1096.6300000000001"/>
    <n v="86165"/>
    <x v="0"/>
  </r>
  <r>
    <n v="20905"/>
    <s v="Critical"/>
    <n v="7.0000000000000007E-2"/>
    <n v="195.99"/>
    <n v="4.2"/>
    <n v="2352"/>
    <x v="1"/>
    <s v="Kerry Beach"/>
    <s v="Regular Air"/>
    <x v="3"/>
    <x v="2"/>
    <x v="5"/>
    <s v="Small Box"/>
    <x v="736"/>
    <n v="0.56000000000000005"/>
    <n v="-0.35174175789407075"/>
    <s v="United States"/>
    <x v="1"/>
    <x v="30"/>
    <s v="Cumberland"/>
    <n v="21501"/>
    <x v="105"/>
    <x v="1"/>
    <s v="2015"/>
    <d v="2015-06-23T00:00:00"/>
    <n v="-222.34299999999999"/>
    <n v="4"/>
    <n v="632.12"/>
    <n v="86165"/>
    <x v="0"/>
  </r>
  <r>
    <n v="19270"/>
    <s v="Not Specified"/>
    <n v="0.09"/>
    <n v="71.37"/>
    <n v="69"/>
    <n v="2352"/>
    <x v="1"/>
    <s v="Kerry Beach"/>
    <s v="Regular Air"/>
    <x v="1"/>
    <x v="1"/>
    <x v="11"/>
    <s v="Large Box"/>
    <x v="737"/>
    <n v="0.68"/>
    <n v="-1.1797077468572044"/>
    <s v="United States"/>
    <x v="1"/>
    <x v="30"/>
    <s v="Cumberland"/>
    <n v="21501"/>
    <x v="96"/>
    <x v="1"/>
    <s v="2015"/>
    <d v="2015-06-24T00:00:00"/>
    <n v="-1537.1356000000003"/>
    <n v="19"/>
    <n v="1302.98"/>
    <n v="86166"/>
    <x v="0"/>
  </r>
  <r>
    <n v="25338"/>
    <s v="Critical"/>
    <n v="0.04"/>
    <n v="5.98"/>
    <n v="0.96"/>
    <n v="2353"/>
    <x v="1"/>
    <s v="Patrick Lowry"/>
    <s v="Regular Air"/>
    <x v="0"/>
    <x v="0"/>
    <x v="0"/>
    <s v="Wrap Bag"/>
    <x v="631"/>
    <n v="0.6"/>
    <n v="0.39986038394415363"/>
    <s v="United States"/>
    <x v="1"/>
    <x v="30"/>
    <s v="Edgewood"/>
    <n v="21040"/>
    <x v="119"/>
    <x v="4"/>
    <s v="2015"/>
    <d v="2015-04-30T00:00:00"/>
    <n v="52.697600000000001"/>
    <n v="22"/>
    <n v="131.79"/>
    <n v="86164"/>
    <x v="0"/>
  </r>
  <r>
    <n v="25339"/>
    <s v="Critical"/>
    <n v="0.01"/>
    <n v="20.99"/>
    <n v="0.99"/>
    <n v="2353"/>
    <x v="1"/>
    <s v="Patrick Lowry"/>
    <s v="Regular Air"/>
    <x v="0"/>
    <x v="2"/>
    <x v="5"/>
    <s v="Wrap Bag"/>
    <x v="201"/>
    <n v="0.56999999999999995"/>
    <n v="-2.2132510614208885"/>
    <s v="United States"/>
    <x v="1"/>
    <x v="30"/>
    <s v="Edgewood"/>
    <n v="21040"/>
    <x v="119"/>
    <x v="4"/>
    <s v="2015"/>
    <d v="2015-04-30T00:00:00"/>
    <n v="-78.194159999999982"/>
    <n v="2"/>
    <n v="35.33"/>
    <n v="86164"/>
    <x v="0"/>
  </r>
  <r>
    <n v="22649"/>
    <s v="Not Specified"/>
    <n v="0.1"/>
    <n v="78.69"/>
    <n v="19.989999999999998"/>
    <n v="2355"/>
    <x v="1"/>
    <s v="Clyde Burnett"/>
    <s v="Regular Air"/>
    <x v="3"/>
    <x v="1"/>
    <x v="2"/>
    <s v="Small Box"/>
    <x v="3"/>
    <n v="0.43"/>
    <n v="0.69"/>
    <s v="United States"/>
    <x v="0"/>
    <x v="1"/>
    <s v="Coachella"/>
    <n v="92236"/>
    <x v="2"/>
    <x v="2"/>
    <s v="2015"/>
    <d v="2015-02-16T00:00:00"/>
    <n v="465.43949999999995"/>
    <n v="9"/>
    <n v="674.55"/>
    <n v="91304"/>
    <x v="0"/>
  </r>
  <r>
    <n v="21511"/>
    <s v="Medium"/>
    <n v="0.06"/>
    <n v="146.34"/>
    <n v="43.75"/>
    <n v="2355"/>
    <x v="1"/>
    <s v="Clyde Burnett"/>
    <s v="Delivery Truck"/>
    <x v="3"/>
    <x v="1"/>
    <x v="11"/>
    <s v="Jumbo Box"/>
    <x v="729"/>
    <n v="0.65"/>
    <n v="-5.1863772629034882E-2"/>
    <s v="United States"/>
    <x v="0"/>
    <x v="1"/>
    <s v="Coachella"/>
    <n v="92236"/>
    <x v="154"/>
    <x v="1"/>
    <s v="2015"/>
    <d v="2015-06-18T00:00:00"/>
    <n v="-89.27"/>
    <n v="12"/>
    <n v="1721.24"/>
    <n v="91306"/>
    <x v="0"/>
  </r>
  <r>
    <n v="24526"/>
    <s v="Medium"/>
    <n v="0"/>
    <n v="29.34"/>
    <n v="7.87"/>
    <n v="2356"/>
    <x v="0"/>
    <s v="Emma Bloom"/>
    <s v="Regular Air"/>
    <x v="3"/>
    <x v="1"/>
    <x v="2"/>
    <s v="Small Box"/>
    <x v="189"/>
    <n v="0.54"/>
    <n v="0.57657320685837399"/>
    <s v="United States"/>
    <x v="0"/>
    <x v="47"/>
    <s v="Rock Springs"/>
    <n v="82901"/>
    <x v="24"/>
    <x v="5"/>
    <s v="2015"/>
    <d v="2015-03-17T00:00:00"/>
    <n v="385.37"/>
    <n v="22"/>
    <n v="668.38"/>
    <n v="91305"/>
    <x v="0"/>
  </r>
  <r>
    <n v="20798"/>
    <s v="Low"/>
    <n v="0.1"/>
    <n v="205.99"/>
    <n v="8.99"/>
    <n v="2358"/>
    <x v="1"/>
    <s v="Danielle Baird"/>
    <s v="Regular Air"/>
    <x v="0"/>
    <x v="2"/>
    <x v="5"/>
    <s v="Small Box"/>
    <x v="20"/>
    <n v="0.56000000000000005"/>
    <n v="0.45283716345265235"/>
    <s v="United States"/>
    <x v="3"/>
    <x v="26"/>
    <s v="Fort Lauderdale"/>
    <n v="33311"/>
    <x v="30"/>
    <x v="5"/>
    <s v="2015"/>
    <d v="2015-03-08T00:00:00"/>
    <n v="147"/>
    <n v="2"/>
    <n v="324.62"/>
    <n v="88267"/>
    <x v="0"/>
  </r>
  <r>
    <n v="18892"/>
    <s v="Critical"/>
    <n v="0.05"/>
    <n v="2.08"/>
    <n v="2.56"/>
    <n v="2358"/>
    <x v="1"/>
    <s v="Danielle Baird"/>
    <s v="Regular Air"/>
    <x v="1"/>
    <x v="0"/>
    <x v="12"/>
    <s v="Small Pack"/>
    <x v="101"/>
    <n v="0.55000000000000004"/>
    <n v="-25.531785976056685"/>
    <s v="United States"/>
    <x v="3"/>
    <x v="26"/>
    <s v="Fort Lauderdale"/>
    <n v="33311"/>
    <x v="79"/>
    <x v="2"/>
    <s v="2015"/>
    <d v="2015-02-16T00:00:00"/>
    <n v="-1045.0160000000001"/>
    <n v="19"/>
    <n v="40.93"/>
    <n v="88268"/>
    <x v="0"/>
  </r>
  <r>
    <n v="21772"/>
    <s v="Critical"/>
    <n v="0"/>
    <n v="7.28"/>
    <n v="1.77"/>
    <n v="2359"/>
    <x v="0"/>
    <s v="Annie Horne"/>
    <s v="Regular Air"/>
    <x v="1"/>
    <x v="0"/>
    <x v="7"/>
    <s v="Wrap Bag"/>
    <x v="738"/>
    <n v="0.37"/>
    <n v="3.1291651067016102"/>
    <s v="United States"/>
    <x v="3"/>
    <x v="26"/>
    <s v="Fort Myers"/>
    <n v="33917"/>
    <x v="64"/>
    <x v="2"/>
    <s v="2015"/>
    <d v="2015-02-05T00:00:00"/>
    <n v="167.16000000000003"/>
    <n v="7"/>
    <n v="53.42"/>
    <n v="88265"/>
    <x v="0"/>
  </r>
  <r>
    <n v="24890"/>
    <s v="High"/>
    <n v="0.06"/>
    <n v="8.33"/>
    <n v="1.99"/>
    <n v="2361"/>
    <x v="0"/>
    <s v="Vincent Daniel"/>
    <s v="Regular Air"/>
    <x v="0"/>
    <x v="2"/>
    <x v="13"/>
    <s v="Small Pack"/>
    <x v="140"/>
    <n v="0.52"/>
    <n v="-40.614840989399298"/>
    <s v="United States"/>
    <x v="3"/>
    <x v="26"/>
    <s v="Fruit Cove"/>
    <n v="32259"/>
    <x v="147"/>
    <x v="2"/>
    <s v="2015"/>
    <d v="2015-02-26T00:00:00"/>
    <n v="-344.82000000000005"/>
    <n v="1"/>
    <n v="8.49"/>
    <n v="88266"/>
    <x v="0"/>
  </r>
  <r>
    <n v="19369"/>
    <s v="High"/>
    <n v="0"/>
    <n v="5.77"/>
    <n v="5.92"/>
    <n v="2363"/>
    <x v="0"/>
    <s v="Jacob Murray"/>
    <s v="Regular Air"/>
    <x v="1"/>
    <x v="1"/>
    <x v="2"/>
    <s v="Medium Box"/>
    <x v="739"/>
    <n v="0.55000000000000004"/>
    <n v="-0.88034912004578625"/>
    <s v="United States"/>
    <x v="1"/>
    <x v="10"/>
    <s v="Medina"/>
    <n v="44256"/>
    <x v="86"/>
    <x v="4"/>
    <s v="2015"/>
    <d v="2015-04-13T00:00:00"/>
    <n v="-61.5276"/>
    <n v="11"/>
    <n v="69.89"/>
    <n v="90040"/>
    <x v="0"/>
  </r>
  <r>
    <n v="21582"/>
    <s v="Low"/>
    <n v="7.0000000000000007E-2"/>
    <n v="5.98"/>
    <n v="5.79"/>
    <n v="2369"/>
    <x v="0"/>
    <s v="Mike G Hartman"/>
    <s v="Regular Air"/>
    <x v="3"/>
    <x v="0"/>
    <x v="7"/>
    <s v="Small Box"/>
    <x v="26"/>
    <n v="0.36"/>
    <n v="-0.54214285714285715"/>
    <s v="United States"/>
    <x v="3"/>
    <x v="26"/>
    <s v="Pembroke Pines"/>
    <n v="33024"/>
    <x v="107"/>
    <x v="0"/>
    <s v="2015"/>
    <d v="2015-01-15T00:00:00"/>
    <n v="-41.972700000000003"/>
    <n v="13"/>
    <n v="77.42"/>
    <n v="90408"/>
    <x v="0"/>
  </r>
  <r>
    <n v="21988"/>
    <s v="Medium"/>
    <n v="0.01"/>
    <n v="1.76"/>
    <n v="0.7"/>
    <n v="2372"/>
    <x v="0"/>
    <s v="Marvin Parrott"/>
    <s v="Regular Air"/>
    <x v="0"/>
    <x v="0"/>
    <x v="0"/>
    <s v="Wrap Bag"/>
    <x v="28"/>
    <n v="0.56000000000000005"/>
    <n v="-0.21666666666666667"/>
    <s v="United States"/>
    <x v="2"/>
    <x v="3"/>
    <s v="Duluth"/>
    <n v="55803"/>
    <x v="24"/>
    <x v="5"/>
    <s v="2015"/>
    <d v="2015-03-16T00:00:00"/>
    <n v="-1.56"/>
    <n v="4"/>
    <n v="7.2"/>
    <n v="90714"/>
    <x v="0"/>
  </r>
  <r>
    <n v="22827"/>
    <s v="High"/>
    <n v="0.05"/>
    <n v="3.28"/>
    <n v="3.97"/>
    <n v="2376"/>
    <x v="1"/>
    <s v="Debra Batchelor"/>
    <s v="Regular Air"/>
    <x v="0"/>
    <x v="0"/>
    <x v="0"/>
    <s v="Wrap Bag"/>
    <x v="623"/>
    <n v="0.56000000000000005"/>
    <n v="-1.635503344754446"/>
    <s v="United States"/>
    <x v="0"/>
    <x v="44"/>
    <s v="Moscow"/>
    <n v="83843"/>
    <x v="93"/>
    <x v="5"/>
    <s v="2015"/>
    <d v="2015-03-06T00:00:00"/>
    <n v="-100.24"/>
    <n v="18"/>
    <n v="61.29"/>
    <n v="91321"/>
    <x v="0"/>
  </r>
  <r>
    <n v="22828"/>
    <s v="High"/>
    <n v="0.03"/>
    <n v="6.98"/>
    <n v="9.69"/>
    <n v="2376"/>
    <x v="1"/>
    <s v="Debra Batchelor"/>
    <s v="Regular Air"/>
    <x v="0"/>
    <x v="0"/>
    <x v="10"/>
    <s v="Small Box"/>
    <x v="740"/>
    <n v="0.83"/>
    <n v="-2.4060467246907926"/>
    <s v="United States"/>
    <x v="0"/>
    <x v="44"/>
    <s v="Moscow"/>
    <n v="83843"/>
    <x v="93"/>
    <x v="5"/>
    <s v="2015"/>
    <d v="2015-03-07T00:00:00"/>
    <n v="-262.62"/>
    <n v="15"/>
    <n v="109.15"/>
    <n v="91321"/>
    <x v="0"/>
  </r>
  <r>
    <n v="18151"/>
    <s v="Low"/>
    <n v="0.06"/>
    <n v="122.99"/>
    <n v="19.989999999999998"/>
    <n v="2379"/>
    <x v="0"/>
    <s v="Mildred Briggs"/>
    <s v="Regular Air"/>
    <x v="2"/>
    <x v="0"/>
    <x v="8"/>
    <s v="Small Box"/>
    <x v="741"/>
    <n v="0.37"/>
    <n v="0.69"/>
    <s v="United States"/>
    <x v="2"/>
    <x v="22"/>
    <s v="Garden City"/>
    <n v="48135"/>
    <x v="130"/>
    <x v="3"/>
    <s v="2015"/>
    <d v="2015-05-07T00:00:00"/>
    <n v="1019.7095999999999"/>
    <n v="12"/>
    <n v="1477.84"/>
    <n v="86655"/>
    <x v="0"/>
  </r>
  <r>
    <n v="19898"/>
    <s v="Not Specified"/>
    <n v="7.0000000000000007E-2"/>
    <n v="3.38"/>
    <n v="0.85"/>
    <n v="2380"/>
    <x v="1"/>
    <s v="Lisa Branch"/>
    <s v="Regular Air"/>
    <x v="2"/>
    <x v="0"/>
    <x v="0"/>
    <s v="Wrap Bag"/>
    <x v="523"/>
    <n v="0.48"/>
    <n v="0.65474552957359011"/>
    <s v="United States"/>
    <x v="2"/>
    <x v="22"/>
    <s v="Grand Rapids"/>
    <n v="49505"/>
    <x v="138"/>
    <x v="4"/>
    <s v="2015"/>
    <d v="2015-04-28T00:00:00"/>
    <n v="19.04"/>
    <n v="9"/>
    <n v="29.08"/>
    <n v="86654"/>
    <x v="0"/>
  </r>
  <r>
    <n v="18152"/>
    <s v="Low"/>
    <n v="0.08"/>
    <n v="68.81"/>
    <n v="60"/>
    <n v="2380"/>
    <x v="1"/>
    <s v="Lisa Branch"/>
    <s v="Delivery Truck"/>
    <x v="2"/>
    <x v="0"/>
    <x v="15"/>
    <s v="Jumbo Drum"/>
    <x v="730"/>
    <n v="0.41"/>
    <n v="-0.92022091082703916"/>
    <s v="United States"/>
    <x v="2"/>
    <x v="22"/>
    <s v="Grand Rapids"/>
    <n v="49505"/>
    <x v="130"/>
    <x v="3"/>
    <s v="2015"/>
    <d v="2015-05-07T00:00:00"/>
    <n v="-1069.72"/>
    <n v="17"/>
    <n v="1162.46"/>
    <n v="86655"/>
    <x v="0"/>
  </r>
  <r>
    <n v="1898"/>
    <s v="Not Specified"/>
    <n v="7.0000000000000007E-2"/>
    <n v="3.38"/>
    <n v="0.85"/>
    <n v="2382"/>
    <x v="1"/>
    <s v="Geoffrey Saunders"/>
    <s v="Regular Air"/>
    <x v="2"/>
    <x v="0"/>
    <x v="0"/>
    <s v="Wrap Bag"/>
    <x v="523"/>
    <n v="0.48"/>
    <n v="0.17331148734753321"/>
    <s v="United States"/>
    <x v="1"/>
    <x v="4"/>
    <s v="New York City"/>
    <n v="10024"/>
    <x v="138"/>
    <x v="4"/>
    <s v="2015"/>
    <d v="2015-04-28T00:00:00"/>
    <n v="19.04"/>
    <n v="34"/>
    <n v="109.86"/>
    <n v="13606"/>
    <x v="0"/>
  </r>
  <r>
    <n v="151"/>
    <s v="Low"/>
    <n v="0.06"/>
    <n v="122.99"/>
    <n v="19.989999999999998"/>
    <n v="2382"/>
    <x v="1"/>
    <s v="Geoffrey Saunders"/>
    <s v="Regular Air"/>
    <x v="2"/>
    <x v="0"/>
    <x v="8"/>
    <s v="Small Box"/>
    <x v="741"/>
    <n v="0.37"/>
    <n v="0.23821741226623358"/>
    <s v="United States"/>
    <x v="1"/>
    <x v="4"/>
    <s v="New York City"/>
    <n v="10024"/>
    <x v="130"/>
    <x v="3"/>
    <s v="2015"/>
    <d v="2015-05-07T00:00:00"/>
    <n v="1408.1865"/>
    <n v="48"/>
    <n v="5911.35"/>
    <n v="962"/>
    <x v="0"/>
  </r>
  <r>
    <n v="152"/>
    <s v="Low"/>
    <n v="0.08"/>
    <n v="68.81"/>
    <n v="60"/>
    <n v="2382"/>
    <x v="1"/>
    <s v="Geoffrey Saunders"/>
    <s v="Delivery Truck"/>
    <x v="2"/>
    <x v="0"/>
    <x v="15"/>
    <s v="Jumbo Drum"/>
    <x v="730"/>
    <n v="0.41"/>
    <n v="-0.23005473294837467"/>
    <s v="United States"/>
    <x v="1"/>
    <x v="4"/>
    <s v="New York City"/>
    <n v="10024"/>
    <x v="130"/>
    <x v="3"/>
    <s v="2015"/>
    <d v="2015-05-07T00:00:00"/>
    <n v="-1069.72"/>
    <n v="68"/>
    <n v="4649.8500000000004"/>
    <n v="962"/>
    <x v="0"/>
  </r>
  <r>
    <n v="21171"/>
    <s v="Critical"/>
    <n v="0.1"/>
    <n v="130.97999999999999"/>
    <n v="30"/>
    <n v="2385"/>
    <x v="0"/>
    <s v="Janice Frye"/>
    <s v="Delivery Truck"/>
    <x v="2"/>
    <x v="1"/>
    <x v="1"/>
    <s v="Jumbo Drum"/>
    <x v="185"/>
    <n v="0.78"/>
    <n v="0.88500834074487056"/>
    <s v="United States"/>
    <x v="0"/>
    <x v="27"/>
    <s v="Las Cruces"/>
    <n v="88001"/>
    <x v="55"/>
    <x v="3"/>
    <s v="2015"/>
    <d v="2015-05-24T00:00:00"/>
    <n v="2000.11"/>
    <n v="18"/>
    <n v="2259.9899999999998"/>
    <n v="89184"/>
    <x v="0"/>
  </r>
  <r>
    <n v="23557"/>
    <s v="Not Specified"/>
    <n v="0.06"/>
    <n v="4.7699999999999996"/>
    <n v="2.39"/>
    <n v="2391"/>
    <x v="1"/>
    <s v="Jacob McNeill"/>
    <s v="Regular Air"/>
    <x v="0"/>
    <x v="2"/>
    <x v="13"/>
    <s v="Small Pack"/>
    <x v="742"/>
    <n v="0.72"/>
    <n v="-1.0748940178991993"/>
    <s v="United States"/>
    <x v="1"/>
    <x v="4"/>
    <s v="Oceanside"/>
    <n v="11572"/>
    <x v="40"/>
    <x v="3"/>
    <s v="2015"/>
    <d v="2015-05-26T00:00:00"/>
    <n v="-45.64"/>
    <n v="9"/>
    <n v="42.46"/>
    <n v="91122"/>
    <x v="0"/>
  </r>
  <r>
    <n v="23558"/>
    <s v="Not Specified"/>
    <n v="0.1"/>
    <n v="27.18"/>
    <n v="8.23"/>
    <n v="2391"/>
    <x v="1"/>
    <s v="Jacob McNeill"/>
    <s v="Regular Air"/>
    <x v="0"/>
    <x v="0"/>
    <x v="4"/>
    <s v="Small Box"/>
    <x v="743"/>
    <n v="0.38"/>
    <n v="0.65111762083678282"/>
    <s v="United States"/>
    <x v="1"/>
    <x v="4"/>
    <s v="Oceanside"/>
    <n v="11572"/>
    <x v="40"/>
    <x v="3"/>
    <s v="2015"/>
    <d v="2015-05-27T00:00:00"/>
    <n v="204.49"/>
    <n v="12"/>
    <n v="314.06"/>
    <n v="91122"/>
    <x v="0"/>
  </r>
  <r>
    <n v="21462"/>
    <s v="Not Specified"/>
    <n v="0"/>
    <n v="999.99"/>
    <n v="13.99"/>
    <n v="2391"/>
    <x v="1"/>
    <s v="Jacob McNeill"/>
    <s v="Regular Air"/>
    <x v="0"/>
    <x v="2"/>
    <x v="6"/>
    <s v="Medium Box"/>
    <x v="180"/>
    <n v="0.36"/>
    <n v="-1.4415956593629637"/>
    <s v="United States"/>
    <x v="1"/>
    <x v="4"/>
    <s v="Oceanside"/>
    <n v="11572"/>
    <x v="141"/>
    <x v="1"/>
    <s v="2015"/>
    <d v="2015-06-06T00:00:00"/>
    <n v="-1455.9971999999998"/>
    <n v="1"/>
    <n v="1009.99"/>
    <n v="91123"/>
    <x v="0"/>
  </r>
  <r>
    <n v="21463"/>
    <s v="Not Specified"/>
    <n v="0.05"/>
    <n v="6.48"/>
    <n v="5.14"/>
    <n v="2391"/>
    <x v="1"/>
    <s v="Jacob McNeill"/>
    <s v="Express Air"/>
    <x v="0"/>
    <x v="0"/>
    <x v="7"/>
    <s v="Small Box"/>
    <x v="339"/>
    <n v="0.37"/>
    <n v="-0.24479166666666666"/>
    <s v="United States"/>
    <x v="1"/>
    <x v="4"/>
    <s v="Oceanside"/>
    <n v="11572"/>
    <x v="141"/>
    <x v="1"/>
    <s v="2015"/>
    <d v="2015-06-05T00:00:00"/>
    <n v="-22.56"/>
    <n v="13"/>
    <n v="92.16"/>
    <n v="91123"/>
    <x v="0"/>
  </r>
  <r>
    <n v="18277"/>
    <s v="Medium"/>
    <n v="0.02"/>
    <n v="6.48"/>
    <n v="7.91"/>
    <n v="2393"/>
    <x v="1"/>
    <s v="Debbie Dillon"/>
    <s v="Regular Air"/>
    <x v="0"/>
    <x v="0"/>
    <x v="7"/>
    <s v="Small Box"/>
    <x v="744"/>
    <n v="0.37"/>
    <n v="-72.213696969696969"/>
    <s v="United States"/>
    <x v="3"/>
    <x v="29"/>
    <s v="Roswell"/>
    <n v="30076"/>
    <x v="124"/>
    <x v="3"/>
    <s v="2015"/>
    <d v="2015-05-31T00:00:00"/>
    <n v="-1191.5260000000001"/>
    <n v="2"/>
    <n v="16.5"/>
    <n v="86950"/>
    <x v="0"/>
  </r>
  <r>
    <n v="18197"/>
    <s v="High"/>
    <n v="0.06"/>
    <n v="105.29"/>
    <n v="10.119999999999999"/>
    <n v="2393"/>
    <x v="1"/>
    <s v="Debbie Dillon"/>
    <s v="Regular Air"/>
    <x v="0"/>
    <x v="1"/>
    <x v="2"/>
    <s v="Large Box"/>
    <x v="533"/>
    <n v="0.79"/>
    <n v="-3.7425373754843429E-2"/>
    <s v="United States"/>
    <x v="3"/>
    <x v="29"/>
    <s v="Roswell"/>
    <n v="30076"/>
    <x v="148"/>
    <x v="0"/>
    <s v="2015"/>
    <d v="2015-01-06T00:00:00"/>
    <n v="-45.01"/>
    <n v="12"/>
    <n v="1202.6600000000001"/>
    <n v="86951"/>
    <x v="0"/>
  </r>
  <r>
    <n v="20197"/>
    <s v="Critical"/>
    <n v="0.01"/>
    <n v="11.7"/>
    <n v="5.63"/>
    <n v="2394"/>
    <x v="1"/>
    <s v="Tina Monroe"/>
    <s v="Regular Air"/>
    <x v="0"/>
    <x v="0"/>
    <x v="8"/>
    <s v="Small Box"/>
    <x v="745"/>
    <n v="0.4"/>
    <n v="0.19934922975240224"/>
    <s v="United States"/>
    <x v="3"/>
    <x v="29"/>
    <s v="Sandy Springs"/>
    <n v="30328"/>
    <x v="90"/>
    <x v="3"/>
    <s v="2015"/>
    <d v="2015-05-03T00:00:00"/>
    <n v="39.209999999999994"/>
    <n v="16"/>
    <n v="196.69"/>
    <n v="86949"/>
    <x v="0"/>
  </r>
  <r>
    <n v="20198"/>
    <s v="Critical"/>
    <n v="0.03"/>
    <n v="4.55"/>
    <n v="1.49"/>
    <n v="2394"/>
    <x v="1"/>
    <s v="Tina Monroe"/>
    <s v="Regular Air"/>
    <x v="0"/>
    <x v="0"/>
    <x v="8"/>
    <s v="Small Box"/>
    <x v="516"/>
    <n v="0.35"/>
    <n v="2.4920556107249259"/>
    <s v="United States"/>
    <x v="3"/>
    <x v="29"/>
    <s v="Sandy Springs"/>
    <n v="30328"/>
    <x v="90"/>
    <x v="3"/>
    <s v="2015"/>
    <d v="2015-05-01T00:00:00"/>
    <n v="100.38000000000001"/>
    <n v="9"/>
    <n v="40.28"/>
    <n v="86949"/>
    <x v="0"/>
  </r>
  <r>
    <n v="24954"/>
    <s v="Not Specified"/>
    <n v="0.04"/>
    <n v="60.97"/>
    <n v="4.5"/>
    <n v="2395"/>
    <x v="0"/>
    <s v="Beverly Roberts"/>
    <s v="Regular Air"/>
    <x v="0"/>
    <x v="0"/>
    <x v="15"/>
    <s v="Small Box"/>
    <x v="714"/>
    <n v="0.56000000000000005"/>
    <n v="8.7827404319315294E-2"/>
    <s v="United States"/>
    <x v="3"/>
    <x v="29"/>
    <s v="Savannah"/>
    <n v="31401"/>
    <x v="165"/>
    <x v="5"/>
    <s v="2015"/>
    <d v="2015-03-24T00:00:00"/>
    <n v="79.423200000000008"/>
    <n v="15"/>
    <n v="904.31"/>
    <n v="86952"/>
    <x v="0"/>
  </r>
  <r>
    <n v="22369"/>
    <s v="Not Specified"/>
    <n v="0.03"/>
    <n v="7.64"/>
    <n v="5.83"/>
    <n v="2398"/>
    <x v="0"/>
    <s v="Julian F Wolfe"/>
    <s v="Regular Air"/>
    <x v="0"/>
    <x v="0"/>
    <x v="7"/>
    <s v="Wrap Bag"/>
    <x v="372"/>
    <n v="0.36"/>
    <n v="-0.15579599421845963"/>
    <s v="United States"/>
    <x v="2"/>
    <x v="12"/>
    <s v="Hanover Park"/>
    <n v="60103"/>
    <x v="152"/>
    <x v="2"/>
    <s v="2015"/>
    <d v="2015-02-26T00:00:00"/>
    <n v="-15.090400000000001"/>
    <n v="12"/>
    <n v="96.86"/>
    <n v="86373"/>
    <x v="0"/>
  </r>
  <r>
    <n v="19001"/>
    <s v="Medium"/>
    <n v="0"/>
    <n v="65.989999999999995"/>
    <n v="3.99"/>
    <n v="2417"/>
    <x v="0"/>
    <s v="Ken H Frazier"/>
    <s v="Regular Air"/>
    <x v="3"/>
    <x v="2"/>
    <x v="5"/>
    <s v="Small Box"/>
    <x v="382"/>
    <n v="0.59"/>
    <n v="-7.9101417096584595E-2"/>
    <s v="United States"/>
    <x v="3"/>
    <x v="8"/>
    <s v="Oakton"/>
    <n v="22124"/>
    <x v="88"/>
    <x v="5"/>
    <s v="2015"/>
    <d v="2015-03-15T00:00:00"/>
    <n v="-60.563999999999993"/>
    <n v="13"/>
    <n v="765.65"/>
    <n v="86754"/>
    <x v="0"/>
  </r>
  <r>
    <n v="20325"/>
    <s v="Critical"/>
    <n v="0.03"/>
    <n v="2.1"/>
    <n v="0.7"/>
    <n v="2418"/>
    <x v="1"/>
    <s v="Kyle Fink"/>
    <s v="Regular Air"/>
    <x v="3"/>
    <x v="0"/>
    <x v="0"/>
    <s v="Wrap Bag"/>
    <x v="746"/>
    <n v="0.56999999999999995"/>
    <n v="-169.02591743119265"/>
    <s v="United States"/>
    <x v="3"/>
    <x v="8"/>
    <s v="Petersburg"/>
    <n v="23805"/>
    <x v="61"/>
    <x v="0"/>
    <s v="2015"/>
    <d v="2015-01-07T00:00:00"/>
    <n v="-1473.9059999999999"/>
    <n v="4"/>
    <n v="8.7200000000000006"/>
    <n v="86750"/>
    <x v="0"/>
  </r>
  <r>
    <n v="21724"/>
    <s v="High"/>
    <n v="0.1"/>
    <n v="599.99"/>
    <n v="24.49"/>
    <n v="2418"/>
    <x v="1"/>
    <s v="Kyle Fink"/>
    <s v="Regular Air"/>
    <x v="3"/>
    <x v="2"/>
    <x v="16"/>
    <s v="Large Box"/>
    <x v="747"/>
    <n v="0.5"/>
    <n v="-5.3987214606124594E-2"/>
    <s v="United States"/>
    <x v="3"/>
    <x v="8"/>
    <s v="Petersburg"/>
    <n v="23805"/>
    <x v="56"/>
    <x v="0"/>
    <s v="2015"/>
    <d v="2015-01-11T00:00:00"/>
    <n v="-343.12599999999998"/>
    <n v="11"/>
    <n v="6355.69"/>
    <n v="86753"/>
    <x v="0"/>
  </r>
  <r>
    <n v="21725"/>
    <s v="High"/>
    <n v="0.06"/>
    <n v="2.78"/>
    <n v="1.25"/>
    <n v="2418"/>
    <x v="1"/>
    <s v="Kyle Fink"/>
    <s v="Regular Air"/>
    <x v="3"/>
    <x v="0"/>
    <x v="0"/>
    <s v="Wrap Bag"/>
    <x v="732"/>
    <n v="0.59"/>
    <n v="2.3624065503737981"/>
    <s v="United States"/>
    <x v="3"/>
    <x v="8"/>
    <s v="Petersburg"/>
    <n v="23805"/>
    <x v="56"/>
    <x v="0"/>
    <s v="2015"/>
    <d v="2015-01-12T00:00:00"/>
    <n v="66.359999999999985"/>
    <n v="10"/>
    <n v="28.09"/>
    <n v="86753"/>
    <x v="0"/>
  </r>
  <r>
    <n v="22376"/>
    <s v="Not Specified"/>
    <n v="7.0000000000000007E-2"/>
    <n v="225.04"/>
    <n v="11.79"/>
    <n v="2419"/>
    <x v="1"/>
    <s v="Sandra Faulkner"/>
    <s v="Regular Air"/>
    <x v="3"/>
    <x v="0"/>
    <x v="15"/>
    <s v="Medium Box"/>
    <x v="748"/>
    <n v="0.42"/>
    <n v="-0.14415608547537936"/>
    <s v="United States"/>
    <x v="3"/>
    <x v="8"/>
    <s v="Portsmouth"/>
    <n v="23701"/>
    <x v="173"/>
    <x v="5"/>
    <s v="2015"/>
    <d v="2015-03-26T00:00:00"/>
    <n v="-162.91800000000001"/>
    <n v="5"/>
    <n v="1130.1500000000001"/>
    <n v="86751"/>
    <x v="0"/>
  </r>
  <r>
    <n v="22377"/>
    <s v="Not Specified"/>
    <n v="0.03"/>
    <n v="7.84"/>
    <n v="4.71"/>
    <n v="2419"/>
    <x v="1"/>
    <s v="Sandra Faulkner"/>
    <s v="Regular Air"/>
    <x v="3"/>
    <x v="0"/>
    <x v="8"/>
    <s v="Small Box"/>
    <x v="749"/>
    <n v="0.35"/>
    <n v="15.812356078719882"/>
    <s v="United States"/>
    <x v="3"/>
    <x v="8"/>
    <s v="Portsmouth"/>
    <n v="23701"/>
    <x v="173"/>
    <x v="5"/>
    <s v="2015"/>
    <d v="2015-03-29T00:00:00"/>
    <n v="859.7177999999999"/>
    <n v="7"/>
    <n v="54.37"/>
    <n v="86751"/>
    <x v="0"/>
  </r>
  <r>
    <n v="25271"/>
    <s v="High"/>
    <n v="0.04"/>
    <n v="9.11"/>
    <n v="2.15"/>
    <n v="2420"/>
    <x v="0"/>
    <s v="Wesley Cho"/>
    <s v="Regular Air"/>
    <x v="3"/>
    <x v="0"/>
    <x v="7"/>
    <s v="Wrap Bag"/>
    <x v="452"/>
    <n v="0.4"/>
    <n v="-0.22873004857737683"/>
    <s v="United States"/>
    <x v="3"/>
    <x v="8"/>
    <s v="Richmond"/>
    <n v="23223"/>
    <x v="166"/>
    <x v="3"/>
    <s v="2015"/>
    <d v="2015-05-06T00:00:00"/>
    <n v="-23.072000000000003"/>
    <n v="11"/>
    <n v="100.87"/>
    <n v="86752"/>
    <x v="0"/>
  </r>
  <r>
    <n v="18802"/>
    <s v="Not Specified"/>
    <n v="0.05"/>
    <n v="150.97999999999999"/>
    <n v="43.71"/>
    <n v="2422"/>
    <x v="1"/>
    <s v="Arlene Wiggins Dalton"/>
    <s v="Delivery Truck"/>
    <x v="1"/>
    <x v="1"/>
    <x v="1"/>
    <s v="Jumbo Drum"/>
    <x v="750"/>
    <n v="0.55000000000000004"/>
    <n v="0.3501733904839856"/>
    <s v="United States"/>
    <x v="2"/>
    <x v="7"/>
    <s v="Huntsville"/>
    <n v="77340"/>
    <x v="84"/>
    <x v="3"/>
    <s v="2015"/>
    <d v="2015-05-25T00:00:00"/>
    <n v="650.29999999999995"/>
    <n v="12"/>
    <n v="1857.08"/>
    <n v="89053"/>
    <x v="0"/>
  </r>
  <r>
    <n v="19817"/>
    <s v="Medium"/>
    <n v="0.09"/>
    <n v="3.89"/>
    <n v="7.01"/>
    <n v="2422"/>
    <x v="1"/>
    <s v="Arlene Wiggins Dalton"/>
    <s v="Express Air"/>
    <x v="1"/>
    <x v="0"/>
    <x v="8"/>
    <s v="Small Box"/>
    <x v="477"/>
    <n v="0.37"/>
    <n v="-3.6256343984962407"/>
    <s v="United States"/>
    <x v="2"/>
    <x v="7"/>
    <s v="Huntsville"/>
    <n v="77340"/>
    <x v="46"/>
    <x v="0"/>
    <s v="2015"/>
    <d v="2015-01-24T00:00:00"/>
    <n v="-154.30700000000002"/>
    <n v="10"/>
    <n v="42.56"/>
    <n v="89055"/>
    <x v="0"/>
  </r>
  <r>
    <n v="25126"/>
    <s v="Low"/>
    <n v="0.04"/>
    <n v="100.98"/>
    <n v="7.18"/>
    <n v="2423"/>
    <x v="0"/>
    <s v="Nicholas Wallace"/>
    <s v="Regular Air"/>
    <x v="1"/>
    <x v="2"/>
    <x v="13"/>
    <s v="Small Box"/>
    <x v="751"/>
    <n v="0.4"/>
    <n v="0.65059892506808703"/>
    <s v="United States"/>
    <x v="2"/>
    <x v="7"/>
    <s v="Hurst"/>
    <n v="76053"/>
    <x v="72"/>
    <x v="0"/>
    <s v="2015"/>
    <d v="2015-01-26T00:00:00"/>
    <n v="269.94"/>
    <n v="4"/>
    <n v="414.91"/>
    <n v="89054"/>
    <x v="0"/>
  </r>
  <r>
    <n v="21761"/>
    <s v="High"/>
    <n v="0.08"/>
    <n v="30.93"/>
    <n v="3.92"/>
    <n v="2426"/>
    <x v="1"/>
    <s v="Dorothy Holt"/>
    <s v="Regular Air"/>
    <x v="2"/>
    <x v="1"/>
    <x v="2"/>
    <s v="Small Pack"/>
    <x v="609"/>
    <n v="0.44"/>
    <n v="0.69"/>
    <s v="United States"/>
    <x v="2"/>
    <x v="7"/>
    <s v="Irving"/>
    <n v="75061"/>
    <x v="24"/>
    <x v="5"/>
    <s v="2015"/>
    <d v="2015-03-16T00:00:00"/>
    <n v="63.059099999999994"/>
    <n v="3"/>
    <n v="91.39"/>
    <n v="90859"/>
    <x v="0"/>
  </r>
  <r>
    <n v="20496"/>
    <s v="Low"/>
    <n v="0.08"/>
    <n v="4.4800000000000004"/>
    <n v="49"/>
    <n v="2426"/>
    <x v="1"/>
    <s v="Dorothy Holt"/>
    <s v="Regular Air"/>
    <x v="2"/>
    <x v="0"/>
    <x v="15"/>
    <s v="Large Box"/>
    <x v="238"/>
    <n v="0.6"/>
    <n v="0.69"/>
    <s v="United States"/>
    <x v="2"/>
    <x v="7"/>
    <s v="Irving"/>
    <n v="75061"/>
    <x v="10"/>
    <x v="3"/>
    <s v="2015"/>
    <d v="2015-05-02T00:00:00"/>
    <n v="139.58009999999999"/>
    <n v="37"/>
    <n v="202.29"/>
    <n v="90861"/>
    <x v="0"/>
  </r>
  <r>
    <n v="20497"/>
    <s v="Low"/>
    <n v="0"/>
    <n v="17.670000000000002"/>
    <n v="8.99"/>
    <n v="2426"/>
    <x v="1"/>
    <s v="Dorothy Holt"/>
    <s v="Regular Air"/>
    <x v="2"/>
    <x v="1"/>
    <x v="2"/>
    <s v="Small Pack"/>
    <x v="283"/>
    <n v="0.47"/>
    <n v="0.65005038231284462"/>
    <s v="United States"/>
    <x v="2"/>
    <x v="7"/>
    <s v="Irving"/>
    <n v="75061"/>
    <x v="10"/>
    <x v="3"/>
    <s v="2015"/>
    <d v="2015-05-09T00:00:00"/>
    <n v="109.67000000000002"/>
    <n v="9"/>
    <n v="168.71"/>
    <n v="90861"/>
    <x v="0"/>
  </r>
  <r>
    <n v="23729"/>
    <s v="High"/>
    <n v="0.03"/>
    <n v="40.99"/>
    <n v="19.989999999999998"/>
    <n v="2427"/>
    <x v="0"/>
    <s v="John Merritt"/>
    <s v="Regular Air"/>
    <x v="0"/>
    <x v="0"/>
    <x v="7"/>
    <s v="Small Box"/>
    <x v="659"/>
    <n v="0.36"/>
    <n v="0.44634788008807091"/>
    <s v="United States"/>
    <x v="2"/>
    <x v="7"/>
    <s v="Keller"/>
    <n v="76248"/>
    <x v="149"/>
    <x v="2"/>
    <s v="2015"/>
    <d v="2015-02-18T00:00:00"/>
    <n v="395.30799999999999"/>
    <n v="21"/>
    <n v="885.65"/>
    <n v="90860"/>
    <x v="0"/>
  </r>
  <r>
    <n v="22562"/>
    <s v="Not Specified"/>
    <n v="0.1"/>
    <n v="14.28"/>
    <n v="2.99"/>
    <n v="2430"/>
    <x v="1"/>
    <s v="Kimberly Reilly"/>
    <s v="Regular Air"/>
    <x v="1"/>
    <x v="0"/>
    <x v="8"/>
    <s v="Small Box"/>
    <x v="602"/>
    <n v="0.39"/>
    <n v="0.69"/>
    <s v="United States"/>
    <x v="2"/>
    <x v="7"/>
    <s v="Killeen"/>
    <n v="76541"/>
    <x v="120"/>
    <x v="5"/>
    <s v="2015"/>
    <d v="2015-03-25T00:00:00"/>
    <n v="104.9145"/>
    <n v="11"/>
    <n v="152.05000000000001"/>
    <n v="91108"/>
    <x v="0"/>
  </r>
  <r>
    <n v="22105"/>
    <s v="Not Specified"/>
    <n v="0.04"/>
    <n v="7.08"/>
    <n v="2.35"/>
    <n v="2430"/>
    <x v="1"/>
    <s v="Kimberly Reilly"/>
    <s v="Regular Air"/>
    <x v="1"/>
    <x v="0"/>
    <x v="0"/>
    <s v="Wrap Bag"/>
    <x v="416"/>
    <n v="0.47"/>
    <n v="0.50081466395112018"/>
    <s v="United States"/>
    <x v="2"/>
    <x v="7"/>
    <s v="Killeen"/>
    <n v="76541"/>
    <x v="98"/>
    <x v="4"/>
    <s v="2015"/>
    <d v="2015-04-11T00:00:00"/>
    <n v="24.59"/>
    <n v="7"/>
    <n v="49.1"/>
    <n v="91109"/>
    <x v="0"/>
  </r>
  <r>
    <n v="20731"/>
    <s v="Low"/>
    <n v="0.03"/>
    <n v="140.99"/>
    <n v="4.2"/>
    <n v="2430"/>
    <x v="1"/>
    <s v="Kimberly Reilly"/>
    <s v="Regular Air"/>
    <x v="1"/>
    <x v="2"/>
    <x v="5"/>
    <s v="Small Box"/>
    <x v="752"/>
    <n v="0.59"/>
    <n v="-1.8614835254017206"/>
    <s v="United States"/>
    <x v="2"/>
    <x v="7"/>
    <s v="Killeen"/>
    <n v="76541"/>
    <x v="48"/>
    <x v="5"/>
    <s v="2015"/>
    <d v="2015-04-06T00:00:00"/>
    <n v="-458.74400000000003"/>
    <n v="2"/>
    <n v="246.44"/>
    <n v="91110"/>
    <x v="0"/>
  </r>
  <r>
    <n v="3490"/>
    <s v="Not Specified"/>
    <n v="0.05"/>
    <n v="8.85"/>
    <n v="5.6"/>
    <n v="2431"/>
    <x v="1"/>
    <s v="Troy Cassidy"/>
    <s v="Regular Air"/>
    <x v="3"/>
    <x v="0"/>
    <x v="8"/>
    <s v="Small Box"/>
    <x v="753"/>
    <n v="0.36"/>
    <n v="-4.6097046413502103E-2"/>
    <s v="United States"/>
    <x v="0"/>
    <x v="1"/>
    <s v="Los Angeles"/>
    <n v="90004"/>
    <x v="69"/>
    <x v="1"/>
    <s v="2015"/>
    <d v="2015-06-11T00:00:00"/>
    <n v="-9.1769999999999996"/>
    <n v="21"/>
    <n v="199.08"/>
    <n v="24869"/>
    <x v="0"/>
  </r>
  <r>
    <n v="819"/>
    <s v="High"/>
    <n v="7.0000000000000007E-2"/>
    <n v="155.06"/>
    <n v="7.07"/>
    <n v="2431"/>
    <x v="1"/>
    <s v="Troy Cassidy"/>
    <s v="Regular Air"/>
    <x v="3"/>
    <x v="0"/>
    <x v="10"/>
    <s v="Small Box"/>
    <x v="33"/>
    <n v="0.59"/>
    <n v="-5.9708592642724378E-2"/>
    <s v="United States"/>
    <x v="0"/>
    <x v="1"/>
    <s v="Los Angeles"/>
    <n v="90004"/>
    <x v="168"/>
    <x v="3"/>
    <s v="2015"/>
    <d v="2015-05-19T00:00:00"/>
    <n v="-121.75"/>
    <n v="14"/>
    <n v="2039.07"/>
    <n v="5920"/>
    <x v="0"/>
  </r>
  <r>
    <n v="18819"/>
    <s v="High"/>
    <n v="7.0000000000000007E-2"/>
    <n v="155.06"/>
    <n v="7.07"/>
    <n v="2432"/>
    <x v="1"/>
    <s v="Lindsay Tate"/>
    <s v="Regular Air"/>
    <x v="3"/>
    <x v="0"/>
    <x v="10"/>
    <s v="Small Box"/>
    <x v="33"/>
    <n v="0.59"/>
    <n v="5.5728475305533993E-2"/>
    <s v="United States"/>
    <x v="2"/>
    <x v="23"/>
    <s v="Midwest City"/>
    <n v="73110"/>
    <x v="168"/>
    <x v="3"/>
    <s v="2015"/>
    <d v="2015-05-19T00:00:00"/>
    <n v="24.350000000000023"/>
    <n v="3"/>
    <n v="436.94"/>
    <n v="89096"/>
    <x v="0"/>
  </r>
  <r>
    <n v="20286"/>
    <s v="Not Specified"/>
    <n v="0.09"/>
    <n v="5.4"/>
    <n v="7.78"/>
    <n v="2432"/>
    <x v="1"/>
    <s v="Lindsay Tate"/>
    <s v="Express Air"/>
    <x v="3"/>
    <x v="0"/>
    <x v="8"/>
    <s v="Small Box"/>
    <x v="97"/>
    <n v="0.37"/>
    <n v="-0.93002942750133755"/>
    <s v="United States"/>
    <x v="2"/>
    <x v="23"/>
    <s v="Midwest City"/>
    <n v="73110"/>
    <x v="132"/>
    <x v="1"/>
    <s v="2015"/>
    <d v="2015-06-08T00:00:00"/>
    <n v="-34.764499999999998"/>
    <n v="6"/>
    <n v="37.380000000000003"/>
    <n v="89097"/>
    <x v="0"/>
  </r>
  <r>
    <n v="21490"/>
    <s v="Not Specified"/>
    <n v="0.05"/>
    <n v="8.85"/>
    <n v="5.6"/>
    <n v="2433"/>
    <x v="0"/>
    <s v="Debra P May"/>
    <s v="Regular Air"/>
    <x v="3"/>
    <x v="0"/>
    <x v="8"/>
    <s v="Small Box"/>
    <x v="753"/>
    <n v="0.36"/>
    <n v="-0.1548860759493671"/>
    <s v="United States"/>
    <x v="2"/>
    <x v="23"/>
    <s v="Moore"/>
    <n v="73160"/>
    <x v="69"/>
    <x v="1"/>
    <s v="2015"/>
    <d v="2015-06-11T00:00:00"/>
    <n v="-7.3415999999999997"/>
    <n v="5"/>
    <n v="47.4"/>
    <n v="89095"/>
    <x v="0"/>
  </r>
  <r>
    <n v="19566"/>
    <s v="Low"/>
    <n v="0.09"/>
    <n v="90.97"/>
    <n v="14"/>
    <n v="2437"/>
    <x v="0"/>
    <s v="Judith Shepherd"/>
    <s v="Delivery Truck"/>
    <x v="1"/>
    <x v="2"/>
    <x v="6"/>
    <s v="Jumbo Drum"/>
    <x v="625"/>
    <n v="0.36"/>
    <n v="0.13573076923076943"/>
    <s v="United States"/>
    <x v="2"/>
    <x v="45"/>
    <s v="Muskego"/>
    <n v="53150"/>
    <x v="151"/>
    <x v="5"/>
    <s v="2015"/>
    <d v="2015-03-03T00:00:00"/>
    <n v="35.290000000000049"/>
    <n v="3"/>
    <n v="260"/>
    <n v="90301"/>
    <x v="0"/>
  </r>
  <r>
    <n v="20157"/>
    <s v="Medium"/>
    <n v="0.02"/>
    <n v="63.94"/>
    <n v="14.48"/>
    <n v="2441"/>
    <x v="0"/>
    <s v="Kenneth Capps"/>
    <s v="Regular Air"/>
    <x v="3"/>
    <x v="1"/>
    <x v="2"/>
    <s v="Small Box"/>
    <x v="176"/>
    <n v="0.46"/>
    <n v="-0.14114414541355502"/>
    <s v="United States"/>
    <x v="3"/>
    <x v="26"/>
    <s v="Melbourne"/>
    <n v="32935"/>
    <x v="36"/>
    <x v="4"/>
    <s v="2015"/>
    <d v="2015-04-04T00:00:00"/>
    <n v="-100.17"/>
    <n v="11"/>
    <n v="709.7"/>
    <n v="89300"/>
    <x v="0"/>
  </r>
  <r>
    <n v="20158"/>
    <s v="Medium"/>
    <n v="0.01"/>
    <n v="5.0199999999999996"/>
    <n v="5.14"/>
    <n v="2442"/>
    <x v="0"/>
    <s v="Natalie Aldridge"/>
    <s v="Regular Air"/>
    <x v="3"/>
    <x v="2"/>
    <x v="13"/>
    <s v="Small Pack"/>
    <x v="301"/>
    <n v="0.79"/>
    <n v="-0.14398249452954046"/>
    <s v="United States"/>
    <x v="3"/>
    <x v="26"/>
    <s v="Merritt Island"/>
    <n v="32953"/>
    <x v="36"/>
    <x v="4"/>
    <s v="2015"/>
    <d v="2015-04-06T00:00:00"/>
    <n v="-3.9479999999999995"/>
    <n v="5"/>
    <n v="27.42"/>
    <n v="89300"/>
    <x v="0"/>
  </r>
  <r>
    <n v="21084"/>
    <s v="High"/>
    <n v="0.05"/>
    <n v="58.1"/>
    <n v="1.49"/>
    <n v="2443"/>
    <x v="1"/>
    <s v="Danny Richmond"/>
    <s v="Regular Air"/>
    <x v="0"/>
    <x v="0"/>
    <x v="8"/>
    <s v="Small Box"/>
    <x v="86"/>
    <n v="0.38"/>
    <n v="2.2108976267150164"/>
    <s v="United States"/>
    <x v="3"/>
    <x v="26"/>
    <s v="Miami"/>
    <n v="33142"/>
    <x v="174"/>
    <x v="0"/>
    <s v="2015"/>
    <d v="2015-01-18T00:00:00"/>
    <n v="1633.9859999999999"/>
    <n v="13"/>
    <n v="739.06"/>
    <n v="89299"/>
    <x v="0"/>
  </r>
  <r>
    <n v="25304"/>
    <s v="Not Specified"/>
    <n v="0.06"/>
    <n v="2.2799999999999998"/>
    <n v="5.2"/>
    <n v="2443"/>
    <x v="1"/>
    <s v="Danny Richmond"/>
    <s v="Regular Air"/>
    <x v="0"/>
    <x v="0"/>
    <x v="0"/>
    <s v="Wrap Bag"/>
    <x v="754"/>
    <n v="0.41"/>
    <n v="-65.72469314079423"/>
    <s v="United States"/>
    <x v="3"/>
    <x v="26"/>
    <s v="Miami"/>
    <n v="33142"/>
    <x v="144"/>
    <x v="1"/>
    <s v="2015"/>
    <d v="2015-06-03T00:00:00"/>
    <n v="-2002.6314000000002"/>
    <n v="13"/>
    <n v="30.47"/>
    <n v="89301"/>
    <x v="0"/>
  </r>
  <r>
    <n v="25742"/>
    <s v="High"/>
    <n v="0.09"/>
    <n v="6.48"/>
    <n v="7.03"/>
    <n v="2448"/>
    <x v="0"/>
    <s v="Melanie Morrow"/>
    <s v="Regular Air"/>
    <x v="3"/>
    <x v="0"/>
    <x v="7"/>
    <s v="Small Box"/>
    <x v="125"/>
    <n v="0.37"/>
    <n v="-1.3016501650165018"/>
    <s v="United States"/>
    <x v="2"/>
    <x v="3"/>
    <s v="Edina"/>
    <n v="55410"/>
    <x v="159"/>
    <x v="1"/>
    <s v="2015"/>
    <d v="2015-07-01T00:00:00"/>
    <n v="-126.208"/>
    <n v="16"/>
    <n v="96.96"/>
    <n v="87790"/>
    <x v="0"/>
  </r>
  <r>
    <n v="20687"/>
    <s v="Not Specified"/>
    <n v="0.08"/>
    <n v="4.13"/>
    <n v="1.17"/>
    <n v="2450"/>
    <x v="0"/>
    <s v="Tonya Miller"/>
    <s v="Regular Air"/>
    <x v="1"/>
    <x v="0"/>
    <x v="0"/>
    <s v="Wrap Bag"/>
    <x v="755"/>
    <n v="0.56999999999999995"/>
    <n v="-1.3159144893111638"/>
    <s v="United States"/>
    <x v="2"/>
    <x v="45"/>
    <s v="Janesville"/>
    <n v="53545"/>
    <x v="94"/>
    <x v="3"/>
    <s v="2015"/>
    <d v="2015-05-25T00:00:00"/>
    <n v="-5.54"/>
    <n v="1"/>
    <n v="4.21"/>
    <n v="90322"/>
    <x v="0"/>
  </r>
  <r>
    <n v="21198"/>
    <s v="Medium"/>
    <n v="0.06"/>
    <n v="3499.99"/>
    <n v="24.49"/>
    <n v="2454"/>
    <x v="0"/>
    <s v="Donna Braun"/>
    <s v="Express Air"/>
    <x v="0"/>
    <x v="2"/>
    <x v="16"/>
    <s v="Large Box"/>
    <x v="467"/>
    <n v="0.37"/>
    <n v="-1.9275099428777448E-2"/>
    <s v="United States"/>
    <x v="3"/>
    <x v="43"/>
    <s v="Hoover"/>
    <n v="35244"/>
    <x v="151"/>
    <x v="5"/>
    <s v="2015"/>
    <d v="2015-03-04T00:00:00"/>
    <n v="-68.432000000000002"/>
    <n v="1"/>
    <n v="3550.28"/>
    <n v="89219"/>
    <x v="0"/>
  </r>
  <r>
    <n v="25536"/>
    <s v="High"/>
    <n v="7.0000000000000007E-2"/>
    <n v="179.99"/>
    <n v="19.989999999999998"/>
    <n v="2456"/>
    <x v="1"/>
    <s v="Joan Beach"/>
    <s v="Regular Air"/>
    <x v="1"/>
    <x v="2"/>
    <x v="13"/>
    <s v="Small Box"/>
    <x v="196"/>
    <n v="0.48"/>
    <n v="0.61691375785568259"/>
    <s v="United States"/>
    <x v="3"/>
    <x v="43"/>
    <s v="Mobile"/>
    <n v="36608"/>
    <x v="46"/>
    <x v="0"/>
    <s v="2015"/>
    <d v="2015-01-23T00:00:00"/>
    <n v="733.2822000000001"/>
    <n v="7"/>
    <n v="1188.6300000000001"/>
    <n v="89218"/>
    <x v="0"/>
  </r>
  <r>
    <n v="25537"/>
    <s v="High"/>
    <n v="0.02"/>
    <n v="92.23"/>
    <n v="39.61"/>
    <n v="2456"/>
    <x v="1"/>
    <s v="Joan Beach"/>
    <s v="Express Air"/>
    <x v="1"/>
    <x v="1"/>
    <x v="2"/>
    <s v="Medium Box"/>
    <x v="756"/>
    <n v="0.67"/>
    <n v="-0.89708237204558727"/>
    <s v="United States"/>
    <x v="3"/>
    <x v="43"/>
    <s v="Mobile"/>
    <n v="36608"/>
    <x v="46"/>
    <x v="0"/>
    <s v="2015"/>
    <d v="2015-01-23T00:00:00"/>
    <n v="-905.99039999999991"/>
    <n v="11"/>
    <n v="1009.93"/>
    <n v="89218"/>
    <x v="0"/>
  </r>
  <r>
    <n v="25535"/>
    <s v="High"/>
    <n v="0.02"/>
    <n v="15.22"/>
    <n v="9.73"/>
    <n v="2457"/>
    <x v="0"/>
    <s v="Yvonne Collier"/>
    <s v="Regular Air"/>
    <x v="1"/>
    <x v="0"/>
    <x v="8"/>
    <s v="Small Box"/>
    <x v="757"/>
    <n v="0.36"/>
    <n v="-0.15374854299928928"/>
    <s v="United States"/>
    <x v="2"/>
    <x v="3"/>
    <s v="Lino Lakes"/>
    <n v="55014"/>
    <x v="46"/>
    <x v="0"/>
    <s v="2015"/>
    <d v="2015-01-22T00:00:00"/>
    <n v="-21.63242"/>
    <n v="9"/>
    <n v="140.69999999999999"/>
    <n v="89218"/>
    <x v="0"/>
  </r>
  <r>
    <n v="22321"/>
    <s v="High"/>
    <n v="0.03"/>
    <n v="6.48"/>
    <n v="8.73"/>
    <n v="2458"/>
    <x v="1"/>
    <s v="Troy Casey"/>
    <s v="Regular Air"/>
    <x v="1"/>
    <x v="0"/>
    <x v="7"/>
    <s v="Small Box"/>
    <x v="758"/>
    <n v="0.37"/>
    <n v="-2.1968652037617553"/>
    <s v="United States"/>
    <x v="2"/>
    <x v="3"/>
    <s v="Edina"/>
    <n v="55410"/>
    <x v="35"/>
    <x v="0"/>
    <s v="2015"/>
    <d v="2015-01-05T00:00:00"/>
    <n v="-35.04"/>
    <n v="2"/>
    <n v="15.95"/>
    <n v="91285"/>
    <x v="0"/>
  </r>
  <r>
    <n v="21190"/>
    <s v="Medium"/>
    <n v="0.05"/>
    <n v="12.88"/>
    <n v="4.59"/>
    <n v="2458"/>
    <x v="1"/>
    <s v="Troy Casey"/>
    <s v="Regular Air"/>
    <x v="1"/>
    <x v="0"/>
    <x v="12"/>
    <s v="Wrap Bag"/>
    <x v="570"/>
    <n v="0.82"/>
    <n v="0.14120425029515948"/>
    <s v="United States"/>
    <x v="2"/>
    <x v="3"/>
    <s v="Edina"/>
    <n v="55410"/>
    <x v="94"/>
    <x v="3"/>
    <s v="2015"/>
    <d v="2015-05-25T00:00:00"/>
    <n v="5.980000000000004"/>
    <n v="3"/>
    <n v="42.35"/>
    <n v="91286"/>
    <x v="0"/>
  </r>
  <r>
    <n v="4321"/>
    <s v="High"/>
    <n v="0.03"/>
    <n v="6.48"/>
    <n v="8.73"/>
    <n v="2460"/>
    <x v="1"/>
    <s v="Lucille Gibbons"/>
    <s v="Regular Air"/>
    <x v="1"/>
    <x v="0"/>
    <x v="7"/>
    <s v="Small Box"/>
    <x v="758"/>
    <n v="0.37"/>
    <n v="-0.54938852304797736"/>
    <s v="United States"/>
    <x v="1"/>
    <x v="4"/>
    <s v="New York City"/>
    <n v="10035"/>
    <x v="35"/>
    <x v="0"/>
    <s v="2015"/>
    <d v="2015-01-05T00:00:00"/>
    <n v="-35.04"/>
    <n v="8"/>
    <n v="63.78"/>
    <n v="30785"/>
    <x v="0"/>
  </r>
  <r>
    <n v="4322"/>
    <s v="High"/>
    <n v="7.0000000000000007E-2"/>
    <n v="9.93"/>
    <n v="1.0900000000000001"/>
    <n v="2460"/>
    <x v="1"/>
    <s v="Lucille Gibbons"/>
    <s v="Regular Air"/>
    <x v="1"/>
    <x v="0"/>
    <x v="0"/>
    <s v="Wrap Bag"/>
    <x v="759"/>
    <n v="0.43"/>
    <n v="0.33110427138460174"/>
    <s v="United States"/>
    <x v="1"/>
    <x v="4"/>
    <s v="New York City"/>
    <n v="10035"/>
    <x v="35"/>
    <x v="0"/>
    <s v="2015"/>
    <d v="2015-01-06T00:00:00"/>
    <n v="149.53"/>
    <n v="46"/>
    <n v="451.61"/>
    <n v="30785"/>
    <x v="0"/>
  </r>
  <r>
    <n v="25859"/>
    <s v="High"/>
    <n v="0.09"/>
    <n v="1.74"/>
    <n v="4.08"/>
    <n v="2464"/>
    <x v="1"/>
    <s v="Joe George"/>
    <s v="Express Air"/>
    <x v="3"/>
    <x v="1"/>
    <x v="2"/>
    <s v="Small Pack"/>
    <x v="60"/>
    <n v="0.53"/>
    <n v="58.430547550432273"/>
    <s v="United States"/>
    <x v="3"/>
    <x v="11"/>
    <s v="Bossier City"/>
    <n v="71111"/>
    <x v="171"/>
    <x v="3"/>
    <s v="2015"/>
    <d v="2015-05-13T00:00:00"/>
    <n v="608.26199999999994"/>
    <n v="4"/>
    <n v="10.41"/>
    <n v="88713"/>
    <x v="0"/>
  </r>
  <r>
    <n v="25860"/>
    <s v="High"/>
    <n v="0.08"/>
    <n v="227.55"/>
    <n v="32.479999999999997"/>
    <n v="2464"/>
    <x v="1"/>
    <s v="Joe George"/>
    <s v="Delivery Truck"/>
    <x v="3"/>
    <x v="1"/>
    <x v="11"/>
    <s v="Jumbo Box"/>
    <x v="760"/>
    <n v="0.68"/>
    <n v="-0.20008478263921059"/>
    <s v="United States"/>
    <x v="3"/>
    <x v="11"/>
    <s v="Bossier City"/>
    <n v="71111"/>
    <x v="171"/>
    <x v="3"/>
    <s v="2015"/>
    <d v="2015-05-11T00:00:00"/>
    <n v="-570.16960000000006"/>
    <n v="16"/>
    <n v="2849.64"/>
    <n v="88713"/>
    <x v="0"/>
  </r>
  <r>
    <n v="25807"/>
    <s v="Not Specified"/>
    <n v="0.05"/>
    <n v="6.28"/>
    <n v="5.36"/>
    <n v="2464"/>
    <x v="1"/>
    <s v="Joe George"/>
    <s v="Regular Air"/>
    <x v="3"/>
    <x v="0"/>
    <x v="8"/>
    <s v="Small Box"/>
    <x v="761"/>
    <n v="0.4"/>
    <n v="3.3596214511041014E-2"/>
    <s v="United States"/>
    <x v="3"/>
    <x v="11"/>
    <s v="Bossier City"/>
    <n v="71111"/>
    <x v="13"/>
    <x v="0"/>
    <s v="2015"/>
    <d v="2015-01-23T00:00:00"/>
    <n v="1.278"/>
    <n v="6"/>
    <n v="38.04"/>
    <n v="88714"/>
    <x v="0"/>
  </r>
  <r>
    <n v="25808"/>
    <s v="Not Specified"/>
    <n v="0.04"/>
    <n v="3.08"/>
    <n v="0.99"/>
    <n v="2464"/>
    <x v="1"/>
    <s v="Joe George"/>
    <s v="Regular Air"/>
    <x v="3"/>
    <x v="0"/>
    <x v="9"/>
    <s v="Small Box"/>
    <x v="675"/>
    <n v="0.37"/>
    <n v="9.9762520573712656"/>
    <s v="United States"/>
    <x v="3"/>
    <x v="11"/>
    <s v="Bossier City"/>
    <n v="71111"/>
    <x v="13"/>
    <x v="0"/>
    <s v="2015"/>
    <d v="2015-01-21T00:00:00"/>
    <n v="424.28999999999996"/>
    <n v="14"/>
    <n v="42.53"/>
    <n v="88714"/>
    <x v="0"/>
  </r>
  <r>
    <n v="22580"/>
    <s v="Medium"/>
    <n v="0.04"/>
    <n v="2.08"/>
    <n v="1.49"/>
    <n v="2466"/>
    <x v="1"/>
    <s v="Gilbert Godfrey"/>
    <s v="Regular Air"/>
    <x v="0"/>
    <x v="0"/>
    <x v="8"/>
    <s v="Small Box"/>
    <x v="483"/>
    <n v="0.36"/>
    <n v="-0.25183209207853757"/>
    <s v="United States"/>
    <x v="2"/>
    <x v="22"/>
    <s v="Sault Sainte Marie"/>
    <n v="49783"/>
    <x v="139"/>
    <x v="2"/>
    <s v="2015"/>
    <d v="2015-02-28T00:00:00"/>
    <n v="-3.71956"/>
    <n v="7"/>
    <n v="14.77"/>
    <n v="88136"/>
    <x v="0"/>
  </r>
  <r>
    <n v="22582"/>
    <s v="Medium"/>
    <n v="0.02"/>
    <n v="53.98"/>
    <n v="5.5"/>
    <n v="2466"/>
    <x v="1"/>
    <s v="Gilbert Godfrey"/>
    <s v="Express Air"/>
    <x v="0"/>
    <x v="2"/>
    <x v="13"/>
    <s v="Small Box"/>
    <x v="762"/>
    <n v="0.62"/>
    <n v="0.23263751055141108"/>
    <s v="United States"/>
    <x v="2"/>
    <x v="22"/>
    <s v="Sault Sainte Marie"/>
    <n v="49783"/>
    <x v="139"/>
    <x v="2"/>
    <s v="2015"/>
    <d v="2015-02-28T00:00:00"/>
    <n v="101.97200000000001"/>
    <n v="8"/>
    <n v="438.33"/>
    <n v="88136"/>
    <x v="0"/>
  </r>
  <r>
    <n v="22583"/>
    <s v="Medium"/>
    <n v="0.05"/>
    <n v="4.9800000000000004"/>
    <n v="5.0199999999999996"/>
    <n v="2466"/>
    <x v="1"/>
    <s v="Gilbert Godfrey"/>
    <s v="Regular Air"/>
    <x v="0"/>
    <x v="0"/>
    <x v="7"/>
    <s v="Small Box"/>
    <x v="763"/>
    <n v="0.38"/>
    <n v="-0.43649435843610596"/>
    <s v="United States"/>
    <x v="2"/>
    <x v="22"/>
    <s v="Sault Sainte Marie"/>
    <n v="49783"/>
    <x v="139"/>
    <x v="2"/>
    <s v="2015"/>
    <d v="2015-02-27T00:00:00"/>
    <n v="-16.634799999999998"/>
    <n v="7"/>
    <n v="38.11"/>
    <n v="88136"/>
    <x v="0"/>
  </r>
  <r>
    <n v="19766"/>
    <s v="Critical"/>
    <n v="0.09"/>
    <n v="58.1"/>
    <n v="1.49"/>
    <n v="2468"/>
    <x v="1"/>
    <s v="Rhonda Stein"/>
    <s v="Express Air"/>
    <x v="1"/>
    <x v="0"/>
    <x v="8"/>
    <s v="Small Box"/>
    <x v="86"/>
    <n v="0.38"/>
    <n v="4.5187654903812104"/>
    <s v="United States"/>
    <x v="3"/>
    <x v="24"/>
    <s v="Salisbury"/>
    <n v="28144"/>
    <x v="58"/>
    <x v="4"/>
    <s v="2015"/>
    <d v="2015-04-29T00:00:00"/>
    <n v="765.75"/>
    <n v="3"/>
    <n v="169.46"/>
    <n v="88135"/>
    <x v="0"/>
  </r>
  <r>
    <n v="18684"/>
    <s v="Critical"/>
    <n v="0.04"/>
    <n v="65.989999999999995"/>
    <n v="8.99"/>
    <n v="2468"/>
    <x v="1"/>
    <s v="Rhonda Stein"/>
    <s v="Regular Air"/>
    <x v="0"/>
    <x v="2"/>
    <x v="5"/>
    <s v="Small Box"/>
    <x v="586"/>
    <n v="0.55000000000000004"/>
    <n v="-0.4623997681383441"/>
    <s v="United States"/>
    <x v="3"/>
    <x v="24"/>
    <s v="Salisbury"/>
    <n v="28144"/>
    <x v="114"/>
    <x v="5"/>
    <s v="2015"/>
    <d v="2015-03-14T00:00:00"/>
    <n v="-335.041"/>
    <n v="13"/>
    <n v="724.57"/>
    <n v="88137"/>
    <x v="0"/>
  </r>
  <r>
    <n v="26057"/>
    <s v="Low"/>
    <n v="0.1"/>
    <n v="4.91"/>
    <n v="0.5"/>
    <n v="2472"/>
    <x v="0"/>
    <s v="Ricky Sanders"/>
    <s v="Express Air"/>
    <x v="1"/>
    <x v="0"/>
    <x v="9"/>
    <s v="Small Box"/>
    <x v="41"/>
    <n v="0.36"/>
    <n v="0.69"/>
    <s v="United States"/>
    <x v="2"/>
    <x v="12"/>
    <s v="Joliet"/>
    <n v="60432"/>
    <x v="54"/>
    <x v="2"/>
    <s v="2015"/>
    <d v="2015-02-21T00:00:00"/>
    <n v="35.279699999999998"/>
    <n v="10"/>
    <n v="51.13"/>
    <n v="86514"/>
    <x v="0"/>
  </r>
  <r>
    <n v="24584"/>
    <s v="Critical"/>
    <n v="7.0000000000000007E-2"/>
    <n v="5.18"/>
    <n v="5.74"/>
    <n v="2481"/>
    <x v="0"/>
    <s v="Kelly Sawyer"/>
    <s v="Express Air"/>
    <x v="0"/>
    <x v="0"/>
    <x v="8"/>
    <s v="Small Box"/>
    <x v="314"/>
    <n v="0.36"/>
    <n v="-2.3619394548423562"/>
    <s v="United States"/>
    <x v="3"/>
    <x v="11"/>
    <s v="Lafayette"/>
    <n v="70506"/>
    <x v="34"/>
    <x v="4"/>
    <s v="2015"/>
    <d v="2015-04-08T00:00:00"/>
    <n v="-188.03399999999999"/>
    <n v="14"/>
    <n v="79.61"/>
    <n v="91000"/>
    <x v="0"/>
  </r>
  <r>
    <n v="24568"/>
    <s v="Medium"/>
    <n v="0.05"/>
    <n v="6.48"/>
    <n v="7.91"/>
    <n v="2484"/>
    <x v="1"/>
    <s v="Rhonda Bryant"/>
    <s v="Regular Air"/>
    <x v="0"/>
    <x v="0"/>
    <x v="7"/>
    <s v="Small Box"/>
    <x v="744"/>
    <n v="0.37"/>
    <n v="2.9286480589144466"/>
    <s v="United States"/>
    <x v="3"/>
    <x v="26"/>
    <s v="Winter Haven"/>
    <n v="33881"/>
    <x v="114"/>
    <x v="5"/>
    <s v="2015"/>
    <d v="2015-03-14T00:00:00"/>
    <n v="322.12199999999996"/>
    <n v="16"/>
    <n v="109.99"/>
    <n v="88998"/>
    <x v="0"/>
  </r>
  <r>
    <n v="24569"/>
    <s v="Medium"/>
    <n v="0.03"/>
    <n v="111.03"/>
    <n v="8.64"/>
    <n v="2484"/>
    <x v="1"/>
    <s v="Rhonda Bryant"/>
    <s v="Regular Air"/>
    <x v="0"/>
    <x v="0"/>
    <x v="10"/>
    <s v="Small Box"/>
    <x v="764"/>
    <n v="0.78"/>
    <n v="0.40721237168377544"/>
    <s v="United States"/>
    <x v="3"/>
    <x v="26"/>
    <s v="Winter Haven"/>
    <n v="33881"/>
    <x v="114"/>
    <x v="5"/>
    <s v="2015"/>
    <d v="2015-03-14T00:00:00"/>
    <n v="366.53999999999996"/>
    <n v="8"/>
    <n v="900.12"/>
    <n v="88998"/>
    <x v="0"/>
  </r>
  <r>
    <n v="22028"/>
    <s v="High"/>
    <n v="0.02"/>
    <n v="71.37"/>
    <n v="69"/>
    <n v="2486"/>
    <x v="1"/>
    <s v="Jack Horn"/>
    <s v="Regular Air"/>
    <x v="2"/>
    <x v="1"/>
    <x v="11"/>
    <s v="Large Box"/>
    <x v="737"/>
    <n v="0.68"/>
    <n v="-1.8513088123895296"/>
    <s v="United States"/>
    <x v="3"/>
    <x v="29"/>
    <s v="Statesboro"/>
    <n v="30458"/>
    <x v="92"/>
    <x v="2"/>
    <s v="2015"/>
    <d v="2015-02-07T00:00:00"/>
    <n v="-439.90800000000002"/>
    <n v="4"/>
    <n v="237.62"/>
    <n v="91414"/>
    <x v="0"/>
  </r>
  <r>
    <n v="22029"/>
    <s v="High"/>
    <n v="0.03"/>
    <n v="205.99"/>
    <n v="8.99"/>
    <n v="2486"/>
    <x v="1"/>
    <s v="Jack Horn"/>
    <s v="Express Air"/>
    <x v="2"/>
    <x v="2"/>
    <x v="5"/>
    <s v="Small Box"/>
    <x v="545"/>
    <n v="0.6"/>
    <n v="6.1654914408797188"/>
    <s v="United States"/>
    <x v="3"/>
    <x v="29"/>
    <s v="Statesboro"/>
    <n v="30458"/>
    <x v="92"/>
    <x v="2"/>
    <s v="2015"/>
    <d v="2015-02-08T00:00:00"/>
    <n v="1087.7159999999999"/>
    <n v="1"/>
    <n v="176.42"/>
    <n v="91414"/>
    <x v="0"/>
  </r>
  <r>
    <n v="23495"/>
    <s v="Low"/>
    <n v="0"/>
    <n v="180.98"/>
    <n v="30"/>
    <n v="2486"/>
    <x v="1"/>
    <s v="Jack Horn"/>
    <s v="Delivery Truck"/>
    <x v="2"/>
    <x v="1"/>
    <x v="1"/>
    <s v="Jumbo Drum"/>
    <x v="646"/>
    <n v="0.69"/>
    <n v="4.4161676646706591E-3"/>
    <s v="United States"/>
    <x v="3"/>
    <x v="29"/>
    <s v="Statesboro"/>
    <n v="30458"/>
    <x v="118"/>
    <x v="2"/>
    <s v="2015"/>
    <d v="2015-02-05T00:00:00"/>
    <n v="9.2040000000000006"/>
    <n v="11"/>
    <n v="2084.16"/>
    <n v="91416"/>
    <x v="0"/>
  </r>
  <r>
    <n v="23983"/>
    <s v="Not Specified"/>
    <n v="0.04"/>
    <n v="3.08"/>
    <n v="0.99"/>
    <n v="2487"/>
    <x v="1"/>
    <s v="Michelle Bryant Phillips"/>
    <s v="Regular Air"/>
    <x v="2"/>
    <x v="0"/>
    <x v="9"/>
    <s v="Small Box"/>
    <x v="675"/>
    <n v="0.37"/>
    <n v="5.9222114720110577"/>
    <s v="United States"/>
    <x v="3"/>
    <x v="29"/>
    <s v="Tucker"/>
    <n v="30084"/>
    <x v="105"/>
    <x v="1"/>
    <s v="2015"/>
    <d v="2015-06-21T00:00:00"/>
    <n v="257.08319999999998"/>
    <n v="14"/>
    <n v="43.41"/>
    <n v="91415"/>
    <x v="0"/>
  </r>
  <r>
    <n v="23984"/>
    <s v="Not Specified"/>
    <n v="0.1"/>
    <n v="2.78"/>
    <n v="1.25"/>
    <n v="2487"/>
    <x v="1"/>
    <s v="Michelle Bryant Phillips"/>
    <s v="Regular Air"/>
    <x v="2"/>
    <x v="0"/>
    <x v="0"/>
    <s v="Wrap Bag"/>
    <x v="732"/>
    <n v="0.59"/>
    <n v="1.6919431279620853E-2"/>
    <s v="United States"/>
    <x v="3"/>
    <x v="29"/>
    <s v="Tucker"/>
    <n v="30084"/>
    <x v="105"/>
    <x v="1"/>
    <s v="2015"/>
    <d v="2015-06-21T00:00:00"/>
    <n v="0.7854000000000001"/>
    <n v="18"/>
    <n v="46.42"/>
    <n v="91415"/>
    <x v="0"/>
  </r>
  <r>
    <n v="24476"/>
    <s v="Not Specified"/>
    <n v="0.02"/>
    <n v="136.97999999999999"/>
    <n v="24.49"/>
    <n v="2487"/>
    <x v="1"/>
    <s v="Michelle Bryant Phillips"/>
    <s v="Express Air"/>
    <x v="2"/>
    <x v="1"/>
    <x v="2"/>
    <s v="Large Box"/>
    <x v="580"/>
    <n v="0.59"/>
    <n v="7.7619527586660242E-2"/>
    <s v="United States"/>
    <x v="3"/>
    <x v="29"/>
    <s v="Tucker"/>
    <n v="30084"/>
    <x v="42"/>
    <x v="1"/>
    <s v="2015"/>
    <d v="2015-06-03T00:00:00"/>
    <n v="88.56"/>
    <n v="8"/>
    <n v="1140.95"/>
    <n v="91417"/>
    <x v="0"/>
  </r>
  <r>
    <n v="20065"/>
    <s v="High"/>
    <n v="0.08"/>
    <n v="4.91"/>
    <n v="0.5"/>
    <n v="2488"/>
    <x v="1"/>
    <s v="Gordon Walker"/>
    <s v="Regular Air"/>
    <x v="3"/>
    <x v="0"/>
    <x v="9"/>
    <s v="Small Box"/>
    <x v="41"/>
    <n v="0.36"/>
    <n v="0.29810260014054818"/>
    <s v="United States"/>
    <x v="3"/>
    <x v="40"/>
    <s v="Cabot"/>
    <n v="72023"/>
    <x v="37"/>
    <x v="4"/>
    <s v="2015"/>
    <d v="2015-04-09T00:00:00"/>
    <n v="12.726000000000001"/>
    <n v="9"/>
    <n v="42.69"/>
    <n v="86887"/>
    <x v="0"/>
  </r>
  <r>
    <n v="20066"/>
    <s v="High"/>
    <n v="0.02"/>
    <n v="28.15"/>
    <n v="6.17"/>
    <n v="2488"/>
    <x v="1"/>
    <s v="Gordon Walker"/>
    <s v="Regular Air"/>
    <x v="3"/>
    <x v="0"/>
    <x v="0"/>
    <s v="Small Pack"/>
    <x v="765"/>
    <n v="0.55000000000000004"/>
    <n v="0.49114749091353344"/>
    <s v="United States"/>
    <x v="3"/>
    <x v="40"/>
    <s v="Cabot"/>
    <n v="72023"/>
    <x v="37"/>
    <x v="4"/>
    <s v="2015"/>
    <d v="2015-04-10T00:00:00"/>
    <n v="160.8066"/>
    <n v="11"/>
    <n v="327.41000000000003"/>
    <n v="86887"/>
    <x v="0"/>
  </r>
  <r>
    <n v="20602"/>
    <s v="High"/>
    <n v="0.01"/>
    <n v="2036.48"/>
    <n v="14.7"/>
    <n v="2489"/>
    <x v="1"/>
    <s v="Craig Liu"/>
    <s v="Delivery Truck"/>
    <x v="3"/>
    <x v="2"/>
    <x v="6"/>
    <s v="Jumbo Drum"/>
    <x v="220"/>
    <n v="0.55000000000000004"/>
    <n v="-0.42165652628576855"/>
    <s v="United States"/>
    <x v="0"/>
    <x v="1"/>
    <s v="Concord"/>
    <n v="94521"/>
    <x v="143"/>
    <x v="2"/>
    <s v="2015"/>
    <d v="2015-02-13T00:00:00"/>
    <n v="-1596.7457999999999"/>
    <n v="2"/>
    <n v="3786.84"/>
    <n v="86883"/>
    <x v="0"/>
  </r>
  <r>
    <n v="21212"/>
    <s v="Medium"/>
    <n v="0.04"/>
    <n v="419.19"/>
    <n v="19.989999999999998"/>
    <n v="2489"/>
    <x v="1"/>
    <s v="Craig Liu"/>
    <s v="Regular Air"/>
    <x v="1"/>
    <x v="0"/>
    <x v="10"/>
    <s v="Small Box"/>
    <x v="260"/>
    <n v="0.57999999999999996"/>
    <n v="0.69"/>
    <s v="United States"/>
    <x v="0"/>
    <x v="1"/>
    <s v="Concord"/>
    <n v="94521"/>
    <x v="138"/>
    <x v="4"/>
    <s v="2015"/>
    <d v="2015-04-27T00:00:00"/>
    <n v="1388.3558999999998"/>
    <n v="5"/>
    <n v="2012.11"/>
    <n v="86885"/>
    <x v="0"/>
  </r>
  <r>
    <n v="21338"/>
    <s v="Not Specified"/>
    <n v="7.0000000000000007E-2"/>
    <n v="65.989999999999995"/>
    <n v="8.8000000000000007"/>
    <n v="2489"/>
    <x v="1"/>
    <s v="Craig Liu"/>
    <s v="Regular Air"/>
    <x v="1"/>
    <x v="2"/>
    <x v="5"/>
    <s v="Small Box"/>
    <x v="264"/>
    <n v="0.57999999999999996"/>
    <n v="0.23287113598778783"/>
    <s v="United States"/>
    <x v="0"/>
    <x v="1"/>
    <s v="Concord"/>
    <n v="94521"/>
    <x v="38"/>
    <x v="0"/>
    <s v="2015"/>
    <d v="2015-01-12T00:00:00"/>
    <n v="109.83600000000001"/>
    <n v="9"/>
    <n v="471.66"/>
    <n v="86886"/>
    <x v="0"/>
  </r>
  <r>
    <n v="24856"/>
    <s v="Critical"/>
    <n v="0.09"/>
    <n v="348.21"/>
    <n v="40.19"/>
    <n v="2490"/>
    <x v="1"/>
    <s v="Pauline Finch"/>
    <s v="Delivery Truck"/>
    <x v="1"/>
    <x v="1"/>
    <x v="11"/>
    <s v="Jumbo Box"/>
    <x v="553"/>
    <n v="0.62"/>
    <n v="-0.14159625829812902"/>
    <s v="United States"/>
    <x v="0"/>
    <x v="1"/>
    <s v="Costa Mesa"/>
    <n v="92627"/>
    <x v="79"/>
    <x v="2"/>
    <s v="2015"/>
    <d v="2015-02-16T00:00:00"/>
    <n v="-93.849999999999909"/>
    <n v="2"/>
    <n v="662.8"/>
    <n v="86884"/>
    <x v="0"/>
  </r>
  <r>
    <n v="21339"/>
    <s v="Not Specified"/>
    <n v="0"/>
    <n v="10.01"/>
    <n v="1.99"/>
    <n v="2490"/>
    <x v="1"/>
    <s v="Pauline Finch"/>
    <s v="Express Air"/>
    <x v="1"/>
    <x v="2"/>
    <x v="13"/>
    <s v="Small Pack"/>
    <x v="766"/>
    <n v="0.41"/>
    <n v="0.69"/>
    <s v="United States"/>
    <x v="0"/>
    <x v="1"/>
    <s v="Costa Mesa"/>
    <n v="92627"/>
    <x v="38"/>
    <x v="0"/>
    <s v="2015"/>
    <d v="2015-01-14T00:00:00"/>
    <n v="82.703399999999988"/>
    <n v="11"/>
    <n v="119.86"/>
    <n v="86886"/>
    <x v="0"/>
  </r>
  <r>
    <n v="6856"/>
    <s v="Critical"/>
    <n v="0.09"/>
    <n v="348.21"/>
    <n v="40.19"/>
    <n v="2491"/>
    <x v="1"/>
    <s v="Sean N Boyer"/>
    <s v="Delivery Truck"/>
    <x v="1"/>
    <x v="1"/>
    <x v="11"/>
    <s v="Jumbo Box"/>
    <x v="553"/>
    <n v="0.62"/>
    <n v="-3.5398931054122423E-2"/>
    <s v="United States"/>
    <x v="0"/>
    <x v="1"/>
    <s v="Los Angeles"/>
    <n v="90045"/>
    <x v="79"/>
    <x v="2"/>
    <s v="2015"/>
    <d v="2015-02-16T00:00:00"/>
    <n v="-93.849999999999909"/>
    <n v="8"/>
    <n v="2651.21"/>
    <n v="48836"/>
    <x v="0"/>
  </r>
  <r>
    <n v="1617"/>
    <s v="Low"/>
    <n v="0.06"/>
    <n v="4.28"/>
    <n v="0.94"/>
    <n v="2491"/>
    <x v="1"/>
    <s v="Sean N Boyer"/>
    <s v="Regular Air"/>
    <x v="3"/>
    <x v="0"/>
    <x v="0"/>
    <s v="Wrap Bag"/>
    <x v="579"/>
    <n v="0.56000000000000005"/>
    <n v="9.4969199178644558E-3"/>
    <s v="United States"/>
    <x v="0"/>
    <x v="1"/>
    <s v="Los Angeles"/>
    <n v="90045"/>
    <x v="138"/>
    <x v="4"/>
    <s v="2015"/>
    <d v="2015-04-28T00:00:00"/>
    <n v="0.36999999999999922"/>
    <n v="9"/>
    <n v="38.96"/>
    <n v="11712"/>
    <x v="0"/>
  </r>
  <r>
    <n v="3212"/>
    <s v="Medium"/>
    <n v="0.04"/>
    <n v="419.19"/>
    <n v="19.989999999999998"/>
    <n v="2491"/>
    <x v="1"/>
    <s v="Sean N Boyer"/>
    <s v="Regular Air"/>
    <x v="1"/>
    <x v="0"/>
    <x v="10"/>
    <s v="Small Box"/>
    <x v="260"/>
    <n v="0.57999999999999996"/>
    <n v="0.24199317881082694"/>
    <s v="United States"/>
    <x v="0"/>
    <x v="1"/>
    <s v="Los Angeles"/>
    <n v="90045"/>
    <x v="138"/>
    <x v="4"/>
    <s v="2015"/>
    <d v="2015-04-27T00:00:00"/>
    <n v="1947.67"/>
    <n v="20"/>
    <n v="8048.45"/>
    <n v="23042"/>
    <x v="0"/>
  </r>
  <r>
    <n v="3338"/>
    <s v="Not Specified"/>
    <n v="7.0000000000000007E-2"/>
    <n v="65.989999999999995"/>
    <n v="8.8000000000000007"/>
    <n v="2491"/>
    <x v="1"/>
    <s v="Sean N Boyer"/>
    <s v="Regular Air"/>
    <x v="1"/>
    <x v="2"/>
    <x v="5"/>
    <s v="Small Box"/>
    <x v="264"/>
    <n v="0.57999999999999996"/>
    <n v="5.6644817253987824E-2"/>
    <s v="United States"/>
    <x v="0"/>
    <x v="1"/>
    <s v="Los Angeles"/>
    <n v="90045"/>
    <x v="38"/>
    <x v="0"/>
    <s v="2015"/>
    <d v="2015-01-12T00:00:00"/>
    <n v="109.83600000000001"/>
    <n v="37"/>
    <n v="1939.03"/>
    <n v="23877"/>
    <x v="0"/>
  </r>
  <r>
    <n v="3339"/>
    <s v="Not Specified"/>
    <n v="0"/>
    <n v="10.01"/>
    <n v="1.99"/>
    <n v="2491"/>
    <x v="1"/>
    <s v="Sean N Boyer"/>
    <s v="Express Air"/>
    <x v="1"/>
    <x v="2"/>
    <x v="13"/>
    <s v="Small Pack"/>
    <x v="766"/>
    <n v="0.41"/>
    <n v="0.27976749776019927"/>
    <s v="United States"/>
    <x v="0"/>
    <x v="1"/>
    <s v="Los Angeles"/>
    <n v="90045"/>
    <x v="38"/>
    <x v="0"/>
    <s v="2015"/>
    <d v="2015-01-14T00:00:00"/>
    <n v="128.03"/>
    <n v="42"/>
    <n v="457.63"/>
    <n v="23877"/>
    <x v="0"/>
  </r>
  <r>
    <n v="2065"/>
    <s v="High"/>
    <n v="0.08"/>
    <n v="4.91"/>
    <n v="0.5"/>
    <n v="2491"/>
    <x v="1"/>
    <s v="Sean N Boyer"/>
    <s v="Regular Air"/>
    <x v="3"/>
    <x v="0"/>
    <x v="9"/>
    <s v="Small Box"/>
    <x v="41"/>
    <n v="0.36"/>
    <n v="0.18595607613469986"/>
    <s v="United States"/>
    <x v="0"/>
    <x v="1"/>
    <s v="Los Angeles"/>
    <n v="90045"/>
    <x v="37"/>
    <x v="4"/>
    <s v="2015"/>
    <d v="2015-04-09T00:00:00"/>
    <n v="31.751999999999999"/>
    <n v="36"/>
    <n v="170.75"/>
    <n v="14785"/>
    <x v="0"/>
  </r>
  <r>
    <n v="2066"/>
    <s v="High"/>
    <n v="0.02"/>
    <n v="28.15"/>
    <n v="6.17"/>
    <n v="2491"/>
    <x v="1"/>
    <s v="Sean N Boyer"/>
    <s v="Regular Air"/>
    <x v="3"/>
    <x v="0"/>
    <x v="0"/>
    <s v="Small Pack"/>
    <x v="765"/>
    <n v="0.55000000000000004"/>
    <n v="8.7506532678323451E-2"/>
    <s v="United States"/>
    <x v="0"/>
    <x v="1"/>
    <s v="Los Angeles"/>
    <n v="90045"/>
    <x v="37"/>
    <x v="4"/>
    <s v="2015"/>
    <d v="2015-04-10T00:00:00"/>
    <n v="117.208"/>
    <n v="45"/>
    <n v="1339.42"/>
    <n v="14785"/>
    <x v="0"/>
  </r>
  <r>
    <n v="19617"/>
    <s v="Low"/>
    <n v="0.06"/>
    <n v="4.28"/>
    <n v="0.94"/>
    <n v="2495"/>
    <x v="0"/>
    <s v="Maria Block"/>
    <s v="Regular Air"/>
    <x v="3"/>
    <x v="0"/>
    <x v="0"/>
    <s v="Wrap Bag"/>
    <x v="579"/>
    <n v="0.56000000000000005"/>
    <n v="4.2725173210161574E-2"/>
    <s v="United States"/>
    <x v="0"/>
    <x v="47"/>
    <s v="Rock Springs"/>
    <n v="82901"/>
    <x v="138"/>
    <x v="4"/>
    <s v="2015"/>
    <d v="2015-04-28T00:00:00"/>
    <n v="0.36999999999999922"/>
    <n v="2"/>
    <n v="8.66"/>
    <n v="86885"/>
    <x v="0"/>
  </r>
  <r>
    <n v="2296"/>
    <s v="Not Specified"/>
    <n v="0.09"/>
    <n v="355.98"/>
    <n v="58.92"/>
    <n v="2498"/>
    <x v="1"/>
    <s v="Arlene Long"/>
    <s v="Delivery Truck"/>
    <x v="0"/>
    <x v="1"/>
    <x v="1"/>
    <s v="Jumbo Drum"/>
    <x v="464"/>
    <n v="0.64"/>
    <n v="0.11750767198850173"/>
    <s v="United States"/>
    <x v="0"/>
    <x v="1"/>
    <s v="San Diego"/>
    <n v="92024"/>
    <x v="29"/>
    <x v="2"/>
    <s v="2015"/>
    <d v="2015-02-20T00:00:00"/>
    <n v="1240.25"/>
    <n v="30"/>
    <n v="10554.63"/>
    <n v="16547"/>
    <x v="0"/>
  </r>
  <r>
    <n v="2297"/>
    <s v="Not Specified"/>
    <n v="0.04"/>
    <n v="218.75"/>
    <n v="69.64"/>
    <n v="2498"/>
    <x v="1"/>
    <s v="Arlene Long"/>
    <s v="Delivery Truck"/>
    <x v="0"/>
    <x v="1"/>
    <x v="11"/>
    <s v="Jumbo Box"/>
    <x v="228"/>
    <n v="0.77"/>
    <n v="-0.30476669486294328"/>
    <s v="United States"/>
    <x v="0"/>
    <x v="1"/>
    <s v="San Diego"/>
    <n v="92024"/>
    <x v="29"/>
    <x v="2"/>
    <s v="2015"/>
    <d v="2015-02-18T00:00:00"/>
    <n v="-533.23200000000008"/>
    <n v="8"/>
    <n v="1749.64"/>
    <n v="16547"/>
    <x v="0"/>
  </r>
  <r>
    <n v="7628"/>
    <s v="Medium"/>
    <n v="0.09"/>
    <n v="6.28"/>
    <n v="5.41"/>
    <n v="2498"/>
    <x v="1"/>
    <s v="Arlene Long"/>
    <s v="Regular Air"/>
    <x v="2"/>
    <x v="1"/>
    <x v="2"/>
    <s v="Small Box"/>
    <x v="593"/>
    <n v="0.53"/>
    <n v="-0.17329769274057402"/>
    <s v="United States"/>
    <x v="0"/>
    <x v="1"/>
    <s v="San Diego"/>
    <n v="92024"/>
    <x v="23"/>
    <x v="2"/>
    <s v="2015"/>
    <d v="2015-02-04T00:00:00"/>
    <n v="-61.59"/>
    <n v="56"/>
    <n v="355.4"/>
    <n v="54567"/>
    <x v="0"/>
  </r>
  <r>
    <n v="2768"/>
    <s v="Not Specified"/>
    <n v="0.08"/>
    <n v="1.68"/>
    <n v="1.57"/>
    <n v="2498"/>
    <x v="1"/>
    <s v="Arlene Long"/>
    <s v="Regular Air"/>
    <x v="2"/>
    <x v="0"/>
    <x v="0"/>
    <s v="Wrap Bag"/>
    <x v="15"/>
    <n v="0.59"/>
    <n v="-0.31174170935562145"/>
    <s v="United States"/>
    <x v="0"/>
    <x v="1"/>
    <s v="San Diego"/>
    <n v="92024"/>
    <x v="64"/>
    <x v="2"/>
    <s v="2015"/>
    <d v="2015-02-06T00:00:00"/>
    <n v="-46.25"/>
    <n v="88"/>
    <n v="148.36000000000001"/>
    <n v="20007"/>
    <x v="0"/>
  </r>
  <r>
    <n v="20296"/>
    <s v="Not Specified"/>
    <n v="0.09"/>
    <n v="355.98"/>
    <n v="58.92"/>
    <n v="2499"/>
    <x v="0"/>
    <s v="Geoffrey Koch"/>
    <s v="Delivery Truck"/>
    <x v="0"/>
    <x v="1"/>
    <x v="1"/>
    <s v="Jumbo Drum"/>
    <x v="464"/>
    <n v="0.64"/>
    <n v="0.44065345683354828"/>
    <s v="United States"/>
    <x v="2"/>
    <x v="12"/>
    <s v="Kankakee"/>
    <n v="60901"/>
    <x v="29"/>
    <x v="2"/>
    <s v="2015"/>
    <d v="2015-02-20T00:00:00"/>
    <n v="1240.25"/>
    <n v="8"/>
    <n v="2814.57"/>
    <n v="88319"/>
    <x v="0"/>
  </r>
  <r>
    <n v="25628"/>
    <s v="Medium"/>
    <n v="0.09"/>
    <n v="6.28"/>
    <n v="5.41"/>
    <n v="2500"/>
    <x v="0"/>
    <s v="Kevin Smith"/>
    <s v="Regular Air"/>
    <x v="2"/>
    <x v="1"/>
    <x v="2"/>
    <s v="Small Box"/>
    <x v="593"/>
    <n v="0.53"/>
    <n v="-0.36045920090039396"/>
    <s v="United States"/>
    <x v="2"/>
    <x v="12"/>
    <s v="Lake In The Hills"/>
    <n v="60102"/>
    <x v="23"/>
    <x v="2"/>
    <s v="2015"/>
    <d v="2015-02-04T00:00:00"/>
    <n v="-32.026800000000001"/>
    <n v="14"/>
    <n v="88.85"/>
    <n v="88320"/>
    <x v="0"/>
  </r>
  <r>
    <n v="24899"/>
    <s v="High"/>
    <n v="0.1"/>
    <n v="24.92"/>
    <n v="12.98"/>
    <n v="2502"/>
    <x v="1"/>
    <s v="Toni Owens Poe"/>
    <s v="Regular Air"/>
    <x v="1"/>
    <x v="0"/>
    <x v="8"/>
    <s v="Small Box"/>
    <x v="662"/>
    <n v="0.39"/>
    <n v="-0.64693589381530647"/>
    <s v="United States"/>
    <x v="2"/>
    <x v="38"/>
    <s v="Munster"/>
    <n v="46321"/>
    <x v="91"/>
    <x v="5"/>
    <s v="2015"/>
    <d v="2015-03-19T00:00:00"/>
    <n v="-45.816000000000003"/>
    <n v="3"/>
    <n v="70.819999999999993"/>
    <n v="91310"/>
    <x v="0"/>
  </r>
  <r>
    <n v="24901"/>
    <s v="High"/>
    <n v="0"/>
    <n v="12.28"/>
    <n v="6.35"/>
    <n v="2502"/>
    <x v="1"/>
    <s v="Toni Owens Poe"/>
    <s v="Express Air"/>
    <x v="1"/>
    <x v="0"/>
    <x v="7"/>
    <s v="Small Box"/>
    <x v="554"/>
    <n v="0.38"/>
    <n v="0.33867757629367534"/>
    <s v="United States"/>
    <x v="2"/>
    <x v="38"/>
    <s v="Munster"/>
    <n v="46321"/>
    <x v="91"/>
    <x v="5"/>
    <s v="2015"/>
    <d v="2015-03-20T00:00:00"/>
    <n v="30.63"/>
    <n v="7"/>
    <n v="90.44"/>
    <n v="91310"/>
    <x v="0"/>
  </r>
  <r>
    <n v="18219"/>
    <s v="Medium"/>
    <n v="0.02"/>
    <n v="6.48"/>
    <n v="8.74"/>
    <n v="2506"/>
    <x v="0"/>
    <s v="Alfred Harmon"/>
    <s v="Regular Air"/>
    <x v="1"/>
    <x v="0"/>
    <x v="7"/>
    <s v="Small Box"/>
    <x v="767"/>
    <n v="0.36"/>
    <n v="-0.63759328358208955"/>
    <s v="United States"/>
    <x v="1"/>
    <x v="18"/>
    <s v="Cheshire"/>
    <n v="6408"/>
    <x v="75"/>
    <x v="1"/>
    <s v="2015"/>
    <d v="2015-06-07T00:00:00"/>
    <n v="-6.835"/>
    <n v="1"/>
    <n v="10.72"/>
    <n v="87033"/>
    <x v="0"/>
  </r>
  <r>
    <n v="18217"/>
    <s v="Medium"/>
    <n v="0.06"/>
    <n v="699.99"/>
    <n v="24.49"/>
    <n v="2507"/>
    <x v="0"/>
    <s v="Jeanette Davies"/>
    <s v="Express Air"/>
    <x v="1"/>
    <x v="2"/>
    <x v="16"/>
    <s v="Large Box"/>
    <x v="199"/>
    <n v="0.41"/>
    <n v="0.69"/>
    <s v="United States"/>
    <x v="1"/>
    <x v="14"/>
    <s v="Bangor"/>
    <n v="4401"/>
    <x v="75"/>
    <x v="1"/>
    <s v="2015"/>
    <d v="2015-06-07T00:00:00"/>
    <n v="7024.2068999999992"/>
    <n v="15"/>
    <n v="10180.01"/>
    <n v="87033"/>
    <x v="0"/>
  </r>
  <r>
    <n v="23265"/>
    <s v="Low"/>
    <n v="0.02"/>
    <n v="5.81"/>
    <n v="8.49"/>
    <n v="2508"/>
    <x v="0"/>
    <s v="Pauline Brooks"/>
    <s v="Regular Air"/>
    <x v="1"/>
    <x v="0"/>
    <x v="8"/>
    <s v="Small Box"/>
    <x v="104"/>
    <n v="0.39"/>
    <n v="-3.2397266729500473"/>
    <s v="United States"/>
    <x v="1"/>
    <x v="14"/>
    <s v="Sanford"/>
    <n v="4073"/>
    <x v="176"/>
    <x v="0"/>
    <s v="2015"/>
    <d v="2015-01-12T00:00:00"/>
    <n v="-137.494"/>
    <n v="7"/>
    <n v="42.44"/>
    <n v="87031"/>
    <x v="0"/>
  </r>
  <r>
    <n v="21918"/>
    <s v="Medium"/>
    <n v="0.05"/>
    <n v="30.98"/>
    <n v="9.18"/>
    <n v="2509"/>
    <x v="0"/>
    <s v="Sidney Larson"/>
    <s v="Regular Air"/>
    <x v="1"/>
    <x v="0"/>
    <x v="7"/>
    <s v="Small Box"/>
    <x v="768"/>
    <n v="0.4"/>
    <n v="0.66729359880666717"/>
    <s v="United States"/>
    <x v="1"/>
    <x v="14"/>
    <s v="South Portland"/>
    <n v="4106"/>
    <x v="130"/>
    <x v="3"/>
    <s v="2015"/>
    <d v="2015-05-05T00:00:00"/>
    <n v="308.67"/>
    <n v="15"/>
    <n v="462.57"/>
    <n v="87029"/>
    <x v="0"/>
  </r>
  <r>
    <n v="21102"/>
    <s v="Not Specified"/>
    <n v="0.04"/>
    <n v="6.48"/>
    <n v="9.5399999999999991"/>
    <n v="2512"/>
    <x v="0"/>
    <s v="Frances Holt"/>
    <s v="Regular Air"/>
    <x v="1"/>
    <x v="0"/>
    <x v="7"/>
    <s v="Small Box"/>
    <x v="769"/>
    <n v="0.37"/>
    <n v="-1.7862646566164155"/>
    <s v="United States"/>
    <x v="1"/>
    <x v="15"/>
    <s v="Cambridge"/>
    <n v="2138"/>
    <x v="15"/>
    <x v="1"/>
    <s v="2015"/>
    <d v="2015-06-17T00:00:00"/>
    <n v="-223.94400000000002"/>
    <n v="19"/>
    <n v="125.37"/>
    <n v="87030"/>
    <x v="0"/>
  </r>
  <r>
    <n v="18220"/>
    <s v="Medium"/>
    <n v="0.02"/>
    <n v="17.149999999999999"/>
    <n v="4.96"/>
    <n v="2516"/>
    <x v="0"/>
    <s v="Leo E Underwood"/>
    <s v="Regular Air"/>
    <x v="1"/>
    <x v="0"/>
    <x v="10"/>
    <s v="Small Box"/>
    <x v="206"/>
    <n v="0.57999999999999996"/>
    <n v="0.19122347393240766"/>
    <s v="United States"/>
    <x v="1"/>
    <x v="2"/>
    <s v="Englewood"/>
    <n v="7631"/>
    <x v="75"/>
    <x v="1"/>
    <s v="2015"/>
    <d v="2015-06-07T00:00:00"/>
    <n v="36.494999999999997"/>
    <n v="11"/>
    <n v="190.85"/>
    <n v="87033"/>
    <x v="0"/>
  </r>
  <r>
    <n v="18221"/>
    <s v="Medium"/>
    <n v="7.0000000000000007E-2"/>
    <n v="30.98"/>
    <n v="8.74"/>
    <n v="2520"/>
    <x v="0"/>
    <s v="Sandy Mueller"/>
    <s v="Regular Air"/>
    <x v="1"/>
    <x v="0"/>
    <x v="7"/>
    <s v="Small Box"/>
    <x v="699"/>
    <n v="0.4"/>
    <n v="0.69"/>
    <s v="United States"/>
    <x v="1"/>
    <x v="31"/>
    <s v="Providence"/>
    <n v="2908"/>
    <x v="75"/>
    <x v="1"/>
    <s v="2015"/>
    <d v="2015-06-06T00:00:00"/>
    <n v="255.76919999999998"/>
    <n v="12"/>
    <n v="370.68"/>
    <n v="87033"/>
    <x v="0"/>
  </r>
  <r>
    <n v="25463"/>
    <s v="Medium"/>
    <n v="0"/>
    <n v="175.99"/>
    <n v="4.99"/>
    <n v="2521"/>
    <x v="0"/>
    <s v="Shawn Meyer"/>
    <s v="Regular Air"/>
    <x v="1"/>
    <x v="2"/>
    <x v="5"/>
    <s v="Small Box"/>
    <x v="32"/>
    <n v="0.59"/>
    <n v="0.69"/>
    <s v="United States"/>
    <x v="2"/>
    <x v="7"/>
    <s v="Corsicana"/>
    <n v="75109"/>
    <x v="29"/>
    <x v="2"/>
    <s v="2015"/>
    <d v="2015-02-21T00:00:00"/>
    <n v="1656.6554999999998"/>
    <n v="15"/>
    <n v="2400.9499999999998"/>
    <n v="87032"/>
    <x v="0"/>
  </r>
  <r>
    <n v="18218"/>
    <s v="Medium"/>
    <n v="0.04"/>
    <n v="1360.14"/>
    <n v="14.7"/>
    <n v="2522"/>
    <x v="0"/>
    <s v="Harriet Wooten"/>
    <s v="Delivery Truck"/>
    <x v="1"/>
    <x v="2"/>
    <x v="6"/>
    <s v="Jumbo Drum"/>
    <x v="203"/>
    <n v="0.59"/>
    <n v="0.36135724115266904"/>
    <s v="United States"/>
    <x v="1"/>
    <x v="9"/>
    <s v="Burlington"/>
    <n v="5401"/>
    <x v="75"/>
    <x v="1"/>
    <s v="2015"/>
    <d v="2015-06-08T00:00:00"/>
    <n v="2639.0099999999998"/>
    <n v="6"/>
    <n v="7303.05"/>
    <n v="87033"/>
    <x v="0"/>
  </r>
  <r>
    <n v="18866"/>
    <s v="Critical"/>
    <n v="0.01"/>
    <n v="2.16"/>
    <n v="6.05"/>
    <n v="2526"/>
    <x v="0"/>
    <s v="Derek Sweeney"/>
    <s v="Regular Air"/>
    <x v="0"/>
    <x v="0"/>
    <x v="8"/>
    <s v="Small Box"/>
    <x v="542"/>
    <n v="0.37"/>
    <n v="6.8175710594315246"/>
    <s v="United States"/>
    <x v="3"/>
    <x v="11"/>
    <s v="Lafayette"/>
    <n v="70506"/>
    <x v="94"/>
    <x v="3"/>
    <s v="2015"/>
    <d v="2015-05-25T00:00:00"/>
    <n v="395.76"/>
    <n v="24"/>
    <n v="58.05"/>
    <n v="87208"/>
    <x v="0"/>
  </r>
  <r>
    <n v="18867"/>
    <s v="Critical"/>
    <n v="7.0000000000000007E-2"/>
    <n v="21.38"/>
    <n v="8.99"/>
    <n v="2527"/>
    <x v="0"/>
    <s v="Gretchen Orr"/>
    <s v="Regular Air"/>
    <x v="0"/>
    <x v="0"/>
    <x v="0"/>
    <s v="Small Pack"/>
    <x v="731"/>
    <n v="0.59"/>
    <n v="-0.57395104895104898"/>
    <s v="United States"/>
    <x v="3"/>
    <x v="11"/>
    <s v="Lake Charles"/>
    <n v="70601"/>
    <x v="94"/>
    <x v="3"/>
    <s v="2015"/>
    <d v="2015-05-25T00:00:00"/>
    <n v="-39.396000000000001"/>
    <n v="3"/>
    <n v="68.64"/>
    <n v="87208"/>
    <x v="0"/>
  </r>
  <r>
    <n v="20254"/>
    <s v="High"/>
    <n v="0.04"/>
    <n v="40.98"/>
    <n v="6.5"/>
    <n v="2530"/>
    <x v="0"/>
    <s v="Janet Zhang"/>
    <s v="Regular Air"/>
    <x v="2"/>
    <x v="2"/>
    <x v="13"/>
    <s v="Small Box"/>
    <x v="456"/>
    <n v="0.74"/>
    <n v="-0.32302306276392251"/>
    <s v="United States"/>
    <x v="0"/>
    <x v="1"/>
    <s v="Apple Valley"/>
    <n v="92307"/>
    <x v="48"/>
    <x v="5"/>
    <s v="2015"/>
    <d v="2015-03-30T00:00:00"/>
    <n v="-89.5"/>
    <n v="7"/>
    <n v="277.07"/>
    <n v="87451"/>
    <x v="0"/>
  </r>
  <r>
    <n v="23782"/>
    <s v="Medium"/>
    <n v="0.08"/>
    <n v="4"/>
    <n v="1.3"/>
    <n v="2531"/>
    <x v="0"/>
    <s v="Rick Houston"/>
    <s v="Regular Air"/>
    <x v="2"/>
    <x v="0"/>
    <x v="7"/>
    <s v="Wrap Bag"/>
    <x v="55"/>
    <n v="0.37"/>
    <n v="0.54625889594152721"/>
    <s v="United States"/>
    <x v="0"/>
    <x v="1"/>
    <s v="Atascadero"/>
    <n v="93422"/>
    <x v="10"/>
    <x v="3"/>
    <s v="2015"/>
    <d v="2015-05-04T00:00:00"/>
    <n v="28.4"/>
    <n v="14"/>
    <n v="51.99"/>
    <n v="87452"/>
    <x v="0"/>
  </r>
  <r>
    <n v="20255"/>
    <s v="High"/>
    <n v="0.05"/>
    <n v="35.99"/>
    <n v="3.3"/>
    <n v="2534"/>
    <x v="0"/>
    <s v="Mitchell Goldberg"/>
    <s v="Regular Air"/>
    <x v="2"/>
    <x v="2"/>
    <x v="5"/>
    <s v="Small Pack"/>
    <x v="457"/>
    <n v="0.39"/>
    <n v="0.69"/>
    <s v="United States"/>
    <x v="1"/>
    <x v="14"/>
    <s v="Bangor"/>
    <n v="4401"/>
    <x v="48"/>
    <x v="5"/>
    <s v="2015"/>
    <d v="2015-03-31T00:00:00"/>
    <n v="103.27229999999999"/>
    <n v="5"/>
    <n v="149.66999999999999"/>
    <n v="87451"/>
    <x v="0"/>
  </r>
  <r>
    <n v="22839"/>
    <s v="Not Specified"/>
    <n v="0.08"/>
    <n v="12.53"/>
    <n v="0.5"/>
    <n v="2539"/>
    <x v="0"/>
    <s v="Max Hubbard"/>
    <s v="Regular Air"/>
    <x v="1"/>
    <x v="0"/>
    <x v="9"/>
    <s v="Small Box"/>
    <x v="585"/>
    <n v="0.38"/>
    <n v="3.5305728314238949"/>
    <s v="United States"/>
    <x v="3"/>
    <x v="26"/>
    <s v="Winter Park"/>
    <n v="32789"/>
    <x v="74"/>
    <x v="4"/>
    <s v="2015"/>
    <d v="2015-04-08T00:00:00"/>
    <n v="215.71799999999999"/>
    <n v="5"/>
    <n v="61.1"/>
    <n v="91017"/>
    <x v="0"/>
  </r>
  <r>
    <n v="22840"/>
    <s v="Not Specified"/>
    <n v="0.02"/>
    <n v="178.47"/>
    <n v="19.989999999999998"/>
    <n v="2540"/>
    <x v="0"/>
    <s v="Helen Ferguson"/>
    <s v="Regular Air"/>
    <x v="1"/>
    <x v="0"/>
    <x v="10"/>
    <s v="Small Box"/>
    <x v="179"/>
    <n v="0.55000000000000004"/>
    <n v="0.55200866828337025"/>
    <s v="United States"/>
    <x v="3"/>
    <x v="26"/>
    <s v="Winter Springs"/>
    <n v="32708"/>
    <x v="74"/>
    <x v="4"/>
    <s v="2015"/>
    <d v="2015-04-08T00:00:00"/>
    <n v="106.98479999999999"/>
    <n v="1"/>
    <n v="193.81"/>
    <n v="91017"/>
    <x v="0"/>
  </r>
  <r>
    <n v="19031"/>
    <s v="Medium"/>
    <n v="0.05"/>
    <n v="15.68"/>
    <n v="3.73"/>
    <n v="2543"/>
    <x v="1"/>
    <s v="Josephine Dalton"/>
    <s v="Regular Air"/>
    <x v="2"/>
    <x v="1"/>
    <x v="2"/>
    <s v="Small Pack"/>
    <x v="770"/>
    <n v="0.46"/>
    <n v="1.3748640671120086E-2"/>
    <s v="United States"/>
    <x v="3"/>
    <x v="8"/>
    <s v="Richmond"/>
    <n v="23223"/>
    <x v="164"/>
    <x v="1"/>
    <s v="2015"/>
    <d v="2015-06-12T00:00:00"/>
    <n v="3.54"/>
    <n v="17"/>
    <n v="257.48"/>
    <n v="87917"/>
    <x v="0"/>
  </r>
  <r>
    <n v="19032"/>
    <s v="Medium"/>
    <n v="0.02"/>
    <n v="195.99"/>
    <n v="4.2"/>
    <n v="2543"/>
    <x v="1"/>
    <s v="Josephine Dalton"/>
    <s v="Regular Air"/>
    <x v="2"/>
    <x v="2"/>
    <x v="5"/>
    <s v="Small Box"/>
    <x v="736"/>
    <n v="0.56000000000000005"/>
    <n v="1.2608490167418366E-2"/>
    <s v="United States"/>
    <x v="3"/>
    <x v="8"/>
    <s v="Richmond"/>
    <n v="23223"/>
    <x v="164"/>
    <x v="1"/>
    <s v="2015"/>
    <d v="2015-06-12T00:00:00"/>
    <n v="40.283999999999999"/>
    <n v="19"/>
    <n v="3194.99"/>
    <n v="87917"/>
    <x v="0"/>
  </r>
  <r>
    <n v="19902"/>
    <s v="Medium"/>
    <n v="0.01"/>
    <n v="99.99"/>
    <n v="19.989999999999998"/>
    <n v="2545"/>
    <x v="0"/>
    <s v="Rick Ellis"/>
    <s v="Express Air"/>
    <x v="1"/>
    <x v="2"/>
    <x v="6"/>
    <s v="Small Box"/>
    <x v="23"/>
    <n v="0.52"/>
    <n v="0.44351167602719482"/>
    <s v="United States"/>
    <x v="3"/>
    <x v="8"/>
    <s v="Springfield"/>
    <n v="22153"/>
    <x v="17"/>
    <x v="5"/>
    <s v="2015"/>
    <d v="2015-03-12T00:00:00"/>
    <n v="90.024000000000001"/>
    <n v="2"/>
    <n v="202.98"/>
    <n v="87915"/>
    <x v="0"/>
  </r>
  <r>
    <n v="25460"/>
    <s v="Low"/>
    <n v="7.0000000000000007E-2"/>
    <n v="6.48"/>
    <n v="9.5399999999999991"/>
    <n v="2547"/>
    <x v="0"/>
    <s v="Edna Freeman"/>
    <s v="Regular Air"/>
    <x v="2"/>
    <x v="0"/>
    <x v="7"/>
    <s v="Small Box"/>
    <x v="769"/>
    <n v="0.37"/>
    <n v="0.20552486187845306"/>
    <s v="United States"/>
    <x v="3"/>
    <x v="8"/>
    <s v="Virginia Beach"/>
    <n v="23464"/>
    <x v="47"/>
    <x v="4"/>
    <s v="2015"/>
    <d v="2015-04-19T00:00:00"/>
    <n v="2.2320000000000002"/>
    <n v="1"/>
    <n v="10.86"/>
    <n v="87916"/>
    <x v="0"/>
  </r>
  <r>
    <n v="6525"/>
    <s v="Low"/>
    <n v="0"/>
    <n v="35.99"/>
    <n v="0.99"/>
    <n v="2548"/>
    <x v="1"/>
    <s v="Wayne Bass"/>
    <s v="Regular Air"/>
    <x v="2"/>
    <x v="2"/>
    <x v="5"/>
    <s v="Small Pack"/>
    <x v="771"/>
    <n v="0.35"/>
    <n v="0.56853550085613536"/>
    <s v="United States"/>
    <x v="0"/>
    <x v="1"/>
    <s v="Los Angeles"/>
    <n v="90068"/>
    <x v="36"/>
    <x v="4"/>
    <s v="2015"/>
    <d v="2015-04-11T00:00:00"/>
    <n v="840.05099999999993"/>
    <n v="46"/>
    <n v="1477.57"/>
    <n v="46436"/>
    <x v="0"/>
  </r>
  <r>
    <n v="5777"/>
    <s v="Low"/>
    <n v="0.05"/>
    <n v="30.98"/>
    <n v="9.18"/>
    <n v="2548"/>
    <x v="1"/>
    <s v="Wayne Bass"/>
    <s v="Express Air"/>
    <x v="2"/>
    <x v="0"/>
    <x v="7"/>
    <s v="Small Box"/>
    <x v="768"/>
    <n v="0.4"/>
    <n v="0.1607941615004316"/>
    <s v="United States"/>
    <x v="0"/>
    <x v="1"/>
    <s v="Los Angeles"/>
    <n v="90068"/>
    <x v="109"/>
    <x v="4"/>
    <s v="2015"/>
    <d v="2015-04-21T00:00:00"/>
    <n v="61.47"/>
    <n v="12"/>
    <n v="382.29"/>
    <n v="40997"/>
    <x v="0"/>
  </r>
  <r>
    <n v="5778"/>
    <s v="Low"/>
    <n v="0.05"/>
    <n v="22.99"/>
    <n v="8.99"/>
    <n v="2548"/>
    <x v="1"/>
    <s v="Wayne Bass"/>
    <s v="Regular Air"/>
    <x v="2"/>
    <x v="0"/>
    <x v="0"/>
    <s v="Small Pack"/>
    <x v="772"/>
    <n v="0.56999999999999995"/>
    <n v="2.072039376687005E-2"/>
    <s v="United States"/>
    <x v="0"/>
    <x v="1"/>
    <s v="Los Angeles"/>
    <n v="90068"/>
    <x v="109"/>
    <x v="4"/>
    <s v="2015"/>
    <d v="2015-04-28T00:00:00"/>
    <n v="18.27"/>
    <n v="37"/>
    <n v="881.74"/>
    <n v="40997"/>
    <x v="0"/>
  </r>
  <r>
    <n v="5780"/>
    <s v="Low"/>
    <n v="0.04"/>
    <n v="212.6"/>
    <n v="110.2"/>
    <n v="2548"/>
    <x v="1"/>
    <s v="Wayne Bass"/>
    <s v="Delivery Truck"/>
    <x v="2"/>
    <x v="1"/>
    <x v="11"/>
    <s v="Jumbo Box"/>
    <x v="482"/>
    <n v="0.73"/>
    <n v="-6.9579888355917649E-2"/>
    <s v="United States"/>
    <x v="0"/>
    <x v="1"/>
    <s v="Los Angeles"/>
    <n v="90068"/>
    <x v="109"/>
    <x v="4"/>
    <s v="2015"/>
    <d v="2015-04-25T00:00:00"/>
    <n v="-513.79042000000004"/>
    <n v="33"/>
    <n v="7384.18"/>
    <n v="40997"/>
    <x v="0"/>
  </r>
  <r>
    <n v="4204"/>
    <s v="Not Specified"/>
    <n v="0.09"/>
    <n v="5.98"/>
    <n v="1.67"/>
    <n v="2548"/>
    <x v="1"/>
    <s v="Wayne Bass"/>
    <s v="Regular Air"/>
    <x v="2"/>
    <x v="0"/>
    <x v="0"/>
    <s v="Wrap Bag"/>
    <x v="773"/>
    <n v="0.51"/>
    <n v="5.3250345781466119E-2"/>
    <s v="United States"/>
    <x v="0"/>
    <x v="1"/>
    <s v="Los Angeles"/>
    <n v="90068"/>
    <x v="141"/>
    <x v="1"/>
    <s v="2015"/>
    <d v="2015-06-07T00:00:00"/>
    <n v="23.87"/>
    <n v="81"/>
    <n v="448.26"/>
    <n v="29889"/>
    <x v="0"/>
  </r>
  <r>
    <n v="23777"/>
    <s v="Low"/>
    <n v="0.05"/>
    <n v="30.98"/>
    <n v="9.18"/>
    <n v="2549"/>
    <x v="1"/>
    <s v="Martha Bowers"/>
    <s v="Express Air"/>
    <x v="2"/>
    <x v="0"/>
    <x v="7"/>
    <s v="Small Box"/>
    <x v="768"/>
    <n v="0.4"/>
    <n v="0.6431934707544209"/>
    <s v="United States"/>
    <x v="1"/>
    <x v="10"/>
    <s v="Whitehall"/>
    <n v="43213"/>
    <x v="109"/>
    <x v="4"/>
    <s v="2015"/>
    <d v="2015-04-21T00:00:00"/>
    <n v="61.47"/>
    <n v="3"/>
    <n v="95.57"/>
    <n v="88657"/>
    <x v="0"/>
  </r>
  <r>
    <n v="23778"/>
    <s v="Low"/>
    <n v="0.05"/>
    <n v="22.99"/>
    <n v="8.99"/>
    <n v="2549"/>
    <x v="1"/>
    <s v="Martha Bowers"/>
    <s v="Regular Air"/>
    <x v="2"/>
    <x v="0"/>
    <x v="0"/>
    <s v="Small Pack"/>
    <x v="772"/>
    <n v="0.56999999999999995"/>
    <n v="8.5182767624020883E-2"/>
    <s v="United States"/>
    <x v="1"/>
    <x v="10"/>
    <s v="Whitehall"/>
    <n v="43213"/>
    <x v="109"/>
    <x v="4"/>
    <s v="2015"/>
    <d v="2015-04-28T00:00:00"/>
    <n v="18.27"/>
    <n v="9"/>
    <n v="214.48"/>
    <n v="88657"/>
    <x v="0"/>
  </r>
  <r>
    <n v="23780"/>
    <s v="Low"/>
    <n v="0.04"/>
    <n v="212.6"/>
    <n v="110.2"/>
    <n v="2549"/>
    <x v="1"/>
    <s v="Martha Bowers"/>
    <s v="Delivery Truck"/>
    <x v="2"/>
    <x v="1"/>
    <x v="11"/>
    <s v="Jumbo Box"/>
    <x v="482"/>
    <n v="0.73"/>
    <n v="-0.2870177196804648"/>
    <s v="United States"/>
    <x v="1"/>
    <x v="10"/>
    <s v="Whitehall"/>
    <n v="43213"/>
    <x v="109"/>
    <x v="4"/>
    <s v="2015"/>
    <d v="2015-04-25T00:00:00"/>
    <n v="-513.79042000000004"/>
    <n v="8"/>
    <n v="1790.1"/>
    <n v="88657"/>
    <x v="0"/>
  </r>
  <r>
    <n v="22204"/>
    <s v="Not Specified"/>
    <n v="0.09"/>
    <n v="5.98"/>
    <n v="1.67"/>
    <n v="2549"/>
    <x v="1"/>
    <s v="Martha Bowers"/>
    <s v="Regular Air"/>
    <x v="2"/>
    <x v="0"/>
    <x v="0"/>
    <s v="Wrap Bag"/>
    <x v="773"/>
    <n v="0.51"/>
    <n v="0.3235001807011203"/>
    <s v="United States"/>
    <x v="1"/>
    <x v="10"/>
    <s v="Whitehall"/>
    <n v="43213"/>
    <x v="141"/>
    <x v="1"/>
    <s v="2015"/>
    <d v="2015-06-07T00:00:00"/>
    <n v="35.805"/>
    <n v="20"/>
    <n v="110.68"/>
    <n v="88658"/>
    <x v="0"/>
  </r>
  <r>
    <n v="24525"/>
    <s v="Low"/>
    <n v="0"/>
    <n v="35.99"/>
    <n v="0.99"/>
    <n v="2551"/>
    <x v="0"/>
    <s v="Joan Bowers"/>
    <s v="Regular Air"/>
    <x v="2"/>
    <x v="2"/>
    <x v="5"/>
    <s v="Small Pack"/>
    <x v="771"/>
    <n v="0.35"/>
    <n v="0.69"/>
    <s v="United States"/>
    <x v="1"/>
    <x v="19"/>
    <s v="York"/>
    <n v="17403"/>
    <x v="36"/>
    <x v="4"/>
    <s v="2015"/>
    <d v="2015-04-11T00:00:00"/>
    <n v="265.96049999999997"/>
    <n v="12"/>
    <n v="385.45"/>
    <n v="88656"/>
    <x v="0"/>
  </r>
  <r>
    <n v="18130"/>
    <s v="Medium"/>
    <n v="0.03"/>
    <n v="12.53"/>
    <n v="7.17"/>
    <n v="2553"/>
    <x v="0"/>
    <s v="Virginia McNeill"/>
    <s v="Regular Air"/>
    <x v="1"/>
    <x v="0"/>
    <x v="8"/>
    <s v="Small Box"/>
    <x v="774"/>
    <n v="0.38"/>
    <n v="-1.0517857142857143"/>
    <s v="United States"/>
    <x v="2"/>
    <x v="45"/>
    <s v="Kenosha"/>
    <n v="53142"/>
    <x v="6"/>
    <x v="2"/>
    <s v="2015"/>
    <d v="2015-02-13T00:00:00"/>
    <n v="-20.320500000000003"/>
    <n v="1"/>
    <n v="19.32"/>
    <n v="86528"/>
    <x v="0"/>
  </r>
  <r>
    <n v="23666"/>
    <s v="Low"/>
    <n v="0.1"/>
    <n v="2.6"/>
    <n v="2.4"/>
    <n v="2555"/>
    <x v="1"/>
    <s v="Karl Knowles"/>
    <s v="Regular Air"/>
    <x v="1"/>
    <x v="0"/>
    <x v="0"/>
    <s v="Wrap Bag"/>
    <x v="371"/>
    <n v="0.57999999999999996"/>
    <n v="-2.9249169435215943"/>
    <s v="United States"/>
    <x v="2"/>
    <x v="45"/>
    <s v="Madison"/>
    <n v="53711"/>
    <x v="85"/>
    <x v="0"/>
    <s v="2015"/>
    <d v="2015-01-14T00:00:00"/>
    <n v="-88.039999999999992"/>
    <n v="12"/>
    <n v="30.1"/>
    <n v="86527"/>
    <x v="0"/>
  </r>
  <r>
    <n v="23583"/>
    <s v="Critical"/>
    <n v="0"/>
    <n v="12.97"/>
    <n v="1.49"/>
    <n v="2555"/>
    <x v="1"/>
    <s v="Karl Knowles"/>
    <s v="Regular Air"/>
    <x v="1"/>
    <x v="0"/>
    <x v="8"/>
    <s v="Small Box"/>
    <x v="513"/>
    <n v="0.35"/>
    <n v="0.69"/>
    <s v="United States"/>
    <x v="2"/>
    <x v="45"/>
    <s v="Madison"/>
    <n v="53711"/>
    <x v="23"/>
    <x v="2"/>
    <s v="2015"/>
    <d v="2015-02-03T00:00:00"/>
    <n v="180.23489999999998"/>
    <n v="19"/>
    <n v="261.20999999999998"/>
    <n v="86529"/>
    <x v="0"/>
  </r>
  <r>
    <n v="23584"/>
    <s v="Critical"/>
    <n v="0.06"/>
    <n v="4.91"/>
    <n v="0.5"/>
    <n v="2555"/>
    <x v="1"/>
    <s v="Karl Knowles"/>
    <s v="Regular Air"/>
    <x v="1"/>
    <x v="0"/>
    <x v="9"/>
    <s v="Small Box"/>
    <x v="550"/>
    <n v="0.36"/>
    <n v="0.69"/>
    <s v="United States"/>
    <x v="2"/>
    <x v="45"/>
    <s v="Madison"/>
    <n v="53711"/>
    <x v="23"/>
    <x v="2"/>
    <s v="2015"/>
    <d v="2015-02-02T00:00:00"/>
    <n v="29.525099999999998"/>
    <n v="9"/>
    <n v="42.79"/>
    <n v="86529"/>
    <x v="0"/>
  </r>
  <r>
    <n v="19840"/>
    <s v="Not Specified"/>
    <n v="0.03"/>
    <n v="160.97999999999999"/>
    <n v="30"/>
    <n v="2561"/>
    <x v="1"/>
    <s v="Laurie Moon"/>
    <s v="Delivery Truck"/>
    <x v="3"/>
    <x v="1"/>
    <x v="1"/>
    <s v="Jumbo Drum"/>
    <x v="48"/>
    <n v="0.62"/>
    <n v="0.69000000000000006"/>
    <s v="United States"/>
    <x v="1"/>
    <x v="4"/>
    <s v="Ossining"/>
    <n v="10562"/>
    <x v="27"/>
    <x v="5"/>
    <s v="2015"/>
    <d v="2015-03-25T00:00:00"/>
    <n v="1261.4718"/>
    <n v="11"/>
    <n v="1828.22"/>
    <n v="86465"/>
    <x v="0"/>
  </r>
  <r>
    <n v="23161"/>
    <s v="Not Specified"/>
    <n v="7.0000000000000007E-2"/>
    <n v="3.98"/>
    <n v="5.26"/>
    <n v="2561"/>
    <x v="1"/>
    <s v="Laurie Moon"/>
    <s v="Regular Air"/>
    <x v="3"/>
    <x v="0"/>
    <x v="8"/>
    <s v="Small Box"/>
    <x v="600"/>
    <n v="0.38"/>
    <n v="-2.0142344642257308"/>
    <s v="United States"/>
    <x v="1"/>
    <x v="4"/>
    <s v="Ossining"/>
    <n v="10562"/>
    <x v="4"/>
    <x v="4"/>
    <s v="2015"/>
    <d v="2015-04-10T00:00:00"/>
    <n v="-59.963760000000001"/>
    <n v="7"/>
    <n v="29.77"/>
    <n v="86466"/>
    <x v="0"/>
  </r>
  <r>
    <n v="23162"/>
    <s v="Not Specified"/>
    <n v="7.0000000000000007E-2"/>
    <n v="12.22"/>
    <n v="2.85"/>
    <n v="2561"/>
    <x v="1"/>
    <s v="Laurie Moon"/>
    <s v="Regular Air"/>
    <x v="3"/>
    <x v="1"/>
    <x v="2"/>
    <s v="Small Pack"/>
    <x v="775"/>
    <n v="0.55000000000000004"/>
    <n v="0.60747876893810726"/>
    <s v="United States"/>
    <x v="1"/>
    <x v="4"/>
    <s v="Ossining"/>
    <n v="10562"/>
    <x v="4"/>
    <x v="4"/>
    <s v="2015"/>
    <d v="2015-04-08T00:00:00"/>
    <n v="89.4148"/>
    <n v="12"/>
    <n v="147.19"/>
    <n v="86466"/>
    <x v="0"/>
  </r>
  <r>
    <n v="22374"/>
    <s v="Not Specified"/>
    <n v="0.08"/>
    <n v="4.55"/>
    <n v="1.49"/>
    <n v="2563"/>
    <x v="0"/>
    <s v="Karen Warren"/>
    <s v="Regular Air"/>
    <x v="1"/>
    <x v="0"/>
    <x v="8"/>
    <s v="Small Box"/>
    <x v="516"/>
    <n v="0.35"/>
    <n v="0.69"/>
    <s v="United States"/>
    <x v="2"/>
    <x v="3"/>
    <s v="Fridley"/>
    <n v="55432"/>
    <x v="4"/>
    <x v="4"/>
    <s v="2015"/>
    <d v="2015-04-09T00:00:00"/>
    <n v="27.0273"/>
    <n v="9"/>
    <n v="39.17"/>
    <n v="91447"/>
    <x v="0"/>
  </r>
  <r>
    <n v="25095"/>
    <s v="Critical"/>
    <n v="0"/>
    <n v="4.37"/>
    <n v="5.15"/>
    <n v="2570"/>
    <x v="1"/>
    <s v="Yvonne Stephens"/>
    <s v="Regular Air"/>
    <x v="3"/>
    <x v="0"/>
    <x v="15"/>
    <s v="Small Box"/>
    <x v="358"/>
    <n v="0.59"/>
    <n v="-1.710420034149118"/>
    <s v="United States"/>
    <x v="0"/>
    <x v="1"/>
    <s v="Davis"/>
    <n v="95616"/>
    <x v="177"/>
    <x v="4"/>
    <s v="2015"/>
    <d v="2015-04-27T00:00:00"/>
    <n v="-150.2604"/>
    <n v="19"/>
    <n v="87.85"/>
    <n v="90327"/>
    <x v="0"/>
  </r>
  <r>
    <n v="25096"/>
    <s v="Critical"/>
    <n v="0.01"/>
    <n v="500.98"/>
    <n v="56"/>
    <n v="2570"/>
    <x v="1"/>
    <s v="Yvonne Stephens"/>
    <s v="Delivery Truck"/>
    <x v="3"/>
    <x v="1"/>
    <x v="1"/>
    <s v="Jumbo Drum"/>
    <x v="1"/>
    <n v="0.6"/>
    <n v="0.65940414260198699"/>
    <s v="United States"/>
    <x v="0"/>
    <x v="1"/>
    <s v="Davis"/>
    <n v="95616"/>
    <x v="177"/>
    <x v="4"/>
    <s v="2015"/>
    <d v="2015-04-26T00:00:00"/>
    <n v="4899.1288000000004"/>
    <n v="14"/>
    <n v="7429.63"/>
    <n v="90327"/>
    <x v="0"/>
  </r>
  <r>
    <n v="25097"/>
    <s v="Critical"/>
    <n v="0.02"/>
    <n v="12.58"/>
    <n v="5.16"/>
    <n v="2570"/>
    <x v="1"/>
    <s v="Yvonne Stephens"/>
    <s v="Regular Air"/>
    <x v="3"/>
    <x v="1"/>
    <x v="2"/>
    <s v="Small Box"/>
    <x v="776"/>
    <n v="0.43"/>
    <n v="0.1993490570243881"/>
    <s v="United States"/>
    <x v="0"/>
    <x v="1"/>
    <s v="Davis"/>
    <n v="95616"/>
    <x v="177"/>
    <x v="4"/>
    <s v="2015"/>
    <d v="2015-04-25T00:00:00"/>
    <n v="44.712000000000003"/>
    <n v="18"/>
    <n v="224.29"/>
    <n v="90327"/>
    <x v="0"/>
  </r>
  <r>
    <n v="25098"/>
    <s v="Critical"/>
    <n v="0.1"/>
    <n v="7.7"/>
    <n v="3.68"/>
    <n v="2570"/>
    <x v="1"/>
    <s v="Yvonne Stephens"/>
    <s v="Regular Air"/>
    <x v="3"/>
    <x v="1"/>
    <x v="2"/>
    <s v="Wrap Bag"/>
    <x v="777"/>
    <n v="0.52"/>
    <n v="-0.44191406249999998"/>
    <s v="United States"/>
    <x v="0"/>
    <x v="1"/>
    <s v="Davis"/>
    <n v="95616"/>
    <x v="177"/>
    <x v="4"/>
    <s v="2015"/>
    <d v="2015-04-26T00:00:00"/>
    <n v="-22.626000000000001"/>
    <n v="7"/>
    <n v="51.2"/>
    <n v="90327"/>
    <x v="0"/>
  </r>
  <r>
    <n v="7096"/>
    <s v="Critical"/>
    <n v="0.01"/>
    <n v="500.98"/>
    <n v="56"/>
    <n v="2571"/>
    <x v="1"/>
    <s v="Rosemary O'Brien"/>
    <s v="Delivery Truck"/>
    <x v="3"/>
    <x v="1"/>
    <x v="1"/>
    <s v="Jumbo Drum"/>
    <x v="1"/>
    <n v="0.6"/>
    <n v="0.14334867841713572"/>
    <s v="United States"/>
    <x v="1"/>
    <x v="4"/>
    <s v="New York City"/>
    <n v="10165"/>
    <x v="177"/>
    <x v="4"/>
    <s v="2015"/>
    <d v="2015-04-26T00:00:00"/>
    <n v="4260.1120000000001"/>
    <n v="56"/>
    <n v="29718.53"/>
    <n v="50656"/>
    <x v="0"/>
  </r>
  <r>
    <n v="7098"/>
    <s v="Critical"/>
    <n v="0.1"/>
    <n v="7.7"/>
    <n v="3.68"/>
    <n v="2571"/>
    <x v="1"/>
    <s v="Rosemary O'Brien"/>
    <s v="Regular Air"/>
    <x v="3"/>
    <x v="1"/>
    <x v="2"/>
    <s v="Wrap Bag"/>
    <x v="777"/>
    <n v="0.52"/>
    <n v="-0.1273040307879279"/>
    <s v="United States"/>
    <x v="1"/>
    <x v="4"/>
    <s v="New York City"/>
    <n v="10165"/>
    <x v="177"/>
    <x v="4"/>
    <s v="2015"/>
    <d v="2015-04-26T00:00:00"/>
    <n v="-25.14"/>
    <n v="27"/>
    <n v="197.48"/>
    <n v="50656"/>
    <x v="0"/>
  </r>
  <r>
    <n v="20938"/>
    <s v="Low"/>
    <n v="0.04"/>
    <n v="8.6"/>
    <n v="6.19"/>
    <n v="2578"/>
    <x v="1"/>
    <s v="Kent Gill"/>
    <s v="Regular Air"/>
    <x v="1"/>
    <x v="0"/>
    <x v="8"/>
    <s v="Small Box"/>
    <x v="331"/>
    <n v="0.38"/>
    <n v="6.6107065101387397"/>
    <s v="United States"/>
    <x v="3"/>
    <x v="43"/>
    <s v="Opelika"/>
    <n v="36801"/>
    <x v="10"/>
    <x v="3"/>
    <s v="2015"/>
    <d v="2015-05-04T00:00:00"/>
    <n v="309.71159999999998"/>
    <n v="5"/>
    <n v="46.85"/>
    <n v="88298"/>
    <x v="0"/>
  </r>
  <r>
    <n v="20939"/>
    <s v="Low"/>
    <n v="0.01"/>
    <n v="3.58"/>
    <n v="1.63"/>
    <n v="2578"/>
    <x v="1"/>
    <s v="Kent Gill"/>
    <s v="Regular Air"/>
    <x v="1"/>
    <x v="0"/>
    <x v="3"/>
    <s v="Wrap Bag"/>
    <x v="6"/>
    <n v="0.36"/>
    <n v="-1.3771080474511062"/>
    <s v="United States"/>
    <x v="3"/>
    <x v="43"/>
    <s v="Opelika"/>
    <n v="36801"/>
    <x v="10"/>
    <x v="3"/>
    <s v="2015"/>
    <d v="2015-05-06T00:00:00"/>
    <n v="-128.85599999999999"/>
    <n v="26"/>
    <n v="93.57"/>
    <n v="88298"/>
    <x v="0"/>
  </r>
  <r>
    <n v="20940"/>
    <s v="Low"/>
    <n v="0.08"/>
    <n v="105.49"/>
    <n v="41.64"/>
    <n v="2578"/>
    <x v="1"/>
    <s v="Kent Gill"/>
    <s v="Delivery Truck"/>
    <x v="1"/>
    <x v="1"/>
    <x v="11"/>
    <s v="Jumbo Box"/>
    <x v="778"/>
    <n v="0.75"/>
    <n v="-1.3711685699334569E-2"/>
    <s v="United States"/>
    <x v="3"/>
    <x v="43"/>
    <s v="Opelika"/>
    <n v="36801"/>
    <x v="10"/>
    <x v="3"/>
    <s v="2015"/>
    <d v="2015-05-09T00:00:00"/>
    <n v="-36.945999999999998"/>
    <n v="34"/>
    <n v="2694.49"/>
    <n v="88298"/>
    <x v="0"/>
  </r>
  <r>
    <n v="23705"/>
    <s v="High"/>
    <n v="0.09"/>
    <n v="212.6"/>
    <n v="52.2"/>
    <n v="2579"/>
    <x v="1"/>
    <s v="Marshall Sutherland"/>
    <s v="Delivery Truck"/>
    <x v="1"/>
    <x v="1"/>
    <x v="11"/>
    <s v="Jumbo Box"/>
    <x v="482"/>
    <n v="0.64"/>
    <n v="-1.573054441260745"/>
    <s v="United States"/>
    <x v="3"/>
    <x v="43"/>
    <s v="Phenix City"/>
    <n v="36869"/>
    <x v="35"/>
    <x v="0"/>
    <s v="2015"/>
    <d v="2015-01-04T00:00:00"/>
    <n v="-274.49799999999999"/>
    <n v="1"/>
    <n v="174.5"/>
    <n v="88296"/>
    <x v="0"/>
  </r>
  <r>
    <n v="22508"/>
    <s v="Medium"/>
    <n v="7.0000000000000007E-2"/>
    <n v="1.76"/>
    <n v="4.8600000000000003"/>
    <n v="2579"/>
    <x v="1"/>
    <s v="Marshall Sutherland"/>
    <s v="Regular Air"/>
    <x v="1"/>
    <x v="1"/>
    <x v="2"/>
    <s v="Small Box"/>
    <x v="620"/>
    <n v="0.41"/>
    <n v="2.2606689734717838E-2"/>
    <s v="United States"/>
    <x v="3"/>
    <x v="43"/>
    <s v="Phenix City"/>
    <n v="36869"/>
    <x v="60"/>
    <x v="0"/>
    <s v="2015"/>
    <d v="2015-01-17T00:00:00"/>
    <n v="0.58800000000001096"/>
    <n v="15"/>
    <n v="26.01"/>
    <n v="88297"/>
    <x v="0"/>
  </r>
  <r>
    <n v="19123"/>
    <s v="Medium"/>
    <n v="0.04"/>
    <n v="510.14"/>
    <n v="14.7"/>
    <n v="2583"/>
    <x v="1"/>
    <s v="Wendy Pridgen Pearce"/>
    <s v="Delivery Truck"/>
    <x v="1"/>
    <x v="2"/>
    <x v="6"/>
    <s v="Jumbo Drum"/>
    <x v="779"/>
    <n v="0.56000000000000005"/>
    <n v="-0.16453457855847956"/>
    <s v="United States"/>
    <x v="2"/>
    <x v="22"/>
    <s v="Holland"/>
    <n v="49423"/>
    <x v="31"/>
    <x v="1"/>
    <s v="2015"/>
    <d v="2015-06-09T00:00:00"/>
    <n v="-251.40390000000002"/>
    <n v="3"/>
    <n v="1527.97"/>
    <n v="89657"/>
    <x v="0"/>
  </r>
  <r>
    <n v="19124"/>
    <s v="Medium"/>
    <n v="0"/>
    <n v="4.76"/>
    <n v="3.01"/>
    <n v="2583"/>
    <x v="1"/>
    <s v="Wendy Pridgen Pearce"/>
    <s v="Regular Air"/>
    <x v="1"/>
    <x v="0"/>
    <x v="7"/>
    <s v="Wrap Bag"/>
    <x v="780"/>
    <n v="0.36"/>
    <n v="-2.1152805340068557E-2"/>
    <s v="United States"/>
    <x v="2"/>
    <x v="22"/>
    <s v="Holland"/>
    <n v="49423"/>
    <x v="31"/>
    <x v="1"/>
    <s v="2015"/>
    <d v="2015-06-09T00:00:00"/>
    <n v="-2.3450000000000002"/>
    <n v="23"/>
    <n v="110.86"/>
    <n v="89657"/>
    <x v="0"/>
  </r>
  <r>
    <n v="19134"/>
    <s v="Critical"/>
    <n v="0.04"/>
    <n v="6.3"/>
    <n v="0.5"/>
    <n v="2584"/>
    <x v="0"/>
    <s v="Seth Matthews"/>
    <s v="Regular Air"/>
    <x v="1"/>
    <x v="0"/>
    <x v="9"/>
    <s v="Small Box"/>
    <x v="421"/>
    <n v="0.39"/>
    <n v="0.69"/>
    <s v="United States"/>
    <x v="2"/>
    <x v="22"/>
    <s v="Inkster"/>
    <n v="48141"/>
    <x v="62"/>
    <x v="1"/>
    <s v="2015"/>
    <d v="2015-06-11T00:00:00"/>
    <n v="67.606200000000001"/>
    <n v="15"/>
    <n v="97.98"/>
    <n v="89658"/>
    <x v="0"/>
  </r>
  <r>
    <n v="20976"/>
    <s v="Medium"/>
    <n v="0.01"/>
    <n v="6.48"/>
    <n v="6.57"/>
    <n v="2587"/>
    <x v="1"/>
    <s v="Eugene H Walsh"/>
    <s v="Express Air"/>
    <x v="1"/>
    <x v="0"/>
    <x v="7"/>
    <s v="Small Box"/>
    <x v="781"/>
    <n v="0.37"/>
    <n v="-0.36395525307048426"/>
    <s v="United States"/>
    <x v="2"/>
    <x v="45"/>
    <s v="Manitowoc"/>
    <n v="54220"/>
    <x v="136"/>
    <x v="2"/>
    <s v="2015"/>
    <d v="2015-02-28T00:00:00"/>
    <n v="-46.5244"/>
    <n v="18"/>
    <n v="127.83"/>
    <n v="91166"/>
    <x v="0"/>
  </r>
  <r>
    <n v="20810"/>
    <s v="Not Specified"/>
    <n v="0.02"/>
    <n v="22.72"/>
    <n v="8.99"/>
    <n v="2587"/>
    <x v="1"/>
    <s v="Eugene H Walsh"/>
    <s v="Regular Air"/>
    <x v="1"/>
    <x v="1"/>
    <x v="2"/>
    <s v="Small Pack"/>
    <x v="275"/>
    <n v="0.44"/>
    <n v="0.69"/>
    <s v="United States"/>
    <x v="2"/>
    <x v="45"/>
    <s v="Manitowoc"/>
    <n v="54220"/>
    <x v="175"/>
    <x v="1"/>
    <s v="2015"/>
    <d v="2015-06-26T00:00:00"/>
    <n v="200.01719999999997"/>
    <n v="12"/>
    <n v="289.88"/>
    <n v="91167"/>
    <x v="0"/>
  </r>
  <r>
    <n v="22275"/>
    <s v="Low"/>
    <n v="0.02"/>
    <n v="419.19"/>
    <n v="19.989999999999998"/>
    <n v="2593"/>
    <x v="1"/>
    <s v="Anne Schultz"/>
    <s v="Regular Air"/>
    <x v="0"/>
    <x v="0"/>
    <x v="10"/>
    <s v="Small Box"/>
    <x v="260"/>
    <n v="0.57999999999999996"/>
    <n v="-9.0953140967493778E-3"/>
    <s v="United States"/>
    <x v="3"/>
    <x v="29"/>
    <s v="Athens"/>
    <n v="30605"/>
    <x v="89"/>
    <x v="4"/>
    <s v="2015"/>
    <d v="2015-04-17T00:00:00"/>
    <n v="-39.606000000000002"/>
    <n v="10"/>
    <n v="4354.55"/>
    <n v="87772"/>
    <x v="0"/>
  </r>
  <r>
    <n v="23765"/>
    <s v="Low"/>
    <n v="0.01"/>
    <n v="85.99"/>
    <n v="0.99"/>
    <n v="2593"/>
    <x v="1"/>
    <s v="Anne Schultz"/>
    <s v="Regular Air"/>
    <x v="0"/>
    <x v="2"/>
    <x v="5"/>
    <s v="Wrap Bag"/>
    <x v="163"/>
    <n v="0.85"/>
    <n v="2.1326537593213382"/>
    <s v="United States"/>
    <x v="3"/>
    <x v="29"/>
    <s v="Athens"/>
    <n v="30605"/>
    <x v="14"/>
    <x v="5"/>
    <s v="2015"/>
    <d v="2015-03-17T00:00:00"/>
    <n v="311.72999999999996"/>
    <n v="2"/>
    <n v="146.16999999999999"/>
    <n v="87773"/>
    <x v="0"/>
  </r>
  <r>
    <n v="19859"/>
    <s v="Low"/>
    <n v="0.05"/>
    <n v="5.74"/>
    <n v="5.3"/>
    <n v="2601"/>
    <x v="0"/>
    <s v="Malcolm French"/>
    <s v="Regular Air"/>
    <x v="0"/>
    <x v="0"/>
    <x v="12"/>
    <s v="Small Pack"/>
    <x v="782"/>
    <n v="0.55000000000000004"/>
    <n v="-1.2077582103760114"/>
    <s v="United States"/>
    <x v="1"/>
    <x v="16"/>
    <s v="Merrimack"/>
    <n v="3054"/>
    <x v="68"/>
    <x v="5"/>
    <s v="2015"/>
    <d v="2015-03-26T00:00:00"/>
    <n v="-50.75"/>
    <n v="7"/>
    <n v="42.02"/>
    <n v="87382"/>
    <x v="0"/>
  </r>
  <r>
    <n v="20849"/>
    <s v="Critical"/>
    <n v="7.0000000000000007E-2"/>
    <n v="200.99"/>
    <n v="4.2"/>
    <n v="2603"/>
    <x v="0"/>
    <s v="Penny Leach"/>
    <s v="Regular Air"/>
    <x v="0"/>
    <x v="2"/>
    <x v="5"/>
    <s v="Small Box"/>
    <x v="186"/>
    <n v="0.59"/>
    <n v="0.60053766389394203"/>
    <s v="United States"/>
    <x v="1"/>
    <x v="2"/>
    <s v="Hackensack"/>
    <n v="7601"/>
    <x v="121"/>
    <x v="4"/>
    <s v="2015"/>
    <d v="2015-04-06T00:00:00"/>
    <n v="2225.0761200000002"/>
    <n v="22"/>
    <n v="3705.14"/>
    <n v="87383"/>
    <x v="0"/>
  </r>
  <r>
    <n v="20850"/>
    <s v="Critical"/>
    <n v="0.01"/>
    <n v="297.48"/>
    <n v="18.059999999999999"/>
    <n v="2604"/>
    <x v="0"/>
    <s v="Gina Curry"/>
    <s v="Delivery Truck"/>
    <x v="0"/>
    <x v="2"/>
    <x v="6"/>
    <s v="Jumbo Drum"/>
    <x v="192"/>
    <n v="0.6"/>
    <n v="-0.35772703731911654"/>
    <s v="United States"/>
    <x v="1"/>
    <x v="2"/>
    <s v="Iselin"/>
    <n v="8830"/>
    <x v="121"/>
    <x v="4"/>
    <s v="2015"/>
    <d v="2015-04-06T00:00:00"/>
    <n v="-338.18083200000001"/>
    <n v="3"/>
    <n v="945.36"/>
    <n v="87383"/>
    <x v="0"/>
  </r>
  <r>
    <n v="18046"/>
    <s v="High"/>
    <n v="0.09"/>
    <n v="5.4"/>
    <n v="7.78"/>
    <n v="2610"/>
    <x v="0"/>
    <s v="Tommy Lutz"/>
    <s v="Regular Air"/>
    <x v="0"/>
    <x v="0"/>
    <x v="8"/>
    <s v="Small Box"/>
    <x v="97"/>
    <n v="0.37"/>
    <n v="-2.7670999187652314"/>
    <s v="United States"/>
    <x v="0"/>
    <x v="1"/>
    <s v="Davis"/>
    <n v="95616"/>
    <x v="41"/>
    <x v="3"/>
    <s v="2015"/>
    <d v="2015-05-17T00:00:00"/>
    <n v="-136.25200000000001"/>
    <n v="9"/>
    <n v="49.24"/>
    <n v="86118"/>
    <x v="0"/>
  </r>
  <r>
    <n v="19971"/>
    <s v="Low"/>
    <n v="0.02"/>
    <n v="50.98"/>
    <n v="13.66"/>
    <n v="2613"/>
    <x v="0"/>
    <s v="Anthony Stanley"/>
    <s v="Express Air"/>
    <x v="0"/>
    <x v="0"/>
    <x v="15"/>
    <s v="Small Box"/>
    <x v="783"/>
    <n v="0.57999999999999996"/>
    <n v="-0.37633308984660335"/>
    <s v="United States"/>
    <x v="1"/>
    <x v="2"/>
    <s v="Fords"/>
    <n v="8863"/>
    <x v="76"/>
    <x v="0"/>
    <s v="2015"/>
    <d v="2015-01-24T00:00:00"/>
    <n v="-25.76"/>
    <n v="1"/>
    <n v="68.45"/>
    <n v="86119"/>
    <x v="0"/>
  </r>
  <r>
    <n v="25962"/>
    <s v="Critical"/>
    <n v="0"/>
    <n v="2.6"/>
    <n v="2.4"/>
    <n v="2616"/>
    <x v="0"/>
    <s v="Laurence Hull"/>
    <s v="Regular Air"/>
    <x v="0"/>
    <x v="0"/>
    <x v="0"/>
    <s v="Wrap Bag"/>
    <x v="371"/>
    <n v="0.57999999999999996"/>
    <n v="-1.0102793296089385"/>
    <s v="United States"/>
    <x v="2"/>
    <x v="22"/>
    <s v="Portage"/>
    <n v="49002"/>
    <x v="140"/>
    <x v="5"/>
    <s v="2015"/>
    <d v="2015-03-13T00:00:00"/>
    <n v="-45.21"/>
    <n v="16"/>
    <n v="44.75"/>
    <n v="91495"/>
    <x v="0"/>
  </r>
  <r>
    <n v="25478"/>
    <s v="Not Specified"/>
    <n v="0.1"/>
    <n v="3.25"/>
    <n v="49"/>
    <n v="2617"/>
    <x v="0"/>
    <s v="Gerald Crabtree"/>
    <s v="Regular Air"/>
    <x v="0"/>
    <x v="0"/>
    <x v="15"/>
    <s v="Large Box"/>
    <x v="648"/>
    <n v="0.56000000000000005"/>
    <n v="-7.0347751290243306"/>
    <s v="United States"/>
    <x v="2"/>
    <x v="46"/>
    <s v="Aberdeen"/>
    <n v="57401"/>
    <x v="150"/>
    <x v="1"/>
    <s v="2015"/>
    <d v="2015-06-28T00:00:00"/>
    <n v="-286.245"/>
    <n v="6"/>
    <n v="40.69"/>
    <n v="91496"/>
    <x v="0"/>
  </r>
  <r>
    <n v="6585"/>
    <s v="Medium"/>
    <n v="0.1"/>
    <n v="7.64"/>
    <n v="1.39"/>
    <n v="2618"/>
    <x v="1"/>
    <s v="Amy Hamrick Melvin"/>
    <s v="Regular Air"/>
    <x v="0"/>
    <x v="0"/>
    <x v="4"/>
    <s v="Small Box"/>
    <x v="784"/>
    <n v="0.36"/>
    <n v="0.12389516562908308"/>
    <s v="United States"/>
    <x v="1"/>
    <x v="4"/>
    <s v="New York City"/>
    <n v="10004"/>
    <x v="60"/>
    <x v="0"/>
    <s v="2015"/>
    <d v="2015-01-19T00:00:00"/>
    <n v="16.12"/>
    <n v="18"/>
    <n v="130.11000000000001"/>
    <n v="46884"/>
    <x v="0"/>
  </r>
  <r>
    <n v="6586"/>
    <s v="Medium"/>
    <n v="0"/>
    <n v="125.99"/>
    <n v="2.5"/>
    <n v="2618"/>
    <x v="1"/>
    <s v="Amy Hamrick Melvin"/>
    <s v="Regular Air"/>
    <x v="0"/>
    <x v="2"/>
    <x v="5"/>
    <s v="Small Box"/>
    <x v="785"/>
    <n v="0.59"/>
    <n v="-2.4186304618485801"/>
    <s v="United States"/>
    <x v="1"/>
    <x v="4"/>
    <s v="New York City"/>
    <n v="10004"/>
    <x v="60"/>
    <x v="0"/>
    <s v="2015"/>
    <d v="2015-01-19T00:00:00"/>
    <n v="-815.90079999999989"/>
    <n v="3"/>
    <n v="337.34"/>
    <n v="46884"/>
    <x v="0"/>
  </r>
  <r>
    <n v="6587"/>
    <s v="Medium"/>
    <n v="0.1"/>
    <n v="11.55"/>
    <n v="2.36"/>
    <n v="2618"/>
    <x v="1"/>
    <s v="Amy Hamrick Melvin"/>
    <s v="Regular Air"/>
    <x v="0"/>
    <x v="0"/>
    <x v="0"/>
    <s v="Wrap Bag"/>
    <x v="99"/>
    <n v="0.55000000000000004"/>
    <n v="5.6370573761723081E-2"/>
    <s v="United States"/>
    <x v="1"/>
    <x v="4"/>
    <s v="New York City"/>
    <n v="10004"/>
    <x v="60"/>
    <x v="0"/>
    <s v="2015"/>
    <d v="2015-01-18T00:00:00"/>
    <n v="15.808000000000003"/>
    <n v="25"/>
    <n v="280.43"/>
    <n v="46884"/>
    <x v="0"/>
  </r>
  <r>
    <n v="4788"/>
    <s v="High"/>
    <n v="0.05"/>
    <n v="4.84"/>
    <n v="0.71"/>
    <n v="2618"/>
    <x v="1"/>
    <s v="Amy Hamrick Melvin"/>
    <s v="Express Air"/>
    <x v="0"/>
    <x v="0"/>
    <x v="0"/>
    <s v="Wrap Bag"/>
    <x v="525"/>
    <n v="0.52"/>
    <n v="0.28213560305638846"/>
    <s v="United States"/>
    <x v="1"/>
    <x v="4"/>
    <s v="New York City"/>
    <n v="10004"/>
    <x v="165"/>
    <x v="5"/>
    <s v="2015"/>
    <d v="2015-03-23T00:00:00"/>
    <n v="29.17"/>
    <n v="20"/>
    <n v="103.39"/>
    <n v="34017"/>
    <x v="0"/>
  </r>
  <r>
    <n v="4789"/>
    <s v="High"/>
    <n v="0.01"/>
    <n v="14.98"/>
    <n v="7.69"/>
    <n v="2618"/>
    <x v="1"/>
    <s v="Amy Hamrick Melvin"/>
    <s v="Regular Air"/>
    <x v="0"/>
    <x v="0"/>
    <x v="10"/>
    <s v="Small Box"/>
    <x v="607"/>
    <n v="0.56999999999999995"/>
    <n v="-0.11247387399802476"/>
    <s v="United States"/>
    <x v="1"/>
    <x v="4"/>
    <s v="New York City"/>
    <n v="10004"/>
    <x v="165"/>
    <x v="5"/>
    <s v="2015"/>
    <d v="2015-03-25T00:00:00"/>
    <n v="-48.97"/>
    <n v="28"/>
    <n v="435.39"/>
    <n v="34017"/>
    <x v="0"/>
  </r>
  <r>
    <n v="7452"/>
    <s v="Critical"/>
    <n v="0.1"/>
    <n v="20.27"/>
    <n v="3.99"/>
    <n v="2618"/>
    <x v="1"/>
    <s v="Amy Hamrick Melvin"/>
    <s v="Regular Air"/>
    <x v="0"/>
    <x v="0"/>
    <x v="15"/>
    <s v="Small Box"/>
    <x v="535"/>
    <n v="0.56999999999999995"/>
    <n v="7.9931908094948267E-2"/>
    <s v="United States"/>
    <x v="1"/>
    <x v="4"/>
    <s v="New York City"/>
    <n v="10004"/>
    <x v="165"/>
    <x v="5"/>
    <s v="2015"/>
    <d v="2015-03-24T00:00:00"/>
    <n v="84.05"/>
    <n v="53"/>
    <n v="1051.52"/>
    <n v="53153"/>
    <x v="0"/>
  </r>
  <r>
    <n v="22788"/>
    <s v="High"/>
    <n v="0.05"/>
    <n v="4.84"/>
    <n v="0.71"/>
    <n v="2619"/>
    <x v="1"/>
    <s v="Brandon E Shepherd"/>
    <s v="Express Air"/>
    <x v="0"/>
    <x v="0"/>
    <x v="0"/>
    <s v="Wrap Bag"/>
    <x v="525"/>
    <n v="0.52"/>
    <n v="0.69"/>
    <s v="United States"/>
    <x v="2"/>
    <x v="46"/>
    <s v="Sioux Falls"/>
    <n v="57103"/>
    <x v="165"/>
    <x v="5"/>
    <s v="2015"/>
    <d v="2015-03-23T00:00:00"/>
    <n v="17.836500000000001"/>
    <n v="5"/>
    <n v="25.85"/>
    <n v="88014"/>
    <x v="0"/>
  </r>
  <r>
    <n v="18461"/>
    <s v="Not Specified"/>
    <n v="0.1"/>
    <n v="30.98"/>
    <n v="8.99"/>
    <n v="2619"/>
    <x v="1"/>
    <s v="Brandon E Shepherd"/>
    <s v="Regular Air"/>
    <x v="0"/>
    <x v="0"/>
    <x v="0"/>
    <s v="Small Pack"/>
    <x v="548"/>
    <n v="0.57999999999999996"/>
    <n v="-0.16941275027226271"/>
    <s v="United States"/>
    <x v="2"/>
    <x v="46"/>
    <s v="Sioux Falls"/>
    <n v="57103"/>
    <x v="170"/>
    <x v="2"/>
    <s v="2015"/>
    <d v="2015-02-11T00:00:00"/>
    <n v="-20.222799999999999"/>
    <n v="4"/>
    <n v="119.37"/>
    <n v="88015"/>
    <x v="0"/>
  </r>
  <r>
    <n v="25452"/>
    <s v="Critical"/>
    <n v="0.1"/>
    <n v="20.27"/>
    <n v="3.99"/>
    <n v="2620"/>
    <x v="0"/>
    <s v="Phyllis Little"/>
    <s v="Regular Air"/>
    <x v="0"/>
    <x v="0"/>
    <x v="15"/>
    <s v="Small Box"/>
    <x v="535"/>
    <n v="0.56999999999999995"/>
    <n v="1.4795983250620344"/>
    <s v="United States"/>
    <x v="3"/>
    <x v="20"/>
    <s v="Bartlett"/>
    <n v="38134"/>
    <x v="165"/>
    <x v="5"/>
    <s v="2015"/>
    <d v="2015-03-24T00:00:00"/>
    <n v="381.61799999999994"/>
    <n v="13"/>
    <n v="257.92"/>
    <n v="88017"/>
    <x v="0"/>
  </r>
  <r>
    <n v="26296"/>
    <s v="High"/>
    <n v="0.03"/>
    <n v="40.97"/>
    <n v="8.99"/>
    <n v="2621"/>
    <x v="0"/>
    <s v="Robyn Hayes"/>
    <s v="Express Air"/>
    <x v="0"/>
    <x v="0"/>
    <x v="0"/>
    <s v="Small Pack"/>
    <x v="786"/>
    <n v="0.59"/>
    <n v="-0.8544445516842003"/>
    <s v="United States"/>
    <x v="3"/>
    <x v="20"/>
    <s v="Brentwood"/>
    <n v="37027"/>
    <x v="91"/>
    <x v="5"/>
    <s v="2015"/>
    <d v="2015-03-20T00:00:00"/>
    <n v="-177.05799999999999"/>
    <n v="5"/>
    <n v="207.22"/>
    <n v="88016"/>
    <x v="0"/>
  </r>
  <r>
    <n v="26032"/>
    <s v="High"/>
    <n v="0.1"/>
    <n v="41.94"/>
    <n v="2.99"/>
    <n v="2626"/>
    <x v="0"/>
    <s v="Lillian Fischer"/>
    <s v="Regular Air"/>
    <x v="3"/>
    <x v="0"/>
    <x v="8"/>
    <s v="Small Box"/>
    <x v="787"/>
    <n v="0.35"/>
    <n v="0.69"/>
    <s v="United States"/>
    <x v="0"/>
    <x v="1"/>
    <s v="Menlo Park"/>
    <n v="94025"/>
    <x v="131"/>
    <x v="2"/>
    <s v="2015"/>
    <d v="2015-02-08T00:00:00"/>
    <n v="164.08199999999999"/>
    <n v="6"/>
    <n v="237.8"/>
    <n v="90927"/>
    <x v="0"/>
  </r>
  <r>
    <n v="18623"/>
    <s v="Medium"/>
    <n v="0.02"/>
    <n v="30.53"/>
    <n v="19.989999999999998"/>
    <n v="2628"/>
    <x v="0"/>
    <s v="Danielle P Rao"/>
    <s v="Express Air"/>
    <x v="0"/>
    <x v="0"/>
    <x v="9"/>
    <s v="Small Box"/>
    <x v="244"/>
    <n v="0.39"/>
    <n v="-0.12181416817178406"/>
    <s v="United States"/>
    <x v="2"/>
    <x v="23"/>
    <s v="Moore"/>
    <n v="73160"/>
    <x v="60"/>
    <x v="0"/>
    <s v="2015"/>
    <d v="2015-01-19T00:00:00"/>
    <n v="-54.63"/>
    <n v="14"/>
    <n v="448.47"/>
    <n v="85916"/>
    <x v="0"/>
  </r>
  <r>
    <n v="21981"/>
    <s v="Critical"/>
    <n v="0.01"/>
    <n v="194.3"/>
    <n v="11.54"/>
    <n v="2630"/>
    <x v="1"/>
    <s v="Betsy Puckett"/>
    <s v="Regular Air"/>
    <x v="2"/>
    <x v="1"/>
    <x v="2"/>
    <s v="Large Box"/>
    <x v="423"/>
    <n v="0.59"/>
    <n v="0.69"/>
    <s v="United States"/>
    <x v="2"/>
    <x v="23"/>
    <s v="Norman"/>
    <n v="73071"/>
    <x v="99"/>
    <x v="0"/>
    <s v="2015"/>
    <d v="2015-01-07T00:00:00"/>
    <n v="690.17939999999999"/>
    <n v="5"/>
    <n v="1000.26"/>
    <n v="85914"/>
    <x v="0"/>
  </r>
  <r>
    <n v="21982"/>
    <s v="Critical"/>
    <n v="0.02"/>
    <n v="209.84"/>
    <n v="21.21"/>
    <n v="2630"/>
    <x v="1"/>
    <s v="Betsy Puckett"/>
    <s v="Regular Air"/>
    <x v="2"/>
    <x v="1"/>
    <x v="2"/>
    <s v="Large Box"/>
    <x v="422"/>
    <n v="0.59"/>
    <n v="0.69"/>
    <s v="United States"/>
    <x v="2"/>
    <x v="23"/>
    <s v="Norman"/>
    <n v="73071"/>
    <x v="99"/>
    <x v="0"/>
    <s v="2015"/>
    <d v="2015-01-06T00:00:00"/>
    <n v="1507.6430999999998"/>
    <n v="10"/>
    <n v="2184.9899999999998"/>
    <n v="85914"/>
    <x v="0"/>
  </r>
  <r>
    <n v="21983"/>
    <s v="Critical"/>
    <n v="0"/>
    <n v="145.44999999999999"/>
    <n v="17.850000000000001"/>
    <n v="2630"/>
    <x v="1"/>
    <s v="Betsy Puckett"/>
    <s v="Delivery Truck"/>
    <x v="2"/>
    <x v="2"/>
    <x v="6"/>
    <s v="Jumbo Drum"/>
    <x v="390"/>
    <n v="0.56000000000000005"/>
    <n v="0.67305809267965089"/>
    <s v="United States"/>
    <x v="2"/>
    <x v="23"/>
    <s v="Norman"/>
    <n v="73071"/>
    <x v="99"/>
    <x v="0"/>
    <s v="2015"/>
    <d v="2015-01-07T00:00:00"/>
    <n v="801.74680000000012"/>
    <n v="8"/>
    <n v="1191.2"/>
    <n v="85914"/>
    <x v="0"/>
  </r>
  <r>
    <n v="22540"/>
    <s v="High"/>
    <n v="7.0000000000000007E-2"/>
    <n v="65.989999999999995"/>
    <n v="5.99"/>
    <n v="2630"/>
    <x v="1"/>
    <s v="Betsy Puckett"/>
    <s v="Regular Air"/>
    <x v="2"/>
    <x v="2"/>
    <x v="5"/>
    <s v="Small Box"/>
    <x v="788"/>
    <n v="0.57999999999999996"/>
    <n v="-0.83991648059863611"/>
    <s v="United States"/>
    <x v="2"/>
    <x v="23"/>
    <s v="Norman"/>
    <n v="73071"/>
    <x v="0"/>
    <x v="0"/>
    <s v="2015"/>
    <d v="2015-01-08T00:00:00"/>
    <n v="-139.18256"/>
    <n v="3"/>
    <n v="165.71"/>
    <n v="85915"/>
    <x v="0"/>
  </r>
  <r>
    <n v="25594"/>
    <s v="Low"/>
    <n v="0.05"/>
    <n v="100.97"/>
    <n v="7.18"/>
    <n v="2638"/>
    <x v="0"/>
    <s v="Alicia Wood Shah"/>
    <s v="Express Air"/>
    <x v="3"/>
    <x v="2"/>
    <x v="13"/>
    <s v="Small Box"/>
    <x v="707"/>
    <n v="0.46"/>
    <n v="0.69"/>
    <s v="United States"/>
    <x v="0"/>
    <x v="44"/>
    <s v="Boise"/>
    <n v="83704"/>
    <x v="178"/>
    <x v="1"/>
    <s v="2015"/>
    <d v="2015-06-08T00:00:00"/>
    <n v="881.46809999999994"/>
    <n v="13"/>
    <n v="1277.49"/>
    <n v="90951"/>
    <x v="0"/>
  </r>
  <r>
    <n v="21041"/>
    <s v="Not Specified"/>
    <n v="0.05"/>
    <n v="4.9800000000000004"/>
    <n v="0.49"/>
    <n v="2639"/>
    <x v="0"/>
    <s v="Marianne Connor"/>
    <s v="Regular Air"/>
    <x v="3"/>
    <x v="0"/>
    <x v="9"/>
    <s v="Small Box"/>
    <x v="509"/>
    <n v="0.39"/>
    <n v="0.27042253521126763"/>
    <s v="United States"/>
    <x v="0"/>
    <x v="27"/>
    <s v="Roswell"/>
    <n v="88201"/>
    <x v="91"/>
    <x v="5"/>
    <s v="2015"/>
    <d v="2015-03-19T00:00:00"/>
    <n v="3.84"/>
    <n v="3"/>
    <n v="14.2"/>
    <n v="90952"/>
    <x v="0"/>
  </r>
  <r>
    <n v="22438"/>
    <s v="Low"/>
    <n v="0.1"/>
    <n v="10.98"/>
    <n v="3.99"/>
    <n v="2647"/>
    <x v="1"/>
    <s v="Teresa Bishop"/>
    <s v="Regular Air"/>
    <x v="0"/>
    <x v="0"/>
    <x v="15"/>
    <s v="Small Box"/>
    <x v="555"/>
    <n v="0.57999999999999996"/>
    <n v="-0.40279639915724957"/>
    <s v="United States"/>
    <x v="0"/>
    <x v="1"/>
    <s v="Bakersfield"/>
    <n v="93309"/>
    <x v="83"/>
    <x v="5"/>
    <s v="2015"/>
    <d v="2015-03-24T00:00:00"/>
    <n v="-21.03"/>
    <n v="5"/>
    <n v="52.21"/>
    <n v="91386"/>
    <x v="0"/>
  </r>
  <r>
    <n v="22439"/>
    <s v="Low"/>
    <n v="0.01"/>
    <n v="39.979999999999997"/>
    <n v="9.1999999999999993"/>
    <n v="2647"/>
    <x v="1"/>
    <s v="Teresa Bishop"/>
    <s v="Regular Air"/>
    <x v="0"/>
    <x v="1"/>
    <x v="2"/>
    <s v="Wrap Bag"/>
    <x v="789"/>
    <n v="0.65"/>
    <n v="0.69"/>
    <s v="United States"/>
    <x v="0"/>
    <x v="1"/>
    <s v="Bakersfield"/>
    <n v="93309"/>
    <x v="83"/>
    <x v="5"/>
    <s v="2015"/>
    <d v="2015-03-19T00:00:00"/>
    <n v="117.52079999999998"/>
    <n v="4"/>
    <n v="170.32"/>
    <n v="91386"/>
    <x v="0"/>
  </r>
  <r>
    <n v="18720"/>
    <s v="High"/>
    <n v="0.01"/>
    <n v="39.979999999999997"/>
    <n v="4"/>
    <n v="2649"/>
    <x v="0"/>
    <s v="Leo J Olson"/>
    <s v="Regular Air"/>
    <x v="0"/>
    <x v="2"/>
    <x v="13"/>
    <s v="Small Box"/>
    <x v="74"/>
    <n v="0.7"/>
    <n v="-0.15154705101087118"/>
    <s v="United States"/>
    <x v="1"/>
    <x v="30"/>
    <s v="Edgewood"/>
    <n v="21040"/>
    <x v="164"/>
    <x v="1"/>
    <s v="2015"/>
    <d v="2015-06-12T00:00:00"/>
    <n v="-30.808"/>
    <n v="5"/>
    <n v="203.29"/>
    <n v="88814"/>
    <x v="0"/>
  </r>
  <r>
    <n v="22904"/>
    <s v="Critical"/>
    <n v="0.05"/>
    <n v="35.99"/>
    <n v="5.99"/>
    <n v="2650"/>
    <x v="0"/>
    <s v="Joanne Chu"/>
    <s v="Regular Air"/>
    <x v="0"/>
    <x v="2"/>
    <x v="5"/>
    <s v="Wrap Bag"/>
    <x v="351"/>
    <n v="0.38"/>
    <n v="0.69"/>
    <s v="United States"/>
    <x v="1"/>
    <x v="19"/>
    <s v="Baldwin"/>
    <n v="15234"/>
    <x v="82"/>
    <x v="3"/>
    <s v="2015"/>
    <d v="2015-05-05T00:00:00"/>
    <n v="524.31719999999996"/>
    <n v="26"/>
    <n v="759.88"/>
    <n v="88815"/>
    <x v="0"/>
  </r>
  <r>
    <n v="18949"/>
    <s v="Medium"/>
    <n v="0.06"/>
    <n v="47.9"/>
    <n v="5.86"/>
    <n v="2652"/>
    <x v="0"/>
    <s v="Brenda Ross"/>
    <s v="Regular Air"/>
    <x v="3"/>
    <x v="0"/>
    <x v="7"/>
    <s v="Small Box"/>
    <x v="661"/>
    <n v="0.37"/>
    <n v="0.23121019108280255"/>
    <s v="United States"/>
    <x v="0"/>
    <x v="1"/>
    <s v="Bakersfield"/>
    <n v="93309"/>
    <x v="40"/>
    <x v="3"/>
    <s v="2015"/>
    <d v="2015-05-27T00:00:00"/>
    <n v="21.78"/>
    <n v="2"/>
    <n v="94.2"/>
    <n v="89361"/>
    <x v="0"/>
  </r>
  <r>
    <n v="25662"/>
    <s v="Not Specified"/>
    <n v="0.05"/>
    <n v="4.9800000000000004"/>
    <n v="4.62"/>
    <n v="2653"/>
    <x v="1"/>
    <s v="Leo Kane"/>
    <s v="Regular Air"/>
    <x v="3"/>
    <x v="2"/>
    <x v="13"/>
    <s v="Small Pack"/>
    <x v="139"/>
    <n v="0.64"/>
    <n v="-2.8656759906759905"/>
    <s v="United States"/>
    <x v="2"/>
    <x v="13"/>
    <s v="Derby"/>
    <n v="67037"/>
    <x v="11"/>
    <x v="2"/>
    <s v="2015"/>
    <d v="2015-02-23T00:00:00"/>
    <n v="-98.35"/>
    <n v="7"/>
    <n v="34.32"/>
    <n v="89360"/>
    <x v="0"/>
  </r>
  <r>
    <n v="25663"/>
    <s v="Not Specified"/>
    <n v="0.02"/>
    <n v="34.229999999999997"/>
    <n v="5.0199999999999996"/>
    <n v="2653"/>
    <x v="1"/>
    <s v="Leo Kane"/>
    <s v="Regular Air"/>
    <x v="3"/>
    <x v="1"/>
    <x v="2"/>
    <s v="Small Box"/>
    <x v="492"/>
    <n v="0.55000000000000004"/>
    <n v="0.69"/>
    <s v="United States"/>
    <x v="2"/>
    <x v="13"/>
    <s v="Derby"/>
    <n v="67037"/>
    <x v="11"/>
    <x v="2"/>
    <s v="2015"/>
    <d v="2015-02-24T00:00:00"/>
    <n v="270.79049999999995"/>
    <n v="11"/>
    <n v="392.45"/>
    <n v="89360"/>
    <x v="0"/>
  </r>
  <r>
    <n v="19131"/>
    <s v="Medium"/>
    <n v="0.09"/>
    <n v="89.99"/>
    <n v="42"/>
    <n v="2655"/>
    <x v="1"/>
    <s v="Benjamin Lam"/>
    <s v="Delivery Truck"/>
    <x v="3"/>
    <x v="1"/>
    <x v="1"/>
    <s v="Jumbo Drum"/>
    <x v="790"/>
    <n v="0.66"/>
    <n v="0.436999511002445"/>
    <s v="United States"/>
    <x v="3"/>
    <x v="29"/>
    <s v="Atlanta"/>
    <n v="30318"/>
    <x v="106"/>
    <x v="4"/>
    <s v="2015"/>
    <d v="2015-04-18T00:00:00"/>
    <n v="223.416"/>
    <n v="6"/>
    <n v="511.25"/>
    <n v="86063"/>
    <x v="0"/>
  </r>
  <r>
    <n v="22938"/>
    <s v="Critical"/>
    <n v="7.0000000000000007E-2"/>
    <n v="2.94"/>
    <n v="0.81"/>
    <n v="2655"/>
    <x v="1"/>
    <s v="Benjamin Lam"/>
    <s v="Regular Air"/>
    <x v="0"/>
    <x v="0"/>
    <x v="0"/>
    <s v="Wrap Bag"/>
    <x v="791"/>
    <n v="0.4"/>
    <n v="-3.1434872824631865"/>
    <s v="United States"/>
    <x v="3"/>
    <x v="29"/>
    <s v="Atlanta"/>
    <n v="30318"/>
    <x v="4"/>
    <x v="4"/>
    <s v="2015"/>
    <d v="2015-04-09T00:00:00"/>
    <n v="-93.927400000000006"/>
    <n v="10"/>
    <n v="29.88"/>
    <n v="86064"/>
    <x v="0"/>
  </r>
  <r>
    <n v="19525"/>
    <s v="Critical"/>
    <n v="0.01"/>
    <n v="138.13999999999999"/>
    <n v="35"/>
    <n v="2660"/>
    <x v="0"/>
    <s v="Jeffrey Page"/>
    <s v="Regular Air"/>
    <x v="2"/>
    <x v="0"/>
    <x v="10"/>
    <s v="Large Box"/>
    <x v="792"/>
    <m/>
    <n v="-0.53671769360466093"/>
    <s v="United States"/>
    <x v="1"/>
    <x v="14"/>
    <s v="Gorham"/>
    <n v="4038"/>
    <x v="152"/>
    <x v="2"/>
    <s v="2015"/>
    <d v="2015-02-26T00:00:00"/>
    <n v="-321.51"/>
    <n v="4"/>
    <n v="599.03"/>
    <n v="86486"/>
    <x v="0"/>
  </r>
  <r>
    <n v="18400"/>
    <s v="High"/>
    <n v="0.04"/>
    <n v="90.24"/>
    <n v="0.99"/>
    <n v="2667"/>
    <x v="1"/>
    <s v="Pat Baker"/>
    <s v="Regular Air"/>
    <x v="1"/>
    <x v="0"/>
    <x v="15"/>
    <s v="Small Box"/>
    <x v="793"/>
    <n v="0.56000000000000005"/>
    <n v="0.69"/>
    <s v="United States"/>
    <x v="1"/>
    <x v="10"/>
    <s v="Lakewood"/>
    <n v="44107"/>
    <x v="57"/>
    <x v="4"/>
    <s v="2015"/>
    <d v="2015-04-04T00:00:00"/>
    <n v="246.2748"/>
    <n v="4"/>
    <n v="356.92"/>
    <n v="87831"/>
    <x v="0"/>
  </r>
  <r>
    <n v="18401"/>
    <s v="High"/>
    <n v="0.09"/>
    <n v="47.9"/>
    <n v="5.86"/>
    <n v="2667"/>
    <x v="1"/>
    <s v="Pat Baker"/>
    <s v="Express Air"/>
    <x v="1"/>
    <x v="0"/>
    <x v="7"/>
    <s v="Small Box"/>
    <x v="661"/>
    <n v="0.37"/>
    <n v="0.69"/>
    <s v="United States"/>
    <x v="1"/>
    <x v="10"/>
    <s v="Lakewood"/>
    <n v="44107"/>
    <x v="57"/>
    <x v="4"/>
    <s v="2015"/>
    <d v="2015-04-04T00:00:00"/>
    <n v="93.950399999999988"/>
    <n v="3"/>
    <n v="136.16"/>
    <n v="87831"/>
    <x v="0"/>
  </r>
  <r>
    <n v="19294"/>
    <s v="High"/>
    <n v="0.04"/>
    <n v="10.4"/>
    <n v="5.4"/>
    <n v="2668"/>
    <x v="1"/>
    <s v="Carlos Hanson"/>
    <s v="Regular Air"/>
    <x v="0"/>
    <x v="1"/>
    <x v="2"/>
    <s v="Small Pack"/>
    <x v="794"/>
    <n v="0.51"/>
    <n v="0.22931008107694659"/>
    <s v="United States"/>
    <x v="2"/>
    <x v="46"/>
    <s v="Rapid City"/>
    <n v="57701"/>
    <x v="145"/>
    <x v="5"/>
    <s v="2015"/>
    <d v="2015-03-29T00:00:00"/>
    <n v="29.98"/>
    <n v="12"/>
    <n v="130.74"/>
    <n v="87830"/>
    <x v="0"/>
  </r>
  <r>
    <n v="19295"/>
    <s v="High"/>
    <n v="0.08"/>
    <n v="4.28"/>
    <n v="4.79"/>
    <n v="2668"/>
    <x v="1"/>
    <s v="Carlos Hanson"/>
    <s v="Regular Air"/>
    <x v="0"/>
    <x v="0"/>
    <x v="7"/>
    <s v="Small Box"/>
    <x v="795"/>
    <n v="0.4"/>
    <n v="-2.4303188289552837"/>
    <s v="United States"/>
    <x v="2"/>
    <x v="46"/>
    <s v="Rapid City"/>
    <n v="57701"/>
    <x v="145"/>
    <x v="5"/>
    <s v="2015"/>
    <d v="2015-03-30T00:00:00"/>
    <n v="-121.2"/>
    <n v="12"/>
    <n v="49.87"/>
    <n v="87830"/>
    <x v="0"/>
  </r>
  <r>
    <n v="18870"/>
    <s v="Not Specified"/>
    <n v="0.06"/>
    <n v="3.93"/>
    <n v="0.99"/>
    <n v="2668"/>
    <x v="1"/>
    <s v="Carlos Hanson"/>
    <s v="Regular Air"/>
    <x v="1"/>
    <x v="0"/>
    <x v="3"/>
    <s v="Wrap Bag"/>
    <x v="796"/>
    <n v="0.39"/>
    <n v="0.4459222497932176"/>
    <s v="United States"/>
    <x v="2"/>
    <x v="46"/>
    <s v="Rapid City"/>
    <n v="57701"/>
    <x v="109"/>
    <x v="4"/>
    <s v="2015"/>
    <d v="2015-04-23T00:00:00"/>
    <n v="10.782400000000001"/>
    <n v="6"/>
    <n v="24.18"/>
    <n v="87832"/>
    <x v="0"/>
  </r>
  <r>
    <n v="5338"/>
    <s v="High"/>
    <n v="0.05"/>
    <n v="165.2"/>
    <n v="19.989999999999998"/>
    <n v="2670"/>
    <x v="1"/>
    <s v="Yvonne Mann"/>
    <s v="Regular Air"/>
    <x v="1"/>
    <x v="0"/>
    <x v="10"/>
    <s v="Small Box"/>
    <x v="191"/>
    <n v="0.59"/>
    <n v="7.2812192456379779E-2"/>
    <s v="United States"/>
    <x v="0"/>
    <x v="1"/>
    <s v="Los Angeles"/>
    <n v="90049"/>
    <x v="124"/>
    <x v="3"/>
    <s v="2015"/>
    <d v="2015-05-29T00:00:00"/>
    <n v="2008.71"/>
    <n v="167"/>
    <n v="27587.55"/>
    <n v="37924"/>
    <x v="1"/>
  </r>
  <r>
    <n v="5339"/>
    <s v="High"/>
    <n v="0.09"/>
    <n v="17.989999999999998"/>
    <n v="8.65"/>
    <n v="2670"/>
    <x v="1"/>
    <s v="Yvonne Mann"/>
    <s v="Regular Air"/>
    <x v="1"/>
    <x v="0"/>
    <x v="0"/>
    <s v="Small Box"/>
    <x v="797"/>
    <n v="0.56999999999999995"/>
    <n v="-6.7582537471256657E-2"/>
    <s v="United States"/>
    <x v="0"/>
    <x v="1"/>
    <s v="Los Angeles"/>
    <n v="90049"/>
    <x v="124"/>
    <x v="3"/>
    <s v="2015"/>
    <d v="2015-05-29T00:00:00"/>
    <n v="-80.53"/>
    <n v="71"/>
    <n v="1191.58"/>
    <n v="37924"/>
    <x v="1"/>
  </r>
  <r>
    <n v="23338"/>
    <s v="High"/>
    <n v="0.05"/>
    <n v="165.2"/>
    <n v="19.989999999999998"/>
    <n v="2671"/>
    <x v="0"/>
    <s v="Lloyd Fuller"/>
    <s v="Regular Air"/>
    <x v="1"/>
    <x v="0"/>
    <x v="10"/>
    <s v="Small Box"/>
    <x v="191"/>
    <n v="0.59"/>
    <n v="-7.0563071925098626E-3"/>
    <s v="United States"/>
    <x v="3"/>
    <x v="20"/>
    <s v="Brentwood"/>
    <n v="37027"/>
    <x v="124"/>
    <x v="3"/>
    <s v="2015"/>
    <d v="2015-05-29T00:00:00"/>
    <n v="-48.957999999999998"/>
    <n v="42"/>
    <n v="6938.19"/>
    <n v="90551"/>
    <x v="0"/>
  </r>
  <r>
    <n v="18147"/>
    <s v="Critical"/>
    <n v="0.03"/>
    <n v="41.32"/>
    <n v="58.66"/>
    <n v="2677"/>
    <x v="1"/>
    <s v="Geoffrey Rivera"/>
    <s v="Express Air"/>
    <x v="2"/>
    <x v="1"/>
    <x v="2"/>
    <s v="Medium Box"/>
    <x v="798"/>
    <n v="0.76"/>
    <n v="-7.8269372957759931E-2"/>
    <s v="United States"/>
    <x v="3"/>
    <x v="8"/>
    <s v="Winchester"/>
    <n v="22601"/>
    <x v="154"/>
    <x v="1"/>
    <s v="2015"/>
    <d v="2015-06-17T00:00:00"/>
    <n v="-32.816000000000003"/>
    <n v="10"/>
    <n v="419.27"/>
    <n v="86633"/>
    <x v="0"/>
  </r>
  <r>
    <n v="18148"/>
    <s v="Critical"/>
    <n v="0"/>
    <n v="6.88"/>
    <n v="2"/>
    <n v="2677"/>
    <x v="1"/>
    <s v="Geoffrey Rivera"/>
    <s v="Regular Air"/>
    <x v="2"/>
    <x v="0"/>
    <x v="7"/>
    <s v="Wrap Bag"/>
    <x v="232"/>
    <n v="0.39"/>
    <n v="-0.43361111111111111"/>
    <s v="United States"/>
    <x v="3"/>
    <x v="8"/>
    <s v="Winchester"/>
    <n v="22601"/>
    <x v="154"/>
    <x v="1"/>
    <s v="2015"/>
    <d v="2015-06-16T00:00:00"/>
    <n v="-15.61"/>
    <n v="5"/>
    <n v="36"/>
    <n v="86633"/>
    <x v="0"/>
  </r>
  <r>
    <n v="22848"/>
    <s v="Low"/>
    <n v="0.09"/>
    <n v="8.74"/>
    <n v="1.39"/>
    <n v="2684"/>
    <x v="1"/>
    <s v="Edna Michael"/>
    <s v="Express Air"/>
    <x v="2"/>
    <x v="0"/>
    <x v="4"/>
    <s v="Small Box"/>
    <x v="526"/>
    <n v="0.38"/>
    <n v="2.0047538200339559"/>
    <s v="United States"/>
    <x v="3"/>
    <x v="26"/>
    <s v="Port Charlotte"/>
    <n v="33952"/>
    <x v="2"/>
    <x v="2"/>
    <s v="2015"/>
    <d v="2015-02-20T00:00:00"/>
    <n v="23.616"/>
    <n v="1"/>
    <n v="11.78"/>
    <n v="89146"/>
    <x v="0"/>
  </r>
  <r>
    <n v="22849"/>
    <s v="Low"/>
    <n v="0.09"/>
    <n v="18.97"/>
    <n v="9.0299999999999994"/>
    <n v="2684"/>
    <x v="1"/>
    <s v="Edna Michael"/>
    <s v="Regular Air"/>
    <x v="2"/>
    <x v="0"/>
    <x v="7"/>
    <s v="Small Box"/>
    <x v="273"/>
    <n v="0.37"/>
    <n v="-83.397519083969456"/>
    <s v="United States"/>
    <x v="3"/>
    <x v="26"/>
    <s v="Port Charlotte"/>
    <n v="33952"/>
    <x v="2"/>
    <x v="2"/>
    <s v="2015"/>
    <d v="2015-02-20T00:00:00"/>
    <n v="-1748.0119999999999"/>
    <n v="1"/>
    <n v="20.96"/>
    <n v="89146"/>
    <x v="0"/>
  </r>
  <r>
    <n v="25649"/>
    <s v="Low"/>
    <n v="7.0000000000000007E-2"/>
    <n v="4.97"/>
    <n v="5.71"/>
    <n v="2684"/>
    <x v="1"/>
    <s v="Edna Michael"/>
    <s v="Regular Air"/>
    <x v="2"/>
    <x v="1"/>
    <x v="2"/>
    <s v="Medium Box"/>
    <x v="799"/>
    <n v="0.54"/>
    <n v="-6.7573893473368347"/>
    <s v="United States"/>
    <x v="3"/>
    <x v="26"/>
    <s v="Port Charlotte"/>
    <n v="33952"/>
    <x v="98"/>
    <x v="4"/>
    <s v="2015"/>
    <d v="2015-04-15T00:00:00"/>
    <n v="-180.15200000000002"/>
    <n v="5"/>
    <n v="26.66"/>
    <n v="89148"/>
    <x v="0"/>
  </r>
  <r>
    <n v="25650"/>
    <s v="Low"/>
    <n v="0.09"/>
    <n v="2.62"/>
    <n v="0.8"/>
    <n v="2684"/>
    <x v="1"/>
    <s v="Edna Michael"/>
    <s v="Regular Air"/>
    <x v="2"/>
    <x v="0"/>
    <x v="3"/>
    <s v="Wrap Bag"/>
    <x v="505"/>
    <n v="0.39"/>
    <n v="0.28385786802030455"/>
    <s v="United States"/>
    <x v="3"/>
    <x v="26"/>
    <s v="Port Charlotte"/>
    <n v="33952"/>
    <x v="98"/>
    <x v="4"/>
    <s v="2015"/>
    <d v="2015-04-12T00:00:00"/>
    <n v="8.3879999999999999"/>
    <n v="12"/>
    <n v="29.55"/>
    <n v="89148"/>
    <x v="0"/>
  </r>
  <r>
    <n v="25651"/>
    <s v="Low"/>
    <n v="0.03"/>
    <n v="65.989999999999995"/>
    <n v="8.8000000000000007"/>
    <n v="2684"/>
    <x v="1"/>
    <s v="Edna Michael"/>
    <s v="Regular Air"/>
    <x v="2"/>
    <x v="2"/>
    <x v="5"/>
    <s v="Small Box"/>
    <x v="264"/>
    <n v="0.57999999999999996"/>
    <n v="8.0328915467916574E-3"/>
    <s v="United States"/>
    <x v="3"/>
    <x v="26"/>
    <s v="Port Charlotte"/>
    <n v="33952"/>
    <x v="98"/>
    <x v="4"/>
    <s v="2015"/>
    <d v="2015-04-10T00:00:00"/>
    <n v="9.939899999999998"/>
    <n v="21"/>
    <n v="1237.4000000000001"/>
    <n v="89148"/>
    <x v="0"/>
  </r>
  <r>
    <n v="21114"/>
    <s v="High"/>
    <n v="0"/>
    <n v="7.38"/>
    <n v="11.51"/>
    <n v="2685"/>
    <x v="0"/>
    <s v="Kathryn Wolfe"/>
    <s v="Regular Air"/>
    <x v="2"/>
    <x v="0"/>
    <x v="8"/>
    <s v="Small Box"/>
    <x v="800"/>
    <n v="0.36"/>
    <n v="-3.7511904761904757"/>
    <s v="United States"/>
    <x v="1"/>
    <x v="4"/>
    <s v="Plainview"/>
    <n v="11803"/>
    <x v="36"/>
    <x v="4"/>
    <s v="2015"/>
    <d v="2015-04-05T00:00:00"/>
    <n v="-66.170999999999992"/>
    <n v="2"/>
    <n v="17.64"/>
    <n v="89147"/>
    <x v="0"/>
  </r>
  <r>
    <n v="23299"/>
    <s v="Critical"/>
    <n v="0.09"/>
    <n v="3.75"/>
    <n v="0.5"/>
    <n v="2689"/>
    <x v="0"/>
    <s v="Marlene Gray"/>
    <s v="Regular Air"/>
    <x v="1"/>
    <x v="0"/>
    <x v="9"/>
    <s v="Small Box"/>
    <x v="801"/>
    <n v="0.37"/>
    <n v="0.69"/>
    <s v="United States"/>
    <x v="1"/>
    <x v="2"/>
    <s v="Clifton"/>
    <n v="7011"/>
    <x v="82"/>
    <x v="3"/>
    <s v="2015"/>
    <d v="2015-05-06T00:00:00"/>
    <n v="51.218699999999998"/>
    <n v="21"/>
    <n v="74.23"/>
    <n v="90624"/>
    <x v="0"/>
  </r>
  <r>
    <n v="23298"/>
    <s v="Critical"/>
    <n v="0.01"/>
    <n v="30.98"/>
    <n v="9.18"/>
    <n v="2693"/>
    <x v="0"/>
    <s v="Lloyd Cannon"/>
    <s v="Regular Air"/>
    <x v="1"/>
    <x v="0"/>
    <x v="7"/>
    <s v="Small Box"/>
    <x v="768"/>
    <n v="0.4"/>
    <n v="0.60662319233406148"/>
    <s v="United States"/>
    <x v="1"/>
    <x v="9"/>
    <s v="Bennington"/>
    <n v="5201"/>
    <x v="82"/>
    <x v="3"/>
    <s v="2015"/>
    <d v="2015-05-04T00:00:00"/>
    <n v="380.46800000000002"/>
    <n v="20"/>
    <n v="627.19000000000005"/>
    <n v="90624"/>
    <x v="0"/>
  </r>
  <r>
    <n v="18354"/>
    <s v="Critical"/>
    <n v="0.05"/>
    <n v="107.53"/>
    <n v="5.81"/>
    <n v="2696"/>
    <x v="0"/>
    <s v="Sally Dunn"/>
    <s v="Regular Air"/>
    <x v="1"/>
    <x v="1"/>
    <x v="2"/>
    <s v="Medium Box"/>
    <x v="582"/>
    <n v="0.65"/>
    <n v="-0.14588853357697582"/>
    <s v="United States"/>
    <x v="3"/>
    <x v="43"/>
    <s v="Tuscaloosa"/>
    <n v="35401"/>
    <x v="93"/>
    <x v="5"/>
    <s v="2015"/>
    <d v="2015-03-06T00:00:00"/>
    <n v="-89.418000000000006"/>
    <n v="6"/>
    <n v="612.91999999999996"/>
    <n v="87676"/>
    <x v="0"/>
  </r>
  <r>
    <n v="19506"/>
    <s v="Critical"/>
    <n v="0.04"/>
    <n v="1.74"/>
    <n v="4.08"/>
    <n v="2697"/>
    <x v="1"/>
    <s v="Ricky W Clements"/>
    <s v="Regular Air"/>
    <x v="0"/>
    <x v="1"/>
    <x v="2"/>
    <s v="Small Pack"/>
    <x v="60"/>
    <n v="0.53"/>
    <n v="0.31815680880330122"/>
    <s v="United States"/>
    <x v="3"/>
    <x v="43"/>
    <s v="Vestavia Hills"/>
    <n v="35216"/>
    <x v="67"/>
    <x v="2"/>
    <s v="2015"/>
    <d v="2015-02-25T00:00:00"/>
    <n v="9.2519999999999989"/>
    <n v="16"/>
    <n v="29.08"/>
    <n v="87678"/>
    <x v="0"/>
  </r>
  <r>
    <n v="19507"/>
    <s v="Critical"/>
    <n v="0.01"/>
    <n v="119.99"/>
    <n v="56.14"/>
    <n v="2697"/>
    <x v="1"/>
    <s v="Ricky W Clements"/>
    <s v="Delivery Truck"/>
    <x v="0"/>
    <x v="2"/>
    <x v="6"/>
    <s v="Jumbo Box"/>
    <x v="102"/>
    <n v="0.39"/>
    <n v="-0.46585304155948265"/>
    <s v="United States"/>
    <x v="3"/>
    <x v="43"/>
    <s v="Vestavia Hills"/>
    <n v="35216"/>
    <x v="67"/>
    <x v="2"/>
    <s v="2015"/>
    <d v="2015-02-24T00:00:00"/>
    <n v="-1197.0419999999999"/>
    <n v="21"/>
    <n v="2569.5700000000002"/>
    <n v="87678"/>
    <x v="0"/>
  </r>
  <r>
    <n v="21580"/>
    <s v="Critical"/>
    <n v="0.06"/>
    <n v="4.9800000000000004"/>
    <n v="4.95"/>
    <n v="2699"/>
    <x v="1"/>
    <s v="Marcia Greenberg"/>
    <s v="Regular Air"/>
    <x v="0"/>
    <x v="0"/>
    <x v="8"/>
    <s v="Small Box"/>
    <x v="802"/>
    <n v="0.37"/>
    <n v="-1.3067983289023928"/>
    <s v="United States"/>
    <x v="0"/>
    <x v="28"/>
    <s v="Bullhead City"/>
    <n v="86442"/>
    <x v="55"/>
    <x v="3"/>
    <s v="2015"/>
    <d v="2015-05-24T00:00:00"/>
    <n v="-103.224"/>
    <n v="16"/>
    <n v="78.989999999999995"/>
    <n v="87677"/>
    <x v="0"/>
  </r>
  <r>
    <n v="20983"/>
    <s v="Not Specified"/>
    <n v="0.04"/>
    <n v="70.98"/>
    <n v="26.74"/>
    <n v="2699"/>
    <x v="1"/>
    <s v="Marcia Greenberg"/>
    <s v="Delivery Truck"/>
    <x v="0"/>
    <x v="1"/>
    <x v="14"/>
    <s v="Jumbo Box"/>
    <x v="803"/>
    <n v="0.6"/>
    <n v="-6.2905606802791877E-2"/>
    <s v="United States"/>
    <x v="0"/>
    <x v="28"/>
    <s v="Bullhead City"/>
    <n v="86442"/>
    <x v="4"/>
    <x v="4"/>
    <s v="2015"/>
    <d v="2015-04-10T00:00:00"/>
    <n v="-84.628799999999998"/>
    <n v="19"/>
    <n v="1345.33"/>
    <n v="87679"/>
    <x v="0"/>
  </r>
  <r>
    <n v="24151"/>
    <s v="Critical"/>
    <n v="0.06"/>
    <n v="3.6"/>
    <n v="2.2000000000000002"/>
    <n v="2704"/>
    <x v="1"/>
    <s v="Juan Gold"/>
    <s v="Regular Air"/>
    <x v="3"/>
    <x v="0"/>
    <x v="7"/>
    <s v="Wrap Bag"/>
    <x v="587"/>
    <n v="0.39"/>
    <n v="181.41159973666888"/>
    <s v="United States"/>
    <x v="3"/>
    <x v="26"/>
    <s v="Pensacola"/>
    <n v="32503"/>
    <x v="122"/>
    <x v="4"/>
    <s v="2015"/>
    <d v="2015-05-02T00:00:00"/>
    <n v="2755.6422000000002"/>
    <n v="4"/>
    <n v="15.19"/>
    <n v="91407"/>
    <x v="0"/>
  </r>
  <r>
    <n v="21979"/>
    <s v="Low"/>
    <n v="0.03"/>
    <n v="13.48"/>
    <n v="4.51"/>
    <n v="2704"/>
    <x v="1"/>
    <s v="Juan Gold"/>
    <s v="Express Air"/>
    <x v="3"/>
    <x v="0"/>
    <x v="10"/>
    <s v="Small Box"/>
    <x v="804"/>
    <n v="0.59"/>
    <n v="-4.3035468145906881"/>
    <s v="United States"/>
    <x v="3"/>
    <x v="26"/>
    <s v="Pensacola"/>
    <n v="32503"/>
    <x v="122"/>
    <x v="4"/>
    <s v="2015"/>
    <d v="2015-05-04T00:00:00"/>
    <n v="-256.01800000000003"/>
    <n v="4"/>
    <n v="59.49"/>
    <n v="91408"/>
    <x v="0"/>
  </r>
  <r>
    <n v="18898"/>
    <s v="Medium"/>
    <n v="7.0000000000000007E-2"/>
    <n v="60.97"/>
    <n v="4.5"/>
    <n v="2709"/>
    <x v="1"/>
    <s v="Stanley Steele"/>
    <s v="Regular Air"/>
    <x v="3"/>
    <x v="0"/>
    <x v="15"/>
    <s v="Small Box"/>
    <x v="714"/>
    <n v="0.56000000000000005"/>
    <n v="-0.72216459197786997"/>
    <s v="United States"/>
    <x v="1"/>
    <x v="30"/>
    <s v="Ellicott City"/>
    <n v="21042"/>
    <x v="5"/>
    <x v="3"/>
    <s v="2015"/>
    <d v="2015-05-30T00:00:00"/>
    <n v="-41.77"/>
    <n v="1"/>
    <n v="57.84"/>
    <n v="89240"/>
    <x v="0"/>
  </r>
  <r>
    <n v="18899"/>
    <s v="Medium"/>
    <n v="0"/>
    <n v="90.98"/>
    <n v="56.2"/>
    <n v="2709"/>
    <x v="1"/>
    <s v="Stanley Steele"/>
    <s v="Regular Air"/>
    <x v="3"/>
    <x v="1"/>
    <x v="2"/>
    <s v="Medium Box"/>
    <x v="384"/>
    <n v="0.74"/>
    <n v="-0.71130173737997204"/>
    <s v="United States"/>
    <x v="1"/>
    <x v="30"/>
    <s v="Ellicott City"/>
    <n v="21042"/>
    <x v="5"/>
    <x v="3"/>
    <s v="2015"/>
    <d v="2015-05-30T00:00:00"/>
    <n v="-1014.11"/>
    <n v="15"/>
    <n v="1425.71"/>
    <n v="89240"/>
    <x v="0"/>
  </r>
  <r>
    <n v="18855"/>
    <s v="Critical"/>
    <n v="7.0000000000000007E-2"/>
    <n v="2.88"/>
    <n v="0.5"/>
    <n v="2713"/>
    <x v="1"/>
    <s v="Lynda Banks"/>
    <s v="Regular Air"/>
    <x v="0"/>
    <x v="0"/>
    <x v="9"/>
    <s v="Small Box"/>
    <x v="805"/>
    <n v="0.39"/>
    <n v="0.69"/>
    <s v="United States"/>
    <x v="2"/>
    <x v="22"/>
    <s v="Kalamazoo"/>
    <n v="49001"/>
    <x v="123"/>
    <x v="1"/>
    <s v="2015"/>
    <d v="2015-06-24T00:00:00"/>
    <n v="17.429400000000001"/>
    <n v="9"/>
    <n v="25.26"/>
    <n v="88701"/>
    <x v="0"/>
  </r>
  <r>
    <n v="18856"/>
    <s v="Critical"/>
    <n v="0.03"/>
    <n v="348.21"/>
    <n v="40.19"/>
    <n v="2713"/>
    <x v="1"/>
    <s v="Lynda Banks"/>
    <s v="Delivery Truck"/>
    <x v="0"/>
    <x v="1"/>
    <x v="11"/>
    <s v="Jumbo Box"/>
    <x v="553"/>
    <n v="0.62"/>
    <n v="-0.24297652684199092"/>
    <s v="United States"/>
    <x v="2"/>
    <x v="22"/>
    <s v="Kalamazoo"/>
    <n v="49001"/>
    <x v="123"/>
    <x v="1"/>
    <s v="2015"/>
    <d v="2015-06-22T00:00:00"/>
    <n v="-178.86960000000002"/>
    <n v="2"/>
    <n v="736.16"/>
    <n v="88701"/>
    <x v="0"/>
  </r>
  <r>
    <n v="21690"/>
    <s v="Low"/>
    <n v="0.01"/>
    <n v="29.89"/>
    <n v="1.99"/>
    <n v="2715"/>
    <x v="0"/>
    <s v="Becky Farmer"/>
    <s v="Regular Air"/>
    <x v="0"/>
    <x v="2"/>
    <x v="13"/>
    <s v="Small Pack"/>
    <x v="468"/>
    <n v="0.5"/>
    <n v="-2.3354192740926156"/>
    <s v="United States"/>
    <x v="2"/>
    <x v="22"/>
    <s v="Lansing"/>
    <n v="48911"/>
    <x v="38"/>
    <x v="0"/>
    <s v="2015"/>
    <d v="2015-01-16T00:00:00"/>
    <n v="-74.64"/>
    <n v="1"/>
    <n v="31.96"/>
    <n v="88702"/>
    <x v="0"/>
  </r>
  <r>
    <n v="21863"/>
    <s v="Critical"/>
    <n v="0.1"/>
    <n v="6.74"/>
    <n v="1.72"/>
    <n v="2718"/>
    <x v="0"/>
    <s v="Caroline Stone"/>
    <s v="Regular Air"/>
    <x v="3"/>
    <x v="0"/>
    <x v="7"/>
    <s v="Wrap Bag"/>
    <x v="806"/>
    <n v="0.35"/>
    <n v="0.66629316491799939"/>
    <s v="United States"/>
    <x v="2"/>
    <x v="12"/>
    <s v="Lansing"/>
    <n v="60438"/>
    <x v="151"/>
    <x v="5"/>
    <s v="2015"/>
    <d v="2015-03-03T00:00:00"/>
    <n v="65.41"/>
    <n v="15"/>
    <n v="98.17"/>
    <n v="89394"/>
    <x v="0"/>
  </r>
  <r>
    <n v="21399"/>
    <s v="Critical"/>
    <n v="0"/>
    <n v="40.479999999999997"/>
    <n v="19.989999999999998"/>
    <n v="2720"/>
    <x v="0"/>
    <s v="Donna Block"/>
    <s v="Regular Air"/>
    <x v="2"/>
    <x v="2"/>
    <x v="13"/>
    <s v="Small Box"/>
    <x v="295"/>
    <n v="0.77"/>
    <n v="-9.6750330250990765E-2"/>
    <s v="United States"/>
    <x v="3"/>
    <x v="29"/>
    <s v="Dalton"/>
    <n v="30721"/>
    <x v="154"/>
    <x v="1"/>
    <s v="2015"/>
    <d v="2015-06-17T00:00:00"/>
    <n v="-25.634"/>
    <n v="6"/>
    <n v="264.95"/>
    <n v="88766"/>
    <x v="0"/>
  </r>
  <r>
    <n v="19907"/>
    <s v="Critical"/>
    <n v="0.06"/>
    <n v="4.9800000000000004"/>
    <n v="7.44"/>
    <n v="2724"/>
    <x v="1"/>
    <s v="Erika Clapp"/>
    <s v="Regular Air"/>
    <x v="1"/>
    <x v="0"/>
    <x v="7"/>
    <s v="Small Box"/>
    <x v="130"/>
    <n v="0.36"/>
    <n v="-0.70591993986092838"/>
    <s v="United States"/>
    <x v="3"/>
    <x v="20"/>
    <s v="Chattanooga"/>
    <n v="37421"/>
    <x v="90"/>
    <x v="3"/>
    <s v="2015"/>
    <d v="2015-05-02T00:00:00"/>
    <n v="-37.561999999999998"/>
    <n v="10"/>
    <n v="53.21"/>
    <n v="88959"/>
    <x v="0"/>
  </r>
  <r>
    <n v="19908"/>
    <s v="Critical"/>
    <n v="0.01"/>
    <n v="6.48"/>
    <n v="7.37"/>
    <n v="2724"/>
    <x v="1"/>
    <s v="Erika Clapp"/>
    <s v="Regular Air"/>
    <x v="1"/>
    <x v="0"/>
    <x v="7"/>
    <s v="Small Box"/>
    <x v="251"/>
    <n v="0.37"/>
    <n v="-3.66200325732899"/>
    <s v="United States"/>
    <x v="3"/>
    <x v="20"/>
    <s v="Chattanooga"/>
    <n v="37421"/>
    <x v="90"/>
    <x v="3"/>
    <s v="2015"/>
    <d v="2015-05-03T00:00:00"/>
    <n v="-449.69399999999996"/>
    <n v="18"/>
    <n v="122.8"/>
    <n v="88959"/>
    <x v="0"/>
  </r>
  <r>
    <n v="22612"/>
    <s v="Not Specified"/>
    <n v="0.05"/>
    <n v="28.15"/>
    <n v="6.17"/>
    <n v="2725"/>
    <x v="0"/>
    <s v="Katharine Hudson"/>
    <s v="Regular Air"/>
    <x v="1"/>
    <x v="0"/>
    <x v="0"/>
    <s v="Small Pack"/>
    <x v="765"/>
    <n v="0.55000000000000004"/>
    <n v="-0.23460585027268221"/>
    <s v="United States"/>
    <x v="3"/>
    <x v="20"/>
    <s v="Clarksville"/>
    <n v="37042"/>
    <x v="60"/>
    <x v="0"/>
    <s v="2015"/>
    <d v="2015-01-18T00:00:00"/>
    <n v="-66.248000000000005"/>
    <n v="10"/>
    <n v="282.38"/>
    <n v="88958"/>
    <x v="0"/>
  </r>
  <r>
    <n v="21422"/>
    <s v="Low"/>
    <n v="0.08"/>
    <n v="230.98"/>
    <n v="23.78"/>
    <n v="2729"/>
    <x v="0"/>
    <s v="Penny O Caldwell"/>
    <s v="Delivery Truck"/>
    <x v="3"/>
    <x v="1"/>
    <x v="11"/>
    <s v="Jumbo Box"/>
    <x v="292"/>
    <n v="0.6"/>
    <n v="0.54248486159169551"/>
    <s v="United States"/>
    <x v="0"/>
    <x v="0"/>
    <s v="Bellingham"/>
    <n v="98226"/>
    <x v="127"/>
    <x v="5"/>
    <s v="2015"/>
    <d v="2015-03-10T00:00:00"/>
    <n v="501.69"/>
    <n v="4"/>
    <n v="924.8"/>
    <n v="88114"/>
    <x v="0"/>
  </r>
  <r>
    <n v="19819"/>
    <s v="Not Specified"/>
    <n v="0.05"/>
    <n v="100.98"/>
    <n v="7.18"/>
    <n v="2737"/>
    <x v="1"/>
    <s v="Rachel Bates"/>
    <s v="Regular Air"/>
    <x v="2"/>
    <x v="2"/>
    <x v="13"/>
    <s v="Small Box"/>
    <x v="751"/>
    <n v="0.4"/>
    <n v="0.69"/>
    <s v="United States"/>
    <x v="1"/>
    <x v="9"/>
    <s v="Rutland"/>
    <n v="5701"/>
    <x v="126"/>
    <x v="4"/>
    <s v="2015"/>
    <d v="2015-04-24T00:00:00"/>
    <n v="566.6072999999999"/>
    <n v="8"/>
    <n v="821.17"/>
    <n v="89018"/>
    <x v="0"/>
  </r>
  <r>
    <n v="18790"/>
    <s v="Medium"/>
    <n v="0.03"/>
    <n v="15.31"/>
    <n v="8.7799999999999994"/>
    <n v="2737"/>
    <x v="1"/>
    <s v="Rachel Bates"/>
    <s v="Regular Air"/>
    <x v="2"/>
    <x v="0"/>
    <x v="10"/>
    <s v="Small Box"/>
    <x v="657"/>
    <n v="0.56999999999999995"/>
    <n v="-0.29657873042044519"/>
    <s v="United States"/>
    <x v="1"/>
    <x v="9"/>
    <s v="Rutland"/>
    <n v="5701"/>
    <x v="144"/>
    <x v="1"/>
    <s v="2015"/>
    <d v="2015-06-02T00:00:00"/>
    <n v="-57.56"/>
    <n v="12"/>
    <n v="194.08"/>
    <n v="89019"/>
    <x v="0"/>
  </r>
  <r>
    <n v="24278"/>
    <s v="Critical"/>
    <n v="0.02"/>
    <n v="33.979999999999997"/>
    <n v="1.99"/>
    <n v="2738"/>
    <x v="0"/>
    <s v="Sherri Kramer"/>
    <s v="Regular Air"/>
    <x v="2"/>
    <x v="2"/>
    <x v="13"/>
    <s v="Small Pack"/>
    <x v="807"/>
    <n v="0.45"/>
    <n v="0.69"/>
    <s v="United States"/>
    <x v="1"/>
    <x v="9"/>
    <s v="South Burlington"/>
    <n v="5403"/>
    <x v="53"/>
    <x v="4"/>
    <s v="2015"/>
    <d v="2015-04-15T00:00:00"/>
    <n v="164.06129999999999"/>
    <n v="7"/>
    <n v="237.77"/>
    <n v="89017"/>
    <x v="0"/>
  </r>
  <r>
    <n v="19987"/>
    <s v="Low"/>
    <n v="0.01"/>
    <n v="35.99"/>
    <n v="5.99"/>
    <n v="2741"/>
    <x v="0"/>
    <s v="Megan York"/>
    <s v="Regular Air"/>
    <x v="2"/>
    <x v="2"/>
    <x v="5"/>
    <s v="Wrap Bag"/>
    <x v="351"/>
    <n v="0.38"/>
    <n v="0.69"/>
    <s v="United States"/>
    <x v="0"/>
    <x v="44"/>
    <s v="Caldwell"/>
    <n v="83605"/>
    <x v="14"/>
    <x v="5"/>
    <s v="2015"/>
    <d v="2015-03-19T00:00:00"/>
    <n v="218.23319999999995"/>
    <n v="10"/>
    <n v="316.27999999999997"/>
    <n v="89481"/>
    <x v="0"/>
  </r>
  <r>
    <n v="21323"/>
    <s v="Medium"/>
    <n v="0.01"/>
    <n v="220.98"/>
    <n v="64.66"/>
    <n v="2745"/>
    <x v="0"/>
    <s v="Arnold Gay"/>
    <s v="Delivery Truck"/>
    <x v="0"/>
    <x v="1"/>
    <x v="14"/>
    <s v="Jumbo Box"/>
    <x v="808"/>
    <n v="0.62"/>
    <n v="0.40486050272279228"/>
    <s v="United States"/>
    <x v="0"/>
    <x v="28"/>
    <s v="Chandler"/>
    <n v="85224"/>
    <x v="103"/>
    <x v="5"/>
    <s v="2015"/>
    <d v="2015-03-19T00:00:00"/>
    <n v="1049.03"/>
    <n v="11"/>
    <n v="2591.09"/>
    <n v="86184"/>
    <x v="0"/>
  </r>
  <r>
    <n v="4949"/>
    <s v="Medium"/>
    <n v="0.08"/>
    <n v="9.98"/>
    <n v="12.52"/>
    <n v="2747"/>
    <x v="1"/>
    <s v="Brian Grady"/>
    <s v="Regular Air"/>
    <x v="0"/>
    <x v="1"/>
    <x v="2"/>
    <s v="Small Box"/>
    <x v="809"/>
    <n v="0.56999999999999995"/>
    <n v="-0.68510383386581475"/>
    <s v="United States"/>
    <x v="1"/>
    <x v="4"/>
    <s v="New York City"/>
    <n v="10115"/>
    <x v="64"/>
    <x v="2"/>
    <s v="2015"/>
    <d v="2015-02-07T00:00:00"/>
    <n v="-102.93"/>
    <n v="15"/>
    <n v="150.24"/>
    <n v="35200"/>
    <x v="0"/>
  </r>
  <r>
    <n v="3323"/>
    <s v="Medium"/>
    <n v="0.01"/>
    <n v="220.98"/>
    <n v="64.66"/>
    <n v="2747"/>
    <x v="1"/>
    <s v="Brian Grady"/>
    <s v="Delivery Truck"/>
    <x v="0"/>
    <x v="1"/>
    <x v="14"/>
    <s v="Jumbo Box"/>
    <x v="808"/>
    <n v="0.62"/>
    <n v="0.10121512568069807"/>
    <s v="United States"/>
    <x v="1"/>
    <x v="4"/>
    <s v="New York City"/>
    <n v="10115"/>
    <x v="103"/>
    <x v="5"/>
    <s v="2015"/>
    <d v="2015-03-19T00:00:00"/>
    <n v="1049.03"/>
    <n v="44"/>
    <n v="10364.36"/>
    <n v="23751"/>
    <x v="0"/>
  </r>
  <r>
    <n v="23271"/>
    <s v="Critical"/>
    <n v="0.02"/>
    <n v="161.55000000000001"/>
    <n v="19.989999999999998"/>
    <n v="2750"/>
    <x v="0"/>
    <s v="Allen Nash"/>
    <s v="Regular Air"/>
    <x v="2"/>
    <x v="0"/>
    <x v="10"/>
    <s v="Small Box"/>
    <x v="40"/>
    <n v="0.66"/>
    <n v="1.0105047064369459"/>
    <s v="United States"/>
    <x v="3"/>
    <x v="8"/>
    <s v="Waynesboro"/>
    <n v="22980"/>
    <x v="129"/>
    <x v="5"/>
    <s v="2015"/>
    <d v="2015-03-08T00:00:00"/>
    <n v="664.51800000000003"/>
    <n v="4"/>
    <n v="657.61"/>
    <n v="91424"/>
    <x v="0"/>
  </r>
  <r>
    <n v="21630"/>
    <s v="Medium"/>
    <n v="0.08"/>
    <n v="22.01"/>
    <n v="5.53"/>
    <n v="2760"/>
    <x v="0"/>
    <s v="Evan Adkins"/>
    <s v="Regular Air"/>
    <x v="0"/>
    <x v="0"/>
    <x v="0"/>
    <s v="Small Pack"/>
    <x v="694"/>
    <n v="0.59"/>
    <n v="0.43683101210893915"/>
    <s v="United States"/>
    <x v="1"/>
    <x v="18"/>
    <s v="Waterbury"/>
    <n v="6708"/>
    <x v="126"/>
    <x v="4"/>
    <s v="2015"/>
    <d v="2015-04-24T00:00:00"/>
    <n v="105.7"/>
    <n v="11"/>
    <n v="241.97"/>
    <n v="90724"/>
    <x v="0"/>
  </r>
  <r>
    <n v="21629"/>
    <s v="Medium"/>
    <n v="0.02"/>
    <n v="29.74"/>
    <n v="6.64"/>
    <n v="2764"/>
    <x v="0"/>
    <s v="Arnold Johnson"/>
    <s v="Regular Air"/>
    <x v="0"/>
    <x v="0"/>
    <x v="10"/>
    <s v="Small Box"/>
    <x v="810"/>
    <n v="0.7"/>
    <n v="-0.17432331760615841"/>
    <s v="United States"/>
    <x v="1"/>
    <x v="2"/>
    <s v="Hackensack"/>
    <n v="7601"/>
    <x v="126"/>
    <x v="4"/>
    <s v="2015"/>
    <d v="2015-04-22T00:00:00"/>
    <n v="-21.06"/>
    <n v="4"/>
    <n v="120.81"/>
    <n v="90724"/>
    <x v="0"/>
  </r>
  <r>
    <n v="26156"/>
    <s v="Low"/>
    <n v="0.03"/>
    <n v="5.85"/>
    <n v="2.27"/>
    <n v="2765"/>
    <x v="0"/>
    <s v="Tracy Schultz"/>
    <s v="Regular Air"/>
    <x v="0"/>
    <x v="0"/>
    <x v="0"/>
    <s v="Wrap Bag"/>
    <x v="811"/>
    <n v="0.56000000000000005"/>
    <n v="-0.12270531400966184"/>
    <s v="United States"/>
    <x v="1"/>
    <x v="2"/>
    <s v="Lindenwold"/>
    <n v="8021"/>
    <x v="5"/>
    <x v="3"/>
    <s v="2015"/>
    <d v="2015-05-30T00:00:00"/>
    <n v="-5.08"/>
    <n v="7"/>
    <n v="41.4"/>
    <n v="90725"/>
    <x v="0"/>
  </r>
  <r>
    <n v="23342"/>
    <s v="Critical"/>
    <n v="0.02"/>
    <n v="11.55"/>
    <n v="2.36"/>
    <n v="2770"/>
    <x v="0"/>
    <s v="Joel Burnette"/>
    <s v="Regular Air"/>
    <x v="0"/>
    <x v="0"/>
    <x v="0"/>
    <s v="Wrap Bag"/>
    <x v="99"/>
    <n v="0.55000000000000004"/>
    <n v="8.0823794897511423"/>
    <s v="United States"/>
    <x v="3"/>
    <x v="29"/>
    <s v="Dunwoody"/>
    <n v="30338"/>
    <x v="129"/>
    <x v="5"/>
    <s v="2015"/>
    <d v="2015-03-10T00:00:00"/>
    <n v="1289.3819999999998"/>
    <n v="14"/>
    <n v="159.53"/>
    <n v="88975"/>
    <x v="0"/>
  </r>
  <r>
    <n v="26157"/>
    <s v="High"/>
    <n v="7.0000000000000007E-2"/>
    <n v="177.98"/>
    <n v="0.99"/>
    <n v="2771"/>
    <x v="0"/>
    <s v="Kevin Wolfe"/>
    <s v="Regular Air"/>
    <x v="0"/>
    <x v="0"/>
    <x v="15"/>
    <s v="Small Box"/>
    <x v="529"/>
    <n v="0.56000000000000005"/>
    <n v="-0.35717242536687244"/>
    <s v="United States"/>
    <x v="3"/>
    <x v="29"/>
    <s v="East Point"/>
    <n v="30344"/>
    <x v="1"/>
    <x v="1"/>
    <s v="2015"/>
    <d v="2015-06-13T00:00:00"/>
    <n v="-191.548"/>
    <n v="3"/>
    <n v="536.29"/>
    <n v="88974"/>
    <x v="0"/>
  </r>
  <r>
    <n v="24523"/>
    <s v="Not Specified"/>
    <n v="0.1"/>
    <n v="5.18"/>
    <n v="5.74"/>
    <n v="2773"/>
    <x v="0"/>
    <s v="Christina Zhu"/>
    <s v="Regular Air"/>
    <x v="0"/>
    <x v="0"/>
    <x v="8"/>
    <s v="Small Box"/>
    <x v="314"/>
    <n v="0.36"/>
    <n v="-2.646259124087591"/>
    <s v="United States"/>
    <x v="0"/>
    <x v="1"/>
    <s v="Dublin"/>
    <n v="94568"/>
    <x v="173"/>
    <x v="5"/>
    <s v="2015"/>
    <d v="2015-03-28T00:00:00"/>
    <n v="-29.003"/>
    <n v="2"/>
    <n v="10.96"/>
    <n v="91584"/>
    <x v="0"/>
  </r>
  <r>
    <n v="20956"/>
    <s v="Low"/>
    <n v="7.0000000000000007E-2"/>
    <n v="574.74"/>
    <n v="24.49"/>
    <n v="2775"/>
    <x v="0"/>
    <s v="Theodore Rubin"/>
    <s v="Regular Air"/>
    <x v="3"/>
    <x v="2"/>
    <x v="6"/>
    <s v="Large Box"/>
    <x v="81"/>
    <n v="0.37"/>
    <n v="0.69"/>
    <s v="United States"/>
    <x v="2"/>
    <x v="12"/>
    <s v="Franklin Park"/>
    <n v="60131"/>
    <x v="111"/>
    <x v="0"/>
    <s v="2015"/>
    <d v="2015-02-04T00:00:00"/>
    <n v="2860.9331999999995"/>
    <n v="8"/>
    <n v="4146.28"/>
    <n v="91229"/>
    <x v="0"/>
  </r>
  <r>
    <n v="24122"/>
    <s v="Critical"/>
    <n v="0.03"/>
    <n v="350.98"/>
    <n v="30"/>
    <n v="2776"/>
    <x v="1"/>
    <s v="April Henson"/>
    <s v="Delivery Truck"/>
    <x v="3"/>
    <x v="1"/>
    <x v="1"/>
    <s v="Jumbo Drum"/>
    <x v="309"/>
    <n v="0.61"/>
    <n v="0.69"/>
    <s v="United States"/>
    <x v="1"/>
    <x v="30"/>
    <s v="Gaithersburg"/>
    <n v="20877"/>
    <x v="38"/>
    <x v="0"/>
    <s v="2015"/>
    <d v="2015-01-15T00:00:00"/>
    <n v="2692.4420999999998"/>
    <n v="11"/>
    <n v="3902.09"/>
    <n v="91228"/>
    <x v="0"/>
  </r>
  <r>
    <n v="24123"/>
    <s v="Critical"/>
    <n v="0.04"/>
    <n v="1.68"/>
    <n v="1"/>
    <n v="2776"/>
    <x v="1"/>
    <s v="April Henson"/>
    <s v="Regular Air"/>
    <x v="3"/>
    <x v="0"/>
    <x v="0"/>
    <s v="Wrap Bag"/>
    <x v="812"/>
    <n v="0.35"/>
    <n v="0.14578279266572639"/>
    <s v="United States"/>
    <x v="1"/>
    <x v="30"/>
    <s v="Gaithersburg"/>
    <n v="20877"/>
    <x v="38"/>
    <x v="0"/>
    <s v="2015"/>
    <d v="2015-01-14T00:00:00"/>
    <n v="2.0672000000000001"/>
    <n v="8"/>
    <n v="14.18"/>
    <n v="91228"/>
    <x v="0"/>
  </r>
  <r>
    <n v="20097"/>
    <s v="High"/>
    <n v="0.05"/>
    <n v="205.99"/>
    <n v="8.99"/>
    <n v="2778"/>
    <x v="1"/>
    <s v="Alison Jones"/>
    <s v="Express Air"/>
    <x v="3"/>
    <x v="2"/>
    <x v="5"/>
    <s v="Small Box"/>
    <x v="813"/>
    <n v="0.57999999999999996"/>
    <n v="5.2408222785383603E-2"/>
    <s v="United States"/>
    <x v="3"/>
    <x v="24"/>
    <s v="Wilmington"/>
    <n v="28403"/>
    <x v="143"/>
    <x v="2"/>
    <s v="2015"/>
    <d v="2015-02-12T00:00:00"/>
    <n v="111.05249999999999"/>
    <n v="12"/>
    <n v="2118.9899999999998"/>
    <n v="87160"/>
    <x v="0"/>
  </r>
  <r>
    <n v="20098"/>
    <s v="High"/>
    <n v="0.08"/>
    <n v="205.99"/>
    <n v="8.99"/>
    <n v="2778"/>
    <x v="1"/>
    <s v="Alison Jones"/>
    <s v="Regular Air"/>
    <x v="3"/>
    <x v="2"/>
    <x v="5"/>
    <s v="Small Box"/>
    <x v="20"/>
    <n v="0.56000000000000005"/>
    <n v="-2.3443866099995225"/>
    <s v="United States"/>
    <x v="3"/>
    <x v="24"/>
    <s v="Wilmington"/>
    <n v="28403"/>
    <x v="143"/>
    <x v="2"/>
    <s v="2015"/>
    <d v="2015-02-12T00:00:00"/>
    <n v="-1963.752"/>
    <n v="5"/>
    <n v="837.64"/>
    <n v="87160"/>
    <x v="0"/>
  </r>
  <r>
    <n v="21707"/>
    <s v="Critical"/>
    <n v="0.01"/>
    <n v="35.99"/>
    <n v="5.99"/>
    <n v="2779"/>
    <x v="0"/>
    <s v="Jacob Burgess"/>
    <s v="Regular Air"/>
    <x v="0"/>
    <x v="2"/>
    <x v="5"/>
    <s v="Wrap Bag"/>
    <x v="351"/>
    <n v="0.38"/>
    <n v="-0.17591792969542414"/>
    <s v="United States"/>
    <x v="3"/>
    <x v="24"/>
    <s v="Wilson"/>
    <n v="27893"/>
    <x v="164"/>
    <x v="1"/>
    <s v="2015"/>
    <d v="2015-06-12T00:00:00"/>
    <n v="-60.704000000000001"/>
    <n v="11"/>
    <n v="345.07"/>
    <n v="87161"/>
    <x v="0"/>
  </r>
  <r>
    <n v="22095"/>
    <s v="Low"/>
    <n v="0.09"/>
    <n v="2.16"/>
    <n v="6.05"/>
    <n v="2781"/>
    <x v="1"/>
    <s v="Kelly Byers"/>
    <s v="Regular Air"/>
    <x v="3"/>
    <x v="0"/>
    <x v="8"/>
    <s v="Small Box"/>
    <x v="542"/>
    <n v="0.37"/>
    <n v="-6.8958029197080286"/>
    <s v="United States"/>
    <x v="0"/>
    <x v="6"/>
    <s v="Woodburn"/>
    <n v="97071"/>
    <x v="70"/>
    <x v="0"/>
    <s v="2015"/>
    <d v="2015-02-04T00:00:00"/>
    <n v="-37.789000000000001"/>
    <n v="2"/>
    <n v="5.48"/>
    <n v="87162"/>
    <x v="0"/>
  </r>
  <r>
    <n v="22096"/>
    <s v="Low"/>
    <n v="0.03"/>
    <n v="808.49"/>
    <n v="55.3"/>
    <n v="2781"/>
    <x v="1"/>
    <s v="Kelly Byers"/>
    <s v="Delivery Truck"/>
    <x v="3"/>
    <x v="2"/>
    <x v="6"/>
    <s v="Jumbo Drum"/>
    <x v="814"/>
    <n v="0.4"/>
    <n v="0.92376602331573043"/>
    <s v="United States"/>
    <x v="0"/>
    <x v="6"/>
    <s v="Woodburn"/>
    <n v="97071"/>
    <x v="70"/>
    <x v="0"/>
    <s v="2015"/>
    <d v="2015-02-07T00:00:00"/>
    <n v="7576.11"/>
    <n v="11"/>
    <n v="8201.33"/>
    <n v="87162"/>
    <x v="0"/>
  </r>
  <r>
    <n v="22097"/>
    <s v="Low"/>
    <n v="0"/>
    <n v="6.48"/>
    <n v="8.19"/>
    <n v="2781"/>
    <x v="1"/>
    <s v="Kelly Byers"/>
    <s v="Regular Air"/>
    <x v="3"/>
    <x v="0"/>
    <x v="7"/>
    <s v="Small Box"/>
    <x v="815"/>
    <n v="0.37"/>
    <n v="-1.9082487869430964"/>
    <s v="United States"/>
    <x v="0"/>
    <x v="6"/>
    <s v="Woodburn"/>
    <n v="97071"/>
    <x v="70"/>
    <x v="0"/>
    <s v="2015"/>
    <d v="2015-02-07T00:00:00"/>
    <n v="-43.26"/>
    <n v="3"/>
    <n v="22.67"/>
    <n v="87162"/>
    <x v="0"/>
  </r>
  <r>
    <n v="21587"/>
    <s v="Not Specified"/>
    <n v="0.01"/>
    <n v="47.98"/>
    <n v="3.61"/>
    <n v="2787"/>
    <x v="0"/>
    <s v="Rodney Kearney"/>
    <s v="Express Air"/>
    <x v="3"/>
    <x v="2"/>
    <x v="13"/>
    <s v="Small Pack"/>
    <x v="367"/>
    <n v="0.71"/>
    <n v="-0.11278745113965176"/>
    <s v="United States"/>
    <x v="3"/>
    <x v="11"/>
    <s v="Metairie"/>
    <n v="70003"/>
    <x v="14"/>
    <x v="5"/>
    <s v="2015"/>
    <d v="2015-03-13T00:00:00"/>
    <n v="-44.436"/>
    <n v="8"/>
    <n v="393.98"/>
    <n v="91316"/>
    <x v="0"/>
  </r>
  <r>
    <n v="19860"/>
    <s v="Critical"/>
    <n v="0.09"/>
    <n v="2.88"/>
    <n v="0.7"/>
    <n v="2791"/>
    <x v="0"/>
    <s v="Dawn Larson"/>
    <s v="Regular Air"/>
    <x v="0"/>
    <x v="0"/>
    <x v="0"/>
    <s v="Wrap Bag"/>
    <x v="816"/>
    <n v="0.56000000000000005"/>
    <n v="0.25142560912389839"/>
    <s v="United States"/>
    <x v="2"/>
    <x v="22"/>
    <s v="Madison Heights"/>
    <n v="48071"/>
    <x v="43"/>
    <x v="0"/>
    <s v="2015"/>
    <d v="2015-01-15T00:00:00"/>
    <n v="4.8499999999999996"/>
    <n v="7"/>
    <n v="19.29"/>
    <n v="88758"/>
    <x v="0"/>
  </r>
  <r>
    <n v="18361"/>
    <s v="Medium"/>
    <n v="0.06"/>
    <n v="2.61"/>
    <n v="0.5"/>
    <n v="2794"/>
    <x v="1"/>
    <s v="Connie Bunn"/>
    <s v="Regular Air"/>
    <x v="0"/>
    <x v="0"/>
    <x v="9"/>
    <s v="Small Box"/>
    <x v="317"/>
    <n v="0.39"/>
    <n v="0.69"/>
    <s v="United States"/>
    <x v="2"/>
    <x v="25"/>
    <s v="Marshalltown"/>
    <n v="50158"/>
    <x v="80"/>
    <x v="5"/>
    <s v="2015"/>
    <d v="2015-03-22T00:00:00"/>
    <n v="3.5948999999999995"/>
    <n v="2"/>
    <n v="5.21"/>
    <n v="87554"/>
    <x v="0"/>
  </r>
  <r>
    <n v="18895"/>
    <s v="High"/>
    <n v="7.0000000000000007E-2"/>
    <n v="4.76"/>
    <n v="0.88"/>
    <n v="2794"/>
    <x v="1"/>
    <s v="Connie Bunn"/>
    <s v="Regular Air"/>
    <x v="0"/>
    <x v="0"/>
    <x v="7"/>
    <s v="Wrap Bag"/>
    <x v="817"/>
    <n v="0.39"/>
    <n v="0.69"/>
    <s v="United States"/>
    <x v="2"/>
    <x v="25"/>
    <s v="Marshalltown"/>
    <n v="50158"/>
    <x v="31"/>
    <x v="1"/>
    <s v="2015"/>
    <d v="2015-06-07T00:00:00"/>
    <n v="15.8148"/>
    <n v="5"/>
    <n v="22.92"/>
    <n v="87555"/>
    <x v="0"/>
  </r>
  <r>
    <n v="19486"/>
    <s v="Low"/>
    <n v="0.04"/>
    <n v="3.57"/>
    <n v="4.17"/>
    <n v="2795"/>
    <x v="1"/>
    <s v="Harry Burns"/>
    <s v="Regular Air"/>
    <x v="0"/>
    <x v="0"/>
    <x v="0"/>
    <s v="Small Pack"/>
    <x v="818"/>
    <n v="0.59"/>
    <n v="-2.2624595469255664"/>
    <s v="United States"/>
    <x v="2"/>
    <x v="25"/>
    <s v="Mason City"/>
    <n v="50401"/>
    <x v="161"/>
    <x v="0"/>
    <s v="2015"/>
    <d v="2015-01-28T00:00:00"/>
    <n v="-69.91"/>
    <n v="8"/>
    <n v="30.9"/>
    <n v="87556"/>
    <x v="0"/>
  </r>
  <r>
    <n v="19487"/>
    <s v="Low"/>
    <n v="0.05"/>
    <n v="200.99"/>
    <n v="4.2"/>
    <n v="2795"/>
    <x v="1"/>
    <s v="Harry Burns"/>
    <s v="Regular Air"/>
    <x v="0"/>
    <x v="2"/>
    <x v="5"/>
    <s v="Small Box"/>
    <x v="186"/>
    <n v="0.59"/>
    <n v="0.69"/>
    <s v="United States"/>
    <x v="2"/>
    <x v="25"/>
    <s v="Mason City"/>
    <n v="50401"/>
    <x v="161"/>
    <x v="0"/>
    <s v="2015"/>
    <d v="2015-01-30T00:00:00"/>
    <n v="1630.5251999999998"/>
    <n v="14"/>
    <n v="2363.08"/>
    <n v="87556"/>
    <x v="0"/>
  </r>
  <r>
    <n v="19488"/>
    <s v="Low"/>
    <n v="7.0000000000000007E-2"/>
    <n v="195.99"/>
    <n v="8.99"/>
    <n v="2795"/>
    <x v="1"/>
    <s v="Harry Burns"/>
    <s v="Regular Air"/>
    <x v="0"/>
    <x v="2"/>
    <x v="5"/>
    <s v="Small Box"/>
    <x v="819"/>
    <n v="0.57999999999999996"/>
    <n v="-1.391870908814127"/>
    <s v="United States"/>
    <x v="2"/>
    <x v="25"/>
    <s v="Mason City"/>
    <n v="50401"/>
    <x v="161"/>
    <x v="0"/>
    <s v="2015"/>
    <d v="2015-01-26T00:00:00"/>
    <n v="-457.16"/>
    <n v="2"/>
    <n v="328.45"/>
    <n v="87556"/>
    <x v="0"/>
  </r>
  <r>
    <n v="23351"/>
    <s v="Medium"/>
    <n v="0.02"/>
    <n v="30.44"/>
    <n v="1.49"/>
    <n v="2796"/>
    <x v="0"/>
    <s v="Cindy McLeod"/>
    <s v="Regular Air"/>
    <x v="0"/>
    <x v="0"/>
    <x v="8"/>
    <s v="Small Box"/>
    <x v="820"/>
    <n v="0.37"/>
    <n v="0.69"/>
    <s v="United States"/>
    <x v="2"/>
    <x v="25"/>
    <s v="Sioux City"/>
    <n v="51106"/>
    <x v="72"/>
    <x v="0"/>
    <s v="2015"/>
    <d v="2015-01-23T00:00:00"/>
    <n v="266.76089999999999"/>
    <n v="12"/>
    <n v="386.61"/>
    <n v="87553"/>
    <x v="0"/>
  </r>
  <r>
    <n v="22787"/>
    <s v="Medium"/>
    <n v="0"/>
    <n v="5.0199999999999996"/>
    <n v="5.14"/>
    <n v="2797"/>
    <x v="1"/>
    <s v="Cameron Kendall"/>
    <s v="Regular Air"/>
    <x v="3"/>
    <x v="2"/>
    <x v="13"/>
    <s v="Small Pack"/>
    <x v="301"/>
    <n v="0.79"/>
    <n v="-3.625461993627674"/>
    <s v="United States"/>
    <x v="1"/>
    <x v="19"/>
    <s v="Pittsburgh"/>
    <n v="15122"/>
    <x v="56"/>
    <x v="0"/>
    <s v="2015"/>
    <d v="2015-01-11T00:00:00"/>
    <n v="-159.30279999999999"/>
    <n v="8"/>
    <n v="43.94"/>
    <n v="87552"/>
    <x v="0"/>
  </r>
  <r>
    <n v="23350"/>
    <s v="Medium"/>
    <n v="0.02"/>
    <n v="4.91"/>
    <n v="0.5"/>
    <n v="2797"/>
    <x v="1"/>
    <s v="Cameron Kendall"/>
    <s v="Regular Air"/>
    <x v="0"/>
    <x v="0"/>
    <x v="9"/>
    <s v="Small Box"/>
    <x v="550"/>
    <n v="0.36"/>
    <n v="0.69"/>
    <s v="United States"/>
    <x v="1"/>
    <x v="19"/>
    <s v="Pittsburgh"/>
    <n v="15122"/>
    <x v="72"/>
    <x v="0"/>
    <s v="2015"/>
    <d v="2015-01-22T00:00:00"/>
    <n v="29.883900000000001"/>
    <n v="9"/>
    <n v="43.31"/>
    <n v="87553"/>
    <x v="0"/>
  </r>
  <r>
    <n v="20618"/>
    <s v="Low"/>
    <n v="0"/>
    <n v="17.52"/>
    <n v="8.17"/>
    <n v="2801"/>
    <x v="0"/>
    <s v="Jimmy Wang"/>
    <s v="Regular Air"/>
    <x v="1"/>
    <x v="0"/>
    <x v="15"/>
    <s v="Medium Box"/>
    <x v="821"/>
    <n v="0.5"/>
    <n v="0.18556657522684111"/>
    <s v="United States"/>
    <x v="0"/>
    <x v="28"/>
    <s v="Chandler"/>
    <n v="85224"/>
    <x v="162"/>
    <x v="1"/>
    <s v="2015"/>
    <d v="2015-07-03T00:00:00"/>
    <n v="52.763999999999996"/>
    <n v="15"/>
    <n v="284.33999999999997"/>
    <n v="91049"/>
    <x v="0"/>
  </r>
  <r>
    <n v="18070"/>
    <s v="Medium"/>
    <n v="7.0000000000000007E-2"/>
    <n v="500.98"/>
    <n v="28.14"/>
    <n v="2803"/>
    <x v="1"/>
    <s v="Catherine Dorsey Burnett"/>
    <s v="Delivery Truck"/>
    <x v="2"/>
    <x v="2"/>
    <x v="6"/>
    <s v="Jumbo Drum"/>
    <x v="822"/>
    <n v="0.38"/>
    <n v="0.69"/>
    <s v="United States"/>
    <x v="0"/>
    <x v="1"/>
    <s v="East Los Angeles"/>
    <n v="90022"/>
    <x v="64"/>
    <x v="2"/>
    <s v="2015"/>
    <d v="2015-02-06T00:00:00"/>
    <n v="2699.9838"/>
    <n v="10"/>
    <n v="3913.02"/>
    <n v="86227"/>
    <x v="0"/>
  </r>
  <r>
    <n v="18071"/>
    <s v="Medium"/>
    <n v="0.1"/>
    <n v="178.47"/>
    <n v="19.989999999999998"/>
    <n v="2803"/>
    <x v="1"/>
    <s v="Catherine Dorsey Burnett"/>
    <s v="Regular Air"/>
    <x v="2"/>
    <x v="0"/>
    <x v="10"/>
    <s v="Small Box"/>
    <x v="179"/>
    <n v="0.55000000000000004"/>
    <n v="-0.94915066059731323"/>
    <s v="United States"/>
    <x v="0"/>
    <x v="1"/>
    <s v="East Los Angeles"/>
    <n v="90022"/>
    <x v="64"/>
    <x v="2"/>
    <s v="2015"/>
    <d v="2015-02-07T00:00:00"/>
    <n v="-170.98"/>
    <n v="1"/>
    <n v="180.14"/>
    <n v="86227"/>
    <x v="0"/>
  </r>
  <r>
    <n v="24604"/>
    <s v="Medium"/>
    <n v="7.0000000000000007E-2"/>
    <n v="30.56"/>
    <n v="2.99"/>
    <n v="2813"/>
    <x v="0"/>
    <s v="Marjorie Burnette"/>
    <s v="Regular Air"/>
    <x v="0"/>
    <x v="0"/>
    <x v="8"/>
    <s v="Small Box"/>
    <x v="823"/>
    <n v="0.35"/>
    <n v="-0.26202619752274475"/>
    <s v="United States"/>
    <x v="3"/>
    <x v="20"/>
    <s v="Cleveland"/>
    <n v="37311"/>
    <x v="131"/>
    <x v="2"/>
    <s v="2015"/>
    <d v="2015-02-07T00:00:00"/>
    <n v="-95.618600000000015"/>
    <n v="12"/>
    <n v="364.92"/>
    <n v="88819"/>
    <x v="0"/>
  </r>
  <r>
    <n v="24044"/>
    <s v="High"/>
    <n v="0.05"/>
    <n v="4.71"/>
    <n v="0.7"/>
    <n v="2817"/>
    <x v="1"/>
    <s v="Paul W French"/>
    <s v="Express Air"/>
    <x v="0"/>
    <x v="0"/>
    <x v="3"/>
    <s v="Wrap Bag"/>
    <x v="444"/>
    <n v="0.8"/>
    <n v="-0.19539473684210529"/>
    <s v="United States"/>
    <x v="1"/>
    <x v="10"/>
    <s v="Newark"/>
    <n v="43055"/>
    <x v="144"/>
    <x v="1"/>
    <s v="2015"/>
    <d v="2015-06-02T00:00:00"/>
    <n v="-2.3760000000000003"/>
    <n v="2"/>
    <n v="12.16"/>
    <n v="89743"/>
    <x v="0"/>
  </r>
  <r>
    <n v="24045"/>
    <s v="High"/>
    <n v="0.04"/>
    <n v="55.99"/>
    <n v="1.25"/>
    <n v="2817"/>
    <x v="1"/>
    <s v="Paul W French"/>
    <s v="Express Air"/>
    <x v="0"/>
    <x v="2"/>
    <x v="5"/>
    <s v="Small Pack"/>
    <x v="824"/>
    <n v="0.35"/>
    <n v="-0.12416373000813229"/>
    <s v="United States"/>
    <x v="1"/>
    <x v="10"/>
    <s v="Newark"/>
    <n v="43055"/>
    <x v="144"/>
    <x v="1"/>
    <s v="2015"/>
    <d v="2015-06-02T00:00:00"/>
    <n v="-18.3216"/>
    <n v="3"/>
    <n v="147.56"/>
    <n v="89743"/>
    <x v="0"/>
  </r>
  <r>
    <n v="24373"/>
    <s v="Low"/>
    <n v="0.08"/>
    <n v="6.48"/>
    <n v="2.74"/>
    <n v="2820"/>
    <x v="1"/>
    <s v="Laurence Simon"/>
    <s v="Regular Air"/>
    <x v="1"/>
    <x v="2"/>
    <x v="13"/>
    <s v="Small Pack"/>
    <x v="584"/>
    <n v="0.71"/>
    <n v="-0.72695285010555943"/>
    <s v="United States"/>
    <x v="2"/>
    <x v="33"/>
    <s v="Oakville"/>
    <n v="63129"/>
    <x v="16"/>
    <x v="3"/>
    <s v="2015"/>
    <d v="2015-05-12T00:00:00"/>
    <n v="-82.64"/>
    <n v="18"/>
    <n v="113.68"/>
    <n v="87899"/>
    <x v="0"/>
  </r>
  <r>
    <n v="24746"/>
    <s v="Not Specified"/>
    <n v="0.1"/>
    <n v="22.01"/>
    <n v="5.53"/>
    <n v="2820"/>
    <x v="1"/>
    <s v="Laurence Simon"/>
    <s v="Regular Air"/>
    <x v="1"/>
    <x v="0"/>
    <x v="0"/>
    <s v="Small Pack"/>
    <x v="694"/>
    <n v="0.59"/>
    <n v="0.1121206743566992"/>
    <s v="United States"/>
    <x v="2"/>
    <x v="33"/>
    <s v="Oakville"/>
    <n v="63129"/>
    <x v="101"/>
    <x v="0"/>
    <s v="2015"/>
    <d v="2015-01-15T00:00:00"/>
    <n v="31.59"/>
    <n v="14"/>
    <n v="281.75"/>
    <n v="87900"/>
    <x v="0"/>
  </r>
  <r>
    <n v="23803"/>
    <s v="Low"/>
    <n v="0.02"/>
    <n v="21.98"/>
    <n v="2.87"/>
    <n v="2823"/>
    <x v="0"/>
    <s v="Max Hurley"/>
    <s v="Regular Air"/>
    <x v="0"/>
    <x v="0"/>
    <x v="0"/>
    <s v="Small Pack"/>
    <x v="825"/>
    <n v="0.55000000000000004"/>
    <n v="0.69"/>
    <s v="United States"/>
    <x v="0"/>
    <x v="34"/>
    <s v="North Las Vegas"/>
    <n v="89031"/>
    <x v="122"/>
    <x v="4"/>
    <s v="2015"/>
    <d v="2015-05-02T00:00:00"/>
    <n v="165.6345"/>
    <n v="11"/>
    <n v="240.05"/>
    <n v="87240"/>
    <x v="0"/>
  </r>
  <r>
    <n v="22660"/>
    <s v="Low"/>
    <n v="0.02"/>
    <n v="27.48"/>
    <n v="4"/>
    <n v="2825"/>
    <x v="1"/>
    <s v="Carole Rosen"/>
    <s v="Regular Air"/>
    <x v="3"/>
    <x v="2"/>
    <x v="13"/>
    <s v="Small Box"/>
    <x v="312"/>
    <n v="0.75"/>
    <n v="0.22139662882696964"/>
    <s v="United States"/>
    <x v="0"/>
    <x v="44"/>
    <s v="Boise"/>
    <n v="83701"/>
    <x v="135"/>
    <x v="3"/>
    <s v="2015"/>
    <d v="2015-05-27T00:00:00"/>
    <n v="19.308000000000021"/>
    <n v="3"/>
    <n v="87.21"/>
    <n v="89497"/>
    <x v="0"/>
  </r>
  <r>
    <n v="22661"/>
    <s v="Low"/>
    <n v="0.08"/>
    <n v="10.06"/>
    <n v="2.06"/>
    <n v="2825"/>
    <x v="1"/>
    <s v="Carole Rosen"/>
    <s v="Regular Air"/>
    <x v="3"/>
    <x v="0"/>
    <x v="7"/>
    <s v="Wrap Bag"/>
    <x v="85"/>
    <n v="0.39"/>
    <n v="8.2191780821917037E-3"/>
    <s v="United States"/>
    <x v="0"/>
    <x v="44"/>
    <s v="Boise"/>
    <n v="83701"/>
    <x v="135"/>
    <x v="3"/>
    <s v="2015"/>
    <d v="2015-05-24T00:00:00"/>
    <n v="0.32999999999999691"/>
    <n v="4"/>
    <n v="40.15"/>
    <n v="89497"/>
    <x v="0"/>
  </r>
  <r>
    <n v="24607"/>
    <s v="High"/>
    <n v="0.05"/>
    <n v="11.29"/>
    <n v="5.03"/>
    <n v="2828"/>
    <x v="1"/>
    <s v="Monica Howard"/>
    <s v="Regular Air"/>
    <x v="0"/>
    <x v="0"/>
    <x v="10"/>
    <s v="Small Box"/>
    <x v="519"/>
    <n v="0.59"/>
    <n v="-0.38978554057041787"/>
    <s v="United States"/>
    <x v="0"/>
    <x v="1"/>
    <s v="El Centro"/>
    <n v="92243"/>
    <x v="153"/>
    <x v="2"/>
    <s v="2015"/>
    <d v="2015-02-21T00:00:00"/>
    <n v="-35.26"/>
    <n v="8"/>
    <n v="90.46"/>
    <n v="87720"/>
    <x v="0"/>
  </r>
  <r>
    <n v="23431"/>
    <s v="Medium"/>
    <n v="7.0000000000000007E-2"/>
    <n v="39.479999999999997"/>
    <n v="1.99"/>
    <n v="2828"/>
    <x v="1"/>
    <s v="Monica Howard"/>
    <s v="Regular Air"/>
    <x v="0"/>
    <x v="2"/>
    <x v="13"/>
    <s v="Small Pack"/>
    <x v="246"/>
    <n v="0.54"/>
    <n v="0.69"/>
    <s v="United States"/>
    <x v="0"/>
    <x v="1"/>
    <s v="El Centro"/>
    <n v="92243"/>
    <x v="144"/>
    <x v="1"/>
    <s v="2015"/>
    <d v="2015-06-02T00:00:00"/>
    <n v="322.25069999999994"/>
    <n v="12"/>
    <n v="467.03"/>
    <n v="87721"/>
    <x v="0"/>
  </r>
  <r>
    <n v="20594"/>
    <s v="Not Specified"/>
    <n v="0.03"/>
    <n v="140.97999999999999"/>
    <n v="36.090000000000003"/>
    <n v="2833"/>
    <x v="1"/>
    <s v="Tim Connolly"/>
    <s v="Delivery Truck"/>
    <x v="2"/>
    <x v="1"/>
    <x v="14"/>
    <s v="Jumbo Box"/>
    <x v="481"/>
    <n v="0.77"/>
    <n v="-0.36382451010988653"/>
    <s v="United States"/>
    <x v="2"/>
    <x v="3"/>
    <s v="Inver Grove Heights"/>
    <n v="55076"/>
    <x v="78"/>
    <x v="5"/>
    <s v="2015"/>
    <d v="2015-03-27T00:00:00"/>
    <n v="-221.5"/>
    <n v="4"/>
    <n v="608.80999999999995"/>
    <n v="91030"/>
    <x v="0"/>
  </r>
  <r>
    <n v="20595"/>
    <s v="Not Specified"/>
    <n v="0.08"/>
    <n v="65.989999999999995"/>
    <n v="8.99"/>
    <n v="2833"/>
    <x v="1"/>
    <s v="Tim Connolly"/>
    <s v="Regular Air"/>
    <x v="2"/>
    <x v="2"/>
    <x v="5"/>
    <s v="Small Box"/>
    <x v="210"/>
    <n v="0.56000000000000005"/>
    <n v="0.25519348016967386"/>
    <s v="United States"/>
    <x v="2"/>
    <x v="3"/>
    <s v="Inver Grove Heights"/>
    <n v="55076"/>
    <x v="78"/>
    <x v="5"/>
    <s v="2015"/>
    <d v="2015-03-26T00:00:00"/>
    <n v="206.352"/>
    <n v="15"/>
    <n v="808.61"/>
    <n v="91030"/>
    <x v="0"/>
  </r>
  <r>
    <n v="19191"/>
    <s v="High"/>
    <n v="7.0000000000000007E-2"/>
    <n v="51.98"/>
    <n v="10.17"/>
    <n v="2837"/>
    <x v="1"/>
    <s v="Leslie Hawley"/>
    <s v="Regular Air"/>
    <x v="1"/>
    <x v="2"/>
    <x v="6"/>
    <s v="Medium Box"/>
    <x v="415"/>
    <n v="0.37"/>
    <n v="0.69"/>
    <s v="United States"/>
    <x v="2"/>
    <x v="23"/>
    <s v="Tulsa"/>
    <n v="74133"/>
    <x v="129"/>
    <x v="5"/>
    <s v="2015"/>
    <d v="2015-03-10T00:00:00"/>
    <n v="439.78529999999995"/>
    <n v="13"/>
    <n v="637.37"/>
    <n v="89801"/>
    <x v="0"/>
  </r>
  <r>
    <n v="19192"/>
    <s v="High"/>
    <n v="0.1"/>
    <n v="80.97"/>
    <n v="33.6"/>
    <n v="2837"/>
    <x v="1"/>
    <s v="Leslie Hawley"/>
    <s v="Delivery Truck"/>
    <x v="1"/>
    <x v="2"/>
    <x v="6"/>
    <s v="Jumbo Drum"/>
    <x v="690"/>
    <n v="0.37"/>
    <n v="-0.6437685217091661"/>
    <s v="United States"/>
    <x v="2"/>
    <x v="23"/>
    <s v="Tulsa"/>
    <n v="74133"/>
    <x v="129"/>
    <x v="5"/>
    <s v="2015"/>
    <d v="2015-03-11T00:00:00"/>
    <n v="-149.4573"/>
    <n v="3"/>
    <n v="232.16"/>
    <n v="89801"/>
    <x v="0"/>
  </r>
  <r>
    <n v="18416"/>
    <s v="High"/>
    <n v="0"/>
    <n v="21.98"/>
    <n v="2.87"/>
    <n v="2840"/>
    <x v="1"/>
    <s v="Bob Berg"/>
    <s v="Regular Air"/>
    <x v="0"/>
    <x v="0"/>
    <x v="0"/>
    <s v="Small Pack"/>
    <x v="825"/>
    <n v="0.55000000000000004"/>
    <n v="5.8595117073577195E-2"/>
    <s v="United States"/>
    <x v="3"/>
    <x v="26"/>
    <s v="North Miami"/>
    <n v="33161"/>
    <x v="91"/>
    <x v="5"/>
    <s v="2015"/>
    <d v="2015-03-20T00:00:00"/>
    <n v="21.095999999999997"/>
    <n v="16"/>
    <n v="360.03"/>
    <n v="87884"/>
    <x v="0"/>
  </r>
  <r>
    <n v="18419"/>
    <s v="Medium"/>
    <n v="0.05"/>
    <n v="15.68"/>
    <n v="3.73"/>
    <n v="2840"/>
    <x v="1"/>
    <s v="Bob Berg"/>
    <s v="Regular Air"/>
    <x v="0"/>
    <x v="1"/>
    <x v="2"/>
    <s v="Small Pack"/>
    <x v="770"/>
    <n v="0.46"/>
    <n v="4.4868581977616255"/>
    <s v="United States"/>
    <x v="3"/>
    <x v="26"/>
    <s v="North Miami"/>
    <n v="33161"/>
    <x v="164"/>
    <x v="1"/>
    <s v="2015"/>
    <d v="2015-06-13T00:00:00"/>
    <n v="1166.6280000000002"/>
    <n v="17"/>
    <n v="260.01"/>
    <n v="87885"/>
    <x v="0"/>
  </r>
  <r>
    <n v="18420"/>
    <s v="Medium"/>
    <n v="0"/>
    <n v="14.98"/>
    <n v="8.99"/>
    <n v="2840"/>
    <x v="1"/>
    <s v="Bob Berg"/>
    <s v="Regular Air"/>
    <x v="0"/>
    <x v="1"/>
    <x v="2"/>
    <s v="Small Pack"/>
    <x v="826"/>
    <n v="0.39"/>
    <n v="-0.14830417473245916"/>
    <s v="United States"/>
    <x v="3"/>
    <x v="26"/>
    <s v="North Miami"/>
    <n v="33161"/>
    <x v="164"/>
    <x v="1"/>
    <s v="2015"/>
    <d v="2015-06-12T00:00:00"/>
    <n v="-40.604199999999999"/>
    <n v="18"/>
    <n v="273.79000000000002"/>
    <n v="87885"/>
    <x v="0"/>
  </r>
  <r>
    <n v="18421"/>
    <s v="Medium"/>
    <n v="0.02"/>
    <n v="38.76"/>
    <n v="13.26"/>
    <n v="2840"/>
    <x v="1"/>
    <s v="Bob Berg"/>
    <s v="Regular Air"/>
    <x v="0"/>
    <x v="0"/>
    <x v="7"/>
    <s v="Small Box"/>
    <x v="827"/>
    <n v="0.36"/>
    <n v="-6.5908561183325869"/>
    <s v="United States"/>
    <x v="3"/>
    <x v="26"/>
    <s v="North Miami"/>
    <n v="33161"/>
    <x v="164"/>
    <x v="1"/>
    <s v="2015"/>
    <d v="2015-06-12T00:00:00"/>
    <n v="-294.084"/>
    <n v="1"/>
    <n v="44.62"/>
    <n v="87885"/>
    <x v="0"/>
  </r>
  <r>
    <n v="21855"/>
    <s v="Not Specified"/>
    <n v="0.04"/>
    <n v="90.48"/>
    <n v="19.989999999999998"/>
    <n v="2847"/>
    <x v="1"/>
    <s v="Vanessa Day"/>
    <s v="Regular Air"/>
    <x v="0"/>
    <x v="0"/>
    <x v="4"/>
    <s v="Small Box"/>
    <x v="634"/>
    <n v="0.4"/>
    <n v="0.20680166765932104"/>
    <s v="United States"/>
    <x v="3"/>
    <x v="20"/>
    <s v="Collierville"/>
    <n v="38017"/>
    <x v="37"/>
    <x v="4"/>
    <s v="2015"/>
    <d v="2015-04-11T00:00:00"/>
    <n v="55.555199999999999"/>
    <n v="3"/>
    <n v="268.64"/>
    <n v="85928"/>
    <x v="0"/>
  </r>
  <r>
    <n v="21856"/>
    <s v="Not Specified"/>
    <n v="0.02"/>
    <n v="9.77"/>
    <n v="6.02"/>
    <n v="2847"/>
    <x v="1"/>
    <s v="Vanessa Day"/>
    <s v="Regular Air"/>
    <x v="0"/>
    <x v="1"/>
    <x v="2"/>
    <s v="Medium Box"/>
    <x v="563"/>
    <n v="0.48"/>
    <n v="-6.1055200729927002"/>
    <s v="United States"/>
    <x v="3"/>
    <x v="20"/>
    <s v="Collierville"/>
    <n v="38017"/>
    <x v="37"/>
    <x v="4"/>
    <s v="2015"/>
    <d v="2015-04-10T00:00:00"/>
    <n v="-535.33199999999999"/>
    <n v="9"/>
    <n v="87.68"/>
    <n v="85928"/>
    <x v="0"/>
  </r>
  <r>
    <n v="21857"/>
    <s v="Not Specified"/>
    <n v="0.09"/>
    <n v="34.99"/>
    <n v="7.73"/>
    <n v="2847"/>
    <x v="1"/>
    <s v="Vanessa Day"/>
    <s v="Regular Air"/>
    <x v="0"/>
    <x v="0"/>
    <x v="0"/>
    <s v="Small Box"/>
    <x v="17"/>
    <n v="0.59"/>
    <n v="-5.5481233386496545"/>
    <s v="United States"/>
    <x v="3"/>
    <x v="20"/>
    <s v="Collierville"/>
    <n v="38017"/>
    <x v="37"/>
    <x v="4"/>
    <s v="2015"/>
    <d v="2015-04-11T00:00:00"/>
    <n v="-208.72039999999998"/>
    <n v="1"/>
    <n v="37.619999999999997"/>
    <n v="85928"/>
    <x v="0"/>
  </r>
  <r>
    <n v="24455"/>
    <s v="Medium"/>
    <n v="0"/>
    <n v="49.99"/>
    <n v="19.989999999999998"/>
    <n v="2848"/>
    <x v="0"/>
    <s v="Eileen Dalton"/>
    <s v="Regular Air"/>
    <x v="0"/>
    <x v="2"/>
    <x v="13"/>
    <s v="Small Box"/>
    <x v="84"/>
    <n v="0.41"/>
    <n v="4.668355402955688E-2"/>
    <s v="United States"/>
    <x v="3"/>
    <x v="20"/>
    <s v="Columbia"/>
    <n v="38401"/>
    <x v="132"/>
    <x v="1"/>
    <s v="2015"/>
    <d v="2015-06-08T00:00:00"/>
    <n v="38.885999999999996"/>
    <n v="16"/>
    <n v="832.97"/>
    <n v="85929"/>
    <x v="0"/>
  </r>
  <r>
    <n v="23622"/>
    <s v="Low"/>
    <n v="0.05"/>
    <n v="115.99"/>
    <n v="8.99"/>
    <n v="2851"/>
    <x v="0"/>
    <s v="Annie Sherrill"/>
    <s v="Regular Air"/>
    <x v="3"/>
    <x v="2"/>
    <x v="5"/>
    <s v="Small Box"/>
    <x v="50"/>
    <n v="0.57999999999999996"/>
    <n v="0.69"/>
    <s v="United States"/>
    <x v="2"/>
    <x v="7"/>
    <s v="Odessa"/>
    <n v="79762"/>
    <x v="37"/>
    <x v="4"/>
    <s v="2015"/>
    <d v="2015-04-13T00:00:00"/>
    <n v="719.35259999999994"/>
    <n v="11"/>
    <n v="1042.54"/>
    <n v="86454"/>
    <x v="0"/>
  </r>
  <r>
    <n v="23042"/>
    <s v="Medium"/>
    <n v="0.08"/>
    <n v="7.84"/>
    <n v="4.71"/>
    <n v="2855"/>
    <x v="1"/>
    <s v="Vicki Womble"/>
    <s v="Regular Air"/>
    <x v="0"/>
    <x v="0"/>
    <x v="8"/>
    <s v="Small Box"/>
    <x v="749"/>
    <n v="0.35"/>
    <n v="-0.1690753676470588"/>
    <s v="United States"/>
    <x v="0"/>
    <x v="0"/>
    <s v="Des Moines"/>
    <n v="98198"/>
    <x v="72"/>
    <x v="0"/>
    <s v="2015"/>
    <d v="2015-01-22T00:00:00"/>
    <n v="-12.876779999999998"/>
    <n v="10"/>
    <n v="76.16"/>
    <n v="87316"/>
    <x v="0"/>
  </r>
  <r>
    <n v="23043"/>
    <s v="Medium"/>
    <n v="0.03"/>
    <n v="105.34"/>
    <n v="24.49"/>
    <n v="2855"/>
    <x v="1"/>
    <s v="Vicki Womble"/>
    <s v="Regular Air"/>
    <x v="0"/>
    <x v="1"/>
    <x v="2"/>
    <s v="Large Box"/>
    <x v="828"/>
    <n v="0.61"/>
    <n v="0.59542142678251486"/>
    <s v="United States"/>
    <x v="0"/>
    <x v="0"/>
    <s v="Des Moines"/>
    <n v="98198"/>
    <x v="72"/>
    <x v="0"/>
    <s v="2015"/>
    <d v="2015-01-22T00:00:00"/>
    <n v="618.13080000000002"/>
    <n v="10"/>
    <n v="1038.1400000000001"/>
    <n v="87316"/>
    <x v="0"/>
  </r>
  <r>
    <n v="23213"/>
    <s v="Low"/>
    <n v="0.09"/>
    <n v="6783.02"/>
    <n v="24.49"/>
    <n v="2855"/>
    <x v="1"/>
    <s v="Vicki Womble"/>
    <s v="Regular Air"/>
    <x v="3"/>
    <x v="2"/>
    <x v="6"/>
    <s v="Large Box"/>
    <x v="458"/>
    <n v="0.39"/>
    <n v="-2.245981829733164"/>
    <s v="United States"/>
    <x v="0"/>
    <x v="0"/>
    <s v="Des Moines"/>
    <n v="98198"/>
    <x v="17"/>
    <x v="5"/>
    <s v="2015"/>
    <d v="2015-03-14T00:00:00"/>
    <n v="-14140.7016"/>
    <n v="1"/>
    <n v="6296"/>
    <n v="87317"/>
    <x v="0"/>
  </r>
  <r>
    <n v="18516"/>
    <s v="Medium"/>
    <n v="0.06"/>
    <n v="2.94"/>
    <n v="0.96"/>
    <n v="2858"/>
    <x v="1"/>
    <s v="Jerry Webster"/>
    <s v="Regular Air"/>
    <x v="0"/>
    <x v="0"/>
    <x v="0"/>
    <s v="Wrap Bag"/>
    <x v="202"/>
    <n v="0.57999999999999996"/>
    <n v="-1.0097838452787258"/>
    <s v="United States"/>
    <x v="3"/>
    <x v="26"/>
    <s v="Fruit Cove"/>
    <n v="32259"/>
    <x v="28"/>
    <x v="3"/>
    <s v="2015"/>
    <d v="2015-05-18T00:00:00"/>
    <n v="-8.8759999999999994"/>
    <n v="3"/>
    <n v="8.7899999999999991"/>
    <n v="88279"/>
    <x v="0"/>
  </r>
  <r>
    <n v="18506"/>
    <s v="Low"/>
    <n v="0.04"/>
    <n v="67.28"/>
    <n v="19.989999999999998"/>
    <n v="2858"/>
    <x v="1"/>
    <s v="Jerry Webster"/>
    <s v="Regular Air"/>
    <x v="0"/>
    <x v="0"/>
    <x v="8"/>
    <s v="Small Box"/>
    <x v="236"/>
    <n v="0.4"/>
    <n v="7.1911799110972478E-3"/>
    <s v="United States"/>
    <x v="3"/>
    <x v="26"/>
    <s v="Fruit Cove"/>
    <n v="32259"/>
    <x v="94"/>
    <x v="3"/>
    <s v="2015"/>
    <d v="2015-05-28T00:00:00"/>
    <n v="14.754"/>
    <n v="30"/>
    <n v="2051.6799999999998"/>
    <n v="88282"/>
    <x v="0"/>
  </r>
  <r>
    <n v="18507"/>
    <s v="Low"/>
    <n v="0.1"/>
    <n v="130.97999999999999"/>
    <n v="54.74"/>
    <n v="2858"/>
    <x v="1"/>
    <s v="Jerry Webster"/>
    <s v="Delivery Truck"/>
    <x v="0"/>
    <x v="1"/>
    <x v="14"/>
    <s v="Jumbo Box"/>
    <x v="136"/>
    <n v="0.69"/>
    <n v="0.12646047331176594"/>
    <s v="United States"/>
    <x v="3"/>
    <x v="26"/>
    <s v="Fruit Cove"/>
    <n v="32259"/>
    <x v="94"/>
    <x v="3"/>
    <s v="2015"/>
    <d v="2015-05-23T00:00:00"/>
    <n v="669.61199999999997"/>
    <n v="42"/>
    <n v="5295.03"/>
    <n v="88282"/>
    <x v="0"/>
  </r>
  <r>
    <n v="18508"/>
    <s v="Low"/>
    <n v="0.04"/>
    <n v="2.78"/>
    <n v="1.25"/>
    <n v="2858"/>
    <x v="1"/>
    <s v="Jerry Webster"/>
    <s v="Regular Air"/>
    <x v="0"/>
    <x v="0"/>
    <x v="0"/>
    <s v="Wrap Bag"/>
    <x v="732"/>
    <n v="0.59"/>
    <n v="2.6535442880279061"/>
    <s v="United States"/>
    <x v="3"/>
    <x v="26"/>
    <s v="Fruit Cove"/>
    <n v="32259"/>
    <x v="94"/>
    <x v="3"/>
    <s v="2015"/>
    <d v="2015-05-23T00:00:00"/>
    <n v="213"/>
    <n v="28"/>
    <n v="80.27"/>
    <n v="88282"/>
    <x v="0"/>
  </r>
  <r>
    <n v="20270"/>
    <s v="Not Specified"/>
    <n v="0.03"/>
    <n v="142.86000000000001"/>
    <n v="19.989999999999998"/>
    <n v="2859"/>
    <x v="0"/>
    <s v="Brad H Blake"/>
    <s v="Regular Air"/>
    <x v="0"/>
    <x v="0"/>
    <x v="10"/>
    <s v="Small Box"/>
    <x v="589"/>
    <n v="0.56000000000000005"/>
    <n v="-2.5480100363910307E-3"/>
    <s v="United States"/>
    <x v="3"/>
    <x v="26"/>
    <s v="Gainesville"/>
    <n v="32601"/>
    <x v="113"/>
    <x v="4"/>
    <s v="2015"/>
    <d v="2015-04-03T00:00:00"/>
    <n v="-8.3881000000000014"/>
    <n v="23"/>
    <n v="3292.02"/>
    <n v="88281"/>
    <x v="0"/>
  </r>
  <r>
    <n v="23238"/>
    <s v="Medium"/>
    <n v="0.05"/>
    <n v="20.99"/>
    <n v="4.8099999999999996"/>
    <n v="2861"/>
    <x v="0"/>
    <s v="Dwight Robinson"/>
    <s v="Regular Air"/>
    <x v="0"/>
    <x v="2"/>
    <x v="5"/>
    <s v="Medium Box"/>
    <x v="160"/>
    <n v="0.57999999999999996"/>
    <n v="2.4578849721706864E-2"/>
    <s v="United States"/>
    <x v="2"/>
    <x v="13"/>
    <s v="Hays"/>
    <n v="67601"/>
    <x v="136"/>
    <x v="2"/>
    <s v="2015"/>
    <d v="2015-02-28T00:00:00"/>
    <n v="4.9017600000000003"/>
    <n v="11"/>
    <n v="199.43"/>
    <n v="88280"/>
    <x v="0"/>
  </r>
  <r>
    <n v="25932"/>
    <s v="High"/>
    <n v="0"/>
    <n v="12.22"/>
    <n v="2.85"/>
    <n v="2862"/>
    <x v="0"/>
    <s v="Carrie High"/>
    <s v="Regular Air"/>
    <x v="0"/>
    <x v="1"/>
    <x v="2"/>
    <s v="Small Pack"/>
    <x v="775"/>
    <n v="0.55000000000000004"/>
    <n v="0.68999999999999984"/>
    <s v="United States"/>
    <x v="2"/>
    <x v="32"/>
    <s v="La Vista"/>
    <n v="68128"/>
    <x v="86"/>
    <x v="4"/>
    <s v="2015"/>
    <d v="2015-04-12T00:00:00"/>
    <n v="76.389899999999983"/>
    <n v="9"/>
    <n v="110.71"/>
    <n v="88278"/>
    <x v="0"/>
  </r>
  <r>
    <n v="23136"/>
    <s v="Critical"/>
    <n v="0.01"/>
    <n v="13.79"/>
    <n v="8.7799999999999994"/>
    <n v="2865"/>
    <x v="1"/>
    <s v="Roberta Mitchell"/>
    <s v="Regular Air"/>
    <x v="0"/>
    <x v="1"/>
    <x v="2"/>
    <s v="Small Box"/>
    <x v="245"/>
    <n v="0.43"/>
    <n v="-0.64872971065631624"/>
    <s v="United States"/>
    <x v="2"/>
    <x v="7"/>
    <s v="Paris"/>
    <n v="75460"/>
    <x v="67"/>
    <x v="2"/>
    <s v="2015"/>
    <d v="2015-02-25T00:00:00"/>
    <n v="-36.770000000000003"/>
    <n v="4"/>
    <n v="56.68"/>
    <n v="90871"/>
    <x v="0"/>
  </r>
  <r>
    <n v="23137"/>
    <s v="Critical"/>
    <n v="0.04"/>
    <n v="33.29"/>
    <n v="8.74"/>
    <n v="2865"/>
    <x v="1"/>
    <s v="Roberta Mitchell"/>
    <s v="Regular Air"/>
    <x v="0"/>
    <x v="0"/>
    <x v="10"/>
    <s v="Small Box"/>
    <x v="829"/>
    <n v="0.61"/>
    <n v="0.31839467330065124"/>
    <s v="United States"/>
    <x v="2"/>
    <x v="7"/>
    <s v="Paris"/>
    <n v="75460"/>
    <x v="67"/>
    <x v="2"/>
    <s v="2015"/>
    <d v="2015-02-24T00:00:00"/>
    <n v="87.03"/>
    <n v="8"/>
    <n v="273.33999999999997"/>
    <n v="90871"/>
    <x v="0"/>
  </r>
  <r>
    <n v="1529"/>
    <s v="High"/>
    <n v="0.01"/>
    <n v="125.99"/>
    <n v="8.99"/>
    <n v="2867"/>
    <x v="0"/>
    <s v="Dana Teague"/>
    <s v="Regular Air"/>
    <x v="0"/>
    <x v="2"/>
    <x v="5"/>
    <s v="Small Box"/>
    <x v="157"/>
    <n v="0.59"/>
    <n v="-2.5680888575458387"/>
    <s v="United States"/>
    <x v="1"/>
    <x v="41"/>
    <s v="Washington"/>
    <n v="20016"/>
    <x v="89"/>
    <x v="4"/>
    <s v="2015"/>
    <d v="2015-04-18T00:00:00"/>
    <n v="-582.64799999999991"/>
    <n v="2"/>
    <n v="226.88"/>
    <n v="11013"/>
    <x v="0"/>
  </r>
  <r>
    <n v="18998"/>
    <s v="High"/>
    <n v="0.03"/>
    <n v="896.99"/>
    <n v="19.989999999999998"/>
    <n v="2868"/>
    <x v="1"/>
    <s v="Eugene Clayton"/>
    <s v="Regular Air"/>
    <x v="0"/>
    <x v="0"/>
    <x v="8"/>
    <s v="Small Box"/>
    <x v="39"/>
    <n v="0.38"/>
    <n v="0.69"/>
    <s v="United States"/>
    <x v="0"/>
    <x v="0"/>
    <s v="Edmonds"/>
    <n v="98026"/>
    <x v="176"/>
    <x v="0"/>
    <s v="2015"/>
    <d v="2015-01-10T00:00:00"/>
    <n v="3602.1311999999994"/>
    <n v="6"/>
    <n v="5220.4799999999996"/>
    <n v="85826"/>
    <x v="0"/>
  </r>
  <r>
    <n v="19529"/>
    <s v="High"/>
    <n v="0.01"/>
    <n v="125.99"/>
    <n v="8.99"/>
    <n v="2868"/>
    <x v="1"/>
    <s v="Eugene Clayton"/>
    <s v="Regular Air"/>
    <x v="0"/>
    <x v="2"/>
    <x v="5"/>
    <s v="Small Box"/>
    <x v="157"/>
    <n v="0.59"/>
    <n v="-5.1361777150916774"/>
    <s v="United States"/>
    <x v="0"/>
    <x v="0"/>
    <s v="Edmonds"/>
    <n v="98026"/>
    <x v="89"/>
    <x v="4"/>
    <s v="2015"/>
    <d v="2015-04-18T00:00:00"/>
    <n v="-582.64799999999991"/>
    <n v="1"/>
    <n v="113.44"/>
    <n v="85827"/>
    <x v="0"/>
  </r>
  <r>
    <n v="19293"/>
    <s v="Not Specified"/>
    <n v="0.08"/>
    <n v="15.99"/>
    <n v="13.18"/>
    <n v="2868"/>
    <x v="1"/>
    <s v="Eugene Clayton"/>
    <s v="Express Air"/>
    <x v="0"/>
    <x v="0"/>
    <x v="8"/>
    <s v="Small Box"/>
    <x v="222"/>
    <n v="0.37"/>
    <n v="-1.0085580127234171"/>
    <s v="United States"/>
    <x v="0"/>
    <x v="0"/>
    <s v="Edmonds"/>
    <n v="98026"/>
    <x v="40"/>
    <x v="3"/>
    <s v="2015"/>
    <d v="2015-05-27T00:00:00"/>
    <n v="-66.584999999999994"/>
    <n v="4"/>
    <n v="66.02"/>
    <n v="85828"/>
    <x v="0"/>
  </r>
  <r>
    <n v="25724"/>
    <s v="Medium"/>
    <n v="7.0000000000000007E-2"/>
    <n v="2.89"/>
    <n v="0.5"/>
    <n v="2873"/>
    <x v="1"/>
    <s v="Benjamin Gunter"/>
    <s v="Regular Air"/>
    <x v="2"/>
    <x v="0"/>
    <x v="9"/>
    <s v="Small Box"/>
    <x v="277"/>
    <n v="0.38"/>
    <n v="13.37353119321623"/>
    <s v="United States"/>
    <x v="3"/>
    <x v="26"/>
    <s v="Hialeah"/>
    <n v="33012"/>
    <x v="46"/>
    <x v="0"/>
    <s v="2015"/>
    <d v="2015-01-24T00:00:00"/>
    <n v="441.59399999999999"/>
    <n v="12"/>
    <n v="33.020000000000003"/>
    <n v="89872"/>
    <x v="0"/>
  </r>
  <r>
    <n v="25725"/>
    <s v="Medium"/>
    <n v="0"/>
    <n v="217.85"/>
    <n v="29.1"/>
    <n v="2873"/>
    <x v="1"/>
    <s v="Benjamin Gunter"/>
    <s v="Delivery Truck"/>
    <x v="2"/>
    <x v="1"/>
    <x v="11"/>
    <s v="Jumbo Box"/>
    <x v="830"/>
    <n v="0.68"/>
    <n v="0.17340636135673751"/>
    <s v="United States"/>
    <x v="3"/>
    <x v="26"/>
    <s v="Hialeah"/>
    <n v="33012"/>
    <x v="46"/>
    <x v="0"/>
    <s v="2015"/>
    <d v="2015-01-23T00:00:00"/>
    <n v="394.17"/>
    <n v="10"/>
    <n v="2273.1"/>
    <n v="89872"/>
    <x v="0"/>
  </r>
  <r>
    <n v="21768"/>
    <s v="Low"/>
    <n v="0.05"/>
    <n v="4.84"/>
    <n v="0.71"/>
    <n v="2874"/>
    <x v="1"/>
    <s v="Marian Willis"/>
    <s v="Regular Air"/>
    <x v="1"/>
    <x v="0"/>
    <x v="0"/>
    <s v="Wrap Bag"/>
    <x v="525"/>
    <n v="0.52"/>
    <n v="0.69"/>
    <s v="United States"/>
    <x v="2"/>
    <x v="32"/>
    <s v="La Vista"/>
    <n v="68128"/>
    <x v="34"/>
    <x v="4"/>
    <s v="2015"/>
    <d v="2015-04-15T00:00:00"/>
    <n v="13.448099999999998"/>
    <n v="4"/>
    <n v="19.489999999999998"/>
    <n v="89873"/>
    <x v="0"/>
  </r>
  <r>
    <n v="19246"/>
    <s v="Critical"/>
    <n v="0.03"/>
    <n v="304.99"/>
    <n v="19.989999999999998"/>
    <n v="2874"/>
    <x v="1"/>
    <s v="Marian Willis"/>
    <s v="Regular Air"/>
    <x v="1"/>
    <x v="0"/>
    <x v="8"/>
    <s v="Small Box"/>
    <x v="831"/>
    <n v="0.4"/>
    <n v="0.69"/>
    <s v="United States"/>
    <x v="2"/>
    <x v="32"/>
    <s v="La Vista"/>
    <n v="68128"/>
    <x v="33"/>
    <x v="1"/>
    <s v="2015"/>
    <d v="2015-06-24T00:00:00"/>
    <n v="4033.6089000000002"/>
    <n v="19"/>
    <n v="5845.81"/>
    <n v="89874"/>
    <x v="0"/>
  </r>
  <r>
    <n v="19247"/>
    <s v="Critical"/>
    <n v="0.09"/>
    <n v="65.989999999999995"/>
    <n v="8.99"/>
    <n v="2874"/>
    <x v="1"/>
    <s v="Marian Willis"/>
    <s v="Regular Air"/>
    <x v="1"/>
    <x v="2"/>
    <x v="5"/>
    <s v="Small Box"/>
    <x v="832"/>
    <n v="0.57999999999999996"/>
    <n v="0.22368446793405378"/>
    <s v="United States"/>
    <x v="2"/>
    <x v="32"/>
    <s v="La Vista"/>
    <n v="68128"/>
    <x v="33"/>
    <x v="1"/>
    <s v="2015"/>
    <d v="2015-06-24T00:00:00"/>
    <n v="141.7824"/>
    <n v="12"/>
    <n v="633.85"/>
    <n v="89874"/>
    <x v="0"/>
  </r>
  <r>
    <n v="25599"/>
    <s v="Not Specified"/>
    <n v="0"/>
    <n v="8.33"/>
    <n v="1.99"/>
    <n v="2877"/>
    <x v="0"/>
    <s v="Shannon Aldridge"/>
    <s v="Express Air"/>
    <x v="3"/>
    <x v="2"/>
    <x v="13"/>
    <s v="Small Pack"/>
    <x v="140"/>
    <n v="0.52"/>
    <n v="0.69"/>
    <s v="United States"/>
    <x v="1"/>
    <x v="10"/>
    <s v="North Olmsted"/>
    <n v="44070"/>
    <x v="21"/>
    <x v="5"/>
    <s v="2015"/>
    <d v="2015-03-04T00:00:00"/>
    <n v="74.181899999999999"/>
    <n v="12"/>
    <n v="107.51"/>
    <n v="91492"/>
    <x v="0"/>
  </r>
  <r>
    <n v="7599"/>
    <s v="Not Specified"/>
    <n v="0"/>
    <n v="8.33"/>
    <n v="1.99"/>
    <n v="2878"/>
    <x v="0"/>
    <s v="Susan Carroll Berman"/>
    <s v="Express Air"/>
    <x v="3"/>
    <x v="2"/>
    <x v="13"/>
    <s v="Small Pack"/>
    <x v="140"/>
    <n v="0.52"/>
    <n v="0.19547354421962573"/>
    <s v="United States"/>
    <x v="0"/>
    <x v="0"/>
    <s v="Seattle"/>
    <n v="98107"/>
    <x v="21"/>
    <x v="5"/>
    <s v="2015"/>
    <d v="2015-03-04T00:00:00"/>
    <n v="82.31"/>
    <n v="47"/>
    <n v="421.08"/>
    <n v="54369"/>
    <x v="0"/>
  </r>
  <r>
    <n v="18642"/>
    <s v="Medium"/>
    <n v="0.05"/>
    <n v="6.68"/>
    <n v="6.93"/>
    <n v="2880"/>
    <x v="1"/>
    <s v="Grace Black"/>
    <s v="Regular Air"/>
    <x v="2"/>
    <x v="0"/>
    <x v="7"/>
    <s v="Small Box"/>
    <x v="716"/>
    <n v="0.37"/>
    <n v="-3.0466321243523439E-2"/>
    <s v="United States"/>
    <x v="3"/>
    <x v="26"/>
    <s v="North Miami Beach"/>
    <n v="33160"/>
    <x v="145"/>
    <x v="5"/>
    <s v="2015"/>
    <d v="2015-03-29T00:00:00"/>
    <n v="-2.3520000000000096"/>
    <n v="11"/>
    <n v="77.2"/>
    <n v="88626"/>
    <x v="0"/>
  </r>
  <r>
    <n v="20315"/>
    <s v="Low"/>
    <n v="0.09"/>
    <n v="243.98"/>
    <n v="43.32"/>
    <n v="2880"/>
    <x v="1"/>
    <s v="Grace Black"/>
    <s v="Delivery Truck"/>
    <x v="2"/>
    <x v="1"/>
    <x v="1"/>
    <s v="Jumbo Drum"/>
    <x v="696"/>
    <n v="0.55000000000000004"/>
    <n v="0.18956851333866628"/>
    <s v="United States"/>
    <x v="3"/>
    <x v="26"/>
    <s v="North Miami Beach"/>
    <n v="33160"/>
    <x v="100"/>
    <x v="3"/>
    <s v="2015"/>
    <d v="2015-05-13T00:00:00"/>
    <n v="1059.288"/>
    <n v="25"/>
    <n v="5587.89"/>
    <n v="88627"/>
    <x v="0"/>
  </r>
  <r>
    <n v="7718"/>
    <s v="High"/>
    <n v="0.03"/>
    <n v="4.0599999999999996"/>
    <n v="6.89"/>
    <n v="2882"/>
    <x v="1"/>
    <s v="Andrew Gonzalez"/>
    <s v="Regular Air"/>
    <x v="3"/>
    <x v="0"/>
    <x v="15"/>
    <s v="Small Box"/>
    <x v="326"/>
    <n v="0.6"/>
    <n v="-1.5402845706423167"/>
    <s v="United States"/>
    <x v="3"/>
    <x v="24"/>
    <s v="Charlotte"/>
    <n v="28206"/>
    <x v="63"/>
    <x v="2"/>
    <s v="2015"/>
    <d v="2015-02-22T00:00:00"/>
    <n v="-246.27609999999999"/>
    <n v="37"/>
    <n v="159.88999999999999"/>
    <n v="55300"/>
    <x v="0"/>
  </r>
  <r>
    <n v="7719"/>
    <s v="High"/>
    <n v="0.01"/>
    <n v="3.75"/>
    <n v="0.5"/>
    <n v="2882"/>
    <x v="1"/>
    <s v="Andrew Gonzalez"/>
    <s v="Regular Air"/>
    <x v="3"/>
    <x v="0"/>
    <x v="9"/>
    <s v="Small Box"/>
    <x v="833"/>
    <n v="0.37"/>
    <n v="0.30582114361702128"/>
    <s v="United States"/>
    <x v="3"/>
    <x v="24"/>
    <s v="Charlotte"/>
    <n v="28206"/>
    <x v="63"/>
    <x v="2"/>
    <s v="2015"/>
    <d v="2015-02-21T00:00:00"/>
    <n v="55.194599999999994"/>
    <n v="48"/>
    <n v="180.48"/>
    <n v="55300"/>
    <x v="0"/>
  </r>
  <r>
    <n v="7720"/>
    <s v="High"/>
    <n v="0.02"/>
    <n v="10.68"/>
    <n v="13.04"/>
    <n v="2882"/>
    <x v="1"/>
    <s v="Andrew Gonzalez"/>
    <s v="Regular Air"/>
    <x v="3"/>
    <x v="1"/>
    <x v="2"/>
    <s v="Large Box"/>
    <x v="834"/>
    <n v="0.6"/>
    <n v="-0.87678754850490759"/>
    <s v="United States"/>
    <x v="3"/>
    <x v="24"/>
    <s v="Charlotte"/>
    <n v="28206"/>
    <x v="63"/>
    <x v="2"/>
    <s v="2015"/>
    <d v="2015-02-22T00:00:00"/>
    <n v="-307.29650000000004"/>
    <n v="31"/>
    <n v="350.48"/>
    <n v="55300"/>
    <x v="0"/>
  </r>
  <r>
    <n v="2314"/>
    <s v="High"/>
    <n v="7.0000000000000007E-2"/>
    <n v="28.99"/>
    <n v="8.59"/>
    <n v="2882"/>
    <x v="1"/>
    <s v="Andrew Gonzalez"/>
    <s v="Regular Air"/>
    <x v="3"/>
    <x v="2"/>
    <x v="5"/>
    <s v="Medium Box"/>
    <x v="693"/>
    <n v="0.56000000000000005"/>
    <n v="-1.7147459436379166E-2"/>
    <s v="United States"/>
    <x v="3"/>
    <x v="24"/>
    <s v="Charlotte"/>
    <n v="28206"/>
    <x v="91"/>
    <x v="5"/>
    <s v="2015"/>
    <d v="2015-03-19T00:00:00"/>
    <n v="-16.063740000000003"/>
    <n v="39"/>
    <n v="936.8"/>
    <n v="16676"/>
    <x v="0"/>
  </r>
  <r>
    <n v="694"/>
    <s v="Critical"/>
    <n v="0.05"/>
    <n v="6.48"/>
    <n v="8.73"/>
    <n v="2882"/>
    <x v="1"/>
    <s v="Andrew Gonzalez"/>
    <s v="Regular Air"/>
    <x v="3"/>
    <x v="0"/>
    <x v="7"/>
    <s v="Small Box"/>
    <x v="758"/>
    <n v="0.37"/>
    <n v="-0.6898266666666667"/>
    <s v="United States"/>
    <x v="3"/>
    <x v="24"/>
    <s v="Charlotte"/>
    <n v="28206"/>
    <x v="19"/>
    <x v="3"/>
    <s v="2015"/>
    <d v="2015-05-09T00:00:00"/>
    <n v="-160.38470000000001"/>
    <n v="35"/>
    <n v="232.5"/>
    <n v="4839"/>
    <x v="0"/>
  </r>
  <r>
    <n v="3065"/>
    <s v="High"/>
    <n v="0.09"/>
    <n v="363.25"/>
    <n v="19.989999999999998"/>
    <n v="2882"/>
    <x v="1"/>
    <s v="Andrew Gonzalez"/>
    <s v="Regular Air"/>
    <x v="3"/>
    <x v="0"/>
    <x v="15"/>
    <s v="Small Box"/>
    <x v="451"/>
    <n v="0.56999999999999995"/>
    <n v="9.7674391927491486E-2"/>
    <s v="United States"/>
    <x v="3"/>
    <x v="24"/>
    <s v="Charlotte"/>
    <n v="28206"/>
    <x v="75"/>
    <x v="1"/>
    <s v="2015"/>
    <d v="2015-06-06T00:00:00"/>
    <n v="732.26980000000003"/>
    <n v="21"/>
    <n v="7497.05"/>
    <n v="21958"/>
    <x v="0"/>
  </r>
  <r>
    <n v="5689"/>
    <s v="Low"/>
    <n v="0.05"/>
    <n v="63.94"/>
    <n v="14.48"/>
    <n v="2882"/>
    <x v="1"/>
    <s v="Andrew Gonzalez"/>
    <s v="Express Air"/>
    <x v="3"/>
    <x v="1"/>
    <x v="2"/>
    <s v="Small Box"/>
    <x v="176"/>
    <n v="0.46"/>
    <n v="0.20269712275975607"/>
    <s v="United States"/>
    <x v="3"/>
    <x v="24"/>
    <s v="Charlotte"/>
    <n v="28206"/>
    <x v="133"/>
    <x v="1"/>
    <s v="2015"/>
    <d v="2015-07-07T00:00:00"/>
    <n v="270.87430000000001"/>
    <n v="21"/>
    <n v="1336.35"/>
    <n v="40224"/>
    <x v="0"/>
  </r>
  <r>
    <n v="7137"/>
    <s v="Low"/>
    <n v="0.02"/>
    <n v="43.98"/>
    <n v="1.99"/>
    <n v="2882"/>
    <x v="1"/>
    <s v="Andrew Gonzalez"/>
    <s v="Regular Air"/>
    <x v="3"/>
    <x v="2"/>
    <x v="13"/>
    <s v="Small Pack"/>
    <x v="835"/>
    <n v="0.44"/>
    <n v="0.19359545478274487"/>
    <s v="United States"/>
    <x v="3"/>
    <x v="24"/>
    <s v="Charlotte"/>
    <n v="28206"/>
    <x v="72"/>
    <x v="0"/>
    <s v="2015"/>
    <d v="2015-01-25T00:00:00"/>
    <n v="333.76049999999998"/>
    <n v="40"/>
    <n v="1724.01"/>
    <n v="50917"/>
    <x v="0"/>
  </r>
  <r>
    <n v="18694"/>
    <s v="Critical"/>
    <n v="0.05"/>
    <n v="6.48"/>
    <n v="8.73"/>
    <n v="2883"/>
    <x v="0"/>
    <s v="Stuart Sharma"/>
    <s v="Regular Air"/>
    <x v="3"/>
    <x v="0"/>
    <x v="7"/>
    <s v="Small Box"/>
    <x v="758"/>
    <n v="0.37"/>
    <n v="-2.0168924569325974"/>
    <s v="United States"/>
    <x v="1"/>
    <x v="10"/>
    <s v="North Olmsted"/>
    <n v="44070"/>
    <x v="19"/>
    <x v="3"/>
    <s v="2015"/>
    <d v="2015-05-09T00:00:00"/>
    <n v="-120.59"/>
    <n v="9"/>
    <n v="59.79"/>
    <n v="87632"/>
    <x v="0"/>
  </r>
  <r>
    <n v="20314"/>
    <s v="High"/>
    <n v="7.0000000000000007E-2"/>
    <n v="28.99"/>
    <n v="8.59"/>
    <n v="2884"/>
    <x v="1"/>
    <s v="Stuart C Robinson"/>
    <s v="Regular Air"/>
    <x v="3"/>
    <x v="2"/>
    <x v="5"/>
    <s v="Medium Box"/>
    <x v="693"/>
    <n v="0.56000000000000005"/>
    <n v="-5.0281004121393781E-2"/>
    <s v="United States"/>
    <x v="1"/>
    <x v="10"/>
    <s v="North Ridgeville"/>
    <n v="44039"/>
    <x v="91"/>
    <x v="5"/>
    <s v="2015"/>
    <d v="2015-03-19T00:00:00"/>
    <n v="-12.078000000000001"/>
    <n v="10"/>
    <n v="240.21"/>
    <n v="87631"/>
    <x v="0"/>
  </r>
  <r>
    <n v="21065"/>
    <s v="High"/>
    <n v="0.09"/>
    <n v="363.25"/>
    <n v="19.989999999999998"/>
    <n v="2884"/>
    <x v="1"/>
    <s v="Stuart C Robinson"/>
    <s v="Regular Air"/>
    <x v="3"/>
    <x v="0"/>
    <x v="15"/>
    <s v="Small Box"/>
    <x v="451"/>
    <n v="0.56999999999999995"/>
    <n v="0.69"/>
    <s v="United States"/>
    <x v="1"/>
    <x v="10"/>
    <s v="North Ridgeville"/>
    <n v="44039"/>
    <x v="75"/>
    <x v="1"/>
    <s v="2015"/>
    <d v="2015-06-06T00:00:00"/>
    <n v="1231.6569"/>
    <n v="5"/>
    <n v="1785.01"/>
    <n v="87633"/>
    <x v="0"/>
  </r>
  <r>
    <n v="23689"/>
    <s v="Low"/>
    <n v="0.05"/>
    <n v="63.94"/>
    <n v="14.48"/>
    <n v="2885"/>
    <x v="0"/>
    <s v="Gary Frazier"/>
    <s v="Express Air"/>
    <x v="3"/>
    <x v="1"/>
    <x v="2"/>
    <s v="Small Box"/>
    <x v="176"/>
    <n v="0.46"/>
    <n v="0.69"/>
    <s v="United States"/>
    <x v="1"/>
    <x v="10"/>
    <s v="North Royalton"/>
    <n v="44133"/>
    <x v="133"/>
    <x v="1"/>
    <s v="2015"/>
    <d v="2015-07-07T00:00:00"/>
    <n v="219.54419999999999"/>
    <n v="5"/>
    <n v="318.18"/>
    <n v="87634"/>
    <x v="0"/>
  </r>
  <r>
    <n v="25718"/>
    <s v="High"/>
    <n v="0.03"/>
    <n v="4.0599999999999996"/>
    <n v="6.89"/>
    <n v="2886"/>
    <x v="1"/>
    <s v="Gretchen McKinney"/>
    <s v="Regular Air"/>
    <x v="3"/>
    <x v="0"/>
    <x v="15"/>
    <s v="Small Box"/>
    <x v="326"/>
    <n v="0.6"/>
    <n v="-4.761378246335819"/>
    <s v="United States"/>
    <x v="1"/>
    <x v="10"/>
    <s v="Parma"/>
    <n v="44134"/>
    <x v="63"/>
    <x v="2"/>
    <s v="2015"/>
    <d v="2015-02-22T00:00:00"/>
    <n v="-185.17"/>
    <n v="9"/>
    <n v="38.89"/>
    <n v="87630"/>
    <x v="0"/>
  </r>
  <r>
    <n v="25719"/>
    <s v="High"/>
    <n v="0.01"/>
    <n v="3.75"/>
    <n v="0.5"/>
    <n v="2886"/>
    <x v="1"/>
    <s v="Gretchen McKinney"/>
    <s v="Regular Air"/>
    <x v="3"/>
    <x v="0"/>
    <x v="9"/>
    <s v="Small Box"/>
    <x v="833"/>
    <n v="0.37"/>
    <n v="0.69"/>
    <s v="United States"/>
    <x v="1"/>
    <x v="10"/>
    <s v="Parma"/>
    <n v="44134"/>
    <x v="63"/>
    <x v="2"/>
    <s v="2015"/>
    <d v="2015-02-21T00:00:00"/>
    <n v="31.132799999999996"/>
    <n v="12"/>
    <n v="45.12"/>
    <n v="87630"/>
    <x v="0"/>
  </r>
  <r>
    <n v="25720"/>
    <s v="High"/>
    <n v="0.02"/>
    <n v="10.68"/>
    <n v="13.04"/>
    <n v="2886"/>
    <x v="1"/>
    <s v="Gretchen McKinney"/>
    <s v="Regular Air"/>
    <x v="3"/>
    <x v="1"/>
    <x v="2"/>
    <s v="Large Box"/>
    <x v="834"/>
    <n v="0.6"/>
    <n v="-2.5544499723604202"/>
    <s v="United States"/>
    <x v="1"/>
    <x v="10"/>
    <s v="Parma"/>
    <n v="44134"/>
    <x v="63"/>
    <x v="2"/>
    <s v="2015"/>
    <d v="2015-02-22T00:00:00"/>
    <n v="-231.05"/>
    <n v="8"/>
    <n v="90.45"/>
    <n v="87630"/>
    <x v="0"/>
  </r>
  <r>
    <n v="21514"/>
    <s v="High"/>
    <n v="0.1"/>
    <n v="209.37"/>
    <n v="69"/>
    <n v="2892"/>
    <x v="0"/>
    <s v="Benjamin Porter"/>
    <s v="Regular Air"/>
    <x v="3"/>
    <x v="1"/>
    <x v="11"/>
    <s v="Large Box"/>
    <x v="575"/>
    <n v="0.79"/>
    <n v="-7.7922621028459593E-2"/>
    <s v="United States"/>
    <x v="2"/>
    <x v="22"/>
    <s v="Livonia"/>
    <n v="48154"/>
    <x v="67"/>
    <x v="2"/>
    <s v="2015"/>
    <d v="2015-02-25T00:00:00"/>
    <n v="-165.59492040000003"/>
    <n v="11"/>
    <n v="2125.12"/>
    <n v="90011"/>
    <x v="0"/>
  </r>
  <r>
    <n v="21515"/>
    <s v="High"/>
    <n v="7.0000000000000007E-2"/>
    <n v="4.9800000000000004"/>
    <n v="4.7"/>
    <n v="2893"/>
    <x v="0"/>
    <s v="Kathryn Tate"/>
    <s v="Regular Air"/>
    <x v="3"/>
    <x v="0"/>
    <x v="7"/>
    <s v="Small Box"/>
    <x v="594"/>
    <n v="0.38"/>
    <n v="-0.48133185349611546"/>
    <s v="United States"/>
    <x v="2"/>
    <x v="22"/>
    <s v="Madison Heights"/>
    <n v="48071"/>
    <x v="67"/>
    <x v="2"/>
    <s v="2015"/>
    <d v="2015-02-24T00:00:00"/>
    <n v="-21.684000000000001"/>
    <n v="9"/>
    <n v="45.05"/>
    <n v="90011"/>
    <x v="0"/>
  </r>
  <r>
    <n v="19909"/>
    <s v="Low"/>
    <n v="0.02"/>
    <n v="880.98"/>
    <n v="44.55"/>
    <n v="2896"/>
    <x v="1"/>
    <s v="Anna Ellis"/>
    <s v="Delivery Truck"/>
    <x v="1"/>
    <x v="1"/>
    <x v="14"/>
    <s v="Jumbo Box"/>
    <x v="270"/>
    <n v="0.62"/>
    <n v="0.69"/>
    <s v="United States"/>
    <x v="2"/>
    <x v="3"/>
    <s v="Mankato"/>
    <n v="56001"/>
    <x v="46"/>
    <x v="0"/>
    <s v="2015"/>
    <d v="2015-01-26T00:00:00"/>
    <n v="4861.0637999999999"/>
    <n v="8"/>
    <n v="7045.02"/>
    <n v="86925"/>
    <x v="0"/>
  </r>
  <r>
    <n v="18198"/>
    <s v="Critical"/>
    <n v="0"/>
    <n v="22.84"/>
    <n v="16.920000000000002"/>
    <n v="2896"/>
    <x v="1"/>
    <s v="Anna Ellis"/>
    <s v="Regular Air"/>
    <x v="1"/>
    <x v="0"/>
    <x v="7"/>
    <s v="Small Box"/>
    <x v="836"/>
    <n v="0.39"/>
    <n v="-0.22597269440397172"/>
    <s v="United States"/>
    <x v="2"/>
    <x v="3"/>
    <s v="Mankato"/>
    <n v="56001"/>
    <x v="14"/>
    <x v="5"/>
    <s v="2015"/>
    <d v="2015-03-14T00:00:00"/>
    <n v="-83.75"/>
    <n v="15"/>
    <n v="370.62"/>
    <n v="86927"/>
    <x v="0"/>
  </r>
  <r>
    <n v="20304"/>
    <s v="High"/>
    <n v="0.05"/>
    <n v="80.97"/>
    <n v="30.06"/>
    <n v="2897"/>
    <x v="1"/>
    <s v="Betty Giles"/>
    <s v="Delivery Truck"/>
    <x v="1"/>
    <x v="2"/>
    <x v="6"/>
    <s v="Jumbo Box"/>
    <x v="131"/>
    <n v="0.4"/>
    <n v="0.62502626486038149"/>
    <s v="United States"/>
    <x v="2"/>
    <x v="3"/>
    <s v="Maple Grove"/>
    <n v="55369"/>
    <x v="169"/>
    <x v="2"/>
    <s v="2015"/>
    <d v="2015-02-14T00:00:00"/>
    <n v="565.17999999999995"/>
    <n v="11"/>
    <n v="904.25"/>
    <n v="86926"/>
    <x v="0"/>
  </r>
  <r>
    <n v="20305"/>
    <s v="High"/>
    <n v="0"/>
    <n v="6.48"/>
    <n v="10.050000000000001"/>
    <n v="2897"/>
    <x v="1"/>
    <s v="Betty Giles"/>
    <s v="Regular Air"/>
    <x v="1"/>
    <x v="0"/>
    <x v="7"/>
    <s v="Small Box"/>
    <x v="837"/>
    <n v="0.37"/>
    <n v="-2.374003678724709"/>
    <s v="United States"/>
    <x v="2"/>
    <x v="3"/>
    <s v="Maple Grove"/>
    <n v="55369"/>
    <x v="169"/>
    <x v="2"/>
    <s v="2015"/>
    <d v="2015-02-15T00:00:00"/>
    <n v="-38.72"/>
    <n v="2"/>
    <n v="16.309999999999999"/>
    <n v="86926"/>
    <x v="0"/>
  </r>
  <r>
    <n v="23151"/>
    <s v="Not Specified"/>
    <n v="0.06"/>
    <n v="70.89"/>
    <n v="89.3"/>
    <n v="2903"/>
    <x v="0"/>
    <s v="Frances Powers"/>
    <s v="Delivery Truck"/>
    <x v="2"/>
    <x v="1"/>
    <x v="11"/>
    <s v="Jumbo Box"/>
    <x v="838"/>
    <n v="0.72"/>
    <n v="0.17865541097018614"/>
    <s v="United States"/>
    <x v="1"/>
    <x v="10"/>
    <s v="Reynoldsburg"/>
    <n v="43068"/>
    <x v="97"/>
    <x v="1"/>
    <s v="2015"/>
    <d v="2015-06-25T00:00:00"/>
    <n v="65.077020000000005"/>
    <n v="6"/>
    <n v="364.26"/>
    <n v="87374"/>
    <x v="0"/>
  </r>
  <r>
    <n v="18611"/>
    <s v="High"/>
    <n v="7.0000000000000007E-2"/>
    <n v="4.13"/>
    <n v="0.99"/>
    <n v="2908"/>
    <x v="1"/>
    <s v="Robyn Lyon"/>
    <s v="Regular Air"/>
    <x v="1"/>
    <x v="0"/>
    <x v="9"/>
    <s v="Small Box"/>
    <x v="508"/>
    <n v="0.39"/>
    <n v="0.68196639701306772"/>
    <s v="United States"/>
    <x v="1"/>
    <x v="10"/>
    <s v="Garfield Heights"/>
    <n v="44125"/>
    <x v="176"/>
    <x v="0"/>
    <s v="2015"/>
    <d v="2015-01-08T00:00:00"/>
    <n v="10.959199999999999"/>
    <n v="4"/>
    <n v="16.07"/>
    <n v="88156"/>
    <x v="0"/>
  </r>
  <r>
    <n v="18612"/>
    <s v="High"/>
    <n v="0.03"/>
    <n v="22.72"/>
    <n v="8.99"/>
    <n v="2908"/>
    <x v="1"/>
    <s v="Robyn Lyon"/>
    <s v="Regular Air"/>
    <x v="1"/>
    <x v="1"/>
    <x v="2"/>
    <s v="Small Pack"/>
    <x v="275"/>
    <n v="0.44"/>
    <n v="0.69"/>
    <s v="United States"/>
    <x v="1"/>
    <x v="10"/>
    <s v="Garfield Heights"/>
    <n v="44125"/>
    <x v="176"/>
    <x v="0"/>
    <s v="2015"/>
    <d v="2015-01-08T00:00:00"/>
    <n v="17.429400000000001"/>
    <n v="1"/>
    <n v="25.26"/>
    <n v="88156"/>
    <x v="0"/>
  </r>
  <r>
    <n v="20827"/>
    <s v="Not Specified"/>
    <n v="0.05"/>
    <n v="34.979999999999997"/>
    <n v="7.53"/>
    <n v="2908"/>
    <x v="1"/>
    <s v="Robyn Lyon"/>
    <s v="Express Air"/>
    <x v="1"/>
    <x v="2"/>
    <x v="13"/>
    <s v="Small Box"/>
    <x v="171"/>
    <n v="0.76"/>
    <n v="-5.6216699938046399E-2"/>
    <s v="United States"/>
    <x v="1"/>
    <x v="10"/>
    <s v="Garfield Heights"/>
    <n v="44125"/>
    <x v="136"/>
    <x v="2"/>
    <s v="2015"/>
    <d v="2015-03-03T00:00:00"/>
    <n v="-32.666400000000003"/>
    <n v="16"/>
    <n v="581.08000000000004"/>
    <n v="88157"/>
    <x v="0"/>
  </r>
  <r>
    <n v="20828"/>
    <s v="Not Specified"/>
    <n v="0"/>
    <n v="3.14"/>
    <n v="1.92"/>
    <n v="2908"/>
    <x v="1"/>
    <s v="Robyn Lyon"/>
    <s v="Regular Air"/>
    <x v="1"/>
    <x v="0"/>
    <x v="12"/>
    <s v="Wrap Bag"/>
    <x v="839"/>
    <n v="0.84"/>
    <n v="-0.47712313839447879"/>
    <s v="United States"/>
    <x v="1"/>
    <x v="10"/>
    <s v="Garfield Heights"/>
    <n v="44125"/>
    <x v="136"/>
    <x v="2"/>
    <s v="2015"/>
    <d v="2015-03-02T00:00:00"/>
    <n v="-13.135200000000001"/>
    <n v="8"/>
    <n v="27.53"/>
    <n v="88157"/>
    <x v="0"/>
  </r>
  <r>
    <n v="21290"/>
    <s v="High"/>
    <n v="0.04"/>
    <n v="4.13"/>
    <n v="0.99"/>
    <n v="2912"/>
    <x v="1"/>
    <s v="Hannah Carver"/>
    <s v="Express Air"/>
    <x v="1"/>
    <x v="0"/>
    <x v="9"/>
    <s v="Small Box"/>
    <x v="508"/>
    <n v="0.39"/>
    <n v="0.69"/>
    <s v="United States"/>
    <x v="2"/>
    <x v="48"/>
    <s v="Grand Forks"/>
    <n v="58201"/>
    <x v="65"/>
    <x v="4"/>
    <s v="2015"/>
    <d v="2015-04-30T00:00:00"/>
    <n v="22.307699999999997"/>
    <n v="7"/>
    <n v="32.33"/>
    <n v="87396"/>
    <x v="0"/>
  </r>
  <r>
    <n v="21291"/>
    <s v="High"/>
    <n v="0.06"/>
    <n v="55.48"/>
    <n v="14.3"/>
    <n v="2912"/>
    <x v="1"/>
    <s v="Hannah Carver"/>
    <s v="Regular Air"/>
    <x v="1"/>
    <x v="0"/>
    <x v="7"/>
    <s v="Small Box"/>
    <x v="14"/>
    <n v="0.37"/>
    <n v="0.69"/>
    <s v="United States"/>
    <x v="2"/>
    <x v="48"/>
    <s v="Grand Forks"/>
    <n v="58201"/>
    <x v="65"/>
    <x v="4"/>
    <s v="2015"/>
    <d v="2015-04-30T00:00:00"/>
    <n v="443.02139999999991"/>
    <n v="12"/>
    <n v="642.05999999999995"/>
    <n v="87396"/>
    <x v="0"/>
  </r>
  <r>
    <n v="8310"/>
    <s v="Medium"/>
    <n v="0.05"/>
    <n v="535.64"/>
    <n v="14.7"/>
    <n v="2920"/>
    <x v="0"/>
    <s v="Ernest Peele"/>
    <s v="Delivery Truck"/>
    <x v="1"/>
    <x v="2"/>
    <x v="6"/>
    <s v="Jumbo Drum"/>
    <x v="636"/>
    <n v="0.59"/>
    <n v="-1.142536496350365"/>
    <s v="United States"/>
    <x v="2"/>
    <x v="12"/>
    <s v="Chicago"/>
    <n v="60603"/>
    <x v="31"/>
    <x v="1"/>
    <s v="2015"/>
    <d v="2015-06-09T00:00:00"/>
    <n v="-1220.9144999999999"/>
    <n v="2"/>
    <n v="1068.5999999999999"/>
    <n v="59365"/>
    <x v="0"/>
  </r>
  <r>
    <n v="18166"/>
    <s v="Medium"/>
    <n v="0"/>
    <n v="6.37"/>
    <n v="5.19"/>
    <n v="2923"/>
    <x v="0"/>
    <s v="Lynne Griffith"/>
    <s v="Regular Air"/>
    <x v="3"/>
    <x v="0"/>
    <x v="8"/>
    <s v="Small Box"/>
    <x v="214"/>
    <n v="0.38"/>
    <n v="-0.27217243107769423"/>
    <s v="United States"/>
    <x v="1"/>
    <x v="30"/>
    <s v="Hagerstown"/>
    <n v="21740"/>
    <x v="136"/>
    <x v="2"/>
    <s v="2015"/>
    <d v="2015-03-02T00:00:00"/>
    <n v="-27.1492"/>
    <n v="15"/>
    <n v="99.75"/>
    <n v="86592"/>
    <x v="0"/>
  </r>
  <r>
    <n v="18345"/>
    <s v="Critical"/>
    <n v="0.02"/>
    <n v="110.98"/>
    <n v="13.99"/>
    <n v="2924"/>
    <x v="1"/>
    <s v="Courtney Nelson"/>
    <s v="Regular Air"/>
    <x v="3"/>
    <x v="1"/>
    <x v="2"/>
    <s v="Medium Box"/>
    <x v="649"/>
    <n v="0.69"/>
    <n v="-0.46944069218205092"/>
    <s v="United States"/>
    <x v="1"/>
    <x v="30"/>
    <s v="Laurel"/>
    <n v="20707"/>
    <x v="59"/>
    <x v="0"/>
    <s v="2015"/>
    <d v="2015-01-18T00:00:00"/>
    <n v="-106.3424"/>
    <n v="2"/>
    <n v="226.53"/>
    <n v="86591"/>
    <x v="0"/>
  </r>
  <r>
    <n v="18346"/>
    <s v="Critical"/>
    <n v="0.01"/>
    <n v="8.01"/>
    <n v="2.87"/>
    <n v="2924"/>
    <x v="1"/>
    <s v="Courtney Nelson"/>
    <s v="Regular Air"/>
    <x v="3"/>
    <x v="0"/>
    <x v="7"/>
    <s v="Wrap Bag"/>
    <x v="840"/>
    <n v="0.4"/>
    <n v="0.65516096139839752"/>
    <s v="United States"/>
    <x v="1"/>
    <x v="30"/>
    <s v="Laurel"/>
    <n v="20707"/>
    <x v="59"/>
    <x v="0"/>
    <s v="2015"/>
    <d v="2015-01-18T00:00:00"/>
    <n v="44.976799999999997"/>
    <n v="8"/>
    <n v="68.650000000000006"/>
    <n v="86591"/>
    <x v="0"/>
  </r>
  <r>
    <n v="25817"/>
    <s v="Critical"/>
    <n v="0.02"/>
    <n v="5.58"/>
    <n v="2.99"/>
    <n v="2928"/>
    <x v="1"/>
    <s v="Leslie Woodard"/>
    <s v="Regular Air"/>
    <x v="3"/>
    <x v="0"/>
    <x v="8"/>
    <s v="Small Box"/>
    <x v="841"/>
    <n v="0.37"/>
    <n v="2.9106447662880544"/>
    <s v="United States"/>
    <x v="3"/>
    <x v="39"/>
    <s v="Charleston"/>
    <n v="29418"/>
    <x v="66"/>
    <x v="3"/>
    <s v="2015"/>
    <d v="2015-05-28T00:00:00"/>
    <n v="689.32799999999997"/>
    <n v="42"/>
    <n v="236.83"/>
    <n v="90218"/>
    <x v="0"/>
  </r>
  <r>
    <n v="25819"/>
    <s v="Critical"/>
    <n v="0.02"/>
    <n v="54.1"/>
    <n v="19.989999999999998"/>
    <n v="2928"/>
    <x v="1"/>
    <s v="Leslie Woodard"/>
    <s v="Regular Air"/>
    <x v="3"/>
    <x v="0"/>
    <x v="10"/>
    <s v="Small Box"/>
    <x v="725"/>
    <n v="0.59"/>
    <n v="-1.7269020551502156E-2"/>
    <s v="United States"/>
    <x v="3"/>
    <x v="39"/>
    <s v="Charleston"/>
    <n v="29418"/>
    <x v="66"/>
    <x v="3"/>
    <s v="2015"/>
    <d v="2015-05-27T00:00:00"/>
    <n v="-33.585999999999999"/>
    <n v="36"/>
    <n v="1944.87"/>
    <n v="90218"/>
    <x v="0"/>
  </r>
  <r>
    <n v="21313"/>
    <s v="Not Specified"/>
    <n v="0.1"/>
    <n v="11.55"/>
    <n v="2.36"/>
    <n v="2931"/>
    <x v="0"/>
    <s v="Faye Hanna"/>
    <s v="Regular Air"/>
    <x v="2"/>
    <x v="0"/>
    <x v="0"/>
    <s v="Wrap Bag"/>
    <x v="99"/>
    <n v="0.55000000000000004"/>
    <n v="0.51386315091699197"/>
    <s v="United States"/>
    <x v="0"/>
    <x v="1"/>
    <s v="El Dorado Hills"/>
    <n v="95630"/>
    <x v="136"/>
    <x v="2"/>
    <s v="2015"/>
    <d v="2015-02-28T00:00:00"/>
    <n v="69.767200000000003"/>
    <n v="12"/>
    <n v="135.77000000000001"/>
    <n v="87619"/>
    <x v="0"/>
  </r>
  <r>
    <n v="24866"/>
    <s v="High"/>
    <n v="0.01"/>
    <n v="35.44"/>
    <n v="19.989999999999998"/>
    <n v="2932"/>
    <x v="0"/>
    <s v="Phyllis Hull"/>
    <s v="Regular Air"/>
    <x v="2"/>
    <x v="0"/>
    <x v="7"/>
    <s v="Small Box"/>
    <x v="611"/>
    <n v="0.38"/>
    <n v="-0.95296409886343125"/>
    <s v="United States"/>
    <x v="1"/>
    <x v="18"/>
    <s v="Stratford"/>
    <n v="6614"/>
    <x v="126"/>
    <x v="4"/>
    <s v="2015"/>
    <d v="2015-04-23T00:00:00"/>
    <n v="-52.822799999999994"/>
    <n v="1"/>
    <n v="55.43"/>
    <n v="87620"/>
    <x v="0"/>
  </r>
  <r>
    <n v="24995"/>
    <s v="Low"/>
    <n v="0.02"/>
    <n v="3.8"/>
    <n v="1.49"/>
    <n v="2935"/>
    <x v="0"/>
    <s v="Shirley Riley"/>
    <s v="Regular Air"/>
    <x v="2"/>
    <x v="0"/>
    <x v="8"/>
    <s v="Small Box"/>
    <x v="27"/>
    <n v="0.38"/>
    <n v="0.35728250244379273"/>
    <s v="United States"/>
    <x v="1"/>
    <x v="15"/>
    <s v="Boston"/>
    <n v="2215"/>
    <x v="171"/>
    <x v="3"/>
    <s v="2015"/>
    <d v="2015-05-15T00:00:00"/>
    <n v="7.31"/>
    <n v="5"/>
    <n v="20.46"/>
    <n v="87617"/>
    <x v="0"/>
  </r>
  <r>
    <n v="24865"/>
    <s v="High"/>
    <n v="0.03"/>
    <n v="47.9"/>
    <n v="5.86"/>
    <n v="2938"/>
    <x v="0"/>
    <s v="Laurie Case Daniel"/>
    <s v="Regular Air"/>
    <x v="2"/>
    <x v="0"/>
    <x v="7"/>
    <s v="Small Box"/>
    <x v="661"/>
    <n v="0.37"/>
    <n v="0.69"/>
    <s v="United States"/>
    <x v="1"/>
    <x v="15"/>
    <s v="Stoneham"/>
    <n v="2180"/>
    <x v="126"/>
    <x v="4"/>
    <s v="2015"/>
    <d v="2015-04-25T00:00:00"/>
    <n v="642.99029999999993"/>
    <n v="20"/>
    <n v="931.87"/>
    <n v="87620"/>
    <x v="0"/>
  </r>
  <r>
    <n v="23567"/>
    <s v="Critical"/>
    <n v="0.05"/>
    <n v="2.62"/>
    <n v="0.8"/>
    <n v="2941"/>
    <x v="0"/>
    <s v="Leah Pollock"/>
    <s v="Regular Air"/>
    <x v="2"/>
    <x v="0"/>
    <x v="3"/>
    <s v="Wrap Bag"/>
    <x v="505"/>
    <n v="0.39"/>
    <n v="0.593647828117702"/>
    <s v="United States"/>
    <x v="1"/>
    <x v="2"/>
    <s v="Morristown"/>
    <n v="7960"/>
    <x v="66"/>
    <x v="3"/>
    <s v="2015"/>
    <d v="2015-05-27T00:00:00"/>
    <n v="12.71"/>
    <n v="8"/>
    <n v="21.41"/>
    <n v="87618"/>
    <x v="0"/>
  </r>
  <r>
    <n v="19575"/>
    <s v="Low"/>
    <n v="0.04"/>
    <n v="4.55"/>
    <n v="1.49"/>
    <n v="2944"/>
    <x v="0"/>
    <s v="Elsie Lane"/>
    <s v="Regular Air"/>
    <x v="0"/>
    <x v="0"/>
    <x v="8"/>
    <s v="Small Box"/>
    <x v="516"/>
    <n v="0.35"/>
    <n v="0.47343933054393306"/>
    <s v="United States"/>
    <x v="2"/>
    <x v="22"/>
    <s v="Midland"/>
    <n v="48640"/>
    <x v="93"/>
    <x v="5"/>
    <s v="2015"/>
    <d v="2015-03-07T00:00:00"/>
    <n v="28.288"/>
    <n v="13"/>
    <n v="59.75"/>
    <n v="90309"/>
    <x v="0"/>
  </r>
  <r>
    <n v="26054"/>
    <s v="Not Specified"/>
    <n v="0.01"/>
    <n v="7.64"/>
    <n v="1.39"/>
    <n v="2947"/>
    <x v="0"/>
    <s v="Kathy Turner"/>
    <s v="Regular Air"/>
    <x v="3"/>
    <x v="0"/>
    <x v="4"/>
    <s v="Small Box"/>
    <x v="784"/>
    <n v="0.36"/>
    <n v="0.69"/>
    <s v="United States"/>
    <x v="1"/>
    <x v="4"/>
    <s v="Depew"/>
    <n v="14043"/>
    <x v="128"/>
    <x v="2"/>
    <s v="2015"/>
    <d v="2015-02-07T00:00:00"/>
    <n v="112.1181"/>
    <n v="20"/>
    <n v="162.49"/>
    <n v="87511"/>
    <x v="0"/>
  </r>
  <r>
    <n v="25051"/>
    <s v="Medium"/>
    <n v="7.0000000000000007E-2"/>
    <n v="42.98"/>
    <n v="4.62"/>
    <n v="2951"/>
    <x v="1"/>
    <s v="Jordan Womble"/>
    <s v="Express Air"/>
    <x v="0"/>
    <x v="0"/>
    <x v="15"/>
    <s v="Small Box"/>
    <x v="647"/>
    <n v="0.56000000000000005"/>
    <n v="0.69"/>
    <s v="United States"/>
    <x v="2"/>
    <x v="13"/>
    <s v="Hays"/>
    <n v="67601"/>
    <x v="2"/>
    <x v="2"/>
    <s v="2015"/>
    <d v="2015-02-17T00:00:00"/>
    <n v="565.38599999999997"/>
    <n v="19"/>
    <n v="819.4"/>
    <n v="91397"/>
    <x v="0"/>
  </r>
  <r>
    <n v="25052"/>
    <s v="Medium"/>
    <n v="0.03"/>
    <n v="89.99"/>
    <n v="42"/>
    <n v="2951"/>
    <x v="1"/>
    <s v="Jordan Womble"/>
    <s v="Delivery Truck"/>
    <x v="0"/>
    <x v="1"/>
    <x v="1"/>
    <s v="Jumbo Drum"/>
    <x v="790"/>
    <n v="0.66"/>
    <n v="-0.12761585854399779"/>
    <s v="United States"/>
    <x v="2"/>
    <x v="13"/>
    <s v="Hays"/>
    <n v="67601"/>
    <x v="2"/>
    <x v="2"/>
    <s v="2015"/>
    <d v="2015-02-18T00:00:00"/>
    <n v="-230.9528"/>
    <n v="19"/>
    <n v="1809.75"/>
    <n v="91397"/>
    <x v="0"/>
  </r>
  <r>
    <n v="25970"/>
    <s v="Medium"/>
    <n v="0.08"/>
    <n v="5.74"/>
    <n v="5.01"/>
    <n v="2952"/>
    <x v="0"/>
    <s v="Thelma Murray"/>
    <s v="Express Air"/>
    <x v="0"/>
    <x v="0"/>
    <x v="8"/>
    <s v="Small Box"/>
    <x v="697"/>
    <n v="0.39"/>
    <n v="-0.88002341853491362"/>
    <s v="United States"/>
    <x v="1"/>
    <x v="10"/>
    <s v="Grove City"/>
    <n v="43123"/>
    <x v="112"/>
    <x v="4"/>
    <s v="2015"/>
    <d v="2015-04-17T00:00:00"/>
    <n v="-61.628039999999999"/>
    <n v="12"/>
    <n v="70.03"/>
    <n v="91398"/>
    <x v="0"/>
  </r>
  <r>
    <n v="21200"/>
    <s v="Low"/>
    <n v="0.09"/>
    <n v="12.22"/>
    <n v="2.85"/>
    <n v="2954"/>
    <x v="0"/>
    <s v="William Sharma"/>
    <s v="Regular Air"/>
    <x v="3"/>
    <x v="1"/>
    <x v="2"/>
    <s v="Small Pack"/>
    <x v="775"/>
    <n v="0.55000000000000004"/>
    <n v="0.69"/>
    <s v="United States"/>
    <x v="2"/>
    <x v="3"/>
    <s v="Maplewood"/>
    <n v="55119"/>
    <x v="49"/>
    <x v="1"/>
    <s v="2015"/>
    <d v="2015-06-25T00:00:00"/>
    <n v="70.676699999999997"/>
    <n v="9"/>
    <n v="102.43"/>
    <n v="86427"/>
    <x v="0"/>
  </r>
  <r>
    <n v="24817"/>
    <s v="Medium"/>
    <n v="0.1"/>
    <n v="37.94"/>
    <n v="5.08"/>
    <n v="2957"/>
    <x v="0"/>
    <s v="Francis I Davis"/>
    <s v="Express Air"/>
    <x v="0"/>
    <x v="0"/>
    <x v="7"/>
    <s v="Wrap Bag"/>
    <x v="320"/>
    <n v="0.38"/>
    <n v="0.69"/>
    <s v="United States"/>
    <x v="2"/>
    <x v="45"/>
    <s v="Milwaukee"/>
    <n v="53209"/>
    <x v="57"/>
    <x v="4"/>
    <s v="2015"/>
    <d v="2015-04-04T00:00:00"/>
    <n v="95.054399999999987"/>
    <n v="4"/>
    <n v="137.76"/>
    <n v="90264"/>
    <x v="0"/>
  </r>
  <r>
    <n v="25709"/>
    <s v="Low"/>
    <n v="0.06"/>
    <n v="20.99"/>
    <n v="0.99"/>
    <n v="2958"/>
    <x v="0"/>
    <s v="Ellen Sparks"/>
    <s v="Regular Air"/>
    <x v="0"/>
    <x v="2"/>
    <x v="5"/>
    <s v="Wrap Bag"/>
    <x v="842"/>
    <n v="0.37"/>
    <n v="0.69"/>
    <s v="United States"/>
    <x v="2"/>
    <x v="45"/>
    <s v="Neenah"/>
    <n v="54956"/>
    <x v="165"/>
    <x v="5"/>
    <s v="2015"/>
    <d v="2015-03-28T00:00:00"/>
    <n v="224.96069999999997"/>
    <n v="18"/>
    <n v="326.02999999999997"/>
    <n v="90265"/>
    <x v="0"/>
  </r>
  <r>
    <n v="19923"/>
    <s v="Not Specified"/>
    <n v="0.1"/>
    <n v="36.549999999999997"/>
    <n v="13.89"/>
    <n v="2960"/>
    <x v="0"/>
    <s v="Allan Dickinson"/>
    <s v="Regular Air"/>
    <x v="0"/>
    <x v="0"/>
    <x v="0"/>
    <s v="Wrap Bag"/>
    <x v="463"/>
    <n v="0.41"/>
    <n v="-0.23588960286526914"/>
    <s v="United States"/>
    <x v="3"/>
    <x v="40"/>
    <s v="Van Buren"/>
    <n v="72956"/>
    <x v="121"/>
    <x v="4"/>
    <s v="2015"/>
    <d v="2015-04-07T00:00:00"/>
    <n v="-89.572000000000003"/>
    <n v="11"/>
    <n v="379.72"/>
    <n v="90646"/>
    <x v="0"/>
  </r>
  <r>
    <n v="20390"/>
    <s v="High"/>
    <n v="7.0000000000000007E-2"/>
    <n v="4.76"/>
    <n v="0.88"/>
    <n v="2962"/>
    <x v="0"/>
    <s v="Leonard Strauss"/>
    <s v="Express Air"/>
    <x v="3"/>
    <x v="0"/>
    <x v="7"/>
    <s v="Wrap Bag"/>
    <x v="817"/>
    <n v="0.39"/>
    <n v="0.69"/>
    <s v="United States"/>
    <x v="0"/>
    <x v="21"/>
    <s v="Louisville"/>
    <n v="80027"/>
    <x v="163"/>
    <x v="3"/>
    <s v="2015"/>
    <d v="2015-05-09T00:00:00"/>
    <n v="33.347699999999996"/>
    <n v="10"/>
    <n v="48.33"/>
    <n v="88611"/>
    <x v="0"/>
  </r>
  <r>
    <n v="22175"/>
    <s v="Critical"/>
    <n v="0.01"/>
    <n v="7.98"/>
    <n v="6.5"/>
    <n v="2963"/>
    <x v="0"/>
    <s v="Frances Johnson"/>
    <s v="Regular Air"/>
    <x v="3"/>
    <x v="0"/>
    <x v="10"/>
    <s v="Medium Box"/>
    <x v="843"/>
    <n v="0.59"/>
    <n v="-0.99089086221712985"/>
    <s v="United States"/>
    <x v="1"/>
    <x v="30"/>
    <s v="Middle River"/>
    <n v="21220"/>
    <x v="33"/>
    <x v="1"/>
    <s v="2015"/>
    <d v="2015-06-23T00:00:00"/>
    <n v="-34.591999999999999"/>
    <n v="4"/>
    <n v="34.909999999999997"/>
    <n v="88612"/>
    <x v="0"/>
  </r>
  <r>
    <n v="25953"/>
    <s v="High"/>
    <n v="0.06"/>
    <n v="42.98"/>
    <n v="4.62"/>
    <n v="2964"/>
    <x v="0"/>
    <s v="Kathy Hinton"/>
    <s v="Regular Air"/>
    <x v="3"/>
    <x v="0"/>
    <x v="15"/>
    <s v="Small Box"/>
    <x v="647"/>
    <n v="0.56000000000000005"/>
    <n v="-0.52359693877551017"/>
    <s v="United States"/>
    <x v="1"/>
    <x v="10"/>
    <s v="Mount Vernon"/>
    <n v="43050"/>
    <x v="109"/>
    <x v="4"/>
    <s v="2015"/>
    <d v="2015-04-23T00:00:00"/>
    <n v="-24.63"/>
    <n v="1"/>
    <n v="47.04"/>
    <n v="88610"/>
    <x v="0"/>
  </r>
  <r>
    <n v="21390"/>
    <s v="Not Specified"/>
    <n v="0.08"/>
    <n v="9.68"/>
    <n v="2.0299999999999998"/>
    <n v="2968"/>
    <x v="1"/>
    <s v="Miriam Bowman"/>
    <s v="Regular Air"/>
    <x v="2"/>
    <x v="0"/>
    <x v="7"/>
    <s v="Wrap Bag"/>
    <x v="844"/>
    <n v="0.37"/>
    <n v="-49.016636197440583"/>
    <s v="United States"/>
    <x v="3"/>
    <x v="26"/>
    <s v="Hollywood"/>
    <n v="33021"/>
    <x v="11"/>
    <x v="2"/>
    <s v="2015"/>
    <d v="2015-02-24T00:00:00"/>
    <n v="-536.24199999999996"/>
    <n v="1"/>
    <n v="10.94"/>
    <n v="86085"/>
    <x v="0"/>
  </r>
  <r>
    <n v="21391"/>
    <s v="Not Specified"/>
    <n v="0.04"/>
    <n v="150.97999999999999"/>
    <n v="16.010000000000002"/>
    <n v="2968"/>
    <x v="1"/>
    <s v="Miriam Bowman"/>
    <s v="Delivery Truck"/>
    <x v="2"/>
    <x v="1"/>
    <x v="11"/>
    <s v="Jumbo Box"/>
    <x v="845"/>
    <n v="0.7"/>
    <n v="-0.17208564631245046"/>
    <s v="United States"/>
    <x v="3"/>
    <x v="26"/>
    <s v="Hollywood"/>
    <n v="33021"/>
    <x v="11"/>
    <x v="2"/>
    <s v="2015"/>
    <d v="2015-02-23T00:00:00"/>
    <n v="-125.86000000000001"/>
    <n v="5"/>
    <n v="731.38"/>
    <n v="86085"/>
    <x v="0"/>
  </r>
  <r>
    <n v="18041"/>
    <s v="High"/>
    <n v="0.06"/>
    <n v="363.25"/>
    <n v="19.989999999999998"/>
    <n v="2968"/>
    <x v="1"/>
    <s v="Miriam Bowman"/>
    <s v="Regular Air"/>
    <x v="2"/>
    <x v="0"/>
    <x v="15"/>
    <s v="Small Box"/>
    <x v="451"/>
    <n v="0.56999999999999995"/>
    <n v="0.10486299185200219"/>
    <s v="United States"/>
    <x v="3"/>
    <x v="26"/>
    <s v="Hollywood"/>
    <n v="33021"/>
    <x v="145"/>
    <x v="5"/>
    <s v="2015"/>
    <d v="2015-03-30T00:00:00"/>
    <n v="36.164099999999998"/>
    <n v="1"/>
    <n v="344.87"/>
    <n v="86086"/>
    <x v="0"/>
  </r>
  <r>
    <n v="21096"/>
    <s v="High"/>
    <n v="0.01"/>
    <n v="30.97"/>
    <n v="4"/>
    <n v="2973"/>
    <x v="1"/>
    <s v="Sally Liu"/>
    <s v="Regular Air"/>
    <x v="1"/>
    <x v="2"/>
    <x v="13"/>
    <s v="Small Box"/>
    <x v="846"/>
    <n v="0.74"/>
    <n v="3.2697587274882423E-2"/>
    <s v="United States"/>
    <x v="2"/>
    <x v="45"/>
    <s v="New Berlin"/>
    <n v="53151"/>
    <x v="53"/>
    <x v="4"/>
    <s v="2015"/>
    <d v="2015-04-15T00:00:00"/>
    <n v="17.102799999999998"/>
    <n v="17"/>
    <n v="523.05999999999995"/>
    <n v="87186"/>
    <x v="0"/>
  </r>
  <r>
    <n v="21097"/>
    <s v="High"/>
    <n v="0.08"/>
    <n v="125.99"/>
    <n v="7.69"/>
    <n v="2973"/>
    <x v="1"/>
    <s v="Sally Liu"/>
    <s v="Regular Air"/>
    <x v="1"/>
    <x v="2"/>
    <x v="5"/>
    <s v="Small Box"/>
    <x v="442"/>
    <n v="0.57999999999999996"/>
    <n v="0.52352556213603441"/>
    <s v="United States"/>
    <x v="2"/>
    <x v="45"/>
    <s v="New Berlin"/>
    <n v="53151"/>
    <x v="53"/>
    <x v="4"/>
    <s v="2015"/>
    <d v="2015-04-15T00:00:00"/>
    <n v="1269.3819599999999"/>
    <n v="23"/>
    <n v="2424.6799999999998"/>
    <n v="87186"/>
    <x v="0"/>
  </r>
  <r>
    <n v="24770"/>
    <s v="Critical"/>
    <n v="0.1"/>
    <n v="442.14"/>
    <n v="14.7"/>
    <n v="2973"/>
    <x v="1"/>
    <s v="Sally Liu"/>
    <s v="Delivery Truck"/>
    <x v="1"/>
    <x v="2"/>
    <x v="6"/>
    <s v="Jumbo Drum"/>
    <x v="110"/>
    <n v="0.56000000000000005"/>
    <n v="5.7098045558029942E-2"/>
    <s v="United States"/>
    <x v="2"/>
    <x v="45"/>
    <s v="New Berlin"/>
    <n v="53151"/>
    <x v="135"/>
    <x v="3"/>
    <s v="2015"/>
    <d v="2015-05-21T00:00:00"/>
    <n v="137.68794000000014"/>
    <n v="6"/>
    <n v="2411.4299999999998"/>
    <n v="87187"/>
    <x v="0"/>
  </r>
  <r>
    <n v="19599"/>
    <s v="Medium"/>
    <n v="0.01"/>
    <n v="35.99"/>
    <n v="0.99"/>
    <n v="2976"/>
    <x v="0"/>
    <s v="Fred Barber"/>
    <s v="Regular Air"/>
    <x v="2"/>
    <x v="2"/>
    <x v="5"/>
    <s v="Small Pack"/>
    <x v="771"/>
    <n v="0.35"/>
    <n v="0.69"/>
    <s v="United States"/>
    <x v="2"/>
    <x v="45"/>
    <s v="Oak Creek"/>
    <n v="53154"/>
    <x v="55"/>
    <x v="3"/>
    <s v="2015"/>
    <d v="2015-05-23T00:00:00"/>
    <n v="882.48239999999998"/>
    <n v="41"/>
    <n v="1278.96"/>
    <n v="89047"/>
    <x v="0"/>
  </r>
  <r>
    <n v="20182"/>
    <s v="Critical"/>
    <n v="0.09"/>
    <n v="2.94"/>
    <n v="0.7"/>
    <n v="2979"/>
    <x v="1"/>
    <s v="Lloyd Dolan"/>
    <s v="Regular Air"/>
    <x v="0"/>
    <x v="0"/>
    <x v="0"/>
    <s v="Wrap Bag"/>
    <x v="22"/>
    <n v="0.57999999999999996"/>
    <n v="0.25313243457573359"/>
    <s v="United States"/>
    <x v="2"/>
    <x v="48"/>
    <s v="Dickinson"/>
    <n v="58601"/>
    <x v="39"/>
    <x v="0"/>
    <s v="2015"/>
    <d v="2015-01-28T00:00:00"/>
    <n v="6.3840000000000003"/>
    <n v="9"/>
    <n v="25.22"/>
    <n v="86544"/>
    <x v="0"/>
  </r>
  <r>
    <n v="18169"/>
    <s v="Critical"/>
    <n v="0.02"/>
    <n v="5.34"/>
    <n v="2.99"/>
    <n v="2979"/>
    <x v="1"/>
    <s v="Lloyd Dolan"/>
    <s v="Regular Air"/>
    <x v="0"/>
    <x v="0"/>
    <x v="8"/>
    <s v="Small Box"/>
    <x v="289"/>
    <n v="0.38"/>
    <n v="0.15247624532104812"/>
    <s v="United States"/>
    <x v="2"/>
    <x v="48"/>
    <s v="Dickinson"/>
    <n v="58601"/>
    <x v="115"/>
    <x v="2"/>
    <s v="2015"/>
    <d v="2015-02-28T00:00:00"/>
    <n v="5.2955000000000005"/>
    <n v="6"/>
    <n v="34.729999999999997"/>
    <n v="86545"/>
    <x v="0"/>
  </r>
  <r>
    <n v="18170"/>
    <s v="Critical"/>
    <n v="0.03"/>
    <n v="40.98"/>
    <n v="7.47"/>
    <n v="2979"/>
    <x v="1"/>
    <s v="Lloyd Dolan"/>
    <s v="Regular Air"/>
    <x v="0"/>
    <x v="0"/>
    <x v="8"/>
    <s v="Small Box"/>
    <x v="493"/>
    <n v="0.37"/>
    <n v="0.69"/>
    <s v="United States"/>
    <x v="2"/>
    <x v="48"/>
    <s v="Dickinson"/>
    <n v="58601"/>
    <x v="115"/>
    <x v="2"/>
    <s v="2015"/>
    <d v="2015-02-27T00:00:00"/>
    <n v="170.79569999999998"/>
    <n v="6"/>
    <n v="247.53"/>
    <n v="86545"/>
    <x v="0"/>
  </r>
  <r>
    <n v="18133"/>
    <s v="Not Specified"/>
    <n v="0.01"/>
    <n v="5.84"/>
    <n v="0.83"/>
    <n v="2979"/>
    <x v="1"/>
    <s v="Lloyd Dolan"/>
    <s v="Regular Air"/>
    <x v="0"/>
    <x v="0"/>
    <x v="0"/>
    <s v="Wrap Bag"/>
    <x v="341"/>
    <n v="0.49"/>
    <n v="0.67358727501046456"/>
    <s v="United States"/>
    <x v="2"/>
    <x v="48"/>
    <s v="Dickinson"/>
    <n v="58601"/>
    <x v="110"/>
    <x v="1"/>
    <s v="2015"/>
    <d v="2015-06-16T00:00:00"/>
    <n v="16.091999999999999"/>
    <n v="4"/>
    <n v="23.89"/>
    <n v="86546"/>
    <x v="0"/>
  </r>
  <r>
    <n v="20183"/>
    <s v="Critical"/>
    <n v="0.03"/>
    <n v="43.98"/>
    <n v="8.99"/>
    <n v="2980"/>
    <x v="1"/>
    <s v="Joanna Kenney"/>
    <s v="Regular Air"/>
    <x v="0"/>
    <x v="0"/>
    <x v="0"/>
    <s v="Small Pack"/>
    <x v="404"/>
    <n v="0.57999999999999996"/>
    <n v="0.60316637323943667"/>
    <s v="United States"/>
    <x v="1"/>
    <x v="10"/>
    <s v="Sandusky"/>
    <n v="44870"/>
    <x v="39"/>
    <x v="0"/>
    <s v="2015"/>
    <d v="2015-01-29T00:00:00"/>
    <n v="274.0788"/>
    <n v="10"/>
    <n v="454.4"/>
    <n v="86544"/>
    <x v="0"/>
  </r>
  <r>
    <n v="20184"/>
    <s v="Critical"/>
    <n v="0.06"/>
    <n v="1.1399999999999999"/>
    <n v="0.7"/>
    <n v="2980"/>
    <x v="1"/>
    <s v="Joanna Kenney"/>
    <s v="Regular Air"/>
    <x v="0"/>
    <x v="0"/>
    <x v="3"/>
    <s v="Wrap Bag"/>
    <x v="366"/>
    <n v="0.38"/>
    <n v="-0.26028905712319339"/>
    <s v="United States"/>
    <x v="1"/>
    <x v="10"/>
    <s v="Sandusky"/>
    <n v="44870"/>
    <x v="39"/>
    <x v="0"/>
    <s v="2015"/>
    <d v="2015-01-30T00:00:00"/>
    <n v="-3.782"/>
    <n v="13"/>
    <n v="14.53"/>
    <n v="86544"/>
    <x v="0"/>
  </r>
  <r>
    <n v="20435"/>
    <s v="Medium"/>
    <n v="7.0000000000000007E-2"/>
    <n v="2.61"/>
    <n v="0.5"/>
    <n v="2980"/>
    <x v="1"/>
    <s v="Joanna Kenney"/>
    <s v="Regular Air"/>
    <x v="0"/>
    <x v="0"/>
    <x v="9"/>
    <s v="Small Box"/>
    <x v="413"/>
    <n v="0.39"/>
    <n v="0.69"/>
    <s v="United States"/>
    <x v="1"/>
    <x v="10"/>
    <s v="Sandusky"/>
    <n v="44870"/>
    <x v="147"/>
    <x v="2"/>
    <s v="2015"/>
    <d v="2015-02-27T00:00:00"/>
    <n v="10.798499999999999"/>
    <n v="6"/>
    <n v="15.65"/>
    <n v="86547"/>
    <x v="0"/>
  </r>
  <r>
    <n v="23110"/>
    <s v="Low"/>
    <n v="0.04"/>
    <n v="2.88"/>
    <n v="1.01"/>
    <n v="2980"/>
    <x v="1"/>
    <s v="Joanna Kenney"/>
    <s v="Regular Air"/>
    <x v="0"/>
    <x v="0"/>
    <x v="0"/>
    <s v="Wrap Bag"/>
    <x v="279"/>
    <n v="0.55000000000000004"/>
    <n v="0.13622230164403146"/>
    <s v="United States"/>
    <x v="1"/>
    <x v="10"/>
    <s v="Sandusky"/>
    <n v="44870"/>
    <x v="155"/>
    <x v="3"/>
    <s v="2015"/>
    <d v="2015-06-04T00:00:00"/>
    <n v="15.246"/>
    <n v="39"/>
    <n v="111.92"/>
    <n v="86548"/>
    <x v="0"/>
  </r>
  <r>
    <n v="20816"/>
    <s v="Critical"/>
    <n v="0.09"/>
    <n v="100.98"/>
    <n v="35.840000000000003"/>
    <n v="2987"/>
    <x v="1"/>
    <s v="Natalie Watts"/>
    <s v="Delivery Truck"/>
    <x v="1"/>
    <x v="1"/>
    <x v="14"/>
    <s v="Jumbo Box"/>
    <x v="77"/>
    <n v="0.62"/>
    <n v="-6.0941671861583877E-2"/>
    <s v="United States"/>
    <x v="2"/>
    <x v="25"/>
    <s v="West Des Moines"/>
    <n v="50265"/>
    <x v="162"/>
    <x v="1"/>
    <s v="2015"/>
    <d v="2015-06-28T00:00:00"/>
    <n v="-103.624"/>
    <n v="17"/>
    <n v="1700.38"/>
    <n v="91180"/>
    <x v="0"/>
  </r>
  <r>
    <n v="20817"/>
    <s v="Critical"/>
    <n v="0.1"/>
    <n v="5.78"/>
    <n v="7.96"/>
    <n v="2987"/>
    <x v="1"/>
    <s v="Natalie Watts"/>
    <s v="Regular Air"/>
    <x v="1"/>
    <x v="0"/>
    <x v="7"/>
    <s v="Small Box"/>
    <x v="847"/>
    <n v="0.36"/>
    <n v="-1.6080088987764181"/>
    <s v="United States"/>
    <x v="2"/>
    <x v="25"/>
    <s v="West Des Moines"/>
    <n v="50265"/>
    <x v="162"/>
    <x v="1"/>
    <s v="2015"/>
    <d v="2015-06-28T00:00:00"/>
    <n v="-57.823999999999998"/>
    <n v="6"/>
    <n v="35.96"/>
    <n v="91180"/>
    <x v="0"/>
  </r>
  <r>
    <n v="22473"/>
    <s v="Low"/>
    <n v="0.05"/>
    <n v="70.97"/>
    <n v="3.5"/>
    <n v="2991"/>
    <x v="0"/>
    <s v="Sean Herbert"/>
    <s v="Regular Air"/>
    <x v="1"/>
    <x v="0"/>
    <x v="15"/>
    <s v="Small Box"/>
    <x v="235"/>
    <n v="0.59"/>
    <n v="0.1286672787626246"/>
    <s v="United States"/>
    <x v="2"/>
    <x v="45"/>
    <s v="Racine"/>
    <n v="53402"/>
    <x v="100"/>
    <x v="3"/>
    <s v="2015"/>
    <d v="2015-05-13T00:00:00"/>
    <n v="18.218000000000018"/>
    <n v="2"/>
    <n v="141.59"/>
    <n v="91466"/>
    <x v="0"/>
  </r>
  <r>
    <n v="22476"/>
    <s v="Low"/>
    <n v="0"/>
    <n v="5.28"/>
    <n v="6.26"/>
    <n v="2992"/>
    <x v="0"/>
    <s v="Lindsay Webb"/>
    <s v="Regular Air"/>
    <x v="1"/>
    <x v="0"/>
    <x v="7"/>
    <s v="Small Box"/>
    <x v="489"/>
    <n v="0.4"/>
    <n v="0.1234080275794141"/>
    <s v="United States"/>
    <x v="2"/>
    <x v="45"/>
    <s v="Sheboygan"/>
    <n v="53081"/>
    <x v="100"/>
    <x v="3"/>
    <s v="2015"/>
    <d v="2015-05-15T00:00:00"/>
    <n v="25.058000000000035"/>
    <n v="36"/>
    <n v="203.05"/>
    <n v="91466"/>
    <x v="0"/>
  </r>
  <r>
    <n v="20891"/>
    <s v="Not Specified"/>
    <n v="0.03"/>
    <n v="10.98"/>
    <n v="3.37"/>
    <n v="2999"/>
    <x v="0"/>
    <s v="Kim McCarthy"/>
    <s v="Regular Air"/>
    <x v="3"/>
    <x v="0"/>
    <x v="12"/>
    <s v="Small Pack"/>
    <x v="63"/>
    <n v="0.56999999999999995"/>
    <n v="0.21035771489588898"/>
    <s v="United States"/>
    <x v="2"/>
    <x v="22"/>
    <s v="Oak Park"/>
    <n v="48237"/>
    <x v="98"/>
    <x v="4"/>
    <s v="2015"/>
    <d v="2015-04-11T00:00:00"/>
    <n v="11.82"/>
    <n v="5"/>
    <n v="56.19"/>
    <n v="87041"/>
    <x v="0"/>
  </r>
  <r>
    <n v="21499"/>
    <s v="Low"/>
    <n v="0.01"/>
    <n v="10.14"/>
    <n v="2.27"/>
    <n v="3000"/>
    <x v="0"/>
    <s v="Priscilla Allen"/>
    <s v="Regular Air"/>
    <x v="3"/>
    <x v="0"/>
    <x v="7"/>
    <s v="Wrap Bag"/>
    <x v="82"/>
    <n v="0.36"/>
    <n v="0.69"/>
    <s v="United States"/>
    <x v="2"/>
    <x v="22"/>
    <s v="Pontiac"/>
    <n v="48342"/>
    <x v="161"/>
    <x v="0"/>
    <s v="2015"/>
    <d v="2015-01-28T00:00:00"/>
    <n v="28.151999999999997"/>
    <n v="4"/>
    <n v="40.799999999999997"/>
    <n v="87042"/>
    <x v="0"/>
  </r>
  <r>
    <n v="23836"/>
    <s v="Not Specified"/>
    <n v="0.03"/>
    <n v="5.4"/>
    <n v="7.78"/>
    <n v="3001"/>
    <x v="0"/>
    <s v="Anthony Foley"/>
    <s v="Regular Air"/>
    <x v="3"/>
    <x v="0"/>
    <x v="8"/>
    <s v="Small Box"/>
    <x v="97"/>
    <n v="0.37"/>
    <n v="-2.0153049970306269"/>
    <s v="United States"/>
    <x v="2"/>
    <x v="22"/>
    <s v="Port Huron"/>
    <n v="48060"/>
    <x v="83"/>
    <x v="5"/>
    <s v="2015"/>
    <d v="2015-03-19T00:00:00"/>
    <n v="-237.54400000000001"/>
    <n v="21"/>
    <n v="117.87"/>
    <n v="87043"/>
    <x v="0"/>
  </r>
  <r>
    <n v="25282"/>
    <s v="Medium"/>
    <n v="0.03"/>
    <n v="85.99"/>
    <n v="0.99"/>
    <n v="3003"/>
    <x v="0"/>
    <s v="Roy Rouse"/>
    <s v="Regular Air"/>
    <x v="1"/>
    <x v="2"/>
    <x v="5"/>
    <s v="Wrap Bag"/>
    <x v="141"/>
    <n v="0.55000000000000004"/>
    <n v="0.69"/>
    <s v="United States"/>
    <x v="0"/>
    <x v="44"/>
    <s v="Coeur D Alene"/>
    <n v="83814"/>
    <x v="93"/>
    <x v="5"/>
    <s v="2015"/>
    <d v="2015-03-06T00:00:00"/>
    <n v="1037.1044999999999"/>
    <n v="20"/>
    <n v="1503.05"/>
    <n v="91586"/>
    <x v="0"/>
  </r>
  <r>
    <n v="7664"/>
    <s v="Low"/>
    <n v="0.08"/>
    <n v="6.48"/>
    <n v="6.81"/>
    <n v="3004"/>
    <x v="1"/>
    <s v="Maurice Everett"/>
    <s v="Regular Air"/>
    <x v="0"/>
    <x v="0"/>
    <x v="7"/>
    <s v="Small Box"/>
    <x v="848"/>
    <n v="0.36"/>
    <n v="-0.2474040750137316"/>
    <s v="United States"/>
    <x v="0"/>
    <x v="1"/>
    <s v="Los Angeles"/>
    <n v="90049"/>
    <x v="104"/>
    <x v="2"/>
    <s v="2015"/>
    <d v="2015-02-15T00:00:00"/>
    <n v="-94.59"/>
    <n v="58"/>
    <n v="382.33"/>
    <n v="54949"/>
    <x v="0"/>
  </r>
  <r>
    <n v="7665"/>
    <s v="Low"/>
    <n v="0.09"/>
    <n v="20.98"/>
    <n v="53.03"/>
    <n v="3004"/>
    <x v="1"/>
    <s v="Maurice Everett"/>
    <s v="Delivery Truck"/>
    <x v="0"/>
    <x v="0"/>
    <x v="10"/>
    <s v="Jumbo Drum"/>
    <x v="211"/>
    <n v="0.78"/>
    <n v="-0.82370096183505792"/>
    <s v="United States"/>
    <x v="0"/>
    <x v="1"/>
    <s v="Los Angeles"/>
    <n v="90049"/>
    <x v="104"/>
    <x v="2"/>
    <s v="2015"/>
    <d v="2015-02-17T00:00:00"/>
    <n v="-293.74"/>
    <n v="13"/>
    <n v="356.61"/>
    <n v="54949"/>
    <x v="0"/>
  </r>
  <r>
    <n v="23295"/>
    <s v="Critical"/>
    <n v="0.05"/>
    <n v="122.99"/>
    <n v="19.989999999999998"/>
    <n v="3005"/>
    <x v="0"/>
    <s v="Teresa Watts"/>
    <s v="Express Air"/>
    <x v="0"/>
    <x v="0"/>
    <x v="8"/>
    <s v="Small Box"/>
    <x v="741"/>
    <n v="0.37"/>
    <n v="0.68999999999999984"/>
    <s v="United States"/>
    <x v="0"/>
    <x v="44"/>
    <s v="Coeur D Alene"/>
    <n v="83814"/>
    <x v="178"/>
    <x v="1"/>
    <s v="2015"/>
    <d v="2015-06-11T00:00:00"/>
    <n v="1039.7540999999999"/>
    <n v="12"/>
    <n v="1506.89"/>
    <n v="91389"/>
    <x v="0"/>
  </r>
  <r>
    <n v="25664"/>
    <s v="Low"/>
    <n v="0.08"/>
    <n v="6.48"/>
    <n v="6.81"/>
    <n v="3006"/>
    <x v="1"/>
    <s v="Thomas Spence"/>
    <s v="Regular Air"/>
    <x v="0"/>
    <x v="0"/>
    <x v="7"/>
    <s v="Small Box"/>
    <x v="848"/>
    <n v="0.36"/>
    <n v="-0.53295915050384657"/>
    <s v="United States"/>
    <x v="0"/>
    <x v="44"/>
    <s v="Idaho Falls"/>
    <n v="83402"/>
    <x v="104"/>
    <x v="2"/>
    <s v="2015"/>
    <d v="2015-02-15T00:00:00"/>
    <n v="-49.186800000000005"/>
    <n v="14"/>
    <n v="92.29"/>
    <n v="91388"/>
    <x v="0"/>
  </r>
  <r>
    <n v="25665"/>
    <s v="Low"/>
    <n v="0.09"/>
    <n v="20.98"/>
    <n v="53.03"/>
    <n v="3006"/>
    <x v="1"/>
    <s v="Thomas Spence"/>
    <s v="Delivery Truck"/>
    <x v="0"/>
    <x v="0"/>
    <x v="10"/>
    <s v="Jumbo Drum"/>
    <x v="211"/>
    <n v="0.78"/>
    <n v="-1.8561769352290678"/>
    <s v="United States"/>
    <x v="0"/>
    <x v="44"/>
    <s v="Idaho Falls"/>
    <n v="83402"/>
    <x v="104"/>
    <x v="2"/>
    <s v="2015"/>
    <d v="2015-02-17T00:00:00"/>
    <n v="-152.7448"/>
    <n v="3"/>
    <n v="82.29"/>
    <n v="91388"/>
    <x v="0"/>
  </r>
  <r>
    <n v="23627"/>
    <s v="Critical"/>
    <n v="0.05"/>
    <n v="9.99"/>
    <n v="4.78"/>
    <n v="3008"/>
    <x v="1"/>
    <s v="Penny Rich"/>
    <s v="Regular Air"/>
    <x v="1"/>
    <x v="0"/>
    <x v="7"/>
    <s v="Small Box"/>
    <x v="627"/>
    <n v="0.4"/>
    <n v="0.20307813345134482"/>
    <s v="United States"/>
    <x v="2"/>
    <x v="3"/>
    <s v="Minnetonka Mills"/>
    <n v="55343"/>
    <x v="127"/>
    <x v="5"/>
    <s v="2015"/>
    <d v="2015-03-07T00:00:00"/>
    <n v="41.3"/>
    <n v="20"/>
    <n v="203.37"/>
    <n v="89414"/>
    <x v="0"/>
  </r>
  <r>
    <n v="24908"/>
    <s v="High"/>
    <n v="0.01"/>
    <n v="12.28"/>
    <n v="6.47"/>
    <n v="3008"/>
    <x v="1"/>
    <s v="Penny Rich"/>
    <s v="Regular Air"/>
    <x v="1"/>
    <x v="0"/>
    <x v="7"/>
    <s v="Small Box"/>
    <x v="849"/>
    <n v="0.38"/>
    <n v="0.29634009709946468"/>
    <s v="United States"/>
    <x v="2"/>
    <x v="3"/>
    <s v="Minnetonka Mills"/>
    <n v="55343"/>
    <x v="164"/>
    <x v="1"/>
    <s v="2015"/>
    <d v="2015-06-12T00:00:00"/>
    <n v="47.61"/>
    <n v="12"/>
    <n v="160.66"/>
    <n v="89415"/>
    <x v="0"/>
  </r>
  <r>
    <n v="7898"/>
    <s v="Critical"/>
    <n v="0.03"/>
    <n v="5.98"/>
    <n v="5.35"/>
    <n v="3011"/>
    <x v="1"/>
    <s v="Tammy Raynor"/>
    <s v="Regular Air"/>
    <x v="0"/>
    <x v="0"/>
    <x v="7"/>
    <s v="Small Box"/>
    <x v="515"/>
    <n v="0.4"/>
    <n v="-0.21946208442286141"/>
    <s v="United States"/>
    <x v="1"/>
    <x v="15"/>
    <s v="Boston"/>
    <n v="2113"/>
    <x v="5"/>
    <x v="3"/>
    <s v="2015"/>
    <d v="2015-05-29T00:00:00"/>
    <n v="-23.5"/>
    <n v="16"/>
    <n v="107.08"/>
    <n v="56486"/>
    <x v="0"/>
  </r>
  <r>
    <n v="1041"/>
    <s v="Critical"/>
    <n v="0.03"/>
    <n v="300.64999999999998"/>
    <n v="24.49"/>
    <n v="3011"/>
    <x v="1"/>
    <s v="Tammy Raynor"/>
    <s v="Regular Air"/>
    <x v="0"/>
    <x v="0"/>
    <x v="15"/>
    <s v="Large Box"/>
    <x v="850"/>
    <n v="0.52"/>
    <n v="0.13214170168132164"/>
    <s v="United States"/>
    <x v="1"/>
    <x v="15"/>
    <s v="Boston"/>
    <n v="2113"/>
    <x v="65"/>
    <x v="4"/>
    <s v="2015"/>
    <d v="2015-04-30T00:00:00"/>
    <n v="1282.4959999999999"/>
    <n v="32"/>
    <n v="9705.4599999999991"/>
    <n v="7623"/>
    <x v="0"/>
  </r>
  <r>
    <n v="1042"/>
    <s v="Critical"/>
    <n v="0.06"/>
    <n v="49.99"/>
    <n v="19.989999999999998"/>
    <n v="3011"/>
    <x v="1"/>
    <s v="Tammy Raynor"/>
    <s v="Regular Air"/>
    <x v="0"/>
    <x v="2"/>
    <x v="13"/>
    <s v="Small Box"/>
    <x v="606"/>
    <n v="0.45"/>
    <n v="5.2963165965623209E-3"/>
    <s v="United States"/>
    <x v="1"/>
    <x v="15"/>
    <s v="Boston"/>
    <n v="2113"/>
    <x v="65"/>
    <x v="4"/>
    <s v="2015"/>
    <d v="2015-04-30T00:00:00"/>
    <n v="17.2"/>
    <n v="67"/>
    <n v="3247.54"/>
    <n v="7623"/>
    <x v="0"/>
  </r>
  <r>
    <n v="1043"/>
    <s v="Critical"/>
    <n v="0.1"/>
    <n v="104.85"/>
    <n v="4.6500000000000004"/>
    <n v="3011"/>
    <x v="1"/>
    <s v="Tammy Raynor"/>
    <s v="Regular Air"/>
    <x v="0"/>
    <x v="0"/>
    <x v="7"/>
    <s v="Small Box"/>
    <x v="851"/>
    <n v="0.37"/>
    <n v="0.21210791329534648"/>
    <s v="United States"/>
    <x v="1"/>
    <x v="15"/>
    <s v="Boston"/>
    <n v="2113"/>
    <x v="65"/>
    <x v="4"/>
    <s v="2015"/>
    <d v="2015-04-29T00:00:00"/>
    <n v="1184.1200000000001"/>
    <n v="58"/>
    <n v="5582.63"/>
    <n v="7623"/>
    <x v="0"/>
  </r>
  <r>
    <n v="19041"/>
    <s v="Critical"/>
    <n v="0.03"/>
    <n v="300.64999999999998"/>
    <n v="24.49"/>
    <n v="3012"/>
    <x v="1"/>
    <s v="Annie Livingston"/>
    <s v="Regular Air"/>
    <x v="0"/>
    <x v="0"/>
    <x v="15"/>
    <s v="Large Box"/>
    <x v="850"/>
    <n v="0.52"/>
    <n v="0.60785308033432783"/>
    <s v="United States"/>
    <x v="1"/>
    <x v="4"/>
    <s v="Rochester"/>
    <n v="14609"/>
    <x v="65"/>
    <x v="4"/>
    <s v="2015"/>
    <d v="2015-04-30T00:00:00"/>
    <n v="1474.8703999999998"/>
    <n v="8"/>
    <n v="2426.36"/>
    <n v="86346"/>
    <x v="0"/>
  </r>
  <r>
    <n v="19042"/>
    <s v="Critical"/>
    <n v="0.06"/>
    <n v="49.99"/>
    <n v="19.989999999999998"/>
    <n v="3012"/>
    <x v="1"/>
    <s v="Annie Livingston"/>
    <s v="Regular Air"/>
    <x v="0"/>
    <x v="2"/>
    <x v="13"/>
    <s v="Small Box"/>
    <x v="606"/>
    <n v="0.45"/>
    <n v="2.400485436893204E-2"/>
    <s v="United States"/>
    <x v="1"/>
    <x v="4"/>
    <s v="Rochester"/>
    <n v="14609"/>
    <x v="65"/>
    <x v="4"/>
    <s v="2015"/>
    <d v="2015-04-30T00:00:00"/>
    <n v="19.78"/>
    <n v="17"/>
    <n v="824"/>
    <n v="86346"/>
    <x v="0"/>
  </r>
  <r>
    <n v="19043"/>
    <s v="Critical"/>
    <n v="0.1"/>
    <n v="104.85"/>
    <n v="4.6500000000000004"/>
    <n v="3012"/>
    <x v="1"/>
    <s v="Annie Livingston"/>
    <s v="Regular Air"/>
    <x v="0"/>
    <x v="0"/>
    <x v="7"/>
    <s v="Small Box"/>
    <x v="851"/>
    <n v="0.37"/>
    <n v="0.69"/>
    <s v="United States"/>
    <x v="1"/>
    <x v="4"/>
    <s v="Rochester"/>
    <n v="14609"/>
    <x v="65"/>
    <x v="4"/>
    <s v="2015"/>
    <d v="2015-04-29T00:00:00"/>
    <n v="929.7956999999999"/>
    <n v="14"/>
    <n v="1347.53"/>
    <n v="86346"/>
    <x v="0"/>
  </r>
  <r>
    <n v="22064"/>
    <s v="Critical"/>
    <n v="0.01"/>
    <n v="5.58"/>
    <n v="5.3"/>
    <n v="3017"/>
    <x v="1"/>
    <s v="Melvin Benton"/>
    <s v="Regular Air"/>
    <x v="0"/>
    <x v="0"/>
    <x v="4"/>
    <s v="Small Box"/>
    <x v="127"/>
    <n v="0.35"/>
    <n v="-0.64964157706093184"/>
    <s v="United States"/>
    <x v="0"/>
    <x v="1"/>
    <s v="Encinitas"/>
    <n v="92024"/>
    <x v="85"/>
    <x v="0"/>
    <s v="2015"/>
    <d v="2015-01-10T00:00:00"/>
    <n v="-7.25"/>
    <n v="1"/>
    <n v="11.16"/>
    <n v="89071"/>
    <x v="0"/>
  </r>
  <r>
    <n v="22065"/>
    <s v="Critical"/>
    <n v="0.03"/>
    <n v="3.98"/>
    <n v="0.7"/>
    <n v="3017"/>
    <x v="1"/>
    <s v="Melvin Benton"/>
    <s v="Regular Air"/>
    <x v="0"/>
    <x v="0"/>
    <x v="0"/>
    <s v="Wrap Bag"/>
    <x v="852"/>
    <n v="0.52"/>
    <n v="0.69"/>
    <s v="United States"/>
    <x v="0"/>
    <x v="1"/>
    <s v="Encinitas"/>
    <n v="92024"/>
    <x v="85"/>
    <x v="0"/>
    <s v="2015"/>
    <d v="2015-01-10T00:00:00"/>
    <n v="31.201799999999995"/>
    <n v="11"/>
    <n v="45.22"/>
    <n v="89071"/>
    <x v="0"/>
  </r>
  <r>
    <n v="18950"/>
    <s v="Low"/>
    <n v="0.01"/>
    <n v="4.9800000000000004"/>
    <n v="4.75"/>
    <n v="3035"/>
    <x v="1"/>
    <s v="Tina Evans"/>
    <s v="Regular Air"/>
    <x v="1"/>
    <x v="0"/>
    <x v="7"/>
    <s v="Small Box"/>
    <x v="853"/>
    <n v="0.36"/>
    <n v="-1.4339769506895901"/>
    <s v="United States"/>
    <x v="2"/>
    <x v="12"/>
    <s v="Lombard"/>
    <n v="60148"/>
    <x v="43"/>
    <x v="0"/>
    <s v="2015"/>
    <d v="2015-01-20T00:00:00"/>
    <n v="-75.900400000000005"/>
    <n v="10"/>
    <n v="52.93"/>
    <n v="89128"/>
    <x v="0"/>
  </r>
  <r>
    <n v="18951"/>
    <s v="Low"/>
    <n v="0.04"/>
    <n v="6.35"/>
    <n v="1.02"/>
    <n v="3035"/>
    <x v="1"/>
    <s v="Tina Evans"/>
    <s v="Regular Air"/>
    <x v="1"/>
    <x v="0"/>
    <x v="7"/>
    <s v="Wrap Bag"/>
    <x v="318"/>
    <n v="0.39"/>
    <n v="0.69"/>
    <s v="United States"/>
    <x v="2"/>
    <x v="12"/>
    <s v="Lombard"/>
    <n v="60148"/>
    <x v="43"/>
    <x v="0"/>
    <s v="2015"/>
    <d v="2015-01-20T00:00:00"/>
    <n v="52.170899999999996"/>
    <n v="12"/>
    <n v="75.61"/>
    <n v="89128"/>
    <x v="0"/>
  </r>
  <r>
    <n v="19849"/>
    <s v="Not Specified"/>
    <n v="0.02"/>
    <n v="12.99"/>
    <n v="14.37"/>
    <n v="3036"/>
    <x v="1"/>
    <s v="Edith Reynolds"/>
    <s v="Regular Air"/>
    <x v="1"/>
    <x v="1"/>
    <x v="2"/>
    <s v="Large Box"/>
    <x v="193"/>
    <n v="0.73"/>
    <n v="-2.3633944411590777"/>
    <s v="United States"/>
    <x v="2"/>
    <x v="48"/>
    <s v="Mandan"/>
    <n v="58554"/>
    <x v="59"/>
    <x v="0"/>
    <s v="2015"/>
    <d v="2015-01-18T00:00:00"/>
    <n v="-159.86000000000001"/>
    <n v="5"/>
    <n v="67.64"/>
    <n v="89129"/>
    <x v="0"/>
  </r>
  <r>
    <n v="19850"/>
    <s v="Not Specified"/>
    <n v="0.05"/>
    <n v="35.44"/>
    <n v="7.5"/>
    <n v="3036"/>
    <x v="1"/>
    <s v="Edith Reynolds"/>
    <s v="Regular Air"/>
    <x v="1"/>
    <x v="0"/>
    <x v="7"/>
    <s v="Small Box"/>
    <x v="854"/>
    <n v="0.38"/>
    <n v="0.69"/>
    <s v="United States"/>
    <x v="2"/>
    <x v="48"/>
    <s v="Mandan"/>
    <n v="58554"/>
    <x v="59"/>
    <x v="0"/>
    <s v="2015"/>
    <d v="2015-01-18T00:00:00"/>
    <n v="165.88979999999998"/>
    <n v="7"/>
    <n v="240.42"/>
    <n v="89129"/>
    <x v="0"/>
  </r>
  <r>
    <n v="19851"/>
    <s v="Not Specified"/>
    <n v="0.02"/>
    <n v="12.98"/>
    <n v="3.14"/>
    <n v="3036"/>
    <x v="1"/>
    <s v="Edith Reynolds"/>
    <s v="Regular Air"/>
    <x v="1"/>
    <x v="0"/>
    <x v="12"/>
    <s v="Small Pack"/>
    <x v="47"/>
    <n v="0.6"/>
    <n v="0.40677874186550977"/>
    <s v="United States"/>
    <x v="2"/>
    <x v="48"/>
    <s v="Mandan"/>
    <n v="58554"/>
    <x v="59"/>
    <x v="0"/>
    <s v="2015"/>
    <d v="2015-01-19T00:00:00"/>
    <n v="75.010000000000005"/>
    <n v="14"/>
    <n v="184.4"/>
    <n v="89129"/>
    <x v="0"/>
  </r>
  <r>
    <n v="22201"/>
    <s v="Critical"/>
    <n v="0.08"/>
    <n v="178.47"/>
    <n v="19.989999999999998"/>
    <n v="3036"/>
    <x v="1"/>
    <s v="Edith Reynolds"/>
    <s v="Regular Air"/>
    <x v="1"/>
    <x v="0"/>
    <x v="10"/>
    <s v="Small Box"/>
    <x v="179"/>
    <n v="0.55000000000000004"/>
    <n v="0.59632141945970674"/>
    <s v="United States"/>
    <x v="2"/>
    <x v="48"/>
    <s v="Mandan"/>
    <n v="58554"/>
    <x v="114"/>
    <x v="5"/>
    <s v="2015"/>
    <d v="2015-03-16T00:00:00"/>
    <n v="2267.2199999999998"/>
    <n v="22"/>
    <n v="3802.01"/>
    <n v="89130"/>
    <x v="0"/>
  </r>
  <r>
    <n v="19381"/>
    <s v="Not Specified"/>
    <n v="0.08"/>
    <n v="73.98"/>
    <n v="4"/>
    <n v="3041"/>
    <x v="1"/>
    <s v="Carrie Duke"/>
    <s v="Regular Air"/>
    <x v="0"/>
    <x v="2"/>
    <x v="13"/>
    <s v="Small Box"/>
    <x v="124"/>
    <n v="0.77"/>
    <n v="8.2222617143534085E-2"/>
    <s v="United States"/>
    <x v="2"/>
    <x v="13"/>
    <s v="Garden City"/>
    <n v="67846"/>
    <x v="7"/>
    <x v="3"/>
    <s v="2015"/>
    <d v="2015-05-18T00:00:00"/>
    <n v="97.159999999999926"/>
    <n v="17"/>
    <n v="1181.67"/>
    <n v="86102"/>
    <x v="0"/>
  </r>
  <r>
    <n v="19382"/>
    <s v="Not Specified"/>
    <n v="0.02"/>
    <n v="3.68"/>
    <n v="1.32"/>
    <n v="3041"/>
    <x v="1"/>
    <s v="Carrie Duke"/>
    <s v="Regular Air"/>
    <x v="0"/>
    <x v="0"/>
    <x v="12"/>
    <s v="Wrap Bag"/>
    <x v="300"/>
    <n v="0.83"/>
    <n v="-0.68994320080187099"/>
    <s v="United States"/>
    <x v="2"/>
    <x v="13"/>
    <s v="Garden City"/>
    <n v="67846"/>
    <x v="7"/>
    <x v="3"/>
    <s v="2015"/>
    <d v="2015-05-17T00:00:00"/>
    <n v="-20.65"/>
    <n v="8"/>
    <n v="29.93"/>
    <n v="86102"/>
    <x v="0"/>
  </r>
  <r>
    <n v="20049"/>
    <s v="Medium"/>
    <n v="7.0000000000000007E-2"/>
    <n v="14.48"/>
    <n v="6.46"/>
    <n v="3042"/>
    <x v="0"/>
    <s v="Tara Gold"/>
    <s v="Regular Air"/>
    <x v="2"/>
    <x v="0"/>
    <x v="8"/>
    <s v="Small Box"/>
    <x v="855"/>
    <n v="0.38"/>
    <n v="0.39610109146092337"/>
    <s v="United States"/>
    <x v="2"/>
    <x v="13"/>
    <s v="Hutchinson"/>
    <n v="67501"/>
    <x v="128"/>
    <x v="2"/>
    <s v="2015"/>
    <d v="2015-02-05T00:00:00"/>
    <n v="67.864000000000004"/>
    <n v="12"/>
    <n v="171.33"/>
    <n v="86101"/>
    <x v="0"/>
  </r>
  <r>
    <n v="21475"/>
    <s v="High"/>
    <n v="0"/>
    <n v="6.48"/>
    <n v="5.19"/>
    <n v="3045"/>
    <x v="0"/>
    <s v="Jordan Beard"/>
    <s v="Regular Air"/>
    <x v="2"/>
    <x v="0"/>
    <x v="7"/>
    <s v="Small Box"/>
    <x v="856"/>
    <n v="0.37"/>
    <n v="-0.16747977153736313"/>
    <s v="United States"/>
    <x v="2"/>
    <x v="13"/>
    <s v="Leavenworth"/>
    <n v="66048"/>
    <x v="132"/>
    <x v="1"/>
    <s v="2015"/>
    <d v="2015-06-07T00:00:00"/>
    <n v="-14.074999999999999"/>
    <n v="12"/>
    <n v="84.04"/>
    <n v="86104"/>
    <x v="0"/>
  </r>
  <r>
    <n v="24415"/>
    <s v="High"/>
    <n v="0.05"/>
    <n v="120.98"/>
    <n v="30"/>
    <n v="3046"/>
    <x v="0"/>
    <s v="Andrew Pearce"/>
    <s v="Delivery Truck"/>
    <x v="2"/>
    <x v="1"/>
    <x v="1"/>
    <s v="Jumbo Drum"/>
    <x v="478"/>
    <n v="0.64"/>
    <n v="-0.31370668366127619"/>
    <s v="United States"/>
    <x v="2"/>
    <x v="13"/>
    <s v="Leawood"/>
    <n v="66209"/>
    <x v="6"/>
    <x v="2"/>
    <s v="2015"/>
    <d v="2015-02-14T00:00:00"/>
    <n v="-78.759200000000007"/>
    <n v="2"/>
    <n v="251.06"/>
    <n v="86103"/>
    <x v="0"/>
  </r>
  <r>
    <n v="23188"/>
    <s v="High"/>
    <n v="0.06"/>
    <n v="276.2"/>
    <n v="24.49"/>
    <n v="3048"/>
    <x v="0"/>
    <s v="Tracy G Starr"/>
    <s v="Express Air"/>
    <x v="0"/>
    <x v="1"/>
    <x v="1"/>
    <s v="Large Box"/>
    <x v="147"/>
    <m/>
    <n v="0.44717608482471199"/>
    <s v="United States"/>
    <x v="0"/>
    <x v="1"/>
    <s v="Berkeley"/>
    <n v="94704"/>
    <x v="93"/>
    <x v="5"/>
    <s v="2015"/>
    <d v="2015-03-07T00:00:00"/>
    <n v="1167.3800000000001"/>
    <n v="10"/>
    <n v="2610.56"/>
    <n v="89789"/>
    <x v="0"/>
  </r>
  <r>
    <n v="25904"/>
    <s v="Medium"/>
    <n v="0.06"/>
    <n v="125.99"/>
    <n v="2.5"/>
    <n v="3053"/>
    <x v="0"/>
    <s v="Robin Tyler"/>
    <s v="Regular Air"/>
    <x v="0"/>
    <x v="2"/>
    <x v="5"/>
    <s v="Small Box"/>
    <x v="418"/>
    <n v="0.6"/>
    <n v="0.34254532442748092"/>
    <s v="United States"/>
    <x v="3"/>
    <x v="35"/>
    <s v="Murray"/>
    <n v="42071"/>
    <x v="118"/>
    <x v="2"/>
    <s v="2015"/>
    <d v="2015-02-05T00:00:00"/>
    <n v="402.06599999999997"/>
    <n v="11"/>
    <n v="1173.76"/>
    <n v="86662"/>
    <x v="0"/>
  </r>
  <r>
    <n v="20516"/>
    <s v="Medium"/>
    <n v="7.0000000000000007E-2"/>
    <n v="8.33"/>
    <n v="1.99"/>
    <n v="3063"/>
    <x v="1"/>
    <s v="Ann Steele"/>
    <s v="Regular Air"/>
    <x v="3"/>
    <x v="2"/>
    <x v="13"/>
    <s v="Small Pack"/>
    <x v="140"/>
    <n v="0.52"/>
    <n v="0.23766905330151153"/>
    <s v="United States"/>
    <x v="0"/>
    <x v="0"/>
    <s v="Kirkland"/>
    <n v="98034"/>
    <x v="115"/>
    <x v="2"/>
    <s v="2015"/>
    <d v="2015-02-28T00:00:00"/>
    <n v="11.95"/>
    <n v="6"/>
    <n v="50.28"/>
    <n v="88447"/>
    <x v="0"/>
  </r>
  <r>
    <n v="20517"/>
    <s v="Medium"/>
    <n v="0.03"/>
    <n v="499.99"/>
    <n v="24.49"/>
    <n v="3063"/>
    <x v="1"/>
    <s v="Ann Steele"/>
    <s v="Regular Air"/>
    <x v="3"/>
    <x v="2"/>
    <x v="16"/>
    <s v="Large Box"/>
    <x v="857"/>
    <n v="0.36"/>
    <n v="0.69"/>
    <s v="United States"/>
    <x v="0"/>
    <x v="0"/>
    <s v="Kirkland"/>
    <n v="98034"/>
    <x v="115"/>
    <x v="2"/>
    <s v="2015"/>
    <d v="2015-02-27T00:00:00"/>
    <n v="1773.6104999999998"/>
    <n v="5"/>
    <n v="2570.4499999999998"/>
    <n v="88447"/>
    <x v="0"/>
  </r>
  <r>
    <n v="19652"/>
    <s v="Not Specified"/>
    <n v="0.03"/>
    <n v="20.99"/>
    <n v="0.99"/>
    <n v="3063"/>
    <x v="1"/>
    <s v="Ann Steele"/>
    <s v="Regular Air"/>
    <x v="3"/>
    <x v="2"/>
    <x v="5"/>
    <s v="Wrap Bag"/>
    <x v="201"/>
    <n v="0.56999999999999995"/>
    <n v="2.6324667967520646E-2"/>
    <s v="United States"/>
    <x v="0"/>
    <x v="0"/>
    <s v="Kirkland"/>
    <n v="98034"/>
    <x v="84"/>
    <x v="3"/>
    <s v="2015"/>
    <d v="2015-05-26T00:00:00"/>
    <n v="4.1822000000000052"/>
    <n v="9"/>
    <n v="158.87"/>
    <n v="88449"/>
    <x v="0"/>
  </r>
  <r>
    <n v="23811"/>
    <s v="Low"/>
    <n v="0.03"/>
    <n v="6.45"/>
    <n v="1.34"/>
    <n v="3064"/>
    <x v="0"/>
    <s v="Clarence Crowder"/>
    <s v="Regular Air"/>
    <x v="3"/>
    <x v="0"/>
    <x v="7"/>
    <s v="Wrap Bag"/>
    <x v="858"/>
    <n v="0.36"/>
    <n v="0.69"/>
    <s v="United States"/>
    <x v="0"/>
    <x v="0"/>
    <s v="Lacey"/>
    <n v="98503"/>
    <x v="101"/>
    <x v="0"/>
    <s v="2015"/>
    <d v="2015-01-19T00:00:00"/>
    <n v="39.129899999999999"/>
    <n v="9"/>
    <n v="56.71"/>
    <n v="88448"/>
    <x v="0"/>
  </r>
  <r>
    <n v="25239"/>
    <s v="Not Specified"/>
    <n v="0.06"/>
    <n v="355.98"/>
    <n v="58.92"/>
    <n v="3067"/>
    <x v="0"/>
    <s v="Carole Miller"/>
    <s v="Delivery Truck"/>
    <x v="3"/>
    <x v="1"/>
    <x v="1"/>
    <s v="Jumbo Drum"/>
    <x v="464"/>
    <n v="0.64"/>
    <n v="0.32656191015477543"/>
    <s v="United States"/>
    <x v="1"/>
    <x v="10"/>
    <s v="Austintown"/>
    <n v="44515"/>
    <x v="21"/>
    <x v="5"/>
    <s v="2015"/>
    <d v="2015-03-03T00:00:00"/>
    <n v="1660.92"/>
    <n v="14"/>
    <n v="5086.08"/>
    <n v="91376"/>
    <x v="0"/>
  </r>
  <r>
    <n v="21027"/>
    <s v="High"/>
    <n v="0.03"/>
    <n v="120.98"/>
    <n v="30"/>
    <n v="3069"/>
    <x v="1"/>
    <s v="Tiffany Merrill"/>
    <s v="Delivery Truck"/>
    <x v="3"/>
    <x v="1"/>
    <x v="1"/>
    <s v="Jumbo Drum"/>
    <x v="478"/>
    <n v="0.64"/>
    <n v="0.33678798595898546"/>
    <s v="United States"/>
    <x v="2"/>
    <x v="3"/>
    <s v="Oakdale"/>
    <n v="55128"/>
    <x v="144"/>
    <x v="1"/>
    <s v="2015"/>
    <d v="2015-06-03T00:00:00"/>
    <n v="638.02800000000002"/>
    <n v="15"/>
    <n v="1894.45"/>
    <n v="88191"/>
    <x v="0"/>
  </r>
  <r>
    <n v="21028"/>
    <s v="High"/>
    <n v="0.01"/>
    <n v="15.68"/>
    <n v="3.73"/>
    <n v="3069"/>
    <x v="1"/>
    <s v="Tiffany Merrill"/>
    <s v="Regular Air"/>
    <x v="3"/>
    <x v="1"/>
    <x v="2"/>
    <s v="Small Pack"/>
    <x v="770"/>
    <n v="0.46"/>
    <n v="0.69"/>
    <s v="United States"/>
    <x v="2"/>
    <x v="3"/>
    <s v="Oakdale"/>
    <n v="55128"/>
    <x v="144"/>
    <x v="1"/>
    <s v="2015"/>
    <d v="2015-06-03T00:00:00"/>
    <n v="138.49679999999998"/>
    <n v="12"/>
    <n v="200.72"/>
    <n v="88191"/>
    <x v="0"/>
  </r>
  <r>
    <n v="22213"/>
    <s v="Critical"/>
    <n v="0.09"/>
    <n v="1.82"/>
    <n v="0.83"/>
    <n v="3069"/>
    <x v="1"/>
    <s v="Tiffany Merrill"/>
    <s v="Regular Air"/>
    <x v="3"/>
    <x v="0"/>
    <x v="0"/>
    <s v="Wrap Bag"/>
    <x v="859"/>
    <n v="0.56999999999999995"/>
    <n v="-0.18288973384030419"/>
    <s v="United States"/>
    <x v="2"/>
    <x v="3"/>
    <s v="Oakdale"/>
    <n v="55128"/>
    <x v="79"/>
    <x v="2"/>
    <s v="2015"/>
    <d v="2015-02-15T00:00:00"/>
    <n v="-6.734"/>
    <n v="22"/>
    <n v="36.82"/>
    <n v="88192"/>
    <x v="0"/>
  </r>
  <r>
    <n v="2063"/>
    <s v="Low"/>
    <n v="0.06"/>
    <n v="19.23"/>
    <n v="6.15"/>
    <n v="3075"/>
    <x v="0"/>
    <s v="Gordon Brandt"/>
    <s v="Regular Air"/>
    <x v="0"/>
    <x v="1"/>
    <x v="2"/>
    <s v="Small Pack"/>
    <x v="159"/>
    <n v="0.44"/>
    <n v="-0.3"/>
    <s v="United States"/>
    <x v="0"/>
    <x v="1"/>
    <s v="Los Angeles"/>
    <n v="90061"/>
    <x v="136"/>
    <x v="2"/>
    <s v="2015"/>
    <d v="2015-02-28T00:00:00"/>
    <n v="-25.38"/>
    <n v="4"/>
    <n v="84.6"/>
    <n v="14756"/>
    <x v="0"/>
  </r>
  <r>
    <n v="19739"/>
    <s v="Medium"/>
    <n v="0"/>
    <n v="137.47999999999999"/>
    <n v="32.18"/>
    <n v="3076"/>
    <x v="0"/>
    <s v="Peter Hardy"/>
    <s v="Delivery Truck"/>
    <x v="2"/>
    <x v="1"/>
    <x v="14"/>
    <s v="Jumbo Box"/>
    <x v="860"/>
    <n v="0.78"/>
    <n v="-0.68498736310025277"/>
    <s v="United States"/>
    <x v="1"/>
    <x v="10"/>
    <s v="Stow"/>
    <n v="44224"/>
    <x v="0"/>
    <x v="0"/>
    <s v="2015"/>
    <d v="2015-01-08T00:00:00"/>
    <n v="-203.27"/>
    <n v="2"/>
    <n v="296.75"/>
    <n v="88241"/>
    <x v="0"/>
  </r>
  <r>
    <n v="23816"/>
    <s v="Medium"/>
    <n v="7.0000000000000007E-2"/>
    <n v="300.97000000000003"/>
    <n v="7.18"/>
    <n v="3077"/>
    <x v="0"/>
    <s v="Lynne Reid"/>
    <s v="Regular Air"/>
    <x v="2"/>
    <x v="2"/>
    <x v="13"/>
    <s v="Small Box"/>
    <x v="394"/>
    <n v="0.48"/>
    <n v="-1.3871350051528684"/>
    <s v="United States"/>
    <x v="1"/>
    <x v="10"/>
    <s v="Strongsville"/>
    <n v="44136"/>
    <x v="163"/>
    <x v="3"/>
    <s v="2015"/>
    <d v="2015-05-09T00:00:00"/>
    <n v="-807.59"/>
    <n v="2"/>
    <n v="582.20000000000005"/>
    <n v="88239"/>
    <x v="0"/>
  </r>
  <r>
    <n v="25489"/>
    <s v="Not Specified"/>
    <n v="0.04"/>
    <n v="35.44"/>
    <n v="5.09"/>
    <n v="3078"/>
    <x v="1"/>
    <s v="Kate McKenna"/>
    <s v="Regular Air"/>
    <x v="2"/>
    <x v="0"/>
    <x v="7"/>
    <s v="Small Box"/>
    <x v="861"/>
    <n v="0.38"/>
    <n v="0.69"/>
    <s v="United States"/>
    <x v="1"/>
    <x v="10"/>
    <s v="Toledo"/>
    <n v="43615"/>
    <x v="164"/>
    <x v="1"/>
    <s v="2015"/>
    <d v="2015-06-11T00:00:00"/>
    <n v="118.6317"/>
    <n v="5"/>
    <n v="171.93"/>
    <n v="88240"/>
    <x v="0"/>
  </r>
  <r>
    <n v="25490"/>
    <s v="Not Specified"/>
    <n v="0.08"/>
    <n v="3.98"/>
    <n v="0.7"/>
    <n v="3078"/>
    <x v="1"/>
    <s v="Kate McKenna"/>
    <s v="Regular Air"/>
    <x v="2"/>
    <x v="0"/>
    <x v="0"/>
    <s v="Wrap Bag"/>
    <x v="852"/>
    <n v="0.52"/>
    <n v="0.66223358908780916"/>
    <s v="United States"/>
    <x v="1"/>
    <x v="10"/>
    <s v="Toledo"/>
    <n v="43615"/>
    <x v="164"/>
    <x v="1"/>
    <s v="2015"/>
    <d v="2015-06-14T00:00:00"/>
    <n v="23.304000000000002"/>
    <n v="9"/>
    <n v="35.19"/>
    <n v="88240"/>
    <x v="0"/>
  </r>
  <r>
    <n v="5816"/>
    <s v="Medium"/>
    <n v="7.0000000000000007E-2"/>
    <n v="300.97000000000003"/>
    <n v="7.18"/>
    <n v="3079"/>
    <x v="1"/>
    <s v="Andrew Levine"/>
    <s v="Regular Air"/>
    <x v="2"/>
    <x v="2"/>
    <x v="13"/>
    <s v="Small Box"/>
    <x v="394"/>
    <n v="0.48"/>
    <n v="-0.39632623215503832"/>
    <s v="United States"/>
    <x v="1"/>
    <x v="19"/>
    <s v="Philadelphia"/>
    <n v="19112"/>
    <x v="163"/>
    <x v="3"/>
    <s v="2015"/>
    <d v="2015-05-09T00:00:00"/>
    <n v="-807.59"/>
    <n v="7"/>
    <n v="2037.69"/>
    <n v="41253"/>
    <x v="0"/>
  </r>
  <r>
    <n v="7489"/>
    <s v="Not Specified"/>
    <n v="0.04"/>
    <n v="35.44"/>
    <n v="5.09"/>
    <n v="3079"/>
    <x v="1"/>
    <s v="Andrew Levine"/>
    <s v="Regular Air"/>
    <x v="2"/>
    <x v="0"/>
    <x v="7"/>
    <s v="Small Box"/>
    <x v="861"/>
    <n v="0.38"/>
    <n v="0.20872455338595761"/>
    <s v="United States"/>
    <x v="1"/>
    <x v="19"/>
    <s v="Philadelphia"/>
    <n v="19112"/>
    <x v="164"/>
    <x v="1"/>
    <s v="2015"/>
    <d v="2015-06-11T00:00:00"/>
    <n v="150.72"/>
    <n v="21"/>
    <n v="722.1"/>
    <n v="53476"/>
    <x v="0"/>
  </r>
  <r>
    <n v="7490"/>
    <s v="Not Specified"/>
    <n v="0.08"/>
    <n v="3.98"/>
    <n v="0.7"/>
    <n v="3079"/>
    <x v="1"/>
    <s v="Andrew Levine"/>
    <s v="Regular Air"/>
    <x v="2"/>
    <x v="0"/>
    <x v="0"/>
    <s v="Wrap Bag"/>
    <x v="852"/>
    <n v="0.52"/>
    <n v="0.13794573092768861"/>
    <s v="United States"/>
    <x v="1"/>
    <x v="19"/>
    <s v="Philadelphia"/>
    <n v="19112"/>
    <x v="164"/>
    <x v="1"/>
    <s v="2015"/>
    <d v="2015-06-14T00:00:00"/>
    <n v="19.420000000000002"/>
    <n v="36"/>
    <n v="140.78"/>
    <n v="53476"/>
    <x v="0"/>
  </r>
  <r>
    <n v="7491"/>
    <s v="Not Specified"/>
    <n v="0.01"/>
    <n v="1.76"/>
    <n v="0.7"/>
    <n v="3079"/>
    <x v="1"/>
    <s v="Andrew Levine"/>
    <s v="Regular Air"/>
    <x v="2"/>
    <x v="0"/>
    <x v="0"/>
    <s v="Wrap Bag"/>
    <x v="28"/>
    <n v="0.56000000000000005"/>
    <n v="2.4128893000308356E-2"/>
    <s v="United States"/>
    <x v="1"/>
    <x v="19"/>
    <s v="Philadelphia"/>
    <n v="19112"/>
    <x v="164"/>
    <x v="1"/>
    <s v="2015"/>
    <d v="2015-06-12T00:00:00"/>
    <n v="3.13"/>
    <n v="71"/>
    <n v="129.72"/>
    <n v="53476"/>
    <x v="0"/>
  </r>
  <r>
    <n v="7492"/>
    <s v="Not Specified"/>
    <n v="0.01"/>
    <n v="193.17"/>
    <n v="19.989999999999998"/>
    <n v="3079"/>
    <x v="1"/>
    <s v="Andrew Levine"/>
    <s v="Express Air"/>
    <x v="2"/>
    <x v="0"/>
    <x v="10"/>
    <s v="Small Box"/>
    <x v="538"/>
    <n v="0.71"/>
    <n v="9.3599530144418241E-2"/>
    <s v="United States"/>
    <x v="1"/>
    <x v="19"/>
    <s v="Philadelphia"/>
    <n v="19112"/>
    <x v="164"/>
    <x v="1"/>
    <s v="2015"/>
    <d v="2015-06-11T00:00:00"/>
    <n v="1141.07"/>
    <n v="63"/>
    <n v="12190.98"/>
    <n v="53476"/>
    <x v="0"/>
  </r>
  <r>
    <n v="1739"/>
    <s v="Medium"/>
    <n v="0"/>
    <n v="137.47999999999999"/>
    <n v="32.18"/>
    <n v="3079"/>
    <x v="1"/>
    <s v="Andrew Levine"/>
    <s v="Delivery Truck"/>
    <x v="2"/>
    <x v="1"/>
    <x v="14"/>
    <s v="Jumbo Box"/>
    <x v="860"/>
    <n v="0.78"/>
    <n v="-0.13699654930716559"/>
    <s v="United States"/>
    <x v="1"/>
    <x v="19"/>
    <s v="Philadelphia"/>
    <n v="19112"/>
    <x v="0"/>
    <x v="0"/>
    <s v="2015"/>
    <d v="2015-01-08T00:00:00"/>
    <n v="-203.27"/>
    <n v="10"/>
    <n v="1483.76"/>
    <n v="12480"/>
    <x v="0"/>
  </r>
  <r>
    <n v="6807"/>
    <s v="Critical"/>
    <n v="0"/>
    <n v="2.21"/>
    <n v="1"/>
    <n v="3079"/>
    <x v="1"/>
    <s v="Andrew Levine"/>
    <s v="Express Air"/>
    <x v="2"/>
    <x v="0"/>
    <x v="0"/>
    <s v="Wrap Bag"/>
    <x v="862"/>
    <n v="0.38"/>
    <n v="0.11481991282404221"/>
    <s v="United States"/>
    <x v="1"/>
    <x v="19"/>
    <s v="Philadelphia"/>
    <n v="19112"/>
    <x v="69"/>
    <x v="1"/>
    <s v="2015"/>
    <d v="2015-06-11T00:00:00"/>
    <n v="10.01"/>
    <n v="33"/>
    <n v="87.18"/>
    <n v="48483"/>
    <x v="0"/>
  </r>
  <r>
    <n v="19756"/>
    <s v="High"/>
    <n v="0"/>
    <n v="65.989999999999995"/>
    <n v="5.99"/>
    <n v="3084"/>
    <x v="1"/>
    <s v="Debbie Hsu"/>
    <s v="Express Air"/>
    <x v="2"/>
    <x v="2"/>
    <x v="5"/>
    <s v="Small Box"/>
    <x v="788"/>
    <n v="0.57999999999999996"/>
    <n v="0.3928100239081726"/>
    <s v="United States"/>
    <x v="0"/>
    <x v="0"/>
    <s v="Lacey"/>
    <n v="98503"/>
    <x v="18"/>
    <x v="4"/>
    <s v="2015"/>
    <d v="2015-04-22T00:00:00"/>
    <n v="313.81200000000001"/>
    <n v="14"/>
    <n v="798.89"/>
    <n v="89879"/>
    <x v="0"/>
  </r>
  <r>
    <n v="20589"/>
    <s v="Not Specified"/>
    <n v="0.01"/>
    <n v="7.1"/>
    <n v="6.05"/>
    <n v="3084"/>
    <x v="1"/>
    <s v="Debbie Hsu"/>
    <s v="Regular Air"/>
    <x v="2"/>
    <x v="0"/>
    <x v="8"/>
    <s v="Small Box"/>
    <x v="227"/>
    <n v="0.39"/>
    <n v="-0.29421315414070126"/>
    <s v="United States"/>
    <x v="0"/>
    <x v="0"/>
    <s v="Lacey"/>
    <n v="98503"/>
    <x v="137"/>
    <x v="1"/>
    <s v="2015"/>
    <d v="2015-06-25T00:00:00"/>
    <n v="-39.186250000000001"/>
    <n v="18"/>
    <n v="133.19"/>
    <n v="89880"/>
    <x v="0"/>
  </r>
  <r>
    <n v="20590"/>
    <s v="Not Specified"/>
    <n v="0.05"/>
    <n v="18.97"/>
    <n v="9.0299999999999994"/>
    <n v="3084"/>
    <x v="1"/>
    <s v="Debbie Hsu"/>
    <s v="Regular Air"/>
    <x v="2"/>
    <x v="0"/>
    <x v="7"/>
    <s v="Small Box"/>
    <x v="273"/>
    <n v="0.37"/>
    <n v="-1.9418473235384773E-2"/>
    <s v="United States"/>
    <x v="0"/>
    <x v="0"/>
    <s v="Lacey"/>
    <n v="98503"/>
    <x v="137"/>
    <x v="1"/>
    <s v="2015"/>
    <d v="2015-06-25T00:00:00"/>
    <n v="-1.89"/>
    <n v="5"/>
    <n v="97.33"/>
    <n v="89880"/>
    <x v="0"/>
  </r>
  <r>
    <n v="20008"/>
    <s v="High"/>
    <n v="0.05"/>
    <n v="39.99"/>
    <n v="10.25"/>
    <n v="3086"/>
    <x v="0"/>
    <s v="Ted Durham"/>
    <s v="Express Air"/>
    <x v="3"/>
    <x v="2"/>
    <x v="13"/>
    <s v="Small Box"/>
    <x v="863"/>
    <n v="0.55000000000000004"/>
    <n v="3.2770605759682228E-2"/>
    <s v="United States"/>
    <x v="3"/>
    <x v="26"/>
    <s v="North Port"/>
    <n v="34287"/>
    <x v="73"/>
    <x v="3"/>
    <s v="2015"/>
    <d v="2015-05-19T00:00:00"/>
    <n v="4.29"/>
    <n v="3"/>
    <n v="130.91"/>
    <n v="88380"/>
    <x v="0"/>
  </r>
  <r>
    <n v="21085"/>
    <s v="Low"/>
    <n v="7.0000000000000007E-2"/>
    <n v="49.43"/>
    <n v="19.989999999999998"/>
    <n v="3089"/>
    <x v="0"/>
    <s v="Sandy Cannon"/>
    <s v="Regular Air"/>
    <x v="0"/>
    <x v="0"/>
    <x v="15"/>
    <s v="Small Box"/>
    <x v="864"/>
    <n v="0.56999999999999995"/>
    <n v="-0.43563267333759137"/>
    <s v="United States"/>
    <x v="2"/>
    <x v="13"/>
    <s v="Leawood"/>
    <n v="66209"/>
    <x v="76"/>
    <x v="0"/>
    <s v="2015"/>
    <d v="2015-01-29T00:00:00"/>
    <n v="-122.77"/>
    <n v="6"/>
    <n v="281.82"/>
    <n v="91219"/>
    <x v="0"/>
  </r>
  <r>
    <n v="20357"/>
    <s v="Critical"/>
    <n v="0.09"/>
    <n v="207.48"/>
    <n v="0.99"/>
    <n v="3095"/>
    <x v="0"/>
    <s v="Milton Lindsay"/>
    <s v="Regular Air"/>
    <x v="3"/>
    <x v="0"/>
    <x v="15"/>
    <s v="Small Box"/>
    <x v="718"/>
    <n v="0.55000000000000004"/>
    <n v="0.69"/>
    <s v="United States"/>
    <x v="1"/>
    <x v="10"/>
    <s v="Hamilton"/>
    <n v="45011"/>
    <x v="71"/>
    <x v="0"/>
    <s v="2015"/>
    <d v="2015-01-21T00:00:00"/>
    <n v="683.9556"/>
    <n v="5"/>
    <n v="991.24"/>
    <n v="86220"/>
    <x v="0"/>
  </r>
  <r>
    <n v="21235"/>
    <s v="High"/>
    <n v="0.08"/>
    <n v="40.98"/>
    <n v="7.2"/>
    <n v="3096"/>
    <x v="1"/>
    <s v="Mike Howard"/>
    <s v="Express Air"/>
    <x v="3"/>
    <x v="0"/>
    <x v="15"/>
    <s v="Small Box"/>
    <x v="865"/>
    <n v="0.6"/>
    <n v="-0.13882863340563992"/>
    <s v="United States"/>
    <x v="1"/>
    <x v="10"/>
    <s v="Hilliard"/>
    <n v="43026"/>
    <x v="84"/>
    <x v="3"/>
    <s v="2015"/>
    <d v="2015-05-25T00:00:00"/>
    <n v="-16.64"/>
    <n v="3"/>
    <n v="119.86"/>
    <n v="86221"/>
    <x v="0"/>
  </r>
  <r>
    <n v="21236"/>
    <s v="High"/>
    <n v="0.08"/>
    <n v="8.1199999999999992"/>
    <n v="2.83"/>
    <n v="3096"/>
    <x v="1"/>
    <s v="Mike Howard"/>
    <s v="Express Air"/>
    <x v="3"/>
    <x v="2"/>
    <x v="13"/>
    <s v="Small Pack"/>
    <x v="293"/>
    <n v="0.77"/>
    <n v="-0.60473828085451042"/>
    <s v="United States"/>
    <x v="1"/>
    <x v="10"/>
    <s v="Hilliard"/>
    <n v="43026"/>
    <x v="84"/>
    <x v="3"/>
    <s v="2015"/>
    <d v="2015-05-25T00:00:00"/>
    <n v="-59.73"/>
    <n v="12"/>
    <n v="98.77"/>
    <n v="86221"/>
    <x v="0"/>
  </r>
  <r>
    <n v="21237"/>
    <s v="High"/>
    <n v="0.02"/>
    <n v="262.11"/>
    <n v="62.74"/>
    <n v="3096"/>
    <x v="1"/>
    <s v="Mike Howard"/>
    <s v="Delivery Truck"/>
    <x v="3"/>
    <x v="1"/>
    <x v="11"/>
    <s v="Jumbo Box"/>
    <x v="866"/>
    <n v="0.75"/>
    <n v="-0.25384865329512907"/>
    <s v="United States"/>
    <x v="1"/>
    <x v="10"/>
    <s v="Hilliard"/>
    <n v="43026"/>
    <x v="84"/>
    <x v="3"/>
    <s v="2015"/>
    <d v="2015-05-25T00:00:00"/>
    <n v="-633.44123700000023"/>
    <n v="9"/>
    <n v="2495.35"/>
    <n v="86221"/>
    <x v="0"/>
  </r>
  <r>
    <n v="25999"/>
    <s v="Critical"/>
    <n v="0.04"/>
    <n v="33.89"/>
    <n v="5.0999999999999996"/>
    <n v="3096"/>
    <x v="1"/>
    <s v="Mike Howard"/>
    <s v="Express Air"/>
    <x v="3"/>
    <x v="0"/>
    <x v="10"/>
    <s v="Small Box"/>
    <x v="867"/>
    <n v="0.6"/>
    <n v="0.36341184086042921"/>
    <s v="United States"/>
    <x v="1"/>
    <x v="10"/>
    <s v="Hilliard"/>
    <n v="43026"/>
    <x v="77"/>
    <x v="1"/>
    <s v="2015"/>
    <d v="2015-06-18T00:00:00"/>
    <n v="72.984000000000009"/>
    <n v="6"/>
    <n v="200.83"/>
    <n v="86222"/>
    <x v="0"/>
  </r>
  <r>
    <n v="19816"/>
    <s v="Critical"/>
    <n v="0.05"/>
    <n v="35.44"/>
    <n v="5.09"/>
    <n v="3098"/>
    <x v="1"/>
    <s v="Lorraine Boykin"/>
    <s v="Regular Air"/>
    <x v="3"/>
    <x v="0"/>
    <x v="7"/>
    <s v="Small Box"/>
    <x v="861"/>
    <n v="0.38"/>
    <n v="0.69"/>
    <s v="United States"/>
    <x v="1"/>
    <x v="4"/>
    <s v="Shirley"/>
    <n v="11967"/>
    <x v="4"/>
    <x v="4"/>
    <s v="2015"/>
    <d v="2015-04-09T00:00:00"/>
    <n v="240.17519999999996"/>
    <n v="10"/>
    <n v="348.08"/>
    <n v="89314"/>
    <x v="0"/>
  </r>
  <r>
    <n v="22503"/>
    <s v="Low"/>
    <n v="0"/>
    <n v="11.7"/>
    <n v="6.96"/>
    <n v="3098"/>
    <x v="1"/>
    <s v="Lorraine Boykin"/>
    <s v="Express Air"/>
    <x v="3"/>
    <x v="0"/>
    <x v="15"/>
    <s v="Medium Box"/>
    <x v="459"/>
    <n v="0.5"/>
    <n v="-8.5412711671349395E-2"/>
    <s v="United States"/>
    <x v="1"/>
    <x v="4"/>
    <s v="Shirley"/>
    <n v="11967"/>
    <x v="77"/>
    <x v="1"/>
    <s v="2015"/>
    <d v="2015-06-19T00:00:00"/>
    <n v="-11.248000000000001"/>
    <n v="10"/>
    <n v="131.69"/>
    <n v="89315"/>
    <x v="0"/>
  </r>
  <r>
    <n v="18930"/>
    <s v="Low"/>
    <n v="0.06"/>
    <n v="2.89"/>
    <n v="0.5"/>
    <n v="3098"/>
    <x v="1"/>
    <s v="Lorraine Boykin"/>
    <s v="Regular Air"/>
    <x v="3"/>
    <x v="0"/>
    <x v="9"/>
    <s v="Small Box"/>
    <x v="277"/>
    <n v="0.38"/>
    <n v="0.69"/>
    <s v="United States"/>
    <x v="1"/>
    <x v="4"/>
    <s v="Shirley"/>
    <n v="11967"/>
    <x v="136"/>
    <x v="2"/>
    <s v="2015"/>
    <d v="2015-02-28T00:00:00"/>
    <n v="9.611699999999999"/>
    <n v="5"/>
    <n v="13.93"/>
    <n v="89316"/>
    <x v="0"/>
  </r>
  <r>
    <n v="19805"/>
    <s v="Critical"/>
    <n v="7.0000000000000007E-2"/>
    <n v="35.99"/>
    <n v="5"/>
    <n v="3100"/>
    <x v="0"/>
    <s v="Gladys Holloway"/>
    <s v="Regular Air"/>
    <x v="3"/>
    <x v="2"/>
    <x v="5"/>
    <s v="Wrap Bag"/>
    <x v="615"/>
    <n v="0.82"/>
    <n v="-9.4548785871964682"/>
    <s v="United States"/>
    <x v="3"/>
    <x v="26"/>
    <s v="Oakland Park"/>
    <n v="33334"/>
    <x v="78"/>
    <x v="5"/>
    <s v="2015"/>
    <d v="2015-03-27T00:00:00"/>
    <n v="-299.81420000000003"/>
    <n v="1"/>
    <n v="31.71"/>
    <n v="89988"/>
    <x v="0"/>
  </r>
  <r>
    <n v="18087"/>
    <s v="Critical"/>
    <n v="0.04"/>
    <n v="3.08"/>
    <n v="0.99"/>
    <n v="3105"/>
    <x v="1"/>
    <s v="Lawrence Hester"/>
    <s v="Regular Air"/>
    <x v="1"/>
    <x v="0"/>
    <x v="9"/>
    <s v="Small Box"/>
    <x v="675"/>
    <n v="0.37"/>
    <n v="0.22996167305449092"/>
    <s v="United States"/>
    <x v="3"/>
    <x v="35"/>
    <s v="Murray"/>
    <n v="42071"/>
    <x v="80"/>
    <x v="5"/>
    <s v="2015"/>
    <d v="2015-03-21T00:00:00"/>
    <n v="13.799999999999999"/>
    <n v="19"/>
    <n v="60.01"/>
    <n v="86327"/>
    <x v="0"/>
  </r>
  <r>
    <n v="18088"/>
    <s v="Critical"/>
    <n v="0.02"/>
    <n v="6.48"/>
    <n v="5.9"/>
    <n v="3105"/>
    <x v="1"/>
    <s v="Lawrence Hester"/>
    <s v="Regular Air"/>
    <x v="1"/>
    <x v="0"/>
    <x v="7"/>
    <s v="Small Box"/>
    <x v="250"/>
    <n v="0.37"/>
    <n v="4.8274346010112101E-2"/>
    <s v="United States"/>
    <x v="3"/>
    <x v="35"/>
    <s v="Murray"/>
    <n v="42071"/>
    <x v="80"/>
    <x v="5"/>
    <s v="2015"/>
    <d v="2015-03-21T00:00:00"/>
    <n v="4.3919999999999995"/>
    <n v="13"/>
    <n v="90.98"/>
    <n v="86327"/>
    <x v="0"/>
  </r>
  <r>
    <n v="18089"/>
    <s v="Critical"/>
    <n v="0.04"/>
    <n v="125.99"/>
    <n v="4.2"/>
    <n v="3105"/>
    <x v="1"/>
    <s v="Lawrence Hester"/>
    <s v="Regular Air"/>
    <x v="1"/>
    <x v="2"/>
    <x v="5"/>
    <s v="Small Box"/>
    <x v="868"/>
    <n v="0.59"/>
    <n v="-0.18592114582513575"/>
    <s v="United States"/>
    <x v="3"/>
    <x v="35"/>
    <s v="Murray"/>
    <n v="42071"/>
    <x v="80"/>
    <x v="5"/>
    <s v="2015"/>
    <d v="2015-03-22T00:00:00"/>
    <n v="-236.25"/>
    <n v="12"/>
    <n v="1270.7"/>
    <n v="86327"/>
    <x v="0"/>
  </r>
  <r>
    <n v="87"/>
    <s v="Critical"/>
    <n v="0.04"/>
    <n v="3.08"/>
    <n v="0.99"/>
    <n v="3106"/>
    <x v="1"/>
    <s v="Alexander O'Brien"/>
    <s v="Regular Air"/>
    <x v="1"/>
    <x v="0"/>
    <x v="9"/>
    <s v="Small Box"/>
    <x v="675"/>
    <n v="0.37"/>
    <n v="0.15206653438595011"/>
    <s v="United States"/>
    <x v="2"/>
    <x v="7"/>
    <s v="Houston"/>
    <n v="77041"/>
    <x v="80"/>
    <x v="5"/>
    <s v="2015"/>
    <d v="2015-03-21T00:00:00"/>
    <n v="36.020000000000003"/>
    <n v="75"/>
    <n v="236.87"/>
    <n v="548"/>
    <x v="0"/>
  </r>
  <r>
    <n v="88"/>
    <s v="Critical"/>
    <n v="0.02"/>
    <n v="6.48"/>
    <n v="5.9"/>
    <n v="3106"/>
    <x v="1"/>
    <s v="Alexander O'Brien"/>
    <s v="Regular Air"/>
    <x v="1"/>
    <x v="0"/>
    <x v="7"/>
    <s v="Small Box"/>
    <x v="250"/>
    <n v="0.37"/>
    <n v="-0.13652907713461485"/>
    <s v="United States"/>
    <x v="2"/>
    <x v="7"/>
    <s v="Houston"/>
    <n v="77041"/>
    <x v="80"/>
    <x v="5"/>
    <s v="2015"/>
    <d v="2015-03-21T00:00:00"/>
    <n v="-50.64"/>
    <n v="53"/>
    <n v="370.91"/>
    <n v="548"/>
    <x v="0"/>
  </r>
  <r>
    <n v="89"/>
    <s v="Critical"/>
    <n v="0.04"/>
    <n v="125.99"/>
    <n v="4.2"/>
    <n v="3106"/>
    <x v="1"/>
    <s v="Alexander O'Brien"/>
    <s v="Regular Air"/>
    <x v="1"/>
    <x v="2"/>
    <x v="5"/>
    <s v="Small Box"/>
    <x v="868"/>
    <n v="0.59"/>
    <n v="0.1025712689776006"/>
    <s v="United States"/>
    <x v="2"/>
    <x v="7"/>
    <s v="Houston"/>
    <n v="77041"/>
    <x v="80"/>
    <x v="5"/>
    <s v="2015"/>
    <d v="2015-03-22T00:00:00"/>
    <n v="510.48900000000003"/>
    <n v="47"/>
    <n v="4976.92"/>
    <n v="548"/>
    <x v="0"/>
  </r>
  <r>
    <n v="21120"/>
    <s v="Not Specified"/>
    <n v="7.0000000000000007E-2"/>
    <n v="34.54"/>
    <n v="14.72"/>
    <n v="3113"/>
    <x v="1"/>
    <s v="Wayne English"/>
    <s v="Regular Air"/>
    <x v="0"/>
    <x v="0"/>
    <x v="8"/>
    <s v="Small Box"/>
    <x v="869"/>
    <n v="0.37"/>
    <n v="-3.5101413986816703E-2"/>
    <s v="United States"/>
    <x v="3"/>
    <x v="11"/>
    <s v="New Iberia"/>
    <n v="70560"/>
    <x v="28"/>
    <x v="3"/>
    <s v="2015"/>
    <d v="2015-05-18T00:00:00"/>
    <n v="-20.182259999999999"/>
    <n v="17"/>
    <n v="574.97"/>
    <n v="86860"/>
    <x v="0"/>
  </r>
  <r>
    <n v="21121"/>
    <s v="Not Specified"/>
    <n v="0.02"/>
    <n v="12.28"/>
    <n v="6.47"/>
    <n v="3113"/>
    <x v="1"/>
    <s v="Wayne English"/>
    <s v="Regular Air"/>
    <x v="0"/>
    <x v="0"/>
    <x v="7"/>
    <s v="Small Box"/>
    <x v="849"/>
    <n v="0.38"/>
    <n v="-1.3623693803159176"/>
    <s v="United States"/>
    <x v="3"/>
    <x v="11"/>
    <s v="New Iberia"/>
    <n v="70560"/>
    <x v="28"/>
    <x v="3"/>
    <s v="2015"/>
    <d v="2015-05-17T00:00:00"/>
    <n v="-156.97220000000002"/>
    <n v="9"/>
    <n v="115.22"/>
    <n v="86860"/>
    <x v="0"/>
  </r>
  <r>
    <n v="21122"/>
    <s v="Not Specified"/>
    <n v="0.06"/>
    <n v="34.58"/>
    <n v="8.99"/>
    <n v="3113"/>
    <x v="1"/>
    <s v="Wayne English"/>
    <s v="Express Air"/>
    <x v="0"/>
    <x v="0"/>
    <x v="0"/>
    <s v="Small Pack"/>
    <x v="870"/>
    <n v="0.56000000000000005"/>
    <n v="0.84214004117569763"/>
    <s v="United States"/>
    <x v="3"/>
    <x v="11"/>
    <s v="New Iberia"/>
    <n v="70560"/>
    <x v="28"/>
    <x v="3"/>
    <s v="2015"/>
    <d v="2015-05-19T00:00:00"/>
    <n v="384.5043"/>
    <n v="13"/>
    <n v="456.58"/>
    <n v="86860"/>
    <x v="0"/>
  </r>
  <r>
    <n v="20795"/>
    <s v="Critical"/>
    <n v="0.08"/>
    <n v="349.45"/>
    <n v="60"/>
    <n v="3119"/>
    <x v="0"/>
    <s v="Jay Hubbard"/>
    <s v="Delivery Truck"/>
    <x v="0"/>
    <x v="1"/>
    <x v="11"/>
    <s v="Jumbo Drum"/>
    <x v="356"/>
    <m/>
    <n v="0.13601753888324819"/>
    <s v="United States"/>
    <x v="3"/>
    <x v="26"/>
    <s v="Orlando"/>
    <n v="32839"/>
    <x v="133"/>
    <x v="1"/>
    <s v="2015"/>
    <d v="2015-07-02T00:00:00"/>
    <n v="513.08399999999995"/>
    <n v="11"/>
    <n v="3772.19"/>
    <n v="86432"/>
    <x v="0"/>
  </r>
  <r>
    <n v="25473"/>
    <s v="Not Specified"/>
    <n v="0.08"/>
    <n v="315.98"/>
    <n v="19.989999999999998"/>
    <n v="3120"/>
    <x v="0"/>
    <s v="Daniel Christian"/>
    <s v="Regular Air"/>
    <x v="1"/>
    <x v="0"/>
    <x v="8"/>
    <s v="Small Box"/>
    <x v="871"/>
    <n v="0.38"/>
    <n v="1.6847809633374709E-2"/>
    <s v="United States"/>
    <x v="3"/>
    <x v="11"/>
    <s v="New Orleans"/>
    <n v="70117"/>
    <x v="110"/>
    <x v="1"/>
    <s v="2015"/>
    <d v="2015-06-14T00:00:00"/>
    <n v="44.519999999999996"/>
    <n v="9"/>
    <n v="2642.48"/>
    <n v="90160"/>
    <x v="0"/>
  </r>
  <r>
    <n v="23764"/>
    <s v="Low"/>
    <n v="0.02"/>
    <n v="7.1"/>
    <n v="6.05"/>
    <n v="3123"/>
    <x v="0"/>
    <s v="Jamie Manning"/>
    <s v="Regular Air"/>
    <x v="1"/>
    <x v="0"/>
    <x v="8"/>
    <s v="Small Box"/>
    <x v="227"/>
    <n v="0.39"/>
    <n v="-0.79471544715447151"/>
    <s v="United States"/>
    <x v="2"/>
    <x v="12"/>
    <s v="Melrose Park"/>
    <n v="60160"/>
    <x v="0"/>
    <x v="0"/>
    <s v="2015"/>
    <d v="2015-01-09T00:00:00"/>
    <n v="-48.875"/>
    <n v="8"/>
    <n v="61.5"/>
    <n v="87287"/>
    <x v="0"/>
  </r>
  <r>
    <n v="25060"/>
    <s v="Not Specified"/>
    <n v="0.05"/>
    <n v="120.98"/>
    <n v="9.07"/>
    <n v="3124"/>
    <x v="0"/>
    <s v="Neil Barbee"/>
    <s v="Regular Air"/>
    <x v="1"/>
    <x v="0"/>
    <x v="8"/>
    <s v="Small Box"/>
    <x v="470"/>
    <n v="0.35"/>
    <n v="0.69"/>
    <s v="United States"/>
    <x v="2"/>
    <x v="12"/>
    <s v="Moline"/>
    <n v="61265"/>
    <x v="155"/>
    <x v="3"/>
    <s v="2015"/>
    <d v="2015-05-31T00:00:00"/>
    <n v="881.04719999999998"/>
    <n v="11"/>
    <n v="1276.8800000000001"/>
    <n v="87286"/>
    <x v="0"/>
  </r>
  <r>
    <n v="25352"/>
    <s v="High"/>
    <n v="0.08"/>
    <n v="120.97"/>
    <n v="26.3"/>
    <n v="3125"/>
    <x v="0"/>
    <s v="Guy McDonald"/>
    <s v="Delivery Truck"/>
    <x v="1"/>
    <x v="2"/>
    <x v="6"/>
    <s v="Jumbo Drum"/>
    <x v="872"/>
    <n v="0.38"/>
    <n v="-1.001116054456717"/>
    <s v="United States"/>
    <x v="2"/>
    <x v="12"/>
    <s v="Mount Prospect"/>
    <n v="60056"/>
    <x v="99"/>
    <x v="0"/>
    <s v="2015"/>
    <d v="2015-01-07T00:00:00"/>
    <n v="-233.840688"/>
    <n v="2"/>
    <n v="233.58"/>
    <n v="87285"/>
    <x v="0"/>
  </r>
  <r>
    <n v="24457"/>
    <s v="Low"/>
    <n v="0.08"/>
    <n v="3.69"/>
    <n v="2.5"/>
    <n v="3128"/>
    <x v="0"/>
    <s v="Cathy Burgess"/>
    <s v="Regular Air"/>
    <x v="2"/>
    <x v="0"/>
    <x v="4"/>
    <s v="Small Box"/>
    <x v="488"/>
    <n v="0.39"/>
    <n v="-4.3488430268918083"/>
    <s v="United States"/>
    <x v="3"/>
    <x v="11"/>
    <s v="Shreveport"/>
    <n v="71109"/>
    <x v="97"/>
    <x v="1"/>
    <s v="2015"/>
    <d v="2015-06-30T00:00:00"/>
    <n v="-139.07600000000002"/>
    <n v="9"/>
    <n v="31.98"/>
    <n v="89810"/>
    <x v="0"/>
  </r>
  <r>
    <n v="20483"/>
    <s v="High"/>
    <n v="0.1"/>
    <n v="180.98"/>
    <n v="26.2"/>
    <n v="3132"/>
    <x v="1"/>
    <s v="Anita Kang"/>
    <s v="Delivery Truck"/>
    <x v="0"/>
    <x v="1"/>
    <x v="1"/>
    <s v="Jumbo Drum"/>
    <x v="68"/>
    <n v="0.59"/>
    <n v="-0.1244927033999461"/>
    <s v="United States"/>
    <x v="2"/>
    <x v="12"/>
    <s v="Mundelein"/>
    <n v="60060"/>
    <x v="33"/>
    <x v="1"/>
    <s v="2015"/>
    <d v="2015-06-23T00:00:00"/>
    <n v="-64.664000000000001"/>
    <n v="3"/>
    <n v="519.41999999999996"/>
    <n v="86790"/>
    <x v="0"/>
  </r>
  <r>
    <n v="19258"/>
    <s v="Medium"/>
    <n v="0.04"/>
    <n v="62.05"/>
    <n v="3.99"/>
    <n v="3132"/>
    <x v="1"/>
    <s v="Anita Kang"/>
    <s v="Regular Air"/>
    <x v="0"/>
    <x v="0"/>
    <x v="15"/>
    <s v="Small Box"/>
    <x v="873"/>
    <n v="0.55000000000000004"/>
    <n v="0.69"/>
    <s v="United States"/>
    <x v="2"/>
    <x v="12"/>
    <s v="Mundelein"/>
    <n v="60060"/>
    <x v="28"/>
    <x v="3"/>
    <s v="2015"/>
    <d v="2015-05-18T00:00:00"/>
    <n v="1644.0767999999998"/>
    <n v="40"/>
    <n v="2382.7199999999998"/>
    <n v="86794"/>
    <x v="0"/>
  </r>
  <r>
    <n v="22459"/>
    <s v="Medium"/>
    <n v="0.1"/>
    <n v="5.81"/>
    <n v="8.49"/>
    <n v="3133"/>
    <x v="1"/>
    <s v="Kristine Singleton"/>
    <s v="Regular Air"/>
    <x v="0"/>
    <x v="0"/>
    <x v="8"/>
    <s v="Small Box"/>
    <x v="104"/>
    <n v="0.39"/>
    <n v="-5.394696736453203"/>
    <s v="United States"/>
    <x v="2"/>
    <x v="12"/>
    <s v="Naperville"/>
    <n v="60540"/>
    <x v="59"/>
    <x v="0"/>
    <s v="2015"/>
    <d v="2015-01-17T00:00:00"/>
    <n v="-350.43950000000001"/>
    <n v="12"/>
    <n v="64.959999999999994"/>
    <n v="86789"/>
    <x v="0"/>
  </r>
  <r>
    <n v="22460"/>
    <s v="Medium"/>
    <n v="0.03"/>
    <n v="1.81"/>
    <n v="0.75"/>
    <n v="3133"/>
    <x v="1"/>
    <s v="Kristine Singleton"/>
    <s v="Regular Air"/>
    <x v="0"/>
    <x v="0"/>
    <x v="3"/>
    <s v="Wrap Bag"/>
    <x v="874"/>
    <n v="0.52"/>
    <n v="0.21958202716823405"/>
    <s v="United States"/>
    <x v="2"/>
    <x v="12"/>
    <s v="Naperville"/>
    <n v="60540"/>
    <x v="59"/>
    <x v="0"/>
    <s v="2015"/>
    <d v="2015-01-17T00:00:00"/>
    <n v="4.2027999999999999"/>
    <n v="10"/>
    <n v="19.14"/>
    <n v="86789"/>
    <x v="0"/>
  </r>
  <r>
    <n v="21719"/>
    <s v="Critical"/>
    <n v="0.08"/>
    <n v="5.4"/>
    <n v="7.78"/>
    <n v="3133"/>
    <x v="1"/>
    <s v="Kristine Singleton"/>
    <s v="Regular Air"/>
    <x v="0"/>
    <x v="0"/>
    <x v="8"/>
    <s v="Small Box"/>
    <x v="97"/>
    <n v="0.37"/>
    <n v="-1.7383826429980274"/>
    <s v="United States"/>
    <x v="2"/>
    <x v="12"/>
    <s v="Naperville"/>
    <n v="60540"/>
    <x v="30"/>
    <x v="5"/>
    <s v="2015"/>
    <d v="2015-03-04T00:00:00"/>
    <n v="-44.067999999999998"/>
    <n v="4"/>
    <n v="25.35"/>
    <n v="86792"/>
    <x v="0"/>
  </r>
  <r>
    <n v="21720"/>
    <s v="Critical"/>
    <n v="0.09"/>
    <n v="8.4600000000000009"/>
    <n v="8.99"/>
    <n v="3133"/>
    <x v="1"/>
    <s v="Kristine Singleton"/>
    <s v="Express Air"/>
    <x v="0"/>
    <x v="2"/>
    <x v="13"/>
    <s v="Small Pack"/>
    <x v="875"/>
    <n v="0.79"/>
    <n v="-2.2320675105485233"/>
    <s v="United States"/>
    <x v="2"/>
    <x v="12"/>
    <s v="Naperville"/>
    <n v="60540"/>
    <x v="30"/>
    <x v="5"/>
    <s v="2015"/>
    <d v="2015-03-07T00:00:00"/>
    <n v="-100.51"/>
    <n v="5"/>
    <n v="45.03"/>
    <n v="86792"/>
    <x v="0"/>
  </r>
  <r>
    <n v="21721"/>
    <s v="Critical"/>
    <n v="0.21"/>
    <n v="14.98"/>
    <n v="8.99"/>
    <n v="3133"/>
    <x v="1"/>
    <s v="Kristine Singleton"/>
    <s v="Regular Air"/>
    <x v="0"/>
    <x v="1"/>
    <x v="2"/>
    <s v="Small Pack"/>
    <x v="826"/>
    <n v="0.39"/>
    <n v="-0.1153571196464548"/>
    <s v="United States"/>
    <x v="2"/>
    <x v="12"/>
    <s v="Naperville"/>
    <n v="60540"/>
    <x v="30"/>
    <x v="5"/>
    <s v="2015"/>
    <d v="2015-03-05T00:00:00"/>
    <n v="-17.75"/>
    <n v="10"/>
    <n v="153.87"/>
    <n v="86792"/>
    <x v="0"/>
  </r>
  <r>
    <n v="21722"/>
    <s v="Critical"/>
    <n v="0.04"/>
    <n v="155.99"/>
    <n v="8.08"/>
    <n v="3133"/>
    <x v="1"/>
    <s v="Kristine Singleton"/>
    <s v="Regular Air"/>
    <x v="0"/>
    <x v="2"/>
    <x v="5"/>
    <s v="Small Box"/>
    <x v="876"/>
    <n v="0.6"/>
    <n v="0.49099498987619322"/>
    <s v="United States"/>
    <x v="2"/>
    <x v="12"/>
    <s v="Naperville"/>
    <n v="60540"/>
    <x v="30"/>
    <x v="5"/>
    <s v="2015"/>
    <d v="2015-03-05T00:00:00"/>
    <n v="1374.9480000000001"/>
    <n v="22"/>
    <n v="2800.33"/>
    <n v="86792"/>
    <x v="0"/>
  </r>
  <r>
    <n v="23898"/>
    <s v="Critical"/>
    <n v="0.03"/>
    <n v="150.88999999999999"/>
    <n v="60.2"/>
    <n v="3136"/>
    <x v="0"/>
    <s v="Lee Hancock"/>
    <s v="Delivery Truck"/>
    <x v="3"/>
    <x v="1"/>
    <x v="1"/>
    <s v="Jumbo Drum"/>
    <x v="433"/>
    <n v="0.77"/>
    <n v="-0.18850565762799529"/>
    <s v="United States"/>
    <x v="1"/>
    <x v="14"/>
    <s v="Sanford"/>
    <n v="4073"/>
    <x v="11"/>
    <x v="2"/>
    <s v="2015"/>
    <d v="2015-02-22T00:00:00"/>
    <n v="-677.87199999999996"/>
    <n v="23"/>
    <n v="3596.03"/>
    <n v="86791"/>
    <x v="0"/>
  </r>
  <r>
    <n v="24691"/>
    <s v="Not Specified"/>
    <n v="0.09"/>
    <n v="304.99"/>
    <n v="19.989999999999998"/>
    <n v="3137"/>
    <x v="0"/>
    <s v="Alison Sharp"/>
    <s v="Regular Air"/>
    <x v="0"/>
    <x v="0"/>
    <x v="8"/>
    <s v="Small Box"/>
    <x v="831"/>
    <n v="0.4"/>
    <n v="0.69"/>
    <s v="United States"/>
    <x v="1"/>
    <x v="16"/>
    <s v="Laconia"/>
    <n v="3246"/>
    <x v="178"/>
    <x v="1"/>
    <s v="2015"/>
    <d v="2015-06-09T00:00:00"/>
    <n v="1623.9494999999999"/>
    <n v="8"/>
    <n v="2353.5500000000002"/>
    <n v="86795"/>
    <x v="0"/>
  </r>
  <r>
    <n v="23706"/>
    <s v="Not Specified"/>
    <n v="0.05"/>
    <n v="4.0599999999999996"/>
    <n v="6.89"/>
    <n v="3138"/>
    <x v="0"/>
    <s v="Herbert Donnelly Swanson"/>
    <s v="Express Air"/>
    <x v="0"/>
    <x v="0"/>
    <x v="15"/>
    <s v="Small Box"/>
    <x v="326"/>
    <n v="0.6"/>
    <n v="-1.3269417737928055"/>
    <s v="United States"/>
    <x v="1"/>
    <x v="16"/>
    <s v="Londonderry"/>
    <n v="3053"/>
    <x v="117"/>
    <x v="1"/>
    <s v="2015"/>
    <d v="2015-06-21T00:00:00"/>
    <n v="-122.83499999999999"/>
    <n v="22"/>
    <n v="92.57"/>
    <n v="86796"/>
    <x v="0"/>
  </r>
  <r>
    <n v="23427"/>
    <s v="Critical"/>
    <n v="0.09"/>
    <n v="280.98"/>
    <n v="57"/>
    <n v="3139"/>
    <x v="0"/>
    <s v="David Powell"/>
    <s v="Delivery Truck"/>
    <x v="1"/>
    <x v="1"/>
    <x v="1"/>
    <s v="Jumbo Drum"/>
    <x v="234"/>
    <n v="0.78"/>
    <n v="3.1663073834273275E-2"/>
    <s v="United States"/>
    <x v="1"/>
    <x v="2"/>
    <s v="Cranford"/>
    <n v="7016"/>
    <x v="10"/>
    <x v="3"/>
    <s v="2015"/>
    <d v="2015-05-05T00:00:00"/>
    <n v="252.48800000000028"/>
    <n v="31"/>
    <n v="7974.21"/>
    <n v="86793"/>
    <x v="0"/>
  </r>
  <r>
    <n v="18917"/>
    <s v="Low"/>
    <n v="0.09"/>
    <n v="6.84"/>
    <n v="8.3699999999999992"/>
    <n v="3141"/>
    <x v="1"/>
    <s v="Jerome McIntosh"/>
    <s v="Regular Air"/>
    <x v="3"/>
    <x v="0"/>
    <x v="12"/>
    <s v="Small Pack"/>
    <x v="597"/>
    <n v="0.57999999999999996"/>
    <n v="-1.0170493685419058"/>
    <s v="United States"/>
    <x v="2"/>
    <x v="7"/>
    <s v="Pasadena"/>
    <n v="77506"/>
    <x v="144"/>
    <x v="1"/>
    <s v="2015"/>
    <d v="2015-06-08T00:00:00"/>
    <n v="-88.584999999999994"/>
    <n v="13"/>
    <n v="87.1"/>
    <n v="86369"/>
    <x v="0"/>
  </r>
  <r>
    <n v="18918"/>
    <s v="Low"/>
    <n v="7.0000000000000007E-2"/>
    <n v="48.91"/>
    <n v="35"/>
    <n v="3141"/>
    <x v="1"/>
    <s v="Jerome McIntosh"/>
    <s v="Express Air"/>
    <x v="3"/>
    <x v="0"/>
    <x v="10"/>
    <s v="Large Box"/>
    <x v="595"/>
    <n v="0.83"/>
    <n v="-0.65912113562956332"/>
    <s v="United States"/>
    <x v="2"/>
    <x v="7"/>
    <s v="Pasadena"/>
    <n v="77506"/>
    <x v="144"/>
    <x v="1"/>
    <s v="2015"/>
    <d v="2015-06-03T00:00:00"/>
    <n v="-485.68"/>
    <n v="15"/>
    <n v="736.86"/>
    <n v="86369"/>
    <x v="0"/>
  </r>
  <r>
    <n v="26039"/>
    <s v="Medium"/>
    <n v="0.02"/>
    <n v="15.42"/>
    <n v="5.41"/>
    <n v="3143"/>
    <x v="0"/>
    <s v="Neil Song"/>
    <s v="Regular Air"/>
    <x v="3"/>
    <x v="0"/>
    <x v="10"/>
    <s v="Small Box"/>
    <x v="877"/>
    <n v="0.59"/>
    <n v="-0.48374704491725767"/>
    <s v="United States"/>
    <x v="2"/>
    <x v="7"/>
    <s v="Pflugerville"/>
    <n v="78660"/>
    <x v="120"/>
    <x v="5"/>
    <s v="2015"/>
    <d v="2015-03-25T00:00:00"/>
    <n v="-16.37"/>
    <n v="2"/>
    <n v="33.840000000000003"/>
    <n v="86368"/>
    <x v="0"/>
  </r>
  <r>
    <n v="19193"/>
    <s v="Critical"/>
    <n v="0.03"/>
    <n v="3.36"/>
    <n v="6.27"/>
    <n v="3146"/>
    <x v="1"/>
    <s v="Maureen Stout"/>
    <s v="Regular Air"/>
    <x v="0"/>
    <x v="0"/>
    <x v="8"/>
    <s v="Small Box"/>
    <x v="198"/>
    <n v="0.4"/>
    <n v="-6.3260805369127517"/>
    <s v="United States"/>
    <x v="2"/>
    <x v="7"/>
    <s v="Pharr"/>
    <n v="78577"/>
    <x v="148"/>
    <x v="0"/>
    <s v="2015"/>
    <d v="2015-01-05T00:00:00"/>
    <n v="-94.258600000000001"/>
    <n v="4"/>
    <n v="14.9"/>
    <n v="85850"/>
    <x v="0"/>
  </r>
  <r>
    <n v="19194"/>
    <s v="Critical"/>
    <n v="7.0000000000000007E-2"/>
    <n v="3.71"/>
    <n v="1.93"/>
    <n v="3146"/>
    <x v="1"/>
    <s v="Maureen Stout"/>
    <s v="Express Air"/>
    <x v="0"/>
    <x v="0"/>
    <x v="7"/>
    <s v="Wrap Bag"/>
    <x v="878"/>
    <n v="0.35"/>
    <n v="0.15970736629667004"/>
    <s v="United States"/>
    <x v="2"/>
    <x v="7"/>
    <s v="Pharr"/>
    <n v="78577"/>
    <x v="148"/>
    <x v="0"/>
    <s v="2015"/>
    <d v="2015-01-06T00:00:00"/>
    <n v="6.3308"/>
    <n v="11"/>
    <n v="39.64"/>
    <n v="85850"/>
    <x v="0"/>
  </r>
  <r>
    <n v="24200"/>
    <s v="Medium"/>
    <n v="0.06"/>
    <n v="19.989999999999998"/>
    <n v="11.17"/>
    <n v="3148"/>
    <x v="0"/>
    <s v="Leroy Field"/>
    <s v="Regular Air"/>
    <x v="0"/>
    <x v="1"/>
    <x v="2"/>
    <s v="Large Box"/>
    <x v="172"/>
    <n v="0.6"/>
    <n v="-0.47905656319449419"/>
    <s v="United States"/>
    <x v="0"/>
    <x v="44"/>
    <s v="Post Falls"/>
    <n v="83854"/>
    <x v="101"/>
    <x v="0"/>
    <s v="2015"/>
    <d v="2015-01-14T00:00:00"/>
    <n v="-66.823599999999999"/>
    <n v="7"/>
    <n v="139.49"/>
    <n v="89716"/>
    <x v="0"/>
  </r>
  <r>
    <n v="24202"/>
    <s v="Medium"/>
    <n v="0.06"/>
    <n v="320.98"/>
    <n v="58.95"/>
    <n v="3149"/>
    <x v="0"/>
    <s v="Harriet Moore"/>
    <s v="Delivery Truck"/>
    <x v="0"/>
    <x v="1"/>
    <x v="1"/>
    <s v="Jumbo Drum"/>
    <x v="879"/>
    <n v="0.56999999999999995"/>
    <n v="0.49764754690309004"/>
    <s v="United States"/>
    <x v="0"/>
    <x v="44"/>
    <s v="Rexburg"/>
    <n v="83440"/>
    <x v="101"/>
    <x v="0"/>
    <s v="2015"/>
    <d v="2015-01-16T00:00:00"/>
    <n v="971.62200000000007"/>
    <n v="6"/>
    <n v="1952.43"/>
    <n v="89716"/>
    <x v="0"/>
  </r>
  <r>
    <n v="19625"/>
    <s v="Not Specified"/>
    <n v="0.01"/>
    <n v="145.97999999999999"/>
    <n v="46.2"/>
    <n v="3151"/>
    <x v="1"/>
    <s v="Glenda Hunter"/>
    <s v="Delivery Truck"/>
    <x v="0"/>
    <x v="1"/>
    <x v="11"/>
    <s v="Jumbo Box"/>
    <x v="880"/>
    <n v="0.69"/>
    <n v="-9.8127357217371008E-2"/>
    <s v="United States"/>
    <x v="0"/>
    <x v="1"/>
    <s v="Twentynine Palms"/>
    <n v="92277"/>
    <x v="26"/>
    <x v="1"/>
    <s v="2015"/>
    <d v="2015-06-03T00:00:00"/>
    <n v="-134.512"/>
    <n v="9"/>
    <n v="1370.79"/>
    <n v="88543"/>
    <x v="0"/>
  </r>
  <r>
    <n v="19618"/>
    <s v="Critical"/>
    <n v="0.01"/>
    <n v="3502.14"/>
    <n v="8.73"/>
    <n v="3151"/>
    <x v="1"/>
    <s v="Glenda Hunter"/>
    <s v="Delivery Truck"/>
    <x v="0"/>
    <x v="2"/>
    <x v="6"/>
    <s v="Jumbo Box"/>
    <x v="25"/>
    <n v="0.56999999999999995"/>
    <n v="-1.1639572881297851"/>
    <s v="United States"/>
    <x v="0"/>
    <x v="1"/>
    <s v="Twentynine Palms"/>
    <n v="92277"/>
    <x v="128"/>
    <x v="2"/>
    <s v="2015"/>
    <d v="2015-02-05T00:00:00"/>
    <n v="-4075.9339920000002"/>
    <n v="1"/>
    <n v="3501.79"/>
    <n v="88544"/>
    <x v="0"/>
  </r>
  <r>
    <n v="19619"/>
    <s v="Critical"/>
    <n v="0.06"/>
    <n v="15.73"/>
    <n v="7.42"/>
    <n v="3151"/>
    <x v="1"/>
    <s v="Glenda Hunter"/>
    <s v="Regular Air"/>
    <x v="0"/>
    <x v="0"/>
    <x v="12"/>
    <s v="Small Pack"/>
    <x v="722"/>
    <n v="0.56000000000000005"/>
    <n v="-0.2943972081218274"/>
    <s v="United States"/>
    <x v="0"/>
    <x v="1"/>
    <s v="Twentynine Palms"/>
    <n v="92277"/>
    <x v="128"/>
    <x v="2"/>
    <s v="2015"/>
    <d v="2015-02-05T00:00:00"/>
    <n v="-18.558799999999998"/>
    <n v="4"/>
    <n v="63.04"/>
    <n v="88544"/>
    <x v="0"/>
  </r>
  <r>
    <n v="23322"/>
    <s v="Not Specified"/>
    <n v="0.05"/>
    <n v="25.99"/>
    <n v="5.37"/>
    <n v="3151"/>
    <x v="1"/>
    <s v="Glenda Hunter"/>
    <s v="Express Air"/>
    <x v="0"/>
    <x v="0"/>
    <x v="0"/>
    <s v="Small Box"/>
    <x v="577"/>
    <n v="0.56000000000000005"/>
    <n v="0.48821801262878023"/>
    <s v="United States"/>
    <x v="0"/>
    <x v="1"/>
    <s v="Twentynine Palms"/>
    <n v="92277"/>
    <x v="160"/>
    <x v="2"/>
    <s v="2015"/>
    <d v="2015-02-18T00:00:00"/>
    <n v="220.35719999999998"/>
    <n v="18"/>
    <n v="451.35"/>
    <n v="88545"/>
    <x v="0"/>
  </r>
  <r>
    <n v="24723"/>
    <s v="Medium"/>
    <n v="0.04"/>
    <n v="17.239999999999998"/>
    <n v="3.26"/>
    <n v="3151"/>
    <x v="1"/>
    <s v="Glenda Hunter"/>
    <s v="Regular Air"/>
    <x v="1"/>
    <x v="0"/>
    <x v="12"/>
    <s v="Small Pack"/>
    <x v="881"/>
    <n v="0.56000000000000005"/>
    <n v="0.39908026755852843"/>
    <s v="United States"/>
    <x v="0"/>
    <x v="1"/>
    <s v="Twentynine Palms"/>
    <n v="92277"/>
    <x v="136"/>
    <x v="2"/>
    <s v="2015"/>
    <d v="2015-02-28T00:00:00"/>
    <n v="47.73"/>
    <n v="7"/>
    <n v="119.6"/>
    <n v="88546"/>
    <x v="0"/>
  </r>
  <r>
    <n v="24329"/>
    <s v="Medium"/>
    <n v="0.02"/>
    <n v="5.98"/>
    <n v="1.49"/>
    <n v="3151"/>
    <x v="1"/>
    <s v="Glenda Hunter"/>
    <s v="Regular Air"/>
    <x v="0"/>
    <x v="0"/>
    <x v="8"/>
    <s v="Small Box"/>
    <x v="370"/>
    <n v="0.39"/>
    <n v="0.47622704507512525"/>
    <s v="United States"/>
    <x v="0"/>
    <x v="1"/>
    <s v="Twentynine Palms"/>
    <n v="92277"/>
    <x v="140"/>
    <x v="5"/>
    <s v="2015"/>
    <d v="2015-03-12T00:00:00"/>
    <n v="28.526000000000003"/>
    <n v="10"/>
    <n v="59.9"/>
    <n v="88547"/>
    <x v="0"/>
  </r>
  <r>
    <n v="21734"/>
    <s v="High"/>
    <n v="0.01"/>
    <n v="99.23"/>
    <n v="8.99"/>
    <n v="3151"/>
    <x v="1"/>
    <s v="Glenda Hunter"/>
    <s v="Regular Air"/>
    <x v="0"/>
    <x v="1"/>
    <x v="2"/>
    <s v="Small Pack"/>
    <x v="153"/>
    <n v="0.35"/>
    <n v="-0.88147550896996563"/>
    <s v="United States"/>
    <x v="0"/>
    <x v="1"/>
    <s v="Twentynine Palms"/>
    <n v="92277"/>
    <x v="48"/>
    <x v="5"/>
    <s v="2015"/>
    <d v="2015-04-02T00:00:00"/>
    <n v="-87.46"/>
    <n v="1"/>
    <n v="99.22"/>
    <n v="88548"/>
    <x v="0"/>
  </r>
  <r>
    <n v="21436"/>
    <s v="High"/>
    <n v="0.08"/>
    <n v="150.97999999999999"/>
    <n v="13.99"/>
    <n v="3154"/>
    <x v="1"/>
    <s v="Faye Manning"/>
    <s v="Express Air"/>
    <x v="0"/>
    <x v="2"/>
    <x v="6"/>
    <s v="Medium Box"/>
    <x v="216"/>
    <n v="0.38"/>
    <n v="-3.3349664644962912E-3"/>
    <s v="United States"/>
    <x v="3"/>
    <x v="26"/>
    <s v="Saint Petersburg"/>
    <n v="33710"/>
    <x v="161"/>
    <x v="0"/>
    <s v="2015"/>
    <d v="2015-01-27T00:00:00"/>
    <n v="-3.9479999999999995"/>
    <n v="8"/>
    <n v="1183.82"/>
    <n v="86899"/>
    <x v="0"/>
  </r>
  <r>
    <n v="20253"/>
    <s v="Critical"/>
    <n v="0.03"/>
    <n v="17.7"/>
    <n v="9.4700000000000006"/>
    <n v="3154"/>
    <x v="1"/>
    <s v="Faye Manning"/>
    <s v="Regular Air"/>
    <x v="3"/>
    <x v="0"/>
    <x v="10"/>
    <s v="Small Box"/>
    <x v="552"/>
    <n v="0.59"/>
    <n v="0.13967685979085095"/>
    <s v="United States"/>
    <x v="3"/>
    <x v="26"/>
    <s v="Saint Petersburg"/>
    <n v="33710"/>
    <x v="5"/>
    <x v="3"/>
    <s v="2015"/>
    <d v="2015-05-30T00:00:00"/>
    <n v="28.182599999999997"/>
    <n v="11"/>
    <n v="201.77"/>
    <n v="86900"/>
    <x v="0"/>
  </r>
  <r>
    <n v="18635"/>
    <s v="Critical"/>
    <n v="0.04"/>
    <n v="21.38"/>
    <n v="8.99"/>
    <n v="3154"/>
    <x v="1"/>
    <s v="Faye Manning"/>
    <s v="Regular Air"/>
    <x v="0"/>
    <x v="0"/>
    <x v="0"/>
    <s v="Small Pack"/>
    <x v="731"/>
    <n v="0.59"/>
    <n v="-0.11644051751341115"/>
    <s v="United States"/>
    <x v="3"/>
    <x v="26"/>
    <s v="Saint Petersburg"/>
    <n v="33710"/>
    <x v="25"/>
    <x v="5"/>
    <s v="2015"/>
    <d v="2015-03-30T00:00:00"/>
    <n v="-51.66"/>
    <n v="21"/>
    <n v="443.66"/>
    <n v="86901"/>
    <x v="0"/>
  </r>
  <r>
    <n v="23392"/>
    <s v="Critical"/>
    <n v="0.02"/>
    <n v="60.22"/>
    <n v="3.5"/>
    <n v="3155"/>
    <x v="1"/>
    <s v="Julian Keith Mayer"/>
    <s v="Regular Air"/>
    <x v="0"/>
    <x v="0"/>
    <x v="15"/>
    <s v="Small Box"/>
    <x v="882"/>
    <n v="0.56999999999999995"/>
    <n v="-0.35793340224453629"/>
    <s v="United States"/>
    <x v="3"/>
    <x v="26"/>
    <s v="Sanford"/>
    <n v="32771"/>
    <x v="13"/>
    <x v="0"/>
    <s v="2015"/>
    <d v="2015-01-21T00:00:00"/>
    <n v="-193.91399999999999"/>
    <n v="9"/>
    <n v="541.76"/>
    <n v="86898"/>
    <x v="0"/>
  </r>
  <r>
    <n v="21437"/>
    <s v="High"/>
    <n v="0.03"/>
    <n v="25.98"/>
    <n v="14.36"/>
    <n v="3155"/>
    <x v="1"/>
    <s v="Julian Keith Mayer"/>
    <s v="Delivery Truck"/>
    <x v="0"/>
    <x v="1"/>
    <x v="1"/>
    <s v="Jumbo Drum"/>
    <x v="361"/>
    <n v="0.6"/>
    <n v="0.53451606910644622"/>
    <s v="United States"/>
    <x v="3"/>
    <x v="26"/>
    <s v="Sanford"/>
    <n v="32771"/>
    <x v="161"/>
    <x v="0"/>
    <s v="2015"/>
    <d v="2015-01-27T00:00:00"/>
    <n v="57.545999999999999"/>
    <n v="4"/>
    <n v="107.66"/>
    <n v="86899"/>
    <x v="0"/>
  </r>
  <r>
    <n v="21438"/>
    <s v="High"/>
    <n v="0.1"/>
    <n v="32.479999999999997"/>
    <n v="35"/>
    <n v="3155"/>
    <x v="1"/>
    <s v="Julian Keith Mayer"/>
    <s v="Regular Air"/>
    <x v="0"/>
    <x v="0"/>
    <x v="10"/>
    <s v="Large Box"/>
    <x v="233"/>
    <n v="0.81"/>
    <n v="-1.0457780008154818"/>
    <s v="United States"/>
    <x v="3"/>
    <x v="26"/>
    <s v="Sanford"/>
    <n v="32771"/>
    <x v="161"/>
    <x v="0"/>
    <s v="2015"/>
    <d v="2015-01-27T00:00:00"/>
    <n v="-333.42540000000002"/>
    <n v="10"/>
    <n v="318.83"/>
    <n v="86899"/>
    <x v="0"/>
  </r>
  <r>
    <n v="22015"/>
    <s v="Critical"/>
    <n v="0.05"/>
    <n v="159.99"/>
    <n v="5.5"/>
    <n v="3155"/>
    <x v="1"/>
    <s v="Julian Keith Mayer"/>
    <s v="Regular Air"/>
    <x v="3"/>
    <x v="2"/>
    <x v="13"/>
    <s v="Small Box"/>
    <x v="883"/>
    <n v="0.49"/>
    <n v="3.4060516851124106E-3"/>
    <s v="United States"/>
    <x v="3"/>
    <x v="26"/>
    <s v="Sanford"/>
    <n v="32771"/>
    <x v="47"/>
    <x v="4"/>
    <s v="2015"/>
    <d v="2015-04-21T00:00:00"/>
    <n v="12.264000000000001"/>
    <n v="23"/>
    <n v="3600.65"/>
    <n v="86902"/>
    <x v="0"/>
  </r>
  <r>
    <n v="19374"/>
    <s v="Not Specified"/>
    <n v="7.0000000000000007E-2"/>
    <n v="280.98"/>
    <n v="57"/>
    <n v="3167"/>
    <x v="1"/>
    <s v="Ray Silverman"/>
    <s v="Delivery Truck"/>
    <x v="0"/>
    <x v="1"/>
    <x v="1"/>
    <s v="Jumbo Drum"/>
    <x v="234"/>
    <n v="0.78"/>
    <n v="-7.2141106180190567E-2"/>
    <s v="United States"/>
    <x v="3"/>
    <x v="26"/>
    <s v="Ponte Vedra Beach"/>
    <n v="32004"/>
    <x v="117"/>
    <x v="1"/>
    <s v="2015"/>
    <d v="2015-06-20T00:00:00"/>
    <n v="-283.9914"/>
    <n v="14"/>
    <n v="3936.61"/>
    <n v="86491"/>
    <x v="0"/>
  </r>
  <r>
    <n v="19375"/>
    <s v="Not Specified"/>
    <n v="0"/>
    <n v="4.9800000000000004"/>
    <n v="7.44"/>
    <n v="3167"/>
    <x v="1"/>
    <s v="Ray Silverman"/>
    <s v="Regular Air"/>
    <x v="0"/>
    <x v="0"/>
    <x v="7"/>
    <s v="Small Box"/>
    <x v="130"/>
    <n v="0.36"/>
    <n v="-2.4944706933980334"/>
    <s v="United States"/>
    <x v="3"/>
    <x v="26"/>
    <s v="Ponte Vedra Beach"/>
    <n v="32004"/>
    <x v="117"/>
    <x v="1"/>
    <s v="2015"/>
    <d v="2015-06-21T00:00:00"/>
    <n v="-195.34200000000001"/>
    <n v="15"/>
    <n v="78.31"/>
    <n v="86491"/>
    <x v="0"/>
  </r>
  <r>
    <n v="19376"/>
    <s v="Not Specified"/>
    <n v="0.1"/>
    <n v="3.98"/>
    <n v="0.83"/>
    <n v="3167"/>
    <x v="1"/>
    <s v="Ray Silverman"/>
    <s v="Regular Air"/>
    <x v="0"/>
    <x v="0"/>
    <x v="0"/>
    <s v="Wrap Bag"/>
    <x v="503"/>
    <n v="0.51"/>
    <n v="-2.112793217145549"/>
    <s v="United States"/>
    <x v="3"/>
    <x v="26"/>
    <s v="Ponte Vedra Beach"/>
    <n v="32004"/>
    <x v="117"/>
    <x v="1"/>
    <s v="2015"/>
    <d v="2015-06-21T00:00:00"/>
    <n v="-89.70920000000001"/>
    <n v="11"/>
    <n v="42.46"/>
    <n v="86491"/>
    <x v="0"/>
  </r>
  <r>
    <n v="25683"/>
    <s v="Critical"/>
    <n v="0.08"/>
    <n v="7.28"/>
    <n v="11.15"/>
    <n v="3169"/>
    <x v="0"/>
    <s v="Janice Boswell"/>
    <s v="Express Air"/>
    <x v="2"/>
    <x v="0"/>
    <x v="7"/>
    <s v="Small Box"/>
    <x v="306"/>
    <n v="0.37"/>
    <n v="-3.0296725784447478"/>
    <s v="United States"/>
    <x v="3"/>
    <x v="26"/>
    <s v="Port Orange"/>
    <n v="32127"/>
    <x v="53"/>
    <x v="4"/>
    <s v="2015"/>
    <d v="2015-04-14T00:00:00"/>
    <n v="-44.415000000000006"/>
    <n v="1"/>
    <n v="14.66"/>
    <n v="86490"/>
    <x v="0"/>
  </r>
  <r>
    <n v="26055"/>
    <s v="Medium"/>
    <n v="0.1"/>
    <n v="7.28"/>
    <n v="5.47"/>
    <n v="3170"/>
    <x v="0"/>
    <s v="Lawrence Haas"/>
    <s v="Regular Air"/>
    <x v="0"/>
    <x v="0"/>
    <x v="7"/>
    <s v="Small Box"/>
    <x v="884"/>
    <n v="0.35"/>
    <n v="2.0126774115949"/>
    <s v="United States"/>
    <x v="3"/>
    <x v="26"/>
    <s v="Port Saint Lucie"/>
    <n v="34952"/>
    <x v="169"/>
    <x v="2"/>
    <s v="2015"/>
    <d v="2015-02-13T00:00:00"/>
    <n v="167.334"/>
    <n v="12"/>
    <n v="83.14"/>
    <n v="86489"/>
    <x v="0"/>
  </r>
  <r>
    <n v="21961"/>
    <s v="High"/>
    <n v="0.06"/>
    <n v="10.97"/>
    <n v="6.5"/>
    <n v="3176"/>
    <x v="1"/>
    <s v="Jackie McCullough"/>
    <s v="Regular Air"/>
    <x v="3"/>
    <x v="2"/>
    <x v="13"/>
    <s v="Small Box"/>
    <x v="885"/>
    <n v="0.64"/>
    <n v="0.30475261324041814"/>
    <s v="United States"/>
    <x v="3"/>
    <x v="26"/>
    <s v="Jacksonville"/>
    <n v="32216"/>
    <x v="82"/>
    <x v="3"/>
    <s v="2015"/>
    <d v="2015-05-06T00:00:00"/>
    <n v="65.597999999999999"/>
    <n v="19"/>
    <n v="215.25"/>
    <n v="90820"/>
    <x v="0"/>
  </r>
  <r>
    <n v="20964"/>
    <s v="Low"/>
    <n v="0.02"/>
    <n v="58.14"/>
    <n v="36.61"/>
    <n v="3176"/>
    <x v="1"/>
    <s v="Jackie McCullough"/>
    <s v="Delivery Truck"/>
    <x v="3"/>
    <x v="1"/>
    <x v="14"/>
    <s v="Jumbo Box"/>
    <x v="375"/>
    <n v="0.61"/>
    <n v="1.8998247448491186E-4"/>
    <s v="United States"/>
    <x v="3"/>
    <x v="26"/>
    <s v="Jacksonville"/>
    <n v="32216"/>
    <x v="97"/>
    <x v="1"/>
    <s v="2015"/>
    <d v="2015-07-01T00:00:00"/>
    <n v="0.25800000000000001"/>
    <n v="22"/>
    <n v="1358.02"/>
    <n v="90821"/>
    <x v="0"/>
  </r>
  <r>
    <n v="20965"/>
    <s v="Low"/>
    <n v="0.03"/>
    <n v="15.57"/>
    <n v="1.39"/>
    <n v="3176"/>
    <x v="1"/>
    <s v="Jackie McCullough"/>
    <s v="Regular Air"/>
    <x v="3"/>
    <x v="0"/>
    <x v="4"/>
    <s v="Small Box"/>
    <x v="253"/>
    <n v="0.38"/>
    <n v="0.17618437186489802"/>
    <s v="United States"/>
    <x v="3"/>
    <x v="26"/>
    <s v="Jacksonville"/>
    <n v="32216"/>
    <x v="97"/>
    <x v="1"/>
    <s v="2015"/>
    <d v="2015-07-01T00:00:00"/>
    <n v="63.222000000000001"/>
    <n v="22"/>
    <n v="358.84"/>
    <n v="90821"/>
    <x v="0"/>
  </r>
  <r>
    <n v="24493"/>
    <s v="Not Specified"/>
    <n v="0.1"/>
    <n v="62.18"/>
    <n v="10.84"/>
    <n v="3177"/>
    <x v="1"/>
    <s v="Laurie Petty"/>
    <s v="Regular Air"/>
    <x v="3"/>
    <x v="1"/>
    <x v="2"/>
    <s v="Medium Box"/>
    <x v="499"/>
    <n v="0.63"/>
    <n v="-5.7990108880505119E-2"/>
    <s v="United States"/>
    <x v="3"/>
    <x v="26"/>
    <s v="Jupiter"/>
    <n v="33458"/>
    <x v="88"/>
    <x v="5"/>
    <s v="2015"/>
    <d v="2015-03-16T00:00:00"/>
    <n v="-29.666000000000004"/>
    <n v="9"/>
    <n v="511.57"/>
    <n v="90818"/>
    <x v="0"/>
  </r>
  <r>
    <n v="22086"/>
    <s v="Critical"/>
    <n v="0.06"/>
    <n v="1.68"/>
    <n v="1"/>
    <n v="3177"/>
    <x v="1"/>
    <s v="Laurie Petty"/>
    <s v="Regular Air"/>
    <x v="3"/>
    <x v="0"/>
    <x v="0"/>
    <s v="Wrap Bag"/>
    <x v="812"/>
    <n v="0.35"/>
    <n v="-152.54335260115607"/>
    <s v="United States"/>
    <x v="3"/>
    <x v="26"/>
    <s v="Jupiter"/>
    <n v="33458"/>
    <x v="157"/>
    <x v="5"/>
    <s v="2015"/>
    <d v="2015-04-02T00:00:00"/>
    <n v="-1319.5"/>
    <n v="5"/>
    <n v="8.65"/>
    <n v="90819"/>
    <x v="0"/>
  </r>
  <r>
    <n v="21554"/>
    <s v="Low"/>
    <n v="7.0000000000000007E-2"/>
    <n v="35.44"/>
    <n v="7.5"/>
    <n v="3179"/>
    <x v="0"/>
    <s v="Marie Pittman"/>
    <s v="Regular Air"/>
    <x v="0"/>
    <x v="0"/>
    <x v="7"/>
    <s v="Small Box"/>
    <x v="854"/>
    <n v="0.38"/>
    <n v="0.69"/>
    <s v="United States"/>
    <x v="2"/>
    <x v="3"/>
    <s v="Owatonna"/>
    <n v="55060"/>
    <x v="20"/>
    <x v="1"/>
    <s v="2015"/>
    <d v="2015-06-19T00:00:00"/>
    <n v="262.2"/>
    <n v="11"/>
    <n v="380"/>
    <n v="86989"/>
    <x v="0"/>
  </r>
  <r>
    <n v="24464"/>
    <s v="High"/>
    <n v="0.08"/>
    <n v="170.98"/>
    <n v="35.89"/>
    <n v="3187"/>
    <x v="0"/>
    <s v="Sidney Gilliam"/>
    <s v="Delivery Truck"/>
    <x v="2"/>
    <x v="1"/>
    <x v="14"/>
    <s v="Jumbo Box"/>
    <x v="379"/>
    <n v="0.66"/>
    <n v="-0.60062161620212551"/>
    <s v="United States"/>
    <x v="3"/>
    <x v="26"/>
    <s v="Riverview"/>
    <n v="33569"/>
    <x v="21"/>
    <x v="5"/>
    <s v="2015"/>
    <d v="2015-03-04T00:00:00"/>
    <n v="-119.812"/>
    <n v="1"/>
    <n v="199.48"/>
    <n v="89025"/>
    <x v="0"/>
  </r>
  <r>
    <n v="20127"/>
    <s v="Critical"/>
    <n v="0.01"/>
    <n v="20.99"/>
    <n v="4.8099999999999996"/>
    <n v="3191"/>
    <x v="1"/>
    <s v="Jenny Hawkins"/>
    <s v="Regular Air"/>
    <x v="0"/>
    <x v="2"/>
    <x v="5"/>
    <s v="Medium Box"/>
    <x v="160"/>
    <n v="0.57999999999999996"/>
    <n v="-9.7089862488007661E-2"/>
    <s v="United States"/>
    <x v="2"/>
    <x v="45"/>
    <s v="Stevens Point"/>
    <n v="54481"/>
    <x v="103"/>
    <x v="5"/>
    <s v="2015"/>
    <d v="2015-03-18T00:00:00"/>
    <n v="-9.1079999999999988"/>
    <n v="5"/>
    <n v="93.81"/>
    <n v="86447"/>
    <x v="0"/>
  </r>
  <r>
    <n v="20303"/>
    <s v="High"/>
    <n v="0.09"/>
    <n v="35.94"/>
    <n v="6.66"/>
    <n v="3191"/>
    <x v="1"/>
    <s v="Jenny Hawkins"/>
    <s v="Regular Air"/>
    <x v="0"/>
    <x v="0"/>
    <x v="4"/>
    <s v="Small Box"/>
    <x v="8"/>
    <n v="0.4"/>
    <n v="0.55270130036512699"/>
    <s v="United States"/>
    <x v="2"/>
    <x v="45"/>
    <s v="Stevens Point"/>
    <n v="54481"/>
    <x v="98"/>
    <x v="4"/>
    <s v="2015"/>
    <d v="2015-04-12T00:00:00"/>
    <n v="172.56439999999998"/>
    <n v="9"/>
    <n v="312.22000000000003"/>
    <n v="86448"/>
    <x v="0"/>
  </r>
  <r>
    <n v="22846"/>
    <s v="Medium"/>
    <n v="0.1"/>
    <n v="4.9800000000000004"/>
    <n v="7.54"/>
    <n v="3194"/>
    <x v="1"/>
    <s v="Angela Rose"/>
    <s v="Regular Air"/>
    <x v="3"/>
    <x v="0"/>
    <x v="7"/>
    <s v="Small Box"/>
    <x v="886"/>
    <n v="0.38"/>
    <n v="1.0282390510948904"/>
    <s v="United States"/>
    <x v="3"/>
    <x v="26"/>
    <s v="Spring Hill"/>
    <n v="34609"/>
    <x v="17"/>
    <x v="5"/>
    <s v="2015"/>
    <d v="2015-03-11T00:00:00"/>
    <n v="45.077999999999996"/>
    <n v="9"/>
    <n v="43.84"/>
    <n v="89805"/>
    <x v="0"/>
  </r>
  <r>
    <n v="22847"/>
    <s v="Medium"/>
    <n v="0"/>
    <n v="22.84"/>
    <n v="8.18"/>
    <n v="3194"/>
    <x v="1"/>
    <s v="Angela Rose"/>
    <s v="Regular Air"/>
    <x v="3"/>
    <x v="0"/>
    <x v="7"/>
    <s v="Small Box"/>
    <x v="635"/>
    <n v="0.39"/>
    <n v="-0.7787216029349513"/>
    <s v="United States"/>
    <x v="3"/>
    <x v="26"/>
    <s v="Spring Hill"/>
    <n v="34609"/>
    <x v="17"/>
    <x v="5"/>
    <s v="2015"/>
    <d v="2015-03-12T00:00:00"/>
    <n v="-110.376"/>
    <n v="6"/>
    <n v="141.74"/>
    <n v="89805"/>
    <x v="0"/>
  </r>
  <r>
    <n v="3406"/>
    <s v="Not Specified"/>
    <n v="0.03"/>
    <n v="200.97"/>
    <n v="15.59"/>
    <n v="3196"/>
    <x v="0"/>
    <s v="Rick Foster Hawkins"/>
    <s v="Delivery Truck"/>
    <x v="1"/>
    <x v="2"/>
    <x v="6"/>
    <s v="Jumbo Drum"/>
    <x v="474"/>
    <n v="0.36"/>
    <n v="0.22383069025838087"/>
    <s v="United States"/>
    <x v="0"/>
    <x v="1"/>
    <s v="San Francisco"/>
    <n v="94109"/>
    <x v="23"/>
    <x v="2"/>
    <s v="2015"/>
    <d v="2015-02-03T00:00:00"/>
    <n v="1951.3"/>
    <n v="43"/>
    <n v="8717.75"/>
    <n v="24294"/>
    <x v="0"/>
  </r>
  <r>
    <n v="21406"/>
    <s v="Not Specified"/>
    <n v="0.03"/>
    <n v="200.97"/>
    <n v="15.59"/>
    <n v="3197"/>
    <x v="0"/>
    <s v="Wallace Pugh"/>
    <s v="Delivery Truck"/>
    <x v="1"/>
    <x v="2"/>
    <x v="6"/>
    <s v="Jumbo Drum"/>
    <x v="474"/>
    <n v="0.36"/>
    <n v="0.69"/>
    <s v="United States"/>
    <x v="2"/>
    <x v="12"/>
    <s v="Northbrook"/>
    <n v="60062"/>
    <x v="23"/>
    <x v="2"/>
    <s v="2015"/>
    <d v="2015-02-03T00:00:00"/>
    <n v="1538.7827999999997"/>
    <n v="11"/>
    <n v="2230.12"/>
    <n v="90850"/>
    <x v="0"/>
  </r>
  <r>
    <n v="18437"/>
    <s v="Low"/>
    <n v="7.0000000000000007E-2"/>
    <n v="5.98"/>
    <n v="0.96"/>
    <n v="3205"/>
    <x v="0"/>
    <s v="Alvin Mullins"/>
    <s v="Regular Air"/>
    <x v="3"/>
    <x v="0"/>
    <x v="0"/>
    <s v="Wrap Bag"/>
    <x v="631"/>
    <n v="0.6"/>
    <n v="0.58209219858156025"/>
    <s v="United States"/>
    <x v="0"/>
    <x v="44"/>
    <s v="Rexburg"/>
    <n v="83440"/>
    <x v="25"/>
    <x v="5"/>
    <s v="2015"/>
    <d v="2015-04-03T00:00:00"/>
    <n v="32.83"/>
    <n v="10"/>
    <n v="56.4"/>
    <n v="87933"/>
    <x v="0"/>
  </r>
  <r>
    <n v="18438"/>
    <s v="Low"/>
    <n v="0.01"/>
    <n v="39.979999999999997"/>
    <n v="4"/>
    <n v="3206"/>
    <x v="1"/>
    <s v="Dana Rankin"/>
    <s v="Regular Air"/>
    <x v="3"/>
    <x v="2"/>
    <x v="13"/>
    <s v="Small Box"/>
    <x v="74"/>
    <n v="0.7"/>
    <n v="0.20033395464429971"/>
    <s v="United States"/>
    <x v="0"/>
    <x v="44"/>
    <s v="Twin Falls"/>
    <n v="83301"/>
    <x v="25"/>
    <x v="5"/>
    <s v="2015"/>
    <d v="2015-04-04T00:00:00"/>
    <n v="51.590000000000053"/>
    <n v="6"/>
    <n v="257.52"/>
    <n v="87933"/>
    <x v="0"/>
  </r>
  <r>
    <n v="21229"/>
    <s v="Not Specified"/>
    <n v="0.06"/>
    <n v="218.08"/>
    <n v="18.059999999999999"/>
    <n v="3206"/>
    <x v="1"/>
    <s v="Dana Rankin"/>
    <s v="Express Air"/>
    <x v="3"/>
    <x v="1"/>
    <x v="1"/>
    <s v="Large Box"/>
    <x v="531"/>
    <n v="0.56999999999999995"/>
    <n v="0.65126871838281231"/>
    <s v="United States"/>
    <x v="0"/>
    <x v="44"/>
    <s v="Twin Falls"/>
    <n v="83301"/>
    <x v="8"/>
    <x v="3"/>
    <s v="2015"/>
    <d v="2015-05-23T00:00:00"/>
    <n v="969.42"/>
    <n v="7"/>
    <n v="1488.51"/>
    <n v="87934"/>
    <x v="0"/>
  </r>
  <r>
    <n v="20156"/>
    <s v="Not Specified"/>
    <n v="0.05"/>
    <n v="35.44"/>
    <n v="5.09"/>
    <n v="3206"/>
    <x v="1"/>
    <s v="Dana Rankin"/>
    <s v="Regular Air"/>
    <x v="3"/>
    <x v="0"/>
    <x v="7"/>
    <s v="Small Box"/>
    <x v="861"/>
    <n v="0.38"/>
    <n v="0.69"/>
    <s v="United States"/>
    <x v="0"/>
    <x v="44"/>
    <s v="Twin Falls"/>
    <n v="83301"/>
    <x v="5"/>
    <x v="3"/>
    <s v="2015"/>
    <d v="2015-05-29T00:00:00"/>
    <n v="553.33169999999996"/>
    <n v="23"/>
    <n v="801.93"/>
    <n v="87935"/>
    <x v="0"/>
  </r>
  <r>
    <n v="24637"/>
    <s v="Critical"/>
    <n v="0.03"/>
    <n v="4.9800000000000004"/>
    <n v="4.62"/>
    <n v="3209"/>
    <x v="0"/>
    <s v="Elsie Floyd"/>
    <s v="Express Air"/>
    <x v="0"/>
    <x v="2"/>
    <x v="13"/>
    <s v="Small Pack"/>
    <x v="139"/>
    <n v="0.64"/>
    <n v="-0.68829113924050633"/>
    <s v="United States"/>
    <x v="0"/>
    <x v="1"/>
    <s v="Beverly Hills"/>
    <n v="90210"/>
    <x v="162"/>
    <x v="1"/>
    <s v="2015"/>
    <d v="2015-06-29T00:00:00"/>
    <n v="-30.45"/>
    <n v="8"/>
    <n v="44.24"/>
    <n v="90739"/>
    <x v="0"/>
  </r>
  <r>
    <n v="22804"/>
    <s v="High"/>
    <n v="0.1"/>
    <n v="7.31"/>
    <n v="0.49"/>
    <n v="3211"/>
    <x v="1"/>
    <s v="Jonathan Crabtree"/>
    <s v="Regular Air"/>
    <x v="0"/>
    <x v="0"/>
    <x v="9"/>
    <s v="Small Box"/>
    <x v="388"/>
    <n v="0.38"/>
    <n v="0.69"/>
    <s v="United States"/>
    <x v="2"/>
    <x v="12"/>
    <s v="Addison"/>
    <n v="60101"/>
    <x v="2"/>
    <x v="2"/>
    <s v="2015"/>
    <d v="2015-02-16T00:00:00"/>
    <n v="55.020599999999995"/>
    <n v="12"/>
    <n v="79.739999999999995"/>
    <n v="91522"/>
    <x v="0"/>
  </r>
  <r>
    <n v="22805"/>
    <s v="High"/>
    <n v="0.1"/>
    <n v="20.99"/>
    <n v="2.5"/>
    <n v="3211"/>
    <x v="1"/>
    <s v="Jonathan Crabtree"/>
    <s v="Regular Air"/>
    <x v="0"/>
    <x v="2"/>
    <x v="5"/>
    <s v="Wrap Bag"/>
    <x v="427"/>
    <n v="0.81"/>
    <n v="-0.11123720219136196"/>
    <s v="United States"/>
    <x v="2"/>
    <x v="12"/>
    <s v="Addison"/>
    <n v="60101"/>
    <x v="2"/>
    <x v="2"/>
    <s v="2015"/>
    <d v="2015-02-16T00:00:00"/>
    <n v="-43.65504"/>
    <n v="23"/>
    <n v="392.45"/>
    <n v="91522"/>
    <x v="0"/>
  </r>
  <r>
    <n v="23736"/>
    <s v="Not Specified"/>
    <n v="0.03"/>
    <n v="6.68"/>
    <n v="1.5"/>
    <n v="3221"/>
    <x v="0"/>
    <s v="Sean Pugh"/>
    <s v="Regular Air"/>
    <x v="0"/>
    <x v="0"/>
    <x v="0"/>
    <s v="Wrap Bag"/>
    <x v="685"/>
    <n v="0.48"/>
    <n v="-11.947516556291392"/>
    <s v="United States"/>
    <x v="3"/>
    <x v="26"/>
    <s v="Sunrise"/>
    <n v="33322"/>
    <x v="142"/>
    <x v="4"/>
    <s v="2015"/>
    <d v="2015-04-13T00:00:00"/>
    <n v="-577.30400000000009"/>
    <n v="7"/>
    <n v="48.32"/>
    <n v="90815"/>
    <x v="0"/>
  </r>
  <r>
    <n v="25605"/>
    <s v="High"/>
    <n v="0.04"/>
    <n v="39.479999999999997"/>
    <n v="1.99"/>
    <n v="3222"/>
    <x v="1"/>
    <s v="Diane Lu"/>
    <s v="Express Air"/>
    <x v="0"/>
    <x v="2"/>
    <x v="13"/>
    <s v="Small Pack"/>
    <x v="246"/>
    <n v="0.54"/>
    <n v="-4.6227312138728331"/>
    <s v="United States"/>
    <x v="3"/>
    <x v="26"/>
    <s v="Tallahassee"/>
    <n v="32303"/>
    <x v="91"/>
    <x v="5"/>
    <s v="2015"/>
    <d v="2015-03-19T00:00:00"/>
    <n v="-1535.4864000000002"/>
    <n v="8"/>
    <n v="332.16"/>
    <n v="90814"/>
    <x v="0"/>
  </r>
  <r>
    <n v="25606"/>
    <s v="High"/>
    <n v="0"/>
    <n v="8.1199999999999992"/>
    <n v="2.83"/>
    <n v="3222"/>
    <x v="1"/>
    <s v="Diane Lu"/>
    <s v="Regular Air"/>
    <x v="0"/>
    <x v="2"/>
    <x v="13"/>
    <s v="Small Pack"/>
    <x v="293"/>
    <n v="0.77"/>
    <n v="-1.0792575531770763"/>
    <s v="United States"/>
    <x v="3"/>
    <x v="26"/>
    <s v="Tallahassee"/>
    <n v="32303"/>
    <x v="91"/>
    <x v="5"/>
    <s v="2015"/>
    <d v="2015-03-20T00:00:00"/>
    <n v="-159.32"/>
    <n v="17"/>
    <n v="147.62"/>
    <n v="90814"/>
    <x v="0"/>
  </r>
  <r>
    <n v="19517"/>
    <s v="Critical"/>
    <n v="0.06"/>
    <n v="60.98"/>
    <n v="30"/>
    <n v="3224"/>
    <x v="0"/>
    <s v="Claudia White"/>
    <s v="Delivery Truck"/>
    <x v="2"/>
    <x v="1"/>
    <x v="1"/>
    <s v="Jumbo Drum"/>
    <x v="887"/>
    <n v="0.7"/>
    <n v="-0.5884670373312153"/>
    <s v="United States"/>
    <x v="3"/>
    <x v="20"/>
    <s v="Gallatin"/>
    <n v="37066"/>
    <x v="113"/>
    <x v="4"/>
    <s v="2015"/>
    <d v="2015-04-02T00:00:00"/>
    <n v="-74.088000000000008"/>
    <n v="2"/>
    <n v="125.9"/>
    <n v="86508"/>
    <x v="0"/>
  </r>
  <r>
    <n v="22291"/>
    <s v="Not Specified"/>
    <n v="0.1"/>
    <n v="208.16"/>
    <n v="68.02"/>
    <n v="3225"/>
    <x v="0"/>
    <s v="Robyn Crawford"/>
    <s v="Delivery Truck"/>
    <x v="2"/>
    <x v="0"/>
    <x v="15"/>
    <s v="Jumbo Drum"/>
    <x v="888"/>
    <n v="0.57999999999999996"/>
    <n v="-0.17887644541564235"/>
    <s v="United States"/>
    <x v="3"/>
    <x v="20"/>
    <s v="Germantown"/>
    <n v="38138"/>
    <x v="101"/>
    <x v="0"/>
    <s v="2015"/>
    <d v="2015-01-14T00:00:00"/>
    <n v="-137.52199999999999"/>
    <n v="4"/>
    <n v="768.81"/>
    <n v="86507"/>
    <x v="0"/>
  </r>
  <r>
    <n v="22292"/>
    <s v="Not Specified"/>
    <n v="7.0000000000000007E-2"/>
    <n v="90.48"/>
    <n v="19.989999999999998"/>
    <n v="3226"/>
    <x v="1"/>
    <s v="Arthur Gold"/>
    <s v="Regular Air"/>
    <x v="2"/>
    <x v="0"/>
    <x v="4"/>
    <s v="Small Box"/>
    <x v="634"/>
    <n v="0.4"/>
    <n v="-6.4430994056382571E-2"/>
    <s v="United States"/>
    <x v="3"/>
    <x v="20"/>
    <s v="Hendersonville"/>
    <n v="37075"/>
    <x v="101"/>
    <x v="0"/>
    <s v="2015"/>
    <d v="2015-01-15T00:00:00"/>
    <n v="-11.815999999999999"/>
    <n v="2"/>
    <n v="183.39"/>
    <n v="86507"/>
    <x v="0"/>
  </r>
  <r>
    <n v="22293"/>
    <s v="Not Specified"/>
    <n v="0.01"/>
    <n v="9.48"/>
    <n v="7.29"/>
    <n v="3226"/>
    <x v="1"/>
    <s v="Arthur Gold"/>
    <s v="Express Air"/>
    <x v="2"/>
    <x v="1"/>
    <x v="2"/>
    <s v="Small Pack"/>
    <x v="2"/>
    <n v="0.45"/>
    <n v="18.521999999999998"/>
    <s v="United States"/>
    <x v="3"/>
    <x v="20"/>
    <s v="Hendersonville"/>
    <n v="37075"/>
    <x v="101"/>
    <x v="0"/>
    <s v="2015"/>
    <d v="2015-01-16T00:00:00"/>
    <n v="238.93379999999999"/>
    <n v="1"/>
    <n v="12.9"/>
    <n v="86507"/>
    <x v="0"/>
  </r>
  <r>
    <n v="22294"/>
    <s v="Not Specified"/>
    <n v="0.02"/>
    <n v="4.28"/>
    <n v="0.94"/>
    <n v="3226"/>
    <x v="1"/>
    <s v="Arthur Gold"/>
    <s v="Regular Air"/>
    <x v="2"/>
    <x v="0"/>
    <x v="0"/>
    <s v="Wrap Bag"/>
    <x v="579"/>
    <n v="0.56000000000000005"/>
    <n v="-5.8762437115707096"/>
    <s v="United States"/>
    <x v="3"/>
    <x v="20"/>
    <s v="Hendersonville"/>
    <n v="37075"/>
    <x v="101"/>
    <x v="0"/>
    <s v="2015"/>
    <d v="2015-01-15T00:00:00"/>
    <n v="-105.126"/>
    <n v="4"/>
    <n v="17.89"/>
    <n v="86507"/>
    <x v="0"/>
  </r>
  <r>
    <n v="24343"/>
    <s v="Medium"/>
    <n v="0.06"/>
    <n v="22.24"/>
    <n v="1.99"/>
    <n v="3226"/>
    <x v="1"/>
    <s v="Arthur Gold"/>
    <s v="Regular Air"/>
    <x v="2"/>
    <x v="2"/>
    <x v="13"/>
    <s v="Small Pack"/>
    <x v="889"/>
    <n v="0.43"/>
    <n v="0.37278411755510393"/>
    <s v="United States"/>
    <x v="3"/>
    <x v="20"/>
    <s v="Hendersonville"/>
    <n v="37075"/>
    <x v="162"/>
    <x v="1"/>
    <s v="2015"/>
    <d v="2015-06-30T00:00:00"/>
    <n v="95.387999999999991"/>
    <n v="12"/>
    <n v="255.88"/>
    <n v="86509"/>
    <x v="0"/>
  </r>
  <r>
    <n v="18940"/>
    <s v="Not Specified"/>
    <n v="0.01"/>
    <n v="24.95"/>
    <n v="2.99"/>
    <n v="3229"/>
    <x v="0"/>
    <s v="Sharon Kessler"/>
    <s v="Regular Air"/>
    <x v="2"/>
    <x v="0"/>
    <x v="8"/>
    <s v="Small Box"/>
    <x v="890"/>
    <n v="0.39"/>
    <n v="0.69"/>
    <s v="United States"/>
    <x v="2"/>
    <x v="45"/>
    <s v="Superior"/>
    <n v="54880"/>
    <x v="72"/>
    <x v="0"/>
    <s v="2015"/>
    <d v="2015-01-22T00:00:00"/>
    <n v="261.38579999999996"/>
    <n v="15"/>
    <n v="378.82"/>
    <n v="87435"/>
    <x v="0"/>
  </r>
  <r>
    <n v="18941"/>
    <s v="Not Specified"/>
    <n v="0"/>
    <n v="15.98"/>
    <n v="8.99"/>
    <n v="3230"/>
    <x v="1"/>
    <s v="Monica Stuart"/>
    <s v="Regular Air"/>
    <x v="2"/>
    <x v="2"/>
    <x v="13"/>
    <s v="Small Pack"/>
    <x v="891"/>
    <n v="0.64"/>
    <n v="-0.89013010908135104"/>
    <s v="United States"/>
    <x v="2"/>
    <x v="45"/>
    <s v="Waukesha"/>
    <n v="53186"/>
    <x v="72"/>
    <x v="0"/>
    <s v="2015"/>
    <d v="2015-01-23T00:00:00"/>
    <n v="-135.46"/>
    <n v="9"/>
    <n v="152.18"/>
    <n v="87435"/>
    <x v="0"/>
  </r>
  <r>
    <n v="19062"/>
    <s v="Critical"/>
    <n v="0.06"/>
    <n v="4.91"/>
    <n v="5.68"/>
    <n v="3230"/>
    <x v="1"/>
    <s v="Monica Stuart"/>
    <s v="Express Air"/>
    <x v="2"/>
    <x v="0"/>
    <x v="8"/>
    <s v="Small Box"/>
    <x v="500"/>
    <n v="0.36"/>
    <n v="-0.58801725737613653"/>
    <s v="United States"/>
    <x v="2"/>
    <x v="45"/>
    <s v="Waukesha"/>
    <n v="53186"/>
    <x v="1"/>
    <x v="1"/>
    <s v="2015"/>
    <d v="2015-06-13T00:00:00"/>
    <n v="-31.68825"/>
    <n v="10"/>
    <n v="53.89"/>
    <n v="87436"/>
    <x v="0"/>
  </r>
  <r>
    <n v="19063"/>
    <s v="Critical"/>
    <n v="7.0000000000000007E-2"/>
    <n v="48.94"/>
    <n v="5.86"/>
    <n v="3230"/>
    <x v="1"/>
    <s v="Monica Stuart"/>
    <s v="Express Air"/>
    <x v="2"/>
    <x v="0"/>
    <x v="7"/>
    <s v="Small Box"/>
    <x v="892"/>
    <n v="0.35"/>
    <n v="0.69"/>
    <s v="United States"/>
    <x v="2"/>
    <x v="45"/>
    <s v="Waukesha"/>
    <n v="53186"/>
    <x v="1"/>
    <x v="1"/>
    <s v="2015"/>
    <d v="2015-06-14T00:00:00"/>
    <n v="690.70379999999989"/>
    <n v="21"/>
    <n v="1001.02"/>
    <n v="87436"/>
    <x v="0"/>
  </r>
  <r>
    <n v="19179"/>
    <s v="Low"/>
    <n v="0.06"/>
    <n v="115.99"/>
    <n v="5.92"/>
    <n v="3238"/>
    <x v="0"/>
    <s v="Kathleen P Bloom"/>
    <s v="Regular Air"/>
    <x v="0"/>
    <x v="2"/>
    <x v="5"/>
    <s v="Small Box"/>
    <x v="618"/>
    <n v="0.57999999999999996"/>
    <n v="-2.6356338993989759E-2"/>
    <s v="United States"/>
    <x v="0"/>
    <x v="6"/>
    <s v="Corvallis"/>
    <n v="97330"/>
    <x v="141"/>
    <x v="1"/>
    <s v="2015"/>
    <d v="2015-06-06T00:00:00"/>
    <n v="-13.068000000000001"/>
    <n v="5"/>
    <n v="495.82"/>
    <n v="89564"/>
    <x v="0"/>
  </r>
  <r>
    <n v="23084"/>
    <s v="High"/>
    <n v="0"/>
    <n v="7.28"/>
    <n v="3.52"/>
    <n v="3243"/>
    <x v="0"/>
    <s v="Marlene Phillips"/>
    <s v="Regular Air"/>
    <x v="2"/>
    <x v="2"/>
    <x v="13"/>
    <s v="Small Pack"/>
    <x v="893"/>
    <n v="0.68"/>
    <n v="-1.0271685761047462"/>
    <s v="United States"/>
    <x v="1"/>
    <x v="18"/>
    <s v="Bristol"/>
    <n v="6010"/>
    <x v="69"/>
    <x v="1"/>
    <s v="2015"/>
    <d v="2015-06-10T00:00:00"/>
    <n v="-25.103999999999999"/>
    <n v="3"/>
    <n v="24.44"/>
    <n v="88329"/>
    <x v="0"/>
  </r>
  <r>
    <n v="23267"/>
    <s v="Low"/>
    <n v="0.06"/>
    <n v="5.18"/>
    <n v="2.04"/>
    <n v="3246"/>
    <x v="0"/>
    <s v="Wanda Harris"/>
    <s v="Regular Air"/>
    <x v="2"/>
    <x v="0"/>
    <x v="7"/>
    <s v="Wrap Bag"/>
    <x v="43"/>
    <n v="0.36"/>
    <n v="8.9222323879231485E-2"/>
    <s v="United States"/>
    <x v="1"/>
    <x v="16"/>
    <s v="Hudson"/>
    <n v="3051"/>
    <x v="113"/>
    <x v="4"/>
    <s v="2015"/>
    <d v="2015-04-01T00:00:00"/>
    <n v="1.9504000000000001"/>
    <n v="4"/>
    <n v="21.86"/>
    <n v="88330"/>
    <x v="0"/>
  </r>
  <r>
    <n v="18265"/>
    <s v="High"/>
    <n v="7.0000000000000007E-2"/>
    <n v="2.78"/>
    <n v="1.49"/>
    <n v="3248"/>
    <x v="0"/>
    <s v="Earl Donnelly"/>
    <s v="Regular Air"/>
    <x v="2"/>
    <x v="0"/>
    <x v="8"/>
    <s v="Small Box"/>
    <x v="272"/>
    <n v="0.36"/>
    <n v="-7.2268909168081494"/>
    <s v="United States"/>
    <x v="3"/>
    <x v="11"/>
    <s v="Slidell"/>
    <n v="70458"/>
    <x v="163"/>
    <x v="3"/>
    <s v="2015"/>
    <d v="2015-05-08T00:00:00"/>
    <n v="-340.53109999999998"/>
    <n v="17"/>
    <n v="47.12"/>
    <n v="87297"/>
    <x v="0"/>
  </r>
  <r>
    <n v="25820"/>
    <s v="High"/>
    <n v="0.03"/>
    <n v="42.8"/>
    <n v="2.99"/>
    <n v="3249"/>
    <x v="0"/>
    <s v="Nicole Goldstein"/>
    <s v="Regular Air"/>
    <x v="0"/>
    <x v="0"/>
    <x v="8"/>
    <s v="Small Box"/>
    <x v="894"/>
    <n v="0.36"/>
    <n v="0.69"/>
    <s v="United States"/>
    <x v="1"/>
    <x v="30"/>
    <s v="Annapolis"/>
    <n v="21403"/>
    <x v="94"/>
    <x v="3"/>
    <s v="2015"/>
    <d v="2015-05-24T00:00:00"/>
    <n v="462.92099999999994"/>
    <n v="16"/>
    <n v="670.9"/>
    <n v="87298"/>
    <x v="0"/>
  </r>
  <r>
    <n v="5511"/>
    <s v="Critical"/>
    <n v="0.02"/>
    <n v="5.28"/>
    <n v="6.26"/>
    <n v="3251"/>
    <x v="0"/>
    <s v="Peter Brooks"/>
    <s v="Regular Air"/>
    <x v="0"/>
    <x v="0"/>
    <x v="7"/>
    <s v="Small Box"/>
    <x v="489"/>
    <n v="0.4"/>
    <n v="-0.31779414615235507"/>
    <s v="United States"/>
    <x v="1"/>
    <x v="4"/>
    <s v="New York City"/>
    <n v="10112"/>
    <x v="164"/>
    <x v="1"/>
    <s v="2015"/>
    <d v="2015-06-12T00:00:00"/>
    <n v="-131.16"/>
    <n v="76"/>
    <n v="412.72"/>
    <n v="39076"/>
    <x v="0"/>
  </r>
  <r>
    <n v="23324"/>
    <s v="Critical"/>
    <n v="0.01"/>
    <n v="11.34"/>
    <n v="5.01"/>
    <n v="3252"/>
    <x v="1"/>
    <s v="Milton Harrell"/>
    <s v="Regular Air"/>
    <x v="2"/>
    <x v="0"/>
    <x v="7"/>
    <s v="Small Box"/>
    <x v="195"/>
    <n v="0.36"/>
    <n v="-0.81473829201101933"/>
    <s v="United States"/>
    <x v="1"/>
    <x v="4"/>
    <s v="Rotterdam"/>
    <n v="12306"/>
    <x v="25"/>
    <x v="5"/>
    <s v="2015"/>
    <d v="2015-04-01T00:00:00"/>
    <n v="-11.83"/>
    <n v="1"/>
    <n v="14.52"/>
    <n v="87296"/>
    <x v="0"/>
  </r>
  <r>
    <n v="23511"/>
    <s v="Critical"/>
    <n v="0.02"/>
    <n v="5.28"/>
    <n v="6.26"/>
    <n v="3252"/>
    <x v="1"/>
    <s v="Milton Harrell"/>
    <s v="Regular Air"/>
    <x v="0"/>
    <x v="0"/>
    <x v="7"/>
    <s v="Small Box"/>
    <x v="489"/>
    <n v="0.4"/>
    <n v="-0.63558829230471015"/>
    <s v="United States"/>
    <x v="1"/>
    <x v="4"/>
    <s v="Rotterdam"/>
    <n v="12306"/>
    <x v="164"/>
    <x v="1"/>
    <s v="2015"/>
    <d v="2015-06-12T00:00:00"/>
    <n v="-65.58"/>
    <n v="19"/>
    <n v="103.18"/>
    <n v="87299"/>
    <x v="0"/>
  </r>
  <r>
    <n v="21046"/>
    <s v="Critical"/>
    <n v="0.06"/>
    <n v="47.98"/>
    <n v="3.61"/>
    <n v="3255"/>
    <x v="0"/>
    <s v="Maureen Whitley"/>
    <s v="Regular Air"/>
    <x v="1"/>
    <x v="2"/>
    <x v="13"/>
    <s v="Small Pack"/>
    <x v="367"/>
    <n v="0.71"/>
    <n v="6.0923642302980809"/>
    <s v="United States"/>
    <x v="3"/>
    <x v="26"/>
    <s v="Tamarac"/>
    <n v="33319"/>
    <x v="29"/>
    <x v="2"/>
    <s v="2015"/>
    <d v="2015-02-20T00:00:00"/>
    <n v="596.80799999999999"/>
    <n v="2"/>
    <n v="97.96"/>
    <n v="90488"/>
    <x v="0"/>
  </r>
  <r>
    <n v="18728"/>
    <s v="Not Specified"/>
    <n v="0.01"/>
    <n v="349.45"/>
    <n v="60"/>
    <n v="3257"/>
    <x v="1"/>
    <s v="Sharon Marcus"/>
    <s v="Delivery Truck"/>
    <x v="3"/>
    <x v="1"/>
    <x v="11"/>
    <s v="Jumbo Drum"/>
    <x v="356"/>
    <m/>
    <n v="0.69"/>
    <s v="United States"/>
    <x v="0"/>
    <x v="0"/>
    <s v="Longview"/>
    <n v="98632"/>
    <x v="66"/>
    <x v="3"/>
    <s v="2015"/>
    <d v="2015-05-27T00:00:00"/>
    <n v="3739.3928999999998"/>
    <n v="15"/>
    <n v="5419.41"/>
    <n v="88825"/>
    <x v="0"/>
  </r>
  <r>
    <n v="21852"/>
    <s v="Medium"/>
    <n v="0"/>
    <n v="25.38"/>
    <n v="8.99"/>
    <n v="3257"/>
    <x v="1"/>
    <s v="Sharon Marcus"/>
    <s v="Regular Air"/>
    <x v="3"/>
    <x v="1"/>
    <x v="2"/>
    <s v="Small Pack"/>
    <x v="268"/>
    <n v="0.5"/>
    <n v="0.67151811082080493"/>
    <s v="United States"/>
    <x v="0"/>
    <x v="0"/>
    <s v="Longview"/>
    <n v="98632"/>
    <x v="116"/>
    <x v="3"/>
    <s v="2015"/>
    <d v="2015-05-15T00:00:00"/>
    <n v="470.33799999999997"/>
    <n v="26"/>
    <n v="700.41"/>
    <n v="88826"/>
    <x v="0"/>
  </r>
  <r>
    <n v="23010"/>
    <s v="Not Specified"/>
    <n v="0.02"/>
    <n v="55.94"/>
    <n v="6.55"/>
    <n v="3258"/>
    <x v="0"/>
    <s v="Gretchen Best Wilkins"/>
    <s v="Regular Air"/>
    <x v="3"/>
    <x v="2"/>
    <x v="13"/>
    <s v="Small Box"/>
    <x v="420"/>
    <n v="0.68"/>
    <n v="0.62121258966114279"/>
    <s v="United States"/>
    <x v="0"/>
    <x v="0"/>
    <s v="Lynnwood"/>
    <n v="98037"/>
    <x v="68"/>
    <x v="5"/>
    <s v="2015"/>
    <d v="2015-03-23T00:00:00"/>
    <n v="401.85"/>
    <n v="11"/>
    <n v="646.88"/>
    <n v="88824"/>
    <x v="0"/>
  </r>
  <r>
    <n v="22576"/>
    <s v="Not Specified"/>
    <n v="7.0000000000000007E-2"/>
    <n v="105.34"/>
    <n v="24.49"/>
    <n v="3261"/>
    <x v="0"/>
    <s v="Steven Long"/>
    <s v="Express Air"/>
    <x v="3"/>
    <x v="1"/>
    <x v="2"/>
    <s v="Large Box"/>
    <x v="828"/>
    <n v="0.61"/>
    <n v="0.69"/>
    <s v="United States"/>
    <x v="2"/>
    <x v="22"/>
    <s v="Adrian"/>
    <n v="49221"/>
    <x v="97"/>
    <x v="1"/>
    <s v="2015"/>
    <d v="2015-06-26T00:00:00"/>
    <n v="710.67239999999993"/>
    <n v="10"/>
    <n v="1029.96"/>
    <n v="90296"/>
    <x v="0"/>
  </r>
  <r>
    <n v="19214"/>
    <s v="Medium"/>
    <n v="0.04"/>
    <n v="9.99"/>
    <n v="11.59"/>
    <n v="3264"/>
    <x v="0"/>
    <s v="Becky Puckett"/>
    <s v="Regular Air"/>
    <x v="0"/>
    <x v="0"/>
    <x v="7"/>
    <s v="Small Box"/>
    <x v="655"/>
    <n v="0.4"/>
    <n v="-1.7723171434056437"/>
    <s v="United States"/>
    <x v="0"/>
    <x v="1"/>
    <s v="Eureka"/>
    <n v="95501"/>
    <x v="168"/>
    <x v="3"/>
    <s v="2015"/>
    <d v="2015-05-21T00:00:00"/>
    <n v="-92.32"/>
    <n v="5"/>
    <n v="52.09"/>
    <n v="89835"/>
    <x v="0"/>
  </r>
  <r>
    <n v="21459"/>
    <s v="Critical"/>
    <n v="0"/>
    <n v="122.99"/>
    <n v="70.2"/>
    <n v="3266"/>
    <x v="0"/>
    <s v="Edgar Kumar"/>
    <s v="Delivery Truck"/>
    <x v="0"/>
    <x v="1"/>
    <x v="1"/>
    <s v="Jumbo Drum"/>
    <x v="36"/>
    <n v="0.74"/>
    <n v="-0.98295707791050091"/>
    <s v="United States"/>
    <x v="1"/>
    <x v="14"/>
    <s v="Sanford"/>
    <n v="4073"/>
    <x v="9"/>
    <x v="0"/>
    <s v="2015"/>
    <d v="2015-01-29T00:00:00"/>
    <n v="-1764.29"/>
    <n v="14"/>
    <n v="1794.88"/>
    <n v="89836"/>
    <x v="0"/>
  </r>
  <r>
    <n v="21458"/>
    <s v="Critical"/>
    <n v="0.01"/>
    <n v="60.97"/>
    <n v="4.5"/>
    <n v="3269"/>
    <x v="0"/>
    <s v="Billie Stern"/>
    <s v="Express Air"/>
    <x v="0"/>
    <x v="0"/>
    <x v="15"/>
    <s v="Small Box"/>
    <x v="714"/>
    <n v="0.56000000000000005"/>
    <n v="0.69"/>
    <s v="United States"/>
    <x v="1"/>
    <x v="2"/>
    <s v="North Plainfield"/>
    <n v="7060"/>
    <x v="9"/>
    <x v="0"/>
    <s v="2015"/>
    <d v="2015-01-30T00:00:00"/>
    <n v="527.87759999999992"/>
    <n v="12"/>
    <n v="765.04"/>
    <n v="89836"/>
    <x v="0"/>
  </r>
  <r>
    <n v="19047"/>
    <s v="Low"/>
    <n v="0.02"/>
    <n v="13.48"/>
    <n v="4.51"/>
    <n v="3275"/>
    <x v="1"/>
    <s v="Tamara Dickinson"/>
    <s v="Regular Air"/>
    <x v="1"/>
    <x v="0"/>
    <x v="10"/>
    <s v="Small Box"/>
    <x v="804"/>
    <n v="0.59"/>
    <n v="0.27155443675267465"/>
    <s v="United States"/>
    <x v="0"/>
    <x v="0"/>
    <s v="Mount Vernon"/>
    <n v="98273"/>
    <x v="68"/>
    <x v="5"/>
    <s v="2015"/>
    <d v="2015-03-23T00:00:00"/>
    <n v="34.520000000000003"/>
    <n v="9"/>
    <n v="127.12"/>
    <n v="86233"/>
    <x v="0"/>
  </r>
  <r>
    <n v="19232"/>
    <s v="Low"/>
    <n v="0.04"/>
    <n v="449.99"/>
    <n v="24.49"/>
    <n v="3275"/>
    <x v="1"/>
    <s v="Tamara Dickinson"/>
    <s v="Regular Air"/>
    <x v="2"/>
    <x v="2"/>
    <x v="16"/>
    <s v="Large Box"/>
    <x v="895"/>
    <n v="0.52"/>
    <n v="0.69"/>
    <s v="United States"/>
    <x v="0"/>
    <x v="0"/>
    <s v="Mount Vernon"/>
    <n v="98273"/>
    <x v="167"/>
    <x v="0"/>
    <s v="2015"/>
    <d v="2015-01-05T00:00:00"/>
    <n v="3576.8840999999998"/>
    <n v="12"/>
    <n v="5183.8900000000003"/>
    <n v="86234"/>
    <x v="0"/>
  </r>
  <r>
    <n v="19233"/>
    <s v="Low"/>
    <n v="0.01"/>
    <n v="5.84"/>
    <n v="1.2"/>
    <n v="3275"/>
    <x v="1"/>
    <s v="Tamara Dickinson"/>
    <s v="Regular Air"/>
    <x v="2"/>
    <x v="0"/>
    <x v="0"/>
    <s v="Wrap Bag"/>
    <x v="469"/>
    <n v="0.55000000000000004"/>
    <n v="0.56469936270435017"/>
    <s v="United States"/>
    <x v="0"/>
    <x v="0"/>
    <s v="Mount Vernon"/>
    <n v="98273"/>
    <x v="167"/>
    <x v="0"/>
    <s v="2015"/>
    <d v="2015-01-10T00:00:00"/>
    <n v="20.38"/>
    <n v="6"/>
    <n v="36.090000000000003"/>
    <n v="86234"/>
    <x v="0"/>
  </r>
  <r>
    <n v="20039"/>
    <s v="High"/>
    <n v="0.06"/>
    <n v="89.83"/>
    <n v="35"/>
    <n v="3279"/>
    <x v="1"/>
    <s v="Ricky Allred"/>
    <s v="Regular Air"/>
    <x v="1"/>
    <x v="0"/>
    <x v="10"/>
    <s v="Large Box"/>
    <x v="896"/>
    <n v="0.83"/>
    <n v="8.4939660350570628E-2"/>
    <s v="United States"/>
    <x v="3"/>
    <x v="39"/>
    <s v="Columbia"/>
    <n v="29203"/>
    <x v="34"/>
    <x v="4"/>
    <s v="2015"/>
    <d v="2015-04-08T00:00:00"/>
    <n v="31.11"/>
    <n v="4"/>
    <n v="366.26"/>
    <n v="90766"/>
    <x v="0"/>
  </r>
  <r>
    <n v="20040"/>
    <s v="High"/>
    <n v="0.1"/>
    <n v="13.43"/>
    <n v="5.5"/>
    <n v="3279"/>
    <x v="1"/>
    <s v="Ricky Allred"/>
    <s v="Regular Air"/>
    <x v="1"/>
    <x v="0"/>
    <x v="10"/>
    <s v="Small Box"/>
    <x v="599"/>
    <n v="0.56999999999999995"/>
    <n v="2.2678359389834797"/>
    <s v="United States"/>
    <x v="3"/>
    <x v="39"/>
    <s v="Columbia"/>
    <n v="29203"/>
    <x v="34"/>
    <x v="4"/>
    <s v="2015"/>
    <d v="2015-04-08T00:00:00"/>
    <n v="358.29539999999997"/>
    <n v="12"/>
    <n v="157.99"/>
    <n v="90766"/>
    <x v="0"/>
  </r>
  <r>
    <n v="20041"/>
    <s v="High"/>
    <n v="0.01"/>
    <n v="125.99"/>
    <n v="7.69"/>
    <n v="3279"/>
    <x v="1"/>
    <s v="Ricky Allred"/>
    <s v="Regular Air"/>
    <x v="1"/>
    <x v="2"/>
    <x v="5"/>
    <s v="Small Box"/>
    <x v="442"/>
    <n v="0.57999999999999996"/>
    <n v="6.8613547919002694E-3"/>
    <s v="United States"/>
    <x v="3"/>
    <x v="39"/>
    <s v="Columbia"/>
    <n v="29203"/>
    <x v="34"/>
    <x v="4"/>
    <s v="2015"/>
    <d v="2015-04-06T00:00:00"/>
    <n v="8.3219999999999992"/>
    <n v="11"/>
    <n v="1212.8800000000001"/>
    <n v="90766"/>
    <x v="0"/>
  </r>
  <r>
    <n v="21620"/>
    <s v="Medium"/>
    <n v="0.01"/>
    <n v="45.99"/>
    <n v="4.99"/>
    <n v="3279"/>
    <x v="1"/>
    <s v="Ricky Allred"/>
    <s v="Regular Air"/>
    <x v="1"/>
    <x v="2"/>
    <x v="5"/>
    <s v="Small Box"/>
    <x v="402"/>
    <n v="0.56000000000000005"/>
    <n v="0.19185238437574886"/>
    <s v="United States"/>
    <x v="3"/>
    <x v="39"/>
    <s v="Columbia"/>
    <n v="29203"/>
    <x v="88"/>
    <x v="5"/>
    <s v="2015"/>
    <d v="2015-03-16T00:00:00"/>
    <n v="24.018000000000001"/>
    <n v="3"/>
    <n v="125.19"/>
    <n v="90767"/>
    <x v="0"/>
  </r>
  <r>
    <n v="23022"/>
    <s v="Critical"/>
    <n v="0.05"/>
    <n v="363.25"/>
    <n v="19.989999999999998"/>
    <n v="3283"/>
    <x v="1"/>
    <s v="William Woodard"/>
    <s v="Express Air"/>
    <x v="0"/>
    <x v="0"/>
    <x v="15"/>
    <s v="Small Box"/>
    <x v="451"/>
    <n v="0.56999999999999995"/>
    <n v="-0.14448297840431912"/>
    <s v="United States"/>
    <x v="3"/>
    <x v="26"/>
    <s v="Kendall"/>
    <n v="33156"/>
    <x v="109"/>
    <x v="4"/>
    <s v="2015"/>
    <d v="2015-04-21T00:00:00"/>
    <n v="-269.75549999999998"/>
    <n v="5"/>
    <n v="1867.04"/>
    <n v="90752"/>
    <x v="0"/>
  </r>
  <r>
    <n v="23211"/>
    <s v="High"/>
    <n v="0.03"/>
    <n v="17.48"/>
    <n v="1.99"/>
    <n v="3283"/>
    <x v="1"/>
    <s v="William Woodard"/>
    <s v="Regular Air"/>
    <x v="0"/>
    <x v="2"/>
    <x v="13"/>
    <s v="Small Pack"/>
    <x v="121"/>
    <n v="0.45"/>
    <n v="1.3216946820379323"/>
    <s v="United States"/>
    <x v="3"/>
    <x v="26"/>
    <s v="Kendall"/>
    <n v="33156"/>
    <x v="16"/>
    <x v="3"/>
    <s v="2015"/>
    <d v="2015-05-11T00:00:00"/>
    <n v="710.80739999999992"/>
    <n v="31"/>
    <n v="537.79999999999995"/>
    <n v="90753"/>
    <x v="0"/>
  </r>
  <r>
    <n v="26141"/>
    <s v="High"/>
    <n v="0.05"/>
    <n v="19.23"/>
    <n v="6.15"/>
    <n v="3284"/>
    <x v="0"/>
    <s v="Michael Shaffer"/>
    <s v="Express Air"/>
    <x v="0"/>
    <x v="1"/>
    <x v="2"/>
    <s v="Small Pack"/>
    <x v="159"/>
    <n v="0.44"/>
    <n v="-17.809968275171148"/>
    <s v="United States"/>
    <x v="3"/>
    <x v="26"/>
    <s v="Kissimmee"/>
    <n v="34741"/>
    <x v="63"/>
    <x v="2"/>
    <s v="2015"/>
    <d v="2015-02-22T00:00:00"/>
    <n v="-2133.2780000000002"/>
    <n v="6"/>
    <n v="119.78"/>
    <n v="90751"/>
    <x v="0"/>
  </r>
  <r>
    <n v="20350"/>
    <s v="Not Specified"/>
    <n v="0.06"/>
    <n v="1.7"/>
    <n v="1.99"/>
    <n v="3285"/>
    <x v="1"/>
    <s v="Ricky Garner"/>
    <s v="Regular Air"/>
    <x v="3"/>
    <x v="2"/>
    <x v="13"/>
    <s v="Small Pack"/>
    <x v="286"/>
    <n v="0.51"/>
    <n v="6.5902222222222226"/>
    <s v="United States"/>
    <x v="3"/>
    <x v="8"/>
    <s v="Herndon"/>
    <n v="20170"/>
    <x v="61"/>
    <x v="0"/>
    <s v="2015"/>
    <d v="2015-01-07T00:00:00"/>
    <n v="80.071200000000005"/>
    <n v="7"/>
    <n v="12.15"/>
    <n v="90750"/>
    <x v="0"/>
  </r>
  <r>
    <n v="20351"/>
    <s v="Not Specified"/>
    <n v="0.01"/>
    <n v="30.98"/>
    <n v="5.09"/>
    <n v="3285"/>
    <x v="1"/>
    <s v="Ricky Garner"/>
    <s v="Regular Air"/>
    <x v="3"/>
    <x v="0"/>
    <x v="7"/>
    <s v="Small Box"/>
    <x v="897"/>
    <n v="0.4"/>
    <n v="3.1079883503224459"/>
    <s v="United States"/>
    <x v="3"/>
    <x v="8"/>
    <s v="Herndon"/>
    <n v="20170"/>
    <x v="61"/>
    <x v="0"/>
    <s v="2015"/>
    <d v="2015-01-08T00:00:00"/>
    <n v="896.40599999999995"/>
    <n v="9"/>
    <n v="288.42"/>
    <n v="90750"/>
    <x v="0"/>
  </r>
  <r>
    <n v="21567"/>
    <s v="Low"/>
    <n v="0.08"/>
    <n v="30.56"/>
    <n v="2.99"/>
    <n v="3287"/>
    <x v="0"/>
    <s v="Mary Norman"/>
    <s v="Regular Air"/>
    <x v="2"/>
    <x v="0"/>
    <x v="8"/>
    <s v="Small Box"/>
    <x v="823"/>
    <n v="0.35"/>
    <n v="0.69"/>
    <s v="United States"/>
    <x v="0"/>
    <x v="1"/>
    <s v="Granite Bay"/>
    <n v="95746"/>
    <x v="40"/>
    <x v="3"/>
    <s v="2015"/>
    <d v="2015-05-27T00:00:00"/>
    <n v="352.87979999999999"/>
    <n v="17"/>
    <n v="511.42"/>
    <n v="89897"/>
    <x v="0"/>
  </r>
  <r>
    <n v="23198"/>
    <s v="Low"/>
    <n v="0.04"/>
    <n v="33.89"/>
    <n v="5.0999999999999996"/>
    <n v="3303"/>
    <x v="0"/>
    <s v="Carole Creech"/>
    <s v="Regular Air"/>
    <x v="1"/>
    <x v="0"/>
    <x v="10"/>
    <s v="Small Box"/>
    <x v="867"/>
    <n v="0.6"/>
    <n v="0.34228468899521525"/>
    <s v="United States"/>
    <x v="3"/>
    <x v="26"/>
    <s v="Lake Worth"/>
    <n v="33461"/>
    <x v="0"/>
    <x v="0"/>
    <s v="2015"/>
    <d v="2015-01-12T00:00:00"/>
    <n v="68.675999999999988"/>
    <n v="6"/>
    <n v="200.64"/>
    <n v="87795"/>
    <x v="0"/>
  </r>
  <r>
    <n v="20447"/>
    <s v="Medium"/>
    <n v="0.06"/>
    <n v="11.33"/>
    <n v="6.12"/>
    <n v="3306"/>
    <x v="0"/>
    <s v="Claire Warren"/>
    <s v="Regular Air"/>
    <x v="2"/>
    <x v="0"/>
    <x v="15"/>
    <s v="Medium Box"/>
    <x v="720"/>
    <n v="0.42"/>
    <n v="-0.9035187287173666"/>
    <s v="United States"/>
    <x v="1"/>
    <x v="18"/>
    <s v="New London"/>
    <n v="6320"/>
    <x v="113"/>
    <x v="4"/>
    <s v="2015"/>
    <d v="2015-04-03T00:00:00"/>
    <n v="-15.92"/>
    <n v="1"/>
    <n v="17.62"/>
    <n v="90461"/>
    <x v="0"/>
  </r>
  <r>
    <n v="22732"/>
    <s v="Low"/>
    <n v="7.0000000000000007E-2"/>
    <n v="16.739999999999998"/>
    <n v="7.04"/>
    <n v="3307"/>
    <x v="0"/>
    <s v="Edwin Blackburn"/>
    <s v="Regular Air"/>
    <x v="2"/>
    <x v="0"/>
    <x v="10"/>
    <s v="Small Box"/>
    <x v="898"/>
    <n v="0.81"/>
    <n v="-1.4172251178952595"/>
    <s v="United States"/>
    <x v="1"/>
    <x v="15"/>
    <s v="Agawam"/>
    <n v="1001"/>
    <x v="161"/>
    <x v="0"/>
    <s v="2015"/>
    <d v="2015-02-02T00:00:00"/>
    <n v="-114.2"/>
    <n v="5"/>
    <n v="80.58"/>
    <n v="90462"/>
    <x v="0"/>
  </r>
  <r>
    <n v="23451"/>
    <s v="Critical"/>
    <n v="0.1"/>
    <n v="6.64"/>
    <n v="54.95"/>
    <n v="3309"/>
    <x v="0"/>
    <s v="Edwin Chung"/>
    <s v="Regular Air"/>
    <x v="2"/>
    <x v="1"/>
    <x v="2"/>
    <s v="Small Pack"/>
    <x v="899"/>
    <n v="0.37"/>
    <n v="-0.98775187672856579"/>
    <s v="United States"/>
    <x v="1"/>
    <x v="15"/>
    <s v="Natick"/>
    <n v="1760"/>
    <x v="120"/>
    <x v="5"/>
    <s v="2015"/>
    <d v="2015-03-26T00:00:00"/>
    <n v="-25"/>
    <n v="4"/>
    <n v="25.31"/>
    <n v="90460"/>
    <x v="0"/>
  </r>
  <r>
    <n v="23452"/>
    <s v="Critical"/>
    <n v="0.05"/>
    <n v="90.48"/>
    <n v="19.989999999999998"/>
    <n v="3310"/>
    <x v="0"/>
    <s v="Tiffany Grossman Hardin"/>
    <s v="Regular Air"/>
    <x v="2"/>
    <x v="0"/>
    <x v="4"/>
    <s v="Small Box"/>
    <x v="634"/>
    <n v="0.4"/>
    <n v="0.69"/>
    <s v="United States"/>
    <x v="1"/>
    <x v="15"/>
    <s v="Sandwich"/>
    <n v="2563"/>
    <x v="120"/>
    <x v="5"/>
    <s v="2015"/>
    <d v="2015-03-25T00:00:00"/>
    <n v="255.14819999999997"/>
    <n v="4"/>
    <n v="369.78"/>
    <n v="90460"/>
    <x v="0"/>
  </r>
  <r>
    <n v="22734"/>
    <s v="Low"/>
    <n v="0.06"/>
    <n v="6.45"/>
    <n v="1.34"/>
    <n v="3311"/>
    <x v="0"/>
    <s v="Jackie Flynn"/>
    <s v="Regular Air"/>
    <x v="2"/>
    <x v="0"/>
    <x v="7"/>
    <s v="Wrap Bag"/>
    <x v="858"/>
    <n v="0.36"/>
    <n v="0.69000000000000006"/>
    <s v="United States"/>
    <x v="1"/>
    <x v="15"/>
    <s v="Winchester"/>
    <n v="1890"/>
    <x v="161"/>
    <x v="0"/>
    <s v="2015"/>
    <d v="2015-01-31T00:00:00"/>
    <n v="39.426600000000001"/>
    <n v="9"/>
    <n v="57.14"/>
    <n v="90462"/>
    <x v="0"/>
  </r>
  <r>
    <n v="22733"/>
    <s v="Low"/>
    <n v="0.05"/>
    <n v="122.99"/>
    <n v="70.2"/>
    <n v="3314"/>
    <x v="0"/>
    <s v="Billy Hale"/>
    <s v="Delivery Truck"/>
    <x v="2"/>
    <x v="1"/>
    <x v="1"/>
    <s v="Jumbo Drum"/>
    <x v="36"/>
    <n v="0.74"/>
    <n v="-1.4493588328550502"/>
    <s v="United States"/>
    <x v="1"/>
    <x v="2"/>
    <s v="Fort Lee"/>
    <n v="7024"/>
    <x v="161"/>
    <x v="0"/>
    <s v="2015"/>
    <d v="2015-01-30T00:00:00"/>
    <n v="-722.23"/>
    <n v="4"/>
    <n v="498.31"/>
    <n v="90462"/>
    <x v="0"/>
  </r>
  <r>
    <n v="19422"/>
    <s v="Low"/>
    <n v="0.03"/>
    <n v="20.98"/>
    <n v="1.49"/>
    <n v="3319"/>
    <x v="0"/>
    <s v="Marlene Davidson"/>
    <s v="Regular Air"/>
    <x v="2"/>
    <x v="0"/>
    <x v="8"/>
    <s v="Small Box"/>
    <x v="546"/>
    <n v="0.35"/>
    <n v="6.9591822543633955E-2"/>
    <s v="United States"/>
    <x v="3"/>
    <x v="20"/>
    <s v="Hendersonville"/>
    <n v="37075"/>
    <x v="8"/>
    <x v="3"/>
    <s v="2015"/>
    <d v="2015-05-21T00:00:00"/>
    <n v="30.023999999999997"/>
    <n v="20"/>
    <n v="431.43"/>
    <n v="90104"/>
    <x v="0"/>
  </r>
  <r>
    <n v="20203"/>
    <s v="Not Specified"/>
    <n v="0.08"/>
    <n v="3.28"/>
    <n v="3.97"/>
    <n v="3320"/>
    <x v="1"/>
    <s v="Alicia Maynard"/>
    <s v="Regular Air"/>
    <x v="2"/>
    <x v="0"/>
    <x v="0"/>
    <s v="Wrap Bag"/>
    <x v="623"/>
    <n v="0.56000000000000005"/>
    <n v="7.4528301886793036E-3"/>
    <s v="United States"/>
    <x v="3"/>
    <x v="20"/>
    <s v="Jackson"/>
    <n v="38301"/>
    <x v="58"/>
    <x v="4"/>
    <s v="2015"/>
    <d v="2015-04-28T00:00:00"/>
    <n v="0.42660000000000337"/>
    <n v="18"/>
    <n v="57.24"/>
    <n v="90103"/>
    <x v="0"/>
  </r>
  <r>
    <n v="20204"/>
    <s v="Not Specified"/>
    <n v="0.09"/>
    <n v="40.97"/>
    <n v="8.99"/>
    <n v="3320"/>
    <x v="1"/>
    <s v="Alicia Maynard"/>
    <s v="Express Air"/>
    <x v="2"/>
    <x v="0"/>
    <x v="0"/>
    <s v="Small Pack"/>
    <x v="786"/>
    <n v="0.59"/>
    <n v="8.0291014914514361E-2"/>
    <s v="United States"/>
    <x v="3"/>
    <x v="20"/>
    <s v="Jackson"/>
    <n v="38301"/>
    <x v="58"/>
    <x v="4"/>
    <s v="2015"/>
    <d v="2015-04-29T00:00:00"/>
    <n v="66.215999999999994"/>
    <n v="22"/>
    <n v="824.7"/>
    <n v="90103"/>
    <x v="0"/>
  </r>
  <r>
    <n v="25330"/>
    <s v="Medium"/>
    <n v="0.05"/>
    <n v="6.48"/>
    <n v="8.19"/>
    <n v="3324"/>
    <x v="0"/>
    <s v="Leslie Jacobson"/>
    <s v="Regular Air"/>
    <x v="3"/>
    <x v="0"/>
    <x v="7"/>
    <s v="Small Box"/>
    <x v="815"/>
    <n v="0.37"/>
    <n v="-2.8064957264957267"/>
    <s v="United States"/>
    <x v="0"/>
    <x v="28"/>
    <s v="El Mirage"/>
    <n v="85335"/>
    <x v="6"/>
    <x v="2"/>
    <s v="2015"/>
    <d v="2015-02-15T00:00:00"/>
    <n v="-164.18"/>
    <n v="9"/>
    <n v="58.5"/>
    <n v="90985"/>
    <x v="0"/>
  </r>
  <r>
    <n v="20488"/>
    <s v="Low"/>
    <n v="0"/>
    <n v="8.74"/>
    <n v="8.2899999999999991"/>
    <n v="3325"/>
    <x v="1"/>
    <s v="Diane Barr"/>
    <s v="Regular Air"/>
    <x v="3"/>
    <x v="0"/>
    <x v="4"/>
    <s v="Small Box"/>
    <x v="526"/>
    <n v="0.38"/>
    <n v="-0.60325178544294178"/>
    <s v="United States"/>
    <x v="0"/>
    <x v="6"/>
    <s v="Coos Bay"/>
    <n v="97420"/>
    <x v="137"/>
    <x v="1"/>
    <s v="2015"/>
    <d v="2015-06-26T00:00:00"/>
    <n v="-79.400000000000006"/>
    <n v="14"/>
    <n v="131.62"/>
    <n v="90986"/>
    <x v="0"/>
  </r>
  <r>
    <n v="23476"/>
    <s v="Critical"/>
    <n v="7.0000000000000007E-2"/>
    <n v="5.58"/>
    <n v="1.99"/>
    <n v="3325"/>
    <x v="1"/>
    <s v="Diane Barr"/>
    <s v="Regular Air"/>
    <x v="3"/>
    <x v="0"/>
    <x v="0"/>
    <s v="Wrap Bag"/>
    <x v="900"/>
    <n v="0.46"/>
    <n v="0.18974147867610736"/>
    <s v="United States"/>
    <x v="0"/>
    <x v="6"/>
    <s v="Coos Bay"/>
    <n v="97420"/>
    <x v="158"/>
    <x v="4"/>
    <s v="2015"/>
    <d v="2015-04-26T00:00:00"/>
    <n v="23.045999999999999"/>
    <n v="23"/>
    <n v="121.46"/>
    <n v="90987"/>
    <x v="0"/>
  </r>
  <r>
    <n v="18259"/>
    <s v="Not Specified"/>
    <n v="0.06"/>
    <n v="113.98"/>
    <n v="30"/>
    <n v="3327"/>
    <x v="1"/>
    <s v="Bob Gibson"/>
    <s v="Delivery Truck"/>
    <x v="2"/>
    <x v="1"/>
    <x v="1"/>
    <s v="Jumbo Drum"/>
    <x v="901"/>
    <n v="0.69"/>
    <n v="-0.35744370191497726"/>
    <s v="United States"/>
    <x v="2"/>
    <x v="22"/>
    <s v="Port Huron"/>
    <n v="48060"/>
    <x v="127"/>
    <x v="5"/>
    <s v="2015"/>
    <d v="2015-03-08T00:00:00"/>
    <n v="-127.3"/>
    <n v="3"/>
    <n v="356.14"/>
    <n v="87272"/>
    <x v="0"/>
  </r>
  <r>
    <n v="18260"/>
    <s v="Not Specified"/>
    <n v="0.05"/>
    <n v="6.48"/>
    <n v="6.86"/>
    <n v="3327"/>
    <x v="1"/>
    <s v="Bob Gibson"/>
    <s v="Regular Air"/>
    <x v="2"/>
    <x v="0"/>
    <x v="7"/>
    <s v="Small Box"/>
    <x v="334"/>
    <n v="0.37"/>
    <n v="-1.9486706056129988"/>
    <s v="United States"/>
    <x v="2"/>
    <x v="22"/>
    <s v="Port Huron"/>
    <n v="48060"/>
    <x v="127"/>
    <x v="5"/>
    <s v="2015"/>
    <d v="2015-03-08T00:00:00"/>
    <n v="-52.77"/>
    <n v="4"/>
    <n v="27.08"/>
    <n v="87272"/>
    <x v="0"/>
  </r>
  <r>
    <n v="21588"/>
    <s v="Medium"/>
    <n v="0.09"/>
    <n v="5.98"/>
    <n v="4.6900000000000004"/>
    <n v="3331"/>
    <x v="1"/>
    <s v="Elisabeth Shaw"/>
    <s v="Regular Air"/>
    <x v="0"/>
    <x v="0"/>
    <x v="10"/>
    <s v="Small Box"/>
    <x v="502"/>
    <n v="0.68"/>
    <n v="-11.86232649962035"/>
    <s v="United States"/>
    <x v="3"/>
    <x v="26"/>
    <s v="Ormond Beach"/>
    <n v="32174"/>
    <x v="99"/>
    <x v="0"/>
    <s v="2015"/>
    <d v="2015-01-06T00:00:00"/>
    <n v="-781.13419999999996"/>
    <n v="11"/>
    <n v="65.849999999999994"/>
    <n v="86283"/>
    <x v="0"/>
  </r>
  <r>
    <n v="23294"/>
    <s v="Not Specified"/>
    <n v="0.02"/>
    <n v="4"/>
    <n v="1.3"/>
    <n v="3331"/>
    <x v="1"/>
    <s v="Elisabeth Shaw"/>
    <s v="Regular Air"/>
    <x v="0"/>
    <x v="0"/>
    <x v="7"/>
    <s v="Wrap Bag"/>
    <x v="55"/>
    <n v="0.37"/>
    <n v="-0.45939656872411749"/>
    <s v="United States"/>
    <x v="3"/>
    <x v="26"/>
    <s v="Ormond Beach"/>
    <n v="32174"/>
    <x v="85"/>
    <x v="0"/>
    <s v="2015"/>
    <d v="2015-01-09T00:00:00"/>
    <n v="-23.295999999999999"/>
    <n v="12"/>
    <n v="50.71"/>
    <n v="86284"/>
    <x v="0"/>
  </r>
  <r>
    <n v="21429"/>
    <s v="High"/>
    <n v="0.08"/>
    <n v="6.48"/>
    <n v="8.4"/>
    <n v="3338"/>
    <x v="0"/>
    <s v="Constance Robertson"/>
    <s v="Regular Air"/>
    <x v="3"/>
    <x v="0"/>
    <x v="7"/>
    <s v="Small Box"/>
    <x v="259"/>
    <n v="0.37"/>
    <n v="1.3069333333333333"/>
    <s v="United States"/>
    <x v="3"/>
    <x v="26"/>
    <s v="Tampa"/>
    <n v="33614"/>
    <x v="163"/>
    <x v="3"/>
    <s v="2015"/>
    <d v="2015-05-07T00:00:00"/>
    <n v="58.811999999999998"/>
    <n v="7"/>
    <n v="45"/>
    <n v="85979"/>
    <x v="0"/>
  </r>
  <r>
    <n v="25613"/>
    <s v="High"/>
    <n v="0.03"/>
    <n v="2.61"/>
    <n v="0.5"/>
    <n v="3339"/>
    <x v="1"/>
    <s v="Lester Copeland"/>
    <s v="Regular Air"/>
    <x v="3"/>
    <x v="0"/>
    <x v="9"/>
    <s v="Small Box"/>
    <x v="413"/>
    <n v="0.39"/>
    <n v="0.2126340694006309"/>
    <s v="United States"/>
    <x v="3"/>
    <x v="26"/>
    <s v="Titusville"/>
    <n v="32780"/>
    <x v="110"/>
    <x v="1"/>
    <s v="2015"/>
    <d v="2015-06-15T00:00:00"/>
    <n v="4.0442999999999998"/>
    <n v="7"/>
    <n v="19.02"/>
    <n v="85981"/>
    <x v="0"/>
  </r>
  <r>
    <n v="25614"/>
    <s v="High"/>
    <n v="0.01"/>
    <n v="11.66"/>
    <n v="7.95"/>
    <n v="3339"/>
    <x v="1"/>
    <s v="Lester Copeland"/>
    <s v="Regular Air"/>
    <x v="3"/>
    <x v="0"/>
    <x v="0"/>
    <s v="Small Pack"/>
    <x v="603"/>
    <n v="0.57999999999999996"/>
    <n v="-5.3481198741424672E-2"/>
    <s v="United States"/>
    <x v="3"/>
    <x v="26"/>
    <s v="Titusville"/>
    <n v="32780"/>
    <x v="110"/>
    <x v="1"/>
    <s v="2015"/>
    <d v="2015-06-15T00:00:00"/>
    <n v="-10.368400000000001"/>
    <n v="16"/>
    <n v="193.87"/>
    <n v="85981"/>
    <x v="0"/>
  </r>
  <r>
    <n v="22857"/>
    <s v="Medium"/>
    <n v="0.08"/>
    <n v="125.99"/>
    <n v="4.2"/>
    <n v="3340"/>
    <x v="0"/>
    <s v="Phillip Blum"/>
    <s v="Regular Air"/>
    <x v="3"/>
    <x v="2"/>
    <x v="5"/>
    <s v="Small Box"/>
    <x v="902"/>
    <n v="0.56999999999999995"/>
    <n v="0.69"/>
    <s v="United States"/>
    <x v="0"/>
    <x v="6"/>
    <s v="Troutdale"/>
    <n v="97060"/>
    <x v="107"/>
    <x v="0"/>
    <s v="2015"/>
    <d v="2015-01-14T00:00:00"/>
    <n v="989.81189999999992"/>
    <n v="14"/>
    <n v="1434.51"/>
    <n v="85980"/>
    <x v="0"/>
  </r>
  <r>
    <n v="2986"/>
    <s v="Critical"/>
    <n v="0.03"/>
    <n v="194.3"/>
    <n v="11.54"/>
    <n v="3342"/>
    <x v="0"/>
    <s v="Paul Tate"/>
    <s v="Regular Air"/>
    <x v="1"/>
    <x v="1"/>
    <x v="2"/>
    <s v="Large Box"/>
    <x v="423"/>
    <n v="0.59"/>
    <n v="0.33465862833721682"/>
    <s v="United States"/>
    <x v="1"/>
    <x v="41"/>
    <s v="Washington"/>
    <n v="20006"/>
    <x v="169"/>
    <x v="2"/>
    <s v="2015"/>
    <d v="2015-02-15T00:00:00"/>
    <n v="2861.01"/>
    <n v="42"/>
    <n v="8549.0400000000009"/>
    <n v="21572"/>
    <x v="0"/>
  </r>
  <r>
    <n v="20986"/>
    <s v="Critical"/>
    <n v="0.03"/>
    <n v="194.3"/>
    <n v="11.54"/>
    <n v="3344"/>
    <x v="0"/>
    <s v="Jim Hinson"/>
    <s v="Regular Air"/>
    <x v="1"/>
    <x v="1"/>
    <x v="2"/>
    <s v="Large Box"/>
    <x v="423"/>
    <n v="0.59"/>
    <n v="0.69"/>
    <s v="United States"/>
    <x v="2"/>
    <x v="22"/>
    <s v="Rochester Hills"/>
    <n v="48307"/>
    <x v="169"/>
    <x v="2"/>
    <s v="2015"/>
    <d v="2015-02-15T00:00:00"/>
    <n v="1544.9307000000001"/>
    <n v="11"/>
    <n v="2239.0300000000002"/>
    <n v="89928"/>
    <x v="0"/>
  </r>
  <r>
    <n v="18947"/>
    <s v="Medium"/>
    <n v="7.0000000000000007E-2"/>
    <n v="7.68"/>
    <n v="6.16"/>
    <n v="3347"/>
    <x v="1"/>
    <s v="Carrie McIntosh"/>
    <s v="Express Air"/>
    <x v="3"/>
    <x v="0"/>
    <x v="8"/>
    <s v="Small Box"/>
    <x v="903"/>
    <n v="0.35"/>
    <n v="5.6935472209670133"/>
    <s v="United States"/>
    <x v="3"/>
    <x v="26"/>
    <s v="Royal Palm Beach"/>
    <n v="33411"/>
    <x v="61"/>
    <x v="0"/>
    <s v="2015"/>
    <d v="2015-01-08T00:00:00"/>
    <n v="125.9982"/>
    <n v="1"/>
    <n v="22.13"/>
    <n v="89355"/>
    <x v="0"/>
  </r>
  <r>
    <n v="18948"/>
    <s v="Medium"/>
    <n v="0.05"/>
    <n v="6.64"/>
    <n v="4.95"/>
    <n v="3347"/>
    <x v="1"/>
    <s v="Carrie McIntosh"/>
    <s v="Express Air"/>
    <x v="3"/>
    <x v="1"/>
    <x v="2"/>
    <s v="Small Pack"/>
    <x v="899"/>
    <n v="0.37"/>
    <n v="-2.7196136962247586"/>
    <s v="United States"/>
    <x v="3"/>
    <x v="26"/>
    <s v="Royal Palm Beach"/>
    <n v="33411"/>
    <x v="61"/>
    <x v="0"/>
    <s v="2015"/>
    <d v="2015-01-08T00:00:00"/>
    <n v="-92.929200000000009"/>
    <n v="5"/>
    <n v="34.17"/>
    <n v="89355"/>
    <x v="0"/>
  </r>
  <r>
    <n v="19461"/>
    <s v="Medium"/>
    <n v="0.02"/>
    <n v="110.99"/>
    <n v="2.5"/>
    <n v="3347"/>
    <x v="1"/>
    <s v="Carrie McIntosh"/>
    <s v="Regular Air"/>
    <x v="3"/>
    <x v="2"/>
    <x v="5"/>
    <s v="Small Box"/>
    <x v="170"/>
    <n v="0.56999999999999995"/>
    <n v="-0.42215270413573702"/>
    <s v="United States"/>
    <x v="3"/>
    <x v="26"/>
    <s v="Royal Palm Beach"/>
    <n v="33411"/>
    <x v="39"/>
    <x v="0"/>
    <s v="2015"/>
    <d v="2015-01-29T00:00:00"/>
    <n v="-39.808999999999997"/>
    <n v="1"/>
    <n v="94.3"/>
    <n v="89356"/>
    <x v="0"/>
  </r>
  <r>
    <n v="21485"/>
    <s v="Medium"/>
    <n v="0.01"/>
    <n v="73.98"/>
    <n v="12.14"/>
    <n v="3350"/>
    <x v="0"/>
    <s v="Amy York"/>
    <s v="Regular Air"/>
    <x v="2"/>
    <x v="2"/>
    <x v="13"/>
    <s v="Small Box"/>
    <x v="124"/>
    <n v="0.67"/>
    <n v="-7.5648326479621053E-2"/>
    <s v="United States"/>
    <x v="0"/>
    <x v="0"/>
    <s v="Parkland"/>
    <n v="98444"/>
    <x v="172"/>
    <x v="0"/>
    <s v="2015"/>
    <d v="2015-01-25T00:00:00"/>
    <n v="-29.065600000000003"/>
    <n v="5"/>
    <n v="384.22"/>
    <n v="91296"/>
    <x v="0"/>
  </r>
  <r>
    <n v="23248"/>
    <s v="Critical"/>
    <n v="0.1"/>
    <n v="10.89"/>
    <n v="4.5"/>
    <n v="3351"/>
    <x v="1"/>
    <s v="Nathan Wyatt"/>
    <s v="Regular Air"/>
    <x v="2"/>
    <x v="0"/>
    <x v="15"/>
    <s v="Small Box"/>
    <x v="76"/>
    <n v="0.59"/>
    <n v="-0.10799865681665546"/>
    <s v="United States"/>
    <x v="0"/>
    <x v="0"/>
    <s v="Pasco"/>
    <n v="99301"/>
    <x v="128"/>
    <x v="2"/>
    <s v="2015"/>
    <d v="2015-02-06T00:00:00"/>
    <n v="-19.2972"/>
    <n v="17"/>
    <n v="178.68"/>
    <n v="91297"/>
    <x v="0"/>
  </r>
  <r>
    <n v="23474"/>
    <s v="High"/>
    <n v="0.06"/>
    <n v="6.7"/>
    <n v="1.56"/>
    <n v="3351"/>
    <x v="1"/>
    <s v="Nathan Wyatt"/>
    <s v="Express Air"/>
    <x v="2"/>
    <x v="0"/>
    <x v="0"/>
    <s v="Wrap Bag"/>
    <x v="389"/>
    <n v="0.52"/>
    <n v="0.51209976067514795"/>
    <s v="United States"/>
    <x v="0"/>
    <x v="0"/>
    <s v="Pasco"/>
    <n v="99301"/>
    <x v="131"/>
    <x v="2"/>
    <s v="2015"/>
    <d v="2015-02-09T00:00:00"/>
    <n v="40.6556"/>
    <n v="12"/>
    <n v="79.39"/>
    <n v="91298"/>
    <x v="0"/>
  </r>
  <r>
    <n v="19838"/>
    <s v="High"/>
    <n v="0.03"/>
    <n v="28.53"/>
    <n v="1.49"/>
    <n v="3354"/>
    <x v="1"/>
    <s v="Sara Faulkner"/>
    <s v="Regular Air"/>
    <x v="0"/>
    <x v="0"/>
    <x v="8"/>
    <s v="Small Box"/>
    <x v="107"/>
    <n v="0.38"/>
    <n v="0.68999999999999984"/>
    <s v="United States"/>
    <x v="0"/>
    <x v="1"/>
    <s v="Calexico"/>
    <n v="92231"/>
    <x v="41"/>
    <x v="3"/>
    <s v="2015"/>
    <d v="2015-05-17T00:00:00"/>
    <n v="137.67569999999998"/>
    <n v="7"/>
    <n v="199.53"/>
    <n v="88589"/>
    <x v="0"/>
  </r>
  <r>
    <n v="19839"/>
    <s v="High"/>
    <n v="7.0000000000000007E-2"/>
    <n v="5.98"/>
    <n v="7.15"/>
    <n v="3354"/>
    <x v="1"/>
    <s v="Sara Faulkner"/>
    <s v="Regular Air"/>
    <x v="0"/>
    <x v="0"/>
    <x v="7"/>
    <s v="Small Box"/>
    <x v="904"/>
    <n v="0.36"/>
    <n v="-1.6734143049932524"/>
    <s v="United States"/>
    <x v="0"/>
    <x v="1"/>
    <s v="Calexico"/>
    <n v="92231"/>
    <x v="41"/>
    <x v="3"/>
    <s v="2015"/>
    <d v="2015-05-18T00:00:00"/>
    <n v="-62"/>
    <n v="6"/>
    <n v="37.049999999999997"/>
    <n v="88589"/>
    <x v="0"/>
  </r>
  <r>
    <n v="19666"/>
    <s v="Not Specified"/>
    <n v="0.04"/>
    <n v="3.69"/>
    <n v="0.5"/>
    <n v="3354"/>
    <x v="1"/>
    <s v="Sara Faulkner"/>
    <s v="Regular Air"/>
    <x v="0"/>
    <x v="0"/>
    <x v="9"/>
    <s v="Small Box"/>
    <x v="543"/>
    <n v="0.38"/>
    <n v="0.69"/>
    <s v="United States"/>
    <x v="0"/>
    <x v="1"/>
    <s v="Calexico"/>
    <n v="92231"/>
    <x v="12"/>
    <x v="5"/>
    <s v="2015"/>
    <d v="2015-03-29T00:00:00"/>
    <n v="47.527199999999993"/>
    <n v="19"/>
    <n v="68.88"/>
    <n v="88590"/>
    <x v="0"/>
  </r>
  <r>
    <n v="23906"/>
    <s v="Low"/>
    <n v="0.1"/>
    <n v="120.98"/>
    <n v="9.07"/>
    <n v="3355"/>
    <x v="1"/>
    <s v="Glenda Simon"/>
    <s v="Regular Air"/>
    <x v="0"/>
    <x v="0"/>
    <x v="8"/>
    <s v="Small Box"/>
    <x v="470"/>
    <n v="0.35"/>
    <n v="0.69"/>
    <s v="United States"/>
    <x v="0"/>
    <x v="1"/>
    <s v="Camarillo"/>
    <n v="93010"/>
    <x v="136"/>
    <x v="2"/>
    <s v="2015"/>
    <d v="2015-03-09T00:00:00"/>
    <n v="379.3965"/>
    <n v="5"/>
    <n v="549.85"/>
    <n v="88587"/>
    <x v="0"/>
  </r>
  <r>
    <n v="23907"/>
    <s v="Low"/>
    <n v="0.08"/>
    <n v="8.32"/>
    <n v="2.38"/>
    <n v="3355"/>
    <x v="1"/>
    <s v="Glenda Simon"/>
    <s v="Express Air"/>
    <x v="0"/>
    <x v="2"/>
    <x v="13"/>
    <s v="Small Pack"/>
    <x v="207"/>
    <n v="0.74"/>
    <n v="-0.85384772402531117"/>
    <s v="United States"/>
    <x v="0"/>
    <x v="1"/>
    <s v="Camarillo"/>
    <n v="93010"/>
    <x v="136"/>
    <x v="2"/>
    <s v="2015"/>
    <d v="2015-03-04T00:00:00"/>
    <n v="-41.83"/>
    <n v="6"/>
    <n v="48.99"/>
    <n v="88587"/>
    <x v="0"/>
  </r>
  <r>
    <n v="23908"/>
    <s v="Low"/>
    <n v="0.1"/>
    <n v="125.99"/>
    <n v="4.2"/>
    <n v="3355"/>
    <x v="1"/>
    <s v="Glenda Simon"/>
    <s v="Regular Air"/>
    <x v="0"/>
    <x v="2"/>
    <x v="5"/>
    <s v="Small Box"/>
    <x v="868"/>
    <n v="0.59"/>
    <n v="0.54650876111649205"/>
    <s v="United States"/>
    <x v="0"/>
    <x v="1"/>
    <s v="Camarillo"/>
    <n v="93010"/>
    <x v="136"/>
    <x v="2"/>
    <s v="2015"/>
    <d v="2015-02-28T00:00:00"/>
    <n v="372.40199999999999"/>
    <n v="7"/>
    <n v="681.42"/>
    <n v="88587"/>
    <x v="0"/>
  </r>
  <r>
    <n v="18628"/>
    <s v="Medium"/>
    <n v="7.0000000000000007E-2"/>
    <n v="5.34"/>
    <n v="5.63"/>
    <n v="3356"/>
    <x v="1"/>
    <s v="Richard Tan"/>
    <s v="Regular Air"/>
    <x v="0"/>
    <x v="0"/>
    <x v="8"/>
    <s v="Small Box"/>
    <x v="166"/>
    <n v="0.39"/>
    <n v="-1.7456189047261814"/>
    <s v="United States"/>
    <x v="0"/>
    <x v="44"/>
    <s v="Eagle"/>
    <n v="83616"/>
    <x v="82"/>
    <x v="3"/>
    <s v="2015"/>
    <d v="2015-05-06T00:00:00"/>
    <n v="-116.3455"/>
    <n v="13"/>
    <n v="66.650000000000006"/>
    <n v="88588"/>
    <x v="0"/>
  </r>
  <r>
    <n v="18629"/>
    <s v="Medium"/>
    <n v="0.03"/>
    <n v="160.97999999999999"/>
    <n v="30"/>
    <n v="3356"/>
    <x v="1"/>
    <s v="Richard Tan"/>
    <s v="Delivery Truck"/>
    <x v="0"/>
    <x v="1"/>
    <x v="1"/>
    <s v="Jumbo Drum"/>
    <x v="48"/>
    <n v="0.62"/>
    <n v="0.44472694058947032"/>
    <s v="United States"/>
    <x v="0"/>
    <x v="44"/>
    <s v="Eagle"/>
    <n v="83616"/>
    <x v="82"/>
    <x v="3"/>
    <s v="2015"/>
    <d v="2015-05-05T00:00:00"/>
    <n v="1304.9000000000001"/>
    <n v="18"/>
    <n v="2934.16"/>
    <n v="88588"/>
    <x v="0"/>
  </r>
  <r>
    <n v="18630"/>
    <s v="Medium"/>
    <n v="0.04"/>
    <n v="65.989999999999995"/>
    <n v="5.63"/>
    <n v="3356"/>
    <x v="1"/>
    <s v="Richard Tan"/>
    <s v="Express Air"/>
    <x v="0"/>
    <x v="2"/>
    <x v="5"/>
    <s v="Small Box"/>
    <x v="905"/>
    <n v="0.56000000000000005"/>
    <n v="0.69"/>
    <s v="United States"/>
    <x v="0"/>
    <x v="44"/>
    <s v="Eagle"/>
    <n v="83616"/>
    <x v="82"/>
    <x v="3"/>
    <s v="2015"/>
    <d v="2015-05-04T00:00:00"/>
    <n v="605.04719999999998"/>
    <n v="15"/>
    <n v="876.88"/>
    <n v="88588"/>
    <x v="0"/>
  </r>
  <r>
    <n v="22597"/>
    <s v="High"/>
    <n v="0.09"/>
    <n v="28.53"/>
    <n v="1.49"/>
    <n v="3359"/>
    <x v="0"/>
    <s v="Jeffrey Cheng"/>
    <s v="Regular Air"/>
    <x v="1"/>
    <x v="0"/>
    <x v="8"/>
    <s v="Small Box"/>
    <x v="107"/>
    <n v="0.38"/>
    <n v="0.68298874976164736"/>
    <s v="United States"/>
    <x v="2"/>
    <x v="45"/>
    <s v="Wauwatosa"/>
    <n v="53213"/>
    <x v="65"/>
    <x v="4"/>
    <s v="2015"/>
    <d v="2015-04-30T00:00:00"/>
    <n v="107.45461999999999"/>
    <n v="6"/>
    <n v="157.33000000000001"/>
    <n v="91437"/>
    <x v="0"/>
  </r>
  <r>
    <n v="23359"/>
    <s v="Not Specified"/>
    <n v="0.02"/>
    <n v="9.11"/>
    <n v="2.15"/>
    <n v="3360"/>
    <x v="0"/>
    <s v="Daniel Huff"/>
    <s v="Regular Air"/>
    <x v="1"/>
    <x v="0"/>
    <x v="7"/>
    <s v="Wrap Bag"/>
    <x v="452"/>
    <n v="0.4"/>
    <n v="0.67263427109974427"/>
    <s v="United States"/>
    <x v="2"/>
    <x v="45"/>
    <s v="West Allis"/>
    <n v="53214"/>
    <x v="80"/>
    <x v="5"/>
    <s v="2015"/>
    <d v="2015-03-22T00:00:00"/>
    <n v="18.41"/>
    <n v="3"/>
    <n v="27.37"/>
    <n v="91435"/>
    <x v="0"/>
  </r>
  <r>
    <n v="23360"/>
    <s v="Not Specified"/>
    <n v="0.06"/>
    <n v="12.64"/>
    <n v="4.9800000000000004"/>
    <n v="3361"/>
    <x v="1"/>
    <s v="Oscar Kenney"/>
    <s v="Regular Air"/>
    <x v="1"/>
    <x v="1"/>
    <x v="2"/>
    <s v="Small Pack"/>
    <x v="215"/>
    <n v="0.48"/>
    <n v="0.66860228198859006"/>
    <s v="United States"/>
    <x v="2"/>
    <x v="45"/>
    <s v="West Bend"/>
    <n v="53095"/>
    <x v="80"/>
    <x v="5"/>
    <s v="2015"/>
    <d v="2015-03-22T00:00:00"/>
    <n v="65.63"/>
    <n v="8"/>
    <n v="98.16"/>
    <n v="91435"/>
    <x v="0"/>
  </r>
  <r>
    <n v="24802"/>
    <s v="Medium"/>
    <n v="0.04"/>
    <n v="7.96"/>
    <n v="4.95"/>
    <n v="3361"/>
    <x v="1"/>
    <s v="Oscar Kenney"/>
    <s v="Regular Air"/>
    <x v="1"/>
    <x v="1"/>
    <x v="2"/>
    <s v="Small Box"/>
    <x v="461"/>
    <n v="0.41"/>
    <n v="-6.6574799758849376E-2"/>
    <s v="United States"/>
    <x v="2"/>
    <x v="45"/>
    <s v="West Bend"/>
    <n v="53095"/>
    <x v="161"/>
    <x v="0"/>
    <s v="2015"/>
    <d v="2015-01-26T00:00:00"/>
    <n v="-7.73"/>
    <n v="15"/>
    <n v="116.11"/>
    <n v="91436"/>
    <x v="0"/>
  </r>
  <r>
    <n v="23887"/>
    <s v="Medium"/>
    <n v="0.03"/>
    <n v="4.9800000000000004"/>
    <n v="4.95"/>
    <n v="3361"/>
    <x v="1"/>
    <s v="Oscar Kenney"/>
    <s v="Regular Air"/>
    <x v="1"/>
    <x v="0"/>
    <x v="8"/>
    <s v="Small Box"/>
    <x v="802"/>
    <n v="0.37"/>
    <n v="-0.50521315789473686"/>
    <s v="United States"/>
    <x v="2"/>
    <x v="45"/>
    <s v="West Bend"/>
    <n v="53095"/>
    <x v="62"/>
    <x v="1"/>
    <s v="2015"/>
    <d v="2015-06-11T00:00:00"/>
    <n v="-47.995249999999999"/>
    <n v="19"/>
    <n v="95"/>
    <n v="91438"/>
    <x v="0"/>
  </r>
  <r>
    <n v="19749"/>
    <s v="Low"/>
    <n v="0.1"/>
    <n v="80.97"/>
    <n v="33.6"/>
    <n v="3366"/>
    <x v="1"/>
    <s v="Dana Boyle"/>
    <s v="Delivery Truck"/>
    <x v="1"/>
    <x v="2"/>
    <x v="6"/>
    <s v="Jumbo Drum"/>
    <x v="690"/>
    <n v="0.37"/>
    <n v="7.9062048545196217E-2"/>
    <s v="United States"/>
    <x v="1"/>
    <x v="10"/>
    <s v="Troy"/>
    <n v="45373"/>
    <x v="84"/>
    <x v="3"/>
    <s v="2015"/>
    <d v="2015-05-29T00:00:00"/>
    <n v="66.22"/>
    <n v="11"/>
    <n v="837.57"/>
    <n v="90501"/>
    <x v="0"/>
  </r>
  <r>
    <n v="19750"/>
    <s v="Low"/>
    <n v="0.02"/>
    <n v="6.48"/>
    <n v="5.1100000000000003"/>
    <n v="3366"/>
    <x v="1"/>
    <s v="Dana Boyle"/>
    <s v="Regular Air"/>
    <x v="1"/>
    <x v="0"/>
    <x v="7"/>
    <s v="Small Box"/>
    <x v="357"/>
    <n v="0.37"/>
    <n v="-0.41853432942013519"/>
    <s v="United States"/>
    <x v="1"/>
    <x v="10"/>
    <s v="Troy"/>
    <n v="45373"/>
    <x v="84"/>
    <x v="3"/>
    <s v="2015"/>
    <d v="2015-05-28T00:00:00"/>
    <n v="-23.53"/>
    <n v="8"/>
    <n v="56.22"/>
    <n v="90501"/>
    <x v="0"/>
  </r>
  <r>
    <n v="23428"/>
    <s v="Critical"/>
    <n v="0.08"/>
    <n v="30.97"/>
    <n v="4"/>
    <n v="3367"/>
    <x v="1"/>
    <s v="Renee McKenzie"/>
    <s v="Regular Air"/>
    <x v="1"/>
    <x v="2"/>
    <x v="13"/>
    <s v="Small Box"/>
    <x v="846"/>
    <n v="0.74"/>
    <n v="1.4071702438831593E-2"/>
    <s v="United States"/>
    <x v="1"/>
    <x v="10"/>
    <s v="Upper Arlington"/>
    <n v="43221"/>
    <x v="10"/>
    <x v="3"/>
    <s v="2015"/>
    <d v="2015-05-03T00:00:00"/>
    <n v="10.680000000000014"/>
    <n v="26"/>
    <n v="758.97"/>
    <n v="90502"/>
    <x v="0"/>
  </r>
  <r>
    <n v="23429"/>
    <s v="Critical"/>
    <n v="0.1"/>
    <n v="4.13"/>
    <n v="0.5"/>
    <n v="3367"/>
    <x v="1"/>
    <s v="Renee McKenzie"/>
    <s v="Express Air"/>
    <x v="1"/>
    <x v="0"/>
    <x v="9"/>
    <s v="Small Box"/>
    <x v="906"/>
    <n v="0.39"/>
    <n v="0.69"/>
    <s v="United States"/>
    <x v="1"/>
    <x v="10"/>
    <s v="Upper Arlington"/>
    <n v="43221"/>
    <x v="10"/>
    <x v="3"/>
    <s v="2015"/>
    <d v="2015-05-04T00:00:00"/>
    <n v="58.263599999999997"/>
    <n v="18"/>
    <n v="84.44"/>
    <n v="90502"/>
    <x v="0"/>
  </r>
  <r>
    <n v="26104"/>
    <s v="Medium"/>
    <n v="0.06"/>
    <n v="7.1"/>
    <n v="6.05"/>
    <n v="3369"/>
    <x v="0"/>
    <s v="Stacy Byrne"/>
    <s v="Regular Air"/>
    <x v="1"/>
    <x v="0"/>
    <x v="8"/>
    <s v="Small Box"/>
    <x v="227"/>
    <n v="0.39"/>
    <n v="-1.4061520506835614"/>
    <s v="United States"/>
    <x v="1"/>
    <x v="10"/>
    <s v="Westerville"/>
    <n v="43081"/>
    <x v="6"/>
    <x v="2"/>
    <s v="2015"/>
    <d v="2015-02-13T00:00:00"/>
    <n v="-42.170500000000004"/>
    <n v="4"/>
    <n v="29.99"/>
    <n v="90500"/>
    <x v="0"/>
  </r>
  <r>
    <n v="18311"/>
    <s v="Medium"/>
    <n v="0.01"/>
    <n v="179.29"/>
    <n v="29.21"/>
    <n v="3374"/>
    <x v="1"/>
    <s v="Jamie Ward"/>
    <s v="Delivery Truck"/>
    <x v="0"/>
    <x v="1"/>
    <x v="11"/>
    <s v="Jumbo Box"/>
    <x v="218"/>
    <n v="0.76"/>
    <n v="4.4601263525774586E-2"/>
    <s v="United States"/>
    <x v="1"/>
    <x v="30"/>
    <s v="Odenton"/>
    <n v="21113"/>
    <x v="42"/>
    <x v="1"/>
    <s v="2015"/>
    <d v="2015-06-04T00:00:00"/>
    <n v="66.362220000000008"/>
    <n v="8"/>
    <n v="1487.9"/>
    <n v="87473"/>
    <x v="0"/>
  </r>
  <r>
    <n v="18320"/>
    <s v="High"/>
    <n v="0.05"/>
    <n v="73.98"/>
    <n v="12.14"/>
    <n v="3374"/>
    <x v="1"/>
    <s v="Jamie Ward"/>
    <s v="Regular Air"/>
    <x v="1"/>
    <x v="2"/>
    <x v="13"/>
    <s v="Small Box"/>
    <x v="124"/>
    <n v="0.67"/>
    <n v="-3.1712191872085593E-3"/>
    <s v="United States"/>
    <x v="1"/>
    <x v="30"/>
    <s v="Odenton"/>
    <n v="21113"/>
    <x v="159"/>
    <x v="1"/>
    <s v="2015"/>
    <d v="2015-06-30T00:00:00"/>
    <n v="-1.904000000000019"/>
    <n v="8"/>
    <n v="600.4"/>
    <n v="87474"/>
    <x v="0"/>
  </r>
  <r>
    <n v="18321"/>
    <s v="High"/>
    <n v="0"/>
    <n v="5.98"/>
    <n v="7.15"/>
    <n v="3374"/>
    <x v="1"/>
    <s v="Jamie Ward"/>
    <s v="Regular Air"/>
    <x v="1"/>
    <x v="0"/>
    <x v="7"/>
    <s v="Small Box"/>
    <x v="904"/>
    <n v="0.36"/>
    <n v="-1.0816934306569344"/>
    <s v="United States"/>
    <x v="1"/>
    <x v="30"/>
    <s v="Odenton"/>
    <n v="21113"/>
    <x v="159"/>
    <x v="1"/>
    <s v="2015"/>
    <d v="2015-07-01T00:00:00"/>
    <n v="-37.048000000000002"/>
    <n v="5"/>
    <n v="34.25"/>
    <n v="87474"/>
    <x v="0"/>
  </r>
  <r>
    <n v="18322"/>
    <s v="High"/>
    <n v="0.09"/>
    <n v="3.57"/>
    <n v="4.17"/>
    <n v="3374"/>
    <x v="1"/>
    <s v="Jamie Ward"/>
    <s v="Regular Air"/>
    <x v="1"/>
    <x v="0"/>
    <x v="0"/>
    <s v="Small Pack"/>
    <x v="818"/>
    <n v="0.59"/>
    <n v="-1.8088394276629571"/>
    <s v="United States"/>
    <x v="1"/>
    <x v="30"/>
    <s v="Odenton"/>
    <n v="21113"/>
    <x v="159"/>
    <x v="1"/>
    <s v="2015"/>
    <d v="2015-07-01T00:00:00"/>
    <n v="-56.887999999999998"/>
    <n v="9"/>
    <n v="31.45"/>
    <n v="87474"/>
    <x v="0"/>
  </r>
  <r>
    <n v="22378"/>
    <s v="Critical"/>
    <n v="0"/>
    <n v="19.98"/>
    <n v="5.97"/>
    <n v="3379"/>
    <x v="1"/>
    <s v="Annette McIntyre"/>
    <s v="Express Air"/>
    <x v="0"/>
    <x v="0"/>
    <x v="7"/>
    <s v="Small Box"/>
    <x v="907"/>
    <n v="0.38"/>
    <n v="-0.76168948488376764"/>
    <s v="United States"/>
    <x v="3"/>
    <x v="29"/>
    <s v="Kennesaw"/>
    <n v="30144"/>
    <x v="173"/>
    <x v="5"/>
    <s v="2015"/>
    <d v="2015-03-29T00:00:00"/>
    <n v="-189.714"/>
    <n v="12"/>
    <n v="249.07"/>
    <n v="88837"/>
    <x v="0"/>
  </r>
  <r>
    <n v="20366"/>
    <s v="Critical"/>
    <n v="0.05"/>
    <n v="3.14"/>
    <n v="1.92"/>
    <n v="3379"/>
    <x v="1"/>
    <s v="Annette McIntyre"/>
    <s v="Express Air"/>
    <x v="1"/>
    <x v="0"/>
    <x v="12"/>
    <s v="Wrap Bag"/>
    <x v="839"/>
    <n v="0.84"/>
    <n v="27.496960486322187"/>
    <s v="United States"/>
    <x v="3"/>
    <x v="29"/>
    <s v="Kennesaw"/>
    <n v="30144"/>
    <x v="177"/>
    <x v="4"/>
    <s v="2015"/>
    <d v="2015-04-26T00:00:00"/>
    <n v="1628.37"/>
    <n v="18"/>
    <n v="59.22"/>
    <n v="88839"/>
    <x v="0"/>
  </r>
  <r>
    <n v="23181"/>
    <s v="Critical"/>
    <n v="0.03"/>
    <n v="315.98"/>
    <n v="19.989999999999998"/>
    <n v="3380"/>
    <x v="1"/>
    <s v="Eva Decker"/>
    <s v="Regular Air"/>
    <x v="1"/>
    <x v="0"/>
    <x v="8"/>
    <s v="Small Box"/>
    <x v="871"/>
    <n v="0.38"/>
    <n v="-8.0399412797145823E-4"/>
    <s v="United States"/>
    <x v="3"/>
    <x v="29"/>
    <s v="La Grange"/>
    <n v="30240"/>
    <x v="18"/>
    <x v="4"/>
    <s v="2015"/>
    <d v="2015-04-22T00:00:00"/>
    <n v="-4.4800000000000004"/>
    <n v="18"/>
    <n v="5572.18"/>
    <n v="88838"/>
    <x v="0"/>
  </r>
  <r>
    <n v="23182"/>
    <s v="Critical"/>
    <n v="0.09"/>
    <n v="276.2"/>
    <n v="24.49"/>
    <n v="3380"/>
    <x v="1"/>
    <s v="Eva Decker"/>
    <s v="Regular Air"/>
    <x v="1"/>
    <x v="1"/>
    <x v="1"/>
    <s v="Large Box"/>
    <x v="147"/>
    <m/>
    <n v="1.0856266701117148"/>
    <s v="United States"/>
    <x v="3"/>
    <x v="29"/>
    <s v="La Grange"/>
    <n v="30240"/>
    <x v="18"/>
    <x v="4"/>
    <s v="2015"/>
    <d v="2015-04-21T00:00:00"/>
    <n v="3193.2840000000001"/>
    <n v="11"/>
    <n v="2941.42"/>
    <n v="88838"/>
    <x v="0"/>
  </r>
  <r>
    <n v="23183"/>
    <s v="Critical"/>
    <n v="0.03"/>
    <n v="63.94"/>
    <n v="14.48"/>
    <n v="3380"/>
    <x v="1"/>
    <s v="Eva Decker"/>
    <s v="Regular Air"/>
    <x v="1"/>
    <x v="1"/>
    <x v="2"/>
    <s v="Small Box"/>
    <x v="176"/>
    <n v="0.46"/>
    <n v="8.3626880526738875E-2"/>
    <s v="United States"/>
    <x v="3"/>
    <x v="29"/>
    <s v="La Grange"/>
    <n v="30240"/>
    <x v="18"/>
    <x v="4"/>
    <s v="2015"/>
    <d v="2015-04-21T00:00:00"/>
    <n v="43.691699999999997"/>
    <n v="8"/>
    <n v="522.46"/>
    <n v="88838"/>
    <x v="0"/>
  </r>
  <r>
    <n v="24161"/>
    <s v="Not Specified"/>
    <n v="0.05"/>
    <n v="11.97"/>
    <n v="5.81"/>
    <n v="3381"/>
    <x v="1"/>
    <s v="Christopher Norton Patterson"/>
    <s v="Regular Air"/>
    <x v="0"/>
    <x v="0"/>
    <x v="0"/>
    <s v="Small Pack"/>
    <x v="908"/>
    <n v="0.6"/>
    <n v="13.79135914658238"/>
    <s v="United States"/>
    <x v="3"/>
    <x v="29"/>
    <s v="Macon"/>
    <n v="31204"/>
    <x v="165"/>
    <x v="5"/>
    <s v="2015"/>
    <d v="2015-03-25T00:00:00"/>
    <n v="349.05930000000001"/>
    <n v="2"/>
    <n v="25.31"/>
    <n v="88836"/>
    <x v="0"/>
  </r>
  <r>
    <n v="25841"/>
    <s v="Medium"/>
    <n v="0.02"/>
    <n v="28.53"/>
    <n v="1.49"/>
    <n v="3381"/>
    <x v="1"/>
    <s v="Christopher Norton Patterson"/>
    <s v="Regular Air"/>
    <x v="1"/>
    <x v="0"/>
    <x v="8"/>
    <s v="Small Box"/>
    <x v="107"/>
    <n v="0.38"/>
    <n v="3.8805446788615504E-3"/>
    <s v="United States"/>
    <x v="3"/>
    <x v="29"/>
    <s v="Macon"/>
    <n v="31204"/>
    <x v="119"/>
    <x v="4"/>
    <s v="2015"/>
    <d v="2015-04-29T00:00:00"/>
    <n v="1.9919999999999998"/>
    <n v="18"/>
    <n v="513.33000000000004"/>
    <n v="88840"/>
    <x v="0"/>
  </r>
  <r>
    <n v="22341"/>
    <s v="Low"/>
    <n v="0.04"/>
    <n v="2.98"/>
    <n v="2.0299999999999998"/>
    <n v="3385"/>
    <x v="1"/>
    <s v="Daniel Richmond"/>
    <s v="Express Air"/>
    <x v="0"/>
    <x v="0"/>
    <x v="0"/>
    <s v="Wrap Bag"/>
    <x v="909"/>
    <n v="0.56999999999999995"/>
    <n v="-1.4019108280254777"/>
    <s v="United States"/>
    <x v="1"/>
    <x v="10"/>
    <s v="Boardman"/>
    <n v="44512"/>
    <x v="59"/>
    <x v="0"/>
    <s v="2015"/>
    <d v="2015-01-16T00:00:00"/>
    <n v="-22.009999999999998"/>
    <n v="5"/>
    <n v="15.7"/>
    <n v="88745"/>
    <x v="0"/>
  </r>
  <r>
    <n v="22342"/>
    <s v="Low"/>
    <n v="0.01"/>
    <n v="125.99"/>
    <n v="8.99"/>
    <n v="3385"/>
    <x v="1"/>
    <s v="Daniel Richmond"/>
    <s v="Regular Air"/>
    <x v="0"/>
    <x v="2"/>
    <x v="5"/>
    <s v="Small Box"/>
    <x v="157"/>
    <n v="0.59"/>
    <n v="0.62654862264012345"/>
    <s v="United States"/>
    <x v="1"/>
    <x v="10"/>
    <s v="Boardman"/>
    <n v="44512"/>
    <x v="59"/>
    <x v="0"/>
    <s v="2015"/>
    <d v="2015-01-21T00:00:00"/>
    <n v="426.46032000000002"/>
    <n v="6"/>
    <n v="680.65"/>
    <n v="88745"/>
    <x v="0"/>
  </r>
  <r>
    <n v="23190"/>
    <s v="Critical"/>
    <n v="0"/>
    <n v="2.61"/>
    <n v="0.5"/>
    <n v="3386"/>
    <x v="1"/>
    <s v="Carmen Elmore"/>
    <s v="Regular Air"/>
    <x v="0"/>
    <x v="0"/>
    <x v="9"/>
    <s v="Small Box"/>
    <x v="413"/>
    <n v="0.39"/>
    <n v="0.69"/>
    <s v="United States"/>
    <x v="1"/>
    <x v="10"/>
    <s v="Bowling Green"/>
    <n v="43402"/>
    <x v="32"/>
    <x v="3"/>
    <s v="2015"/>
    <d v="2015-05-05T00:00:00"/>
    <n v="19.554599999999997"/>
    <n v="10"/>
    <n v="28.34"/>
    <n v="88746"/>
    <x v="0"/>
  </r>
  <r>
    <n v="23191"/>
    <s v="Critical"/>
    <n v="0.04"/>
    <n v="25.38"/>
    <n v="8.99"/>
    <n v="3386"/>
    <x v="1"/>
    <s v="Carmen Elmore"/>
    <s v="Express Air"/>
    <x v="0"/>
    <x v="1"/>
    <x v="2"/>
    <s v="Small Pack"/>
    <x v="268"/>
    <n v="0.5"/>
    <n v="0.17703703703703708"/>
    <s v="United States"/>
    <x v="1"/>
    <x v="10"/>
    <s v="Bowling Green"/>
    <n v="43402"/>
    <x v="32"/>
    <x v="3"/>
    <s v="2015"/>
    <d v="2015-05-06T00:00:00"/>
    <n v="152.48200000000003"/>
    <n v="35"/>
    <n v="861.3"/>
    <n v="88746"/>
    <x v="0"/>
  </r>
  <r>
    <n v="19464"/>
    <s v="Not Specified"/>
    <n v="0.03"/>
    <n v="95.99"/>
    <n v="35"/>
    <n v="3388"/>
    <x v="0"/>
    <s v="Aaron Shaffer"/>
    <s v="Regular Air"/>
    <x v="0"/>
    <x v="0"/>
    <x v="10"/>
    <s v="Large Box"/>
    <x v="711"/>
    <m/>
    <n v="7.4903871948493309E-2"/>
    <s v="United States"/>
    <x v="0"/>
    <x v="1"/>
    <s v="Fairfield"/>
    <n v="94533"/>
    <x v="171"/>
    <x v="3"/>
    <s v="2015"/>
    <d v="2015-05-12T00:00:00"/>
    <n v="67.012000000000057"/>
    <n v="9"/>
    <n v="894.64"/>
    <n v="90154"/>
    <x v="0"/>
  </r>
  <r>
    <n v="18640"/>
    <s v="Medium"/>
    <n v="0.08"/>
    <n v="125.99"/>
    <n v="7.69"/>
    <n v="3393"/>
    <x v="1"/>
    <s v="Irene Murphy"/>
    <s v="Regular Air"/>
    <x v="3"/>
    <x v="2"/>
    <x v="5"/>
    <s v="Small Box"/>
    <x v="19"/>
    <n v="0.59"/>
    <n v="0.527373444450701"/>
    <s v="United States"/>
    <x v="0"/>
    <x v="0"/>
    <s v="Pullman"/>
    <n v="99163"/>
    <x v="119"/>
    <x v="4"/>
    <s v="2015"/>
    <d v="2015-04-30T00:00:00"/>
    <n v="374.625"/>
    <n v="7"/>
    <n v="710.36"/>
    <n v="87908"/>
    <x v="0"/>
  </r>
  <r>
    <n v="19635"/>
    <s v="Critical"/>
    <n v="0.08"/>
    <n v="4.4800000000000004"/>
    <n v="2.5"/>
    <n v="3393"/>
    <x v="1"/>
    <s v="Irene Murphy"/>
    <s v="Regular Air"/>
    <x v="3"/>
    <x v="0"/>
    <x v="4"/>
    <s v="Small Box"/>
    <x v="409"/>
    <n v="0.37"/>
    <n v="-4.0458852867830422E-2"/>
    <s v="United States"/>
    <x v="0"/>
    <x v="0"/>
    <s v="Pullman"/>
    <n v="99163"/>
    <x v="79"/>
    <x v="2"/>
    <s v="2015"/>
    <d v="2015-02-15T00:00:00"/>
    <n v="-3.2448000000000001"/>
    <n v="19"/>
    <n v="80.2"/>
    <n v="87909"/>
    <x v="0"/>
  </r>
  <r>
    <n v="20624"/>
    <s v="Low"/>
    <n v="0"/>
    <n v="1270.99"/>
    <n v="19.989999999999998"/>
    <n v="3397"/>
    <x v="1"/>
    <s v="Andrea Shaw"/>
    <s v="Regular Air"/>
    <x v="2"/>
    <x v="0"/>
    <x v="8"/>
    <s v="Small Box"/>
    <x v="219"/>
    <n v="0.35"/>
    <n v="0.69"/>
    <s v="United States"/>
    <x v="2"/>
    <x v="12"/>
    <s v="Danville"/>
    <n v="61832"/>
    <x v="31"/>
    <x v="1"/>
    <s v="2015"/>
    <d v="2015-06-09T00:00:00"/>
    <n v="6384.4388999999992"/>
    <n v="7"/>
    <n v="9252.81"/>
    <n v="87535"/>
    <x v="0"/>
  </r>
  <r>
    <n v="19842"/>
    <s v="High"/>
    <n v="0.01"/>
    <n v="10.9"/>
    <n v="7.46"/>
    <n v="3397"/>
    <x v="1"/>
    <s v="Andrea Shaw"/>
    <s v="Regular Air"/>
    <x v="2"/>
    <x v="0"/>
    <x v="10"/>
    <s v="Small Box"/>
    <x v="910"/>
    <n v="0.59"/>
    <n v="-0.56321450967150644"/>
    <s v="United States"/>
    <x v="2"/>
    <x v="12"/>
    <s v="Danville"/>
    <n v="61832"/>
    <x v="140"/>
    <x v="5"/>
    <s v="2015"/>
    <d v="2015-03-12T00:00:00"/>
    <n v="-116.76"/>
    <n v="18"/>
    <n v="207.31"/>
    <n v="87536"/>
    <x v="0"/>
  </r>
  <r>
    <n v="19843"/>
    <s v="High"/>
    <n v="0.1"/>
    <n v="7.99"/>
    <n v="5.03"/>
    <n v="3397"/>
    <x v="1"/>
    <s v="Andrea Shaw"/>
    <s v="Regular Air"/>
    <x v="2"/>
    <x v="2"/>
    <x v="5"/>
    <s v="Medium Box"/>
    <x v="145"/>
    <n v="0.6"/>
    <n v="-1.1245947456679708"/>
    <s v="United States"/>
    <x v="2"/>
    <x v="12"/>
    <s v="Danville"/>
    <n v="61832"/>
    <x v="140"/>
    <x v="5"/>
    <s v="2015"/>
    <d v="2015-03-12T00:00:00"/>
    <n v="-160.952"/>
    <n v="22"/>
    <n v="143.12"/>
    <n v="87536"/>
    <x v="0"/>
  </r>
  <r>
    <n v="26208"/>
    <s v="Not Specified"/>
    <n v="0.08"/>
    <n v="11.97"/>
    <n v="5.81"/>
    <n v="3399"/>
    <x v="0"/>
    <s v="Marvin Reid"/>
    <s v="Regular Air"/>
    <x v="2"/>
    <x v="0"/>
    <x v="0"/>
    <s v="Small Pack"/>
    <x v="908"/>
    <n v="0.6"/>
    <n v="-0.69806602200733581"/>
    <s v="United States"/>
    <x v="2"/>
    <x v="12"/>
    <s v="Des Plaines"/>
    <n v="60016"/>
    <x v="48"/>
    <x v="5"/>
    <s v="2015"/>
    <d v="2015-03-31T00:00:00"/>
    <n v="-41.87"/>
    <n v="5"/>
    <n v="59.98"/>
    <n v="87534"/>
    <x v="0"/>
  </r>
  <r>
    <n v="24911"/>
    <s v="Medium"/>
    <n v="0.1"/>
    <n v="9.3800000000000008"/>
    <n v="4.93"/>
    <n v="3400"/>
    <x v="0"/>
    <s v="Florence Gold"/>
    <s v="Express Air"/>
    <x v="2"/>
    <x v="1"/>
    <x v="2"/>
    <s v="Small Box"/>
    <x v="911"/>
    <n v="0.56999999999999995"/>
    <n v="-0.18198851082633671"/>
    <s v="United States"/>
    <x v="1"/>
    <x v="36"/>
    <s v="Fairmont"/>
    <n v="26554"/>
    <x v="36"/>
    <x v="4"/>
    <s v="2015"/>
    <d v="2015-04-04T00:00:00"/>
    <n v="-24.7104"/>
    <n v="15"/>
    <n v="135.78"/>
    <n v="87537"/>
    <x v="0"/>
  </r>
  <r>
    <n v="25914"/>
    <s v="High"/>
    <n v="0.1"/>
    <n v="105.98"/>
    <n v="13.99"/>
    <n v="3403"/>
    <x v="0"/>
    <s v="Tammy Buckley"/>
    <s v="Express Air"/>
    <x v="3"/>
    <x v="1"/>
    <x v="2"/>
    <s v="Medium Box"/>
    <x v="912"/>
    <n v="0.65"/>
    <n v="0.69"/>
    <s v="United States"/>
    <x v="0"/>
    <x v="47"/>
    <s v="Cheyenne"/>
    <n v="82001"/>
    <x v="102"/>
    <x v="2"/>
    <s v="2015"/>
    <d v="2015-02-11T00:00:00"/>
    <n v="349.48499999999996"/>
    <n v="5"/>
    <n v="506.5"/>
    <n v="8753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E29500-1724-0540-ABA5-12D72F5A1DEE}" name="PivotTable12" cacheId="13"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7">
  <location ref="F124:G131" firstHeaderRow="1" firstDataRow="1"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items count="914">
        <item x="878"/>
        <item x="525"/>
        <item x="686"/>
        <item x="300"/>
        <item x="598"/>
        <item x="526"/>
        <item x="448"/>
        <item x="61"/>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214"/>
        <item x="666"/>
        <item x="551"/>
        <item x="467"/>
        <item x="446"/>
        <item x="415"/>
        <item x="216"/>
        <item x="18"/>
        <item x="495"/>
        <item x="199"/>
        <item x="747"/>
        <item x="895"/>
        <item x="872"/>
        <item x="802"/>
        <item x="198"/>
        <item x="654"/>
        <item x="354"/>
        <item x="484"/>
        <item x="236"/>
        <item x="359"/>
        <item x="638"/>
        <item x="401"/>
        <item x="830"/>
        <item x="266"/>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440"/>
        <item x="386"/>
        <item x="450"/>
        <item x="636"/>
        <item x="326"/>
        <item x="864"/>
        <item x="358"/>
        <item x="783"/>
        <item x="557"/>
        <item x="283"/>
        <item x="642"/>
        <item x="268"/>
        <item x="159"/>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267"/>
        <item x="530"/>
        <item x="176"/>
        <item x="716"/>
        <item x="447"/>
        <item x="17"/>
        <item x="603"/>
        <item x="788"/>
        <item x="902"/>
        <item x="418"/>
        <item x="586"/>
        <item x="291"/>
        <item x="411"/>
        <item x="539"/>
        <item x="640"/>
        <item x="645"/>
        <item x="831"/>
        <item x="282"/>
        <item x="462"/>
        <item x="600"/>
        <item x="410"/>
        <item x="504"/>
        <item x="479"/>
        <item x="845"/>
        <item x="875"/>
        <item x="207"/>
        <item x="301"/>
        <item x="893"/>
        <item x="491"/>
        <item x="891"/>
        <item x="412"/>
        <item x="95"/>
        <item x="139"/>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323"/>
        <item x="108"/>
        <item x="137"/>
        <item x="835"/>
        <item x="536"/>
        <item x="362"/>
        <item x="885"/>
        <item x="624"/>
        <item x="417"/>
        <item x="846"/>
        <item x="74"/>
        <item x="338"/>
        <item x="138"/>
        <item x="797"/>
        <item x="196"/>
        <item x="695"/>
        <item x="239"/>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375"/>
        <item x="860"/>
        <item x="136"/>
        <item x="665"/>
        <item x="161"/>
        <item x="185"/>
        <item x="646"/>
        <item x="48"/>
        <item x="309"/>
        <item x="712"/>
        <item x="6"/>
        <item x="366"/>
        <item x="79"/>
        <item x="110"/>
        <item x="203"/>
        <item x="779"/>
        <item x="25"/>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519"/>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749"/>
        <item x="346"/>
        <item x="84"/>
        <item x="863"/>
        <item t="default"/>
      </items>
    </pivotField>
    <pivotField showAll="0"/>
    <pivotField showAll="0"/>
    <pivotField showAll="0"/>
    <pivotField showAll="0">
      <items count="5">
        <item x="2"/>
        <item x="1"/>
        <item x="3"/>
        <item x="0"/>
        <item t="default"/>
      </items>
    </pivotField>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2"/>
        <item x="5"/>
        <item x="4"/>
        <item x="3"/>
        <item x="1"/>
        <item t="default"/>
      </items>
    </pivotField>
    <pivotField showAll="0"/>
    <pivotField numFmtId="14" showAll="0"/>
    <pivotField showAll="0"/>
    <pivotField showAll="0"/>
    <pivotField dataField="1"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30"/>
    <field x="21"/>
  </rowFields>
  <rowItems count="7">
    <i>
      <x v="1"/>
    </i>
    <i>
      <x v="2"/>
    </i>
    <i>
      <x v="3"/>
    </i>
    <i>
      <x v="4"/>
    </i>
    <i>
      <x v="5"/>
    </i>
    <i>
      <x v="6"/>
    </i>
    <i t="grand">
      <x/>
    </i>
  </rowItems>
  <colItems count="1">
    <i/>
  </colItems>
  <dataFields count="1">
    <dataField name="Sum of Sales" fld="27" baseField="0" baseItem="0" numFmtId="165"/>
  </dataFields>
  <formats count="1">
    <format dxfId="330">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BEE539C-7070-2549-86AA-BBECBF5D82A7}" name="PivotTable8" cacheId="13"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4">
  <location ref="L46:M50" firstHeaderRow="1" firstDataRow="1"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items count="5">
        <item x="2"/>
        <item x="1"/>
        <item x="3"/>
        <item x="0"/>
        <item t="default"/>
      </items>
    </pivotField>
    <pivotField axis="axisRow" showAll="0" measureFilter="1" sortType="ascending">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2"/>
        <item x="5"/>
        <item x="4"/>
        <item x="3"/>
        <item x="1"/>
        <item t="default"/>
      </items>
    </pivotField>
    <pivotField showAll="0"/>
    <pivotField numFmtId="14"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18"/>
  </rowFields>
  <rowItems count="4">
    <i>
      <x v="48"/>
    </i>
    <i>
      <x v="6"/>
    </i>
    <i>
      <x v="39"/>
    </i>
    <i t="grand">
      <x/>
    </i>
  </rowItems>
  <colItems count="1">
    <i/>
  </colItems>
  <dataFields count="1">
    <dataField name="Sum of Sales" fld="27" baseField="0" baseItem="0" numFmtId="165"/>
  </dataFields>
  <formats count="1">
    <format dxfId="373">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8" type="count" evalOrder="-1" id="40" iMeasureFld="0">
      <autoFilter ref="A1">
        <filterColumn colId="0">
          <top10 top="0" val="3" filterVal="3"/>
        </filterColumn>
      </autoFilter>
    </filter>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D590B1-6A19-CB4D-8A76-FCE77447D83E}" name="PivotTable11" cacheId="13"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6">
  <location ref="F112:J114" firstHeaderRow="1" firstDataRow="2"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axis="axisCol" showAll="0" measureFilter="1" sortType="descending">
      <items count="914">
        <item x="878"/>
        <item x="525"/>
        <item x="686"/>
        <item x="300"/>
        <item x="598"/>
        <item x="526"/>
        <item x="448"/>
        <item x="61"/>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214"/>
        <item x="666"/>
        <item x="551"/>
        <item x="467"/>
        <item x="446"/>
        <item x="415"/>
        <item x="216"/>
        <item x="18"/>
        <item x="495"/>
        <item x="199"/>
        <item x="747"/>
        <item x="895"/>
        <item x="872"/>
        <item x="802"/>
        <item x="198"/>
        <item x="654"/>
        <item x="354"/>
        <item x="484"/>
        <item x="236"/>
        <item x="359"/>
        <item x="638"/>
        <item x="401"/>
        <item x="830"/>
        <item x="266"/>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440"/>
        <item x="386"/>
        <item x="450"/>
        <item x="636"/>
        <item x="326"/>
        <item x="864"/>
        <item x="358"/>
        <item x="783"/>
        <item x="557"/>
        <item x="283"/>
        <item x="642"/>
        <item x="268"/>
        <item x="159"/>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267"/>
        <item x="530"/>
        <item x="176"/>
        <item x="716"/>
        <item x="447"/>
        <item x="17"/>
        <item x="603"/>
        <item x="788"/>
        <item x="902"/>
        <item x="418"/>
        <item x="586"/>
        <item x="291"/>
        <item x="411"/>
        <item x="539"/>
        <item x="640"/>
        <item x="645"/>
        <item x="831"/>
        <item x="282"/>
        <item x="462"/>
        <item x="600"/>
        <item x="410"/>
        <item x="504"/>
        <item x="479"/>
        <item x="845"/>
        <item x="875"/>
        <item x="207"/>
        <item x="301"/>
        <item x="893"/>
        <item x="491"/>
        <item x="891"/>
        <item x="412"/>
        <item x="95"/>
        <item x="139"/>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323"/>
        <item x="108"/>
        <item x="137"/>
        <item x="835"/>
        <item x="536"/>
        <item x="362"/>
        <item x="885"/>
        <item x="624"/>
        <item x="417"/>
        <item x="846"/>
        <item x="74"/>
        <item x="338"/>
        <item x="138"/>
        <item x="797"/>
        <item x="196"/>
        <item x="695"/>
        <item x="239"/>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375"/>
        <item x="860"/>
        <item x="136"/>
        <item x="665"/>
        <item x="161"/>
        <item x="185"/>
        <item x="646"/>
        <item x="48"/>
        <item x="309"/>
        <item x="712"/>
        <item x="6"/>
        <item x="366"/>
        <item x="79"/>
        <item x="110"/>
        <item x="203"/>
        <item x="779"/>
        <item x="25"/>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519"/>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749"/>
        <item x="346"/>
        <item x="84"/>
        <item x="86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x="2"/>
        <item x="1"/>
        <item x="3"/>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2"/>
        <item x="5"/>
        <item x="4"/>
        <item x="3"/>
        <item x="1"/>
        <item t="default"/>
      </items>
    </pivotField>
    <pivotField showAll="0"/>
    <pivotField numFmtId="14"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Fields count="1">
    <field x="13"/>
  </colFields>
  <colItems count="4">
    <i>
      <x v="580"/>
    </i>
    <i>
      <x v="287"/>
    </i>
    <i>
      <x v="306"/>
    </i>
    <i t="grand">
      <x/>
    </i>
  </colItems>
  <dataFields count="1">
    <dataField name="Sum of Quantity ordered new" fld="26" baseField="0" baseItem="0" numFmtId="166"/>
  </dataFields>
  <formats count="1">
    <format dxfId="331">
      <pivotArea outline="0" collapsedLevelsAreSubtotals="1" fieldPosition="0"/>
    </format>
  </formats>
  <chartFormats count="7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456"/>
          </reference>
        </references>
      </pivotArea>
    </chartFormat>
    <chartFormat chart="0" format="2" series="1">
      <pivotArea type="data" outline="0" fieldPosition="0">
        <references count="2">
          <reference field="4294967294" count="1" selected="0">
            <x v="0"/>
          </reference>
          <reference field="13" count="1" selected="0">
            <x v="715"/>
          </reference>
        </references>
      </pivotArea>
    </chartFormat>
    <chartFormat chart="0" format="3" series="1">
      <pivotArea type="data" outline="0" fieldPosition="0">
        <references count="2">
          <reference field="4294967294" count="1" selected="0">
            <x v="0"/>
          </reference>
          <reference field="13" count="1" selected="0">
            <x v="277"/>
          </reference>
        </references>
      </pivotArea>
    </chartFormat>
    <chartFormat chart="0" format="4" series="1">
      <pivotArea type="data" outline="0" fieldPosition="0">
        <references count="2">
          <reference field="4294967294" count="1" selected="0">
            <x v="0"/>
          </reference>
          <reference field="13" count="1" selected="0">
            <x v="487"/>
          </reference>
        </references>
      </pivotArea>
    </chartFormat>
    <chartFormat chart="0" format="5" series="1">
      <pivotArea type="data" outline="0" fieldPosition="0">
        <references count="2">
          <reference field="4294967294" count="1" selected="0">
            <x v="0"/>
          </reference>
          <reference field="13" count="1" selected="0">
            <x v="275"/>
          </reference>
        </references>
      </pivotArea>
    </chartFormat>
    <chartFormat chart="0" format="6" series="1">
      <pivotArea type="data" outline="0" fieldPosition="0">
        <references count="2">
          <reference field="4294967294" count="1" selected="0">
            <x v="0"/>
          </reference>
          <reference field="13" count="1" selected="0">
            <x v="580"/>
          </reference>
        </references>
      </pivotArea>
    </chartFormat>
    <chartFormat chart="4" format="7" series="1">
      <pivotArea type="data" outline="0" fieldPosition="0">
        <references count="2">
          <reference field="4294967294" count="1" selected="0">
            <x v="0"/>
          </reference>
          <reference field="13" count="1" selected="0">
            <x v="306"/>
          </reference>
        </references>
      </pivotArea>
    </chartFormat>
    <chartFormat chart="4" format="8" series="1">
      <pivotArea type="data" outline="0" fieldPosition="0">
        <references count="2">
          <reference field="4294967294" count="1" selected="0">
            <x v="0"/>
          </reference>
          <reference field="13" count="1" selected="0">
            <x v="287"/>
          </reference>
        </references>
      </pivotArea>
    </chartFormat>
    <chartFormat chart="4" format="9" series="1">
      <pivotArea type="data" outline="0" fieldPosition="0">
        <references count="2">
          <reference field="4294967294" count="1" selected="0">
            <x v="0"/>
          </reference>
          <reference field="13" count="1" selected="0">
            <x v="580"/>
          </reference>
        </references>
      </pivotArea>
    </chartFormat>
    <chartFormat chart="5" format="10" series="1">
      <pivotArea type="data" outline="0" fieldPosition="0">
        <references count="2">
          <reference field="4294967294" count="1" selected="0">
            <x v="0"/>
          </reference>
          <reference field="13" count="1" selected="0">
            <x v="306"/>
          </reference>
        </references>
      </pivotArea>
    </chartFormat>
    <chartFormat chart="5" format="11" series="1">
      <pivotArea type="data" outline="0" fieldPosition="0">
        <references count="2">
          <reference field="4294967294" count="1" selected="0">
            <x v="0"/>
          </reference>
          <reference field="13" count="1" selected="0">
            <x v="287"/>
          </reference>
        </references>
      </pivotArea>
    </chartFormat>
    <chartFormat chart="5" format="12" series="1">
      <pivotArea type="data" outline="0" fieldPosition="0">
        <references count="2">
          <reference field="4294967294" count="1" selected="0">
            <x v="0"/>
          </reference>
          <reference field="13" count="1" selected="0">
            <x v="580"/>
          </reference>
        </references>
      </pivotArea>
    </chartFormat>
    <chartFormat chart="5" format="13" series="1">
      <pivotArea type="data" outline="0" fieldPosition="0">
        <references count="2">
          <reference field="4294967294" count="1" selected="0">
            <x v="0"/>
          </reference>
          <reference field="13" count="1" selected="0">
            <x v="731"/>
          </reference>
        </references>
      </pivotArea>
    </chartFormat>
    <chartFormat chart="5" format="14" series="1">
      <pivotArea type="data" outline="0" fieldPosition="0">
        <references count="2">
          <reference field="4294967294" count="1" selected="0">
            <x v="0"/>
          </reference>
          <reference field="13" count="1" selected="0">
            <x v="663"/>
          </reference>
        </references>
      </pivotArea>
    </chartFormat>
    <chartFormat chart="5" format="15" series="1">
      <pivotArea type="data" outline="0" fieldPosition="0">
        <references count="2">
          <reference field="4294967294" count="1" selected="0">
            <x v="0"/>
          </reference>
          <reference field="13" count="1" selected="0">
            <x v="395"/>
          </reference>
        </references>
      </pivotArea>
    </chartFormat>
    <chartFormat chart="4" format="10" series="1">
      <pivotArea type="data" outline="0" fieldPosition="0">
        <references count="2">
          <reference field="4294967294" count="1" selected="0">
            <x v="0"/>
          </reference>
          <reference field="13" count="1" selected="0">
            <x v="731"/>
          </reference>
        </references>
      </pivotArea>
    </chartFormat>
    <chartFormat chart="4" format="11" series="1">
      <pivotArea type="data" outline="0" fieldPosition="0">
        <references count="2">
          <reference field="4294967294" count="1" selected="0">
            <x v="0"/>
          </reference>
          <reference field="13" count="1" selected="0">
            <x v="663"/>
          </reference>
        </references>
      </pivotArea>
    </chartFormat>
    <chartFormat chart="4" format="12" series="1">
      <pivotArea type="data" outline="0" fieldPosition="0">
        <references count="2">
          <reference field="4294967294" count="1" selected="0">
            <x v="0"/>
          </reference>
          <reference field="13" count="1" selected="0">
            <x v="395"/>
          </reference>
        </references>
      </pivotArea>
    </chartFormat>
    <chartFormat chart="5" format="16" series="1">
      <pivotArea type="data" outline="0" fieldPosition="0">
        <references count="2">
          <reference field="4294967294" count="1" selected="0">
            <x v="0"/>
          </reference>
          <reference field="13" count="1" selected="0">
            <x v="850"/>
          </reference>
        </references>
      </pivotArea>
    </chartFormat>
    <chartFormat chart="5" format="17" series="1">
      <pivotArea type="data" outline="0" fieldPosition="0">
        <references count="2">
          <reference field="4294967294" count="1" selected="0">
            <x v="0"/>
          </reference>
          <reference field="13" count="1" selected="0">
            <x v="279"/>
          </reference>
        </references>
      </pivotArea>
    </chartFormat>
    <chartFormat chart="5" format="18" series="1">
      <pivotArea type="data" outline="0" fieldPosition="0">
        <references count="2">
          <reference field="4294967294" count="1" selected="0">
            <x v="0"/>
          </reference>
          <reference field="13" count="1" selected="0">
            <x v="365"/>
          </reference>
        </references>
      </pivotArea>
    </chartFormat>
    <chartFormat chart="4" format="13" series="1">
      <pivotArea type="data" outline="0" fieldPosition="0">
        <references count="2">
          <reference field="4294967294" count="1" selected="0">
            <x v="0"/>
          </reference>
          <reference field="13" count="1" selected="0">
            <x v="850"/>
          </reference>
        </references>
      </pivotArea>
    </chartFormat>
    <chartFormat chart="4" format="14" series="1">
      <pivotArea type="data" outline="0" fieldPosition="0">
        <references count="2">
          <reference field="4294967294" count="1" selected="0">
            <x v="0"/>
          </reference>
          <reference field="13" count="1" selected="0">
            <x v="279"/>
          </reference>
        </references>
      </pivotArea>
    </chartFormat>
    <chartFormat chart="4" format="15" series="1">
      <pivotArea type="data" outline="0" fieldPosition="0">
        <references count="2">
          <reference field="4294967294" count="1" selected="0">
            <x v="0"/>
          </reference>
          <reference field="13" count="1" selected="0">
            <x v="365"/>
          </reference>
        </references>
      </pivotArea>
    </chartFormat>
    <chartFormat chart="5" format="19" series="1">
      <pivotArea type="data" outline="0" fieldPosition="0">
        <references count="2">
          <reference field="4294967294" count="1" selected="0">
            <x v="0"/>
          </reference>
          <reference field="13" count="1" selected="0">
            <x v="809"/>
          </reference>
        </references>
      </pivotArea>
    </chartFormat>
    <chartFormat chart="5" format="20" series="1">
      <pivotArea type="data" outline="0" fieldPosition="0">
        <references count="2">
          <reference field="4294967294" count="1" selected="0">
            <x v="0"/>
          </reference>
          <reference field="13" count="1" selected="0">
            <x v="505"/>
          </reference>
        </references>
      </pivotArea>
    </chartFormat>
    <chartFormat chart="5" format="21" series="1">
      <pivotArea type="data" outline="0" fieldPosition="0">
        <references count="2">
          <reference field="4294967294" count="1" selected="0">
            <x v="0"/>
          </reference>
          <reference field="13" count="1" selected="0">
            <x v="127"/>
          </reference>
        </references>
      </pivotArea>
    </chartFormat>
    <chartFormat chart="4" format="16" series="1">
      <pivotArea type="data" outline="0" fieldPosition="0">
        <references count="2">
          <reference field="4294967294" count="1" selected="0">
            <x v="0"/>
          </reference>
          <reference field="13" count="1" selected="0">
            <x v="809"/>
          </reference>
        </references>
      </pivotArea>
    </chartFormat>
    <chartFormat chart="4" format="17" series="1">
      <pivotArea type="data" outline="0" fieldPosition="0">
        <references count="2">
          <reference field="4294967294" count="1" selected="0">
            <x v="0"/>
          </reference>
          <reference field="13" count="1" selected="0">
            <x v="505"/>
          </reference>
        </references>
      </pivotArea>
    </chartFormat>
    <chartFormat chart="4" format="18" series="1">
      <pivotArea type="data" outline="0" fieldPosition="0">
        <references count="2">
          <reference field="4294967294" count="1" selected="0">
            <x v="0"/>
          </reference>
          <reference field="13" count="1" selected="0">
            <x v="127"/>
          </reference>
        </references>
      </pivotArea>
    </chartFormat>
    <chartFormat chart="5" format="22" series="1">
      <pivotArea type="data" outline="0" fieldPosition="0">
        <references count="2">
          <reference field="4294967294" count="1" selected="0">
            <x v="0"/>
          </reference>
          <reference field="13" count="1" selected="0">
            <x v="794"/>
          </reference>
        </references>
      </pivotArea>
    </chartFormat>
    <chartFormat chart="5" format="23" series="1">
      <pivotArea type="data" outline="0" fieldPosition="0">
        <references count="2">
          <reference field="4294967294" count="1" selected="0">
            <x v="0"/>
          </reference>
          <reference field="13" count="1" selected="0">
            <x v="50"/>
          </reference>
        </references>
      </pivotArea>
    </chartFormat>
    <chartFormat chart="5" format="24" series="1">
      <pivotArea type="data" outline="0" fieldPosition="0">
        <references count="2">
          <reference field="4294967294" count="1" selected="0">
            <x v="0"/>
          </reference>
          <reference field="13" count="1" selected="0">
            <x v="172"/>
          </reference>
        </references>
      </pivotArea>
    </chartFormat>
    <chartFormat chart="4" format="19" series="1">
      <pivotArea type="data" outline="0" fieldPosition="0">
        <references count="2">
          <reference field="4294967294" count="1" selected="0">
            <x v="0"/>
          </reference>
          <reference field="13" count="1" selected="0">
            <x v="794"/>
          </reference>
        </references>
      </pivotArea>
    </chartFormat>
    <chartFormat chart="4" format="20" series="1">
      <pivotArea type="data" outline="0" fieldPosition="0">
        <references count="2">
          <reference field="4294967294" count="1" selected="0">
            <x v="0"/>
          </reference>
          <reference field="13" count="1" selected="0">
            <x v="50"/>
          </reference>
        </references>
      </pivotArea>
    </chartFormat>
    <chartFormat chart="4" format="21" series="1">
      <pivotArea type="data" outline="0" fieldPosition="0">
        <references count="2">
          <reference field="4294967294" count="1" selected="0">
            <x v="0"/>
          </reference>
          <reference field="13" count="1" selected="0">
            <x v="172"/>
          </reference>
        </references>
      </pivotArea>
    </chartFormat>
    <chartFormat chart="5" format="25" series="1">
      <pivotArea type="data" outline="0" fieldPosition="0">
        <references count="2">
          <reference field="4294967294" count="1" selected="0">
            <x v="0"/>
          </reference>
          <reference field="13" count="1" selected="0">
            <x v="358"/>
          </reference>
        </references>
      </pivotArea>
    </chartFormat>
    <chartFormat chart="4" format="22" series="1">
      <pivotArea type="data" outline="0" fieldPosition="0">
        <references count="2">
          <reference field="4294967294" count="1" selected="0">
            <x v="0"/>
          </reference>
          <reference field="13" count="1" selected="0">
            <x v="358"/>
          </reference>
        </references>
      </pivotArea>
    </chartFormat>
    <chartFormat chart="5" format="26" series="1">
      <pivotArea type="data" outline="0" fieldPosition="0">
        <references count="2">
          <reference field="4294967294" count="1" selected="0">
            <x v="0"/>
          </reference>
          <reference field="13" count="1" selected="0">
            <x v="487"/>
          </reference>
        </references>
      </pivotArea>
    </chartFormat>
    <chartFormat chart="5" format="27" series="1">
      <pivotArea type="data" outline="0" fieldPosition="0">
        <references count="2">
          <reference field="4294967294" count="1" selected="0">
            <x v="0"/>
          </reference>
          <reference field="13" count="1" selected="0">
            <x v="152"/>
          </reference>
        </references>
      </pivotArea>
    </chartFormat>
    <chartFormat chart="5" format="28" series="1">
      <pivotArea type="data" outline="0" fieldPosition="0">
        <references count="2">
          <reference field="4294967294" count="1" selected="0">
            <x v="0"/>
          </reference>
          <reference field="13" count="1" selected="0">
            <x v="574"/>
          </reference>
        </references>
      </pivotArea>
    </chartFormat>
    <chartFormat chart="4" format="23" series="1">
      <pivotArea type="data" outline="0" fieldPosition="0">
        <references count="2">
          <reference field="4294967294" count="1" selected="0">
            <x v="0"/>
          </reference>
          <reference field="13" count="1" selected="0">
            <x v="487"/>
          </reference>
        </references>
      </pivotArea>
    </chartFormat>
    <chartFormat chart="4" format="24" series="1">
      <pivotArea type="data" outline="0" fieldPosition="0">
        <references count="2">
          <reference field="4294967294" count="1" selected="0">
            <x v="0"/>
          </reference>
          <reference field="13" count="1" selected="0">
            <x v="152"/>
          </reference>
        </references>
      </pivotArea>
    </chartFormat>
    <chartFormat chart="4" format="25" series="1">
      <pivotArea type="data" outline="0" fieldPosition="0">
        <references count="2">
          <reference field="4294967294" count="1" selected="0">
            <x v="0"/>
          </reference>
          <reference field="13" count="1" selected="0">
            <x v="574"/>
          </reference>
        </references>
      </pivotArea>
    </chartFormat>
    <chartFormat chart="5" format="29" series="1">
      <pivotArea type="data" outline="0" fieldPosition="0">
        <references count="2">
          <reference field="4294967294" count="1" selected="0">
            <x v="0"/>
          </reference>
          <reference field="13" count="1" selected="0">
            <x v="275"/>
          </reference>
        </references>
      </pivotArea>
    </chartFormat>
    <chartFormat chart="4" format="26" series="1">
      <pivotArea type="data" outline="0" fieldPosition="0">
        <references count="2">
          <reference field="4294967294" count="1" selected="0">
            <x v="0"/>
          </reference>
          <reference field="13" count="1" selected="0">
            <x v="275"/>
          </reference>
        </references>
      </pivotArea>
    </chartFormat>
    <chartFormat chart="5" format="30" series="1">
      <pivotArea type="data" outline="0" fieldPosition="0">
        <references count="2">
          <reference field="4294967294" count="1" selected="0">
            <x v="0"/>
          </reference>
          <reference field="13" count="1" selected="0">
            <x v="577"/>
          </reference>
        </references>
      </pivotArea>
    </chartFormat>
    <chartFormat chart="5" format="31" series="1">
      <pivotArea type="data" outline="0" fieldPosition="0">
        <references count="2">
          <reference field="4294967294" count="1" selected="0">
            <x v="0"/>
          </reference>
          <reference field="13" count="1" selected="0">
            <x v="848"/>
          </reference>
        </references>
      </pivotArea>
    </chartFormat>
    <chartFormat chart="5" format="32" series="1">
      <pivotArea type="data" outline="0" fieldPosition="0">
        <references count="2">
          <reference field="4294967294" count="1" selected="0">
            <x v="0"/>
          </reference>
          <reference field="13" count="1" selected="0">
            <x v="857"/>
          </reference>
        </references>
      </pivotArea>
    </chartFormat>
    <chartFormat chart="4" format="27" series="1">
      <pivotArea type="data" outline="0" fieldPosition="0">
        <references count="2">
          <reference field="4294967294" count="1" selected="0">
            <x v="0"/>
          </reference>
          <reference field="13" count="1" selected="0">
            <x v="577"/>
          </reference>
        </references>
      </pivotArea>
    </chartFormat>
    <chartFormat chart="4" format="28" series="1">
      <pivotArea type="data" outline="0" fieldPosition="0">
        <references count="2">
          <reference field="4294967294" count="1" selected="0">
            <x v="0"/>
          </reference>
          <reference field="13" count="1" selected="0">
            <x v="848"/>
          </reference>
        </references>
      </pivotArea>
    </chartFormat>
    <chartFormat chart="4" format="29" series="1">
      <pivotArea type="data" outline="0" fieldPosition="0">
        <references count="2">
          <reference field="4294967294" count="1" selected="0">
            <x v="0"/>
          </reference>
          <reference field="13" count="1" selected="0">
            <x v="857"/>
          </reference>
        </references>
      </pivotArea>
    </chartFormat>
    <chartFormat chart="0" format="7" series="1">
      <pivotArea type="data" outline="0" fieldPosition="0">
        <references count="2">
          <reference field="4294967294" count="1" selected="0">
            <x v="0"/>
          </reference>
          <reference field="13" count="1" selected="0">
            <x v="306"/>
          </reference>
        </references>
      </pivotArea>
    </chartFormat>
    <chartFormat chart="5" format="33" series="1">
      <pivotArea type="data" outline="0" fieldPosition="0">
        <references count="2">
          <reference field="4294967294" count="1" selected="0">
            <x v="0"/>
          </reference>
          <reference field="13" count="1" selected="0">
            <x v="849"/>
          </reference>
        </references>
      </pivotArea>
    </chartFormat>
    <chartFormat chart="4" format="30" series="1">
      <pivotArea type="data" outline="0" fieldPosition="0">
        <references count="2">
          <reference field="4294967294" count="1" selected="0">
            <x v="0"/>
          </reference>
          <reference field="13" count="1" selected="0">
            <x v="849"/>
          </reference>
        </references>
      </pivotArea>
    </chartFormat>
    <chartFormat chart="5" format="34" series="1">
      <pivotArea type="data" outline="0" fieldPosition="0">
        <references count="2">
          <reference field="4294967294" count="1" selected="0">
            <x v="0"/>
          </reference>
          <reference field="13" count="1" selected="0">
            <x v="277"/>
          </reference>
        </references>
      </pivotArea>
    </chartFormat>
    <chartFormat chart="4" format="31" series="1">
      <pivotArea type="data" outline="0" fieldPosition="0">
        <references count="2">
          <reference field="4294967294" count="1" selected="0">
            <x v="0"/>
          </reference>
          <reference field="13" count="1" selected="0">
            <x v="277"/>
          </reference>
        </references>
      </pivotArea>
    </chartFormat>
    <chartFormat chart="5" format="35" series="1">
      <pivotArea type="data" outline="0" fieldPosition="0">
        <references count="2">
          <reference field="4294967294" count="1" selected="0">
            <x v="0"/>
          </reference>
          <reference field="13" count="1" selected="0">
            <x v="56"/>
          </reference>
        </references>
      </pivotArea>
    </chartFormat>
    <chartFormat chart="5" format="36" series="1">
      <pivotArea type="data" outline="0" fieldPosition="0">
        <references count="2">
          <reference field="4294967294" count="1" selected="0">
            <x v="0"/>
          </reference>
          <reference field="13" count="1" selected="0">
            <x v="171"/>
          </reference>
        </references>
      </pivotArea>
    </chartFormat>
    <chartFormat chart="5" format="37" series="1">
      <pivotArea type="data" outline="0" fieldPosition="0">
        <references count="2">
          <reference field="4294967294" count="1" selected="0">
            <x v="0"/>
          </reference>
          <reference field="13" count="1" selected="0">
            <x v="495"/>
          </reference>
        </references>
      </pivotArea>
    </chartFormat>
    <chartFormat chart="4" format="32" series="1">
      <pivotArea type="data" outline="0" fieldPosition="0">
        <references count="2">
          <reference field="4294967294" count="1" selected="0">
            <x v="0"/>
          </reference>
          <reference field="13" count="1" selected="0">
            <x v="56"/>
          </reference>
        </references>
      </pivotArea>
    </chartFormat>
    <chartFormat chart="4" format="33" series="1">
      <pivotArea type="data" outline="0" fieldPosition="0">
        <references count="2">
          <reference field="4294967294" count="1" selected="0">
            <x v="0"/>
          </reference>
          <reference field="13" count="1" selected="0">
            <x v="171"/>
          </reference>
        </references>
      </pivotArea>
    </chartFormat>
    <chartFormat chart="4" format="34" series="1">
      <pivotArea type="data" outline="0" fieldPosition="0">
        <references count="2">
          <reference field="4294967294" count="1" selected="0">
            <x v="0"/>
          </reference>
          <reference field="13" count="1" selected="0">
            <x v="495"/>
          </reference>
        </references>
      </pivotArea>
    </chartFormat>
    <chartFormat chart="0" format="8" series="1">
      <pivotArea type="data" outline="0" fieldPosition="0">
        <references count="2">
          <reference field="4294967294" count="1" selected="0">
            <x v="0"/>
          </reference>
          <reference field="13" count="1" selected="0">
            <x v="56"/>
          </reference>
        </references>
      </pivotArea>
    </chartFormat>
    <chartFormat chart="5" format="38" series="1">
      <pivotArea type="data" outline="0" fieldPosition="0">
        <references count="2">
          <reference field="4294967294" count="1" selected="0">
            <x v="0"/>
          </reference>
          <reference field="13" count="1" selected="0">
            <x v="181"/>
          </reference>
        </references>
      </pivotArea>
    </chartFormat>
    <chartFormat chart="5" format="39" series="1">
      <pivotArea type="data" outline="0" fieldPosition="0">
        <references count="2">
          <reference field="4294967294" count="1" selected="0">
            <x v="0"/>
          </reference>
          <reference field="13" count="1" selected="0">
            <x v="308"/>
          </reference>
        </references>
      </pivotArea>
    </chartFormat>
    <chartFormat chart="5" format="40" series="1">
      <pivotArea type="data" outline="0" fieldPosition="0">
        <references count="2">
          <reference field="4294967294" count="1" selected="0">
            <x v="0"/>
          </reference>
          <reference field="13" count="1" selected="0">
            <x v="608"/>
          </reference>
        </references>
      </pivotArea>
    </chartFormat>
    <chartFormat chart="4" format="35" series="1">
      <pivotArea type="data" outline="0" fieldPosition="0">
        <references count="2">
          <reference field="4294967294" count="1" selected="0">
            <x v="0"/>
          </reference>
          <reference field="13" count="1" selected="0">
            <x v="181"/>
          </reference>
        </references>
      </pivotArea>
    </chartFormat>
    <chartFormat chart="4" format="36" series="1">
      <pivotArea type="data" outline="0" fieldPosition="0">
        <references count="2">
          <reference field="4294967294" count="1" selected="0">
            <x v="0"/>
          </reference>
          <reference field="13" count="1" selected="0">
            <x v="308"/>
          </reference>
        </references>
      </pivotArea>
    </chartFormat>
    <chartFormat chart="4" format="37" series="1">
      <pivotArea type="data" outline="0" fieldPosition="0">
        <references count="2">
          <reference field="4294967294" count="1" selected="0">
            <x v="0"/>
          </reference>
          <reference field="13" count="1" selected="0">
            <x v="608"/>
          </reference>
        </references>
      </pivotArea>
    </chartFormat>
  </chartFormats>
  <pivotTableStyleInfo name="PivotStyleLight16" showRowHeaders="1" showColHeaders="1" showRowStripes="0" showColStripes="0" showLastColumn="1"/>
  <filters count="2">
    <filter fld="13" type="count" evalOrder="-1" id="37" iMeasureFld="0">
      <autoFilter ref="A1">
        <filterColumn colId="0">
          <top10 val="3" filterVal="3"/>
        </filterColumn>
      </autoFilter>
    </filter>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1DE929-6072-B04D-AFA9-267B711ED7E1}" name="PivotTable9" cacheId="13" applyNumberFormats="0" applyBorderFormats="0" applyFontFormats="0" applyPatternFormats="0" applyAlignmentFormats="0" applyWidthHeightFormats="1" dataCaption="Values" updatedVersion="8" minRefreshableVersion="5" useAutoFormatting="1" itemPrintTitles="1" createdVersion="6" indent="0" showHeaders="0" outline="1" outlineData="1" multipleFieldFilters="0" chartFormat="7">
  <location ref="F103:G106" firstHeaderRow="1" firstDataRow="1" firstDataCol="1"/>
  <pivotFields count="31">
    <pivotField dataField="1" showAll="0"/>
    <pivotField showAll="0"/>
    <pivotField showAll="0"/>
    <pivotField showAll="0"/>
    <pivotField showAll="0"/>
    <pivotField showAll="0"/>
    <pivotField axis="axisRow" showAll="0">
      <items count="4">
        <item m="1" x="2"/>
        <item x="1"/>
        <item x="0"/>
        <item t="default"/>
      </items>
    </pivotField>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2"/>
        <item x="5"/>
        <item x="4"/>
        <item x="3"/>
        <item x="1"/>
        <item t="default"/>
      </items>
    </pivotField>
    <pivotField showAll="0"/>
    <pivotField numFmtId="14"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3">
    <i>
      <x v="1"/>
    </i>
    <i>
      <x v="2"/>
    </i>
    <i t="grand">
      <x/>
    </i>
  </rowItems>
  <colItems count="1">
    <i/>
  </colItems>
  <dataFields count="1">
    <dataField name="Count of Row ID" fld="0" subtotal="count" showDataAs="percentOfTotal" baseField="0" baseItem="0" numFmtId="10"/>
  </dataFields>
  <formats count="2">
    <format dxfId="333">
      <pivotArea outline="0" collapsedLevelsAreSubtotals="1" fieldPosition="0"/>
    </format>
    <format dxfId="332">
      <pivotArea outline="0" fieldPosition="0">
        <references count="1">
          <reference field="4294967294" count="1">
            <x v="0"/>
          </reference>
        </references>
      </pivotArea>
    </format>
  </formats>
  <chartFormats count="4">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6" count="1" selected="0">
            <x v="1"/>
          </reference>
        </references>
      </pivotArea>
    </chartFormat>
    <chartFormat chart="6" format="6">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AC7158-9980-5A40-B31D-F72454AAFCBB}" name="PivotTable3" cacheId="13"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4">
  <location ref="I46:J50" firstHeaderRow="1" firstDataRow="1"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items count="5">
        <item x="2"/>
        <item x="1"/>
        <item x="3"/>
        <item x="0"/>
        <item t="default"/>
      </items>
    </pivotField>
    <pivotField axis="axisRow" showAll="0" measureFilter="1" sortType="ascending">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2"/>
        <item x="5"/>
        <item x="4"/>
        <item x="3"/>
        <item x="1"/>
        <item t="default"/>
      </items>
    </pivotField>
    <pivotField showAll="0"/>
    <pivotField numFmtId="14"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18"/>
  </rowFields>
  <rowItems count="4">
    <i>
      <x v="11"/>
    </i>
    <i>
      <x v="30"/>
    </i>
    <i>
      <x v="3"/>
    </i>
    <i t="grand">
      <x/>
    </i>
  </rowItems>
  <colItems count="1">
    <i/>
  </colItems>
  <dataFields count="1">
    <dataField name="Sum of Sales" fld="27" baseField="0" baseItem="0" numFmtId="165"/>
  </dataFields>
  <formats count="1">
    <format dxfId="367">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8" count="1" selected="0">
            <x v="3"/>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 fld="18" type="count" evalOrder="-1" id="4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2C7838-6348-F344-8A62-948C3AA6823A}" name="PivotTable6" cacheId="13"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2">
  <location ref="F46:G96" firstHeaderRow="1" firstDataRow="1"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items count="5">
        <item x="2"/>
        <item x="1"/>
        <item x="3"/>
        <item x="0"/>
        <item t="default"/>
      </items>
    </pivotField>
    <pivotField axis="axisRow"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2"/>
        <item x="5"/>
        <item x="4"/>
        <item x="3"/>
        <item x="1"/>
        <item t="default"/>
      </items>
    </pivotField>
    <pivotField showAll="0"/>
    <pivotField numFmtId="14"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18"/>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27" baseField="0" baseItem="0" numFmtId="165"/>
  </dataFields>
  <formats count="2">
    <format dxfId="369">
      <pivotArea dataOnly="0" labelOnly="1" outline="0" axis="axisValues" fieldPosition="0"/>
    </format>
    <format dxfId="368">
      <pivotArea outline="0" collapsedLevelsAreSubtotals="1" fieldPosition="0"/>
    </format>
  </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B81AE2-96A4-CE4D-91F8-D34D2C41F113}" name="PivotTable5" cacheId="13"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F34:I42" firstHeaderRow="1" firstDataRow="2"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0"/>
        <item x="2"/>
        <item x="5"/>
        <item x="4"/>
        <item x="3"/>
        <item x="1"/>
        <item t="default"/>
      </items>
    </pivotField>
    <pivotField showAll="0"/>
    <pivotField numFmtId="14" showAll="0"/>
    <pivotField showAll="0"/>
    <pivotField showAll="0"/>
    <pivotField showAll="0"/>
    <pivotField showAll="0"/>
    <pivotField axis="axisCol" dataField="1" showAll="0">
      <items count="4">
        <item m="1" x="2"/>
        <item x="1"/>
        <item x="0"/>
        <item t="default"/>
      </items>
    </pivotField>
    <pivotField showAll="0">
      <items count="15">
        <item x="0"/>
        <item x="1"/>
        <item x="2"/>
        <item x="3"/>
        <item x="4"/>
        <item x="5"/>
        <item x="6"/>
        <item x="7"/>
        <item x="8"/>
        <item x="9"/>
        <item x="10"/>
        <item x="11"/>
        <item x="12"/>
        <item x="13"/>
        <item t="default"/>
      </items>
    </pivotField>
  </pivotFields>
  <rowFields count="1">
    <field x="22"/>
  </rowFields>
  <rowItems count="7">
    <i>
      <x/>
    </i>
    <i>
      <x v="1"/>
    </i>
    <i>
      <x v="2"/>
    </i>
    <i>
      <x v="3"/>
    </i>
    <i>
      <x v="4"/>
    </i>
    <i>
      <x v="5"/>
    </i>
    <i t="grand">
      <x/>
    </i>
  </rowItems>
  <colFields count="1">
    <field x="29"/>
  </colFields>
  <colItems count="3">
    <i>
      <x v="1"/>
    </i>
    <i>
      <x v="2"/>
    </i>
    <i t="grand">
      <x/>
    </i>
  </colItems>
  <dataFields count="1">
    <dataField name="Count of Return Status" fld="29" subtotal="count" showDataAs="percentOfRow" baseField="22" baseItem="0" numFmtId="10"/>
  </dataField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B1734B-1D43-1747-A603-3A6B7CD6456F}" name="PivotTable4" cacheId="13"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F23:G30" firstHeaderRow="1" firstDataRow="1"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0"/>
        <item x="2"/>
        <item x="5"/>
        <item x="4"/>
        <item x="3"/>
        <item x="1"/>
        <item t="default"/>
      </items>
    </pivotField>
    <pivotField showAll="0"/>
    <pivotField numFmtId="14"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22"/>
  </rowFields>
  <rowItems count="7">
    <i>
      <x/>
    </i>
    <i>
      <x v="1"/>
    </i>
    <i>
      <x v="2"/>
    </i>
    <i>
      <x v="3"/>
    </i>
    <i>
      <x v="4"/>
    </i>
    <i>
      <x v="5"/>
    </i>
    <i t="grand">
      <x/>
    </i>
  </rowItems>
  <colItems count="1">
    <i/>
  </colItems>
  <dataFields count="1">
    <dataField name="Sum of Quantity ordered new" fld="26" baseField="0" baseItem="0" numFmtId="166"/>
  </dataFields>
  <formats count="1">
    <format dxfId="370">
      <pivotArea outline="0" collapsedLevelsAreSubtotals="1" fieldPosition="0"/>
    </format>
  </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2A3D624-191C-A447-BA23-82A0EB85962B}" name="PivotTable2" cacheId="13"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F13:G20" firstHeaderRow="1" firstDataRow="1"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0"/>
        <item x="2"/>
        <item x="5"/>
        <item x="4"/>
        <item x="3"/>
        <item x="1"/>
        <item t="default"/>
      </items>
    </pivotField>
    <pivotField showAll="0"/>
    <pivotField numFmtId="14"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22"/>
  </rowFields>
  <rowItems count="7">
    <i>
      <x/>
    </i>
    <i>
      <x v="1"/>
    </i>
    <i>
      <x v="2"/>
    </i>
    <i>
      <x v="3"/>
    </i>
    <i>
      <x v="4"/>
    </i>
    <i>
      <x v="5"/>
    </i>
    <i t="grand">
      <x/>
    </i>
  </rowItems>
  <colItems count="1">
    <i/>
  </colItems>
  <dataFields count="1">
    <dataField name="Sum of Profit" fld="25" baseField="0" baseItem="0" numFmtId="165"/>
  </dataFields>
  <formats count="1">
    <format dxfId="371">
      <pivotArea outline="0" collapsedLevelsAreSubtotals="1" fieldPosition="0"/>
    </format>
  </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517AB8C-C22D-9C40-9C25-940081358156}" name="PivotTable1" cacheId="13"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F3:G10" firstHeaderRow="1" firstDataRow="1" firstDataCol="1"/>
  <pivotFields count="31">
    <pivotField showAll="0"/>
    <pivotField showAll="0"/>
    <pivotField showAll="0"/>
    <pivotField showAll="0"/>
    <pivotField showAll="0"/>
    <pivotField showAll="0"/>
    <pivotField showAll="0"/>
    <pivotField showAll="0"/>
    <pivotField showAll="0"/>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0"/>
        <item x="2"/>
        <item x="5"/>
        <item x="4"/>
        <item x="3"/>
        <item x="1"/>
        <item t="default"/>
      </items>
    </pivotField>
    <pivotField showAll="0"/>
    <pivotField numFmtId="14"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22"/>
  </rowFields>
  <rowItems count="7">
    <i>
      <x/>
    </i>
    <i>
      <x v="1"/>
    </i>
    <i>
      <x v="2"/>
    </i>
    <i>
      <x v="3"/>
    </i>
    <i>
      <x v="4"/>
    </i>
    <i>
      <x v="5"/>
    </i>
    <i t="grand">
      <x/>
    </i>
  </rowItems>
  <colItems count="1">
    <i/>
  </colItems>
  <dataFields count="1">
    <dataField name="Sum of Sales" fld="27" baseField="22" baseItem="1048828" numFmtId="165"/>
  </dataFields>
  <formats count="1">
    <format dxfId="372">
      <pivotArea outline="0" collapsedLevelsAreSubtotals="1" fieldPosition="0"/>
    </format>
  </formats>
  <pivotTableStyleInfo name="PivotStyleLight16" showRowHeaders="1" showColHeaders="1" showRowStripes="0" showColStripes="0" showLastColumn="1"/>
  <filters count="1">
    <filter fld="21" type="dateBetween" evalOrder="-1" id="35" name="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44D18E86-FE06-D84A-902E-8C9732686EE8}" sourceName="Customer Segment">
  <pivotTables>
    <pivotTable tabId="14" name="PivotTable2"/>
    <pivotTable tabId="14" name="PivotTable1"/>
    <pivotTable tabId="14" name="PivotTable4"/>
    <pivotTable tabId="14" name="PivotTable5"/>
    <pivotTable tabId="14" name="PivotTable6"/>
    <pivotTable tabId="14" name="PivotTable3"/>
    <pivotTable tabId="14" name="PivotTable8"/>
    <pivotTable tabId="14" name="PivotTable9"/>
    <pivotTable tabId="14" name="PivotTable11"/>
    <pivotTable tabId="14" name="PivotTable12"/>
  </pivotTables>
  <data>
    <tabular pivotCacheId="1075748190">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D1015AA6-FBCE-A741-82CB-C791B5349F1A}" sourceName="Product Category">
  <pivotTables>
    <pivotTable tabId="14" name="PivotTable2"/>
    <pivotTable tabId="14" name="PivotTable1"/>
    <pivotTable tabId="14" name="PivotTable4"/>
    <pivotTable tabId="14" name="PivotTable5"/>
    <pivotTable tabId="14" name="PivotTable6"/>
    <pivotTable tabId="14" name="PivotTable3"/>
    <pivotTable tabId="14" name="PivotTable8"/>
    <pivotTable tabId="14" name="PivotTable9"/>
    <pivotTable tabId="14" name="PivotTable11"/>
    <pivotTable tabId="14" name="PivotTable12"/>
  </pivotTables>
  <data>
    <tabular pivotCacheId="1075748190">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A6A451-73CB-D54A-8203-38304841A3BD}" sourceName="Region">
  <pivotTables>
    <pivotTable tabId="14" name="PivotTable2"/>
    <pivotTable tabId="14" name="PivotTable1"/>
    <pivotTable tabId="14" name="PivotTable4"/>
    <pivotTable tabId="14" name="PivotTable5"/>
    <pivotTable tabId="14" name="PivotTable6"/>
    <pivotTable tabId="14" name="PivotTable3"/>
    <pivotTable tabId="14" name="PivotTable8"/>
    <pivotTable tabId="14" name="PivotTable9"/>
    <pivotTable tabId="14" name="PivotTable11"/>
    <pivotTable tabId="14" name="PivotTable12"/>
  </pivotTables>
  <data>
    <tabular pivotCacheId="1075748190">
      <items count="4">
        <i x="2"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7C0EA966-4C04-F541-BBB5-D14211AFD5EF}" sourceName="Order Month">
  <pivotTables>
    <pivotTable tabId="14" name="PivotTable2"/>
    <pivotTable tabId="14" name="PivotTable1"/>
    <pivotTable tabId="14" name="PivotTable4"/>
    <pivotTable tabId="14" name="PivotTable5"/>
    <pivotTable tabId="14" name="PivotTable6"/>
    <pivotTable tabId="14" name="PivotTable3"/>
    <pivotTable tabId="14" name="PivotTable8"/>
    <pivotTable tabId="14" name="PivotTable9"/>
    <pivotTable tabId="14" name="PivotTable11"/>
    <pivotTable tabId="14" name="PivotTable12"/>
  </pivotTables>
  <data>
    <tabular pivotCacheId="1075748190">
      <items count="6">
        <i x="0" s="1"/>
        <i x="2" s="1"/>
        <i x="5" s="1"/>
        <i x="4"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1" xr10:uid="{42E6B56E-5903-9E44-A531-ACD826407AD4}" cache="Slicer_Customer_Segment" caption="Customer Segment" style="SlicerStyleOther2" rowHeight="252000"/>
  <slicer name="Product Category 1" xr10:uid="{62D6CE70-4A89-FA41-AD64-0FA0DCB50EAA}" cache="Slicer_Product_Category" caption="Product Category" style="SlicerStyleOther2" rowHeight="252000"/>
  <slicer name="Region 1" xr10:uid="{F9C1B039-30D5-694A-8E58-C5A62A869B2D}" cache="Slicer_Region" caption="Region" columnCount="2" style="SlicerStyleOther2" rowHeight="252000"/>
  <slicer name="Order Month 1" xr10:uid="{80437D06-FDCE-0347-8BCD-991D7B7C2FB5}" cache="Slicer_Order_Month" caption="Order Month" columnCount="2" style="SlicerStyleOther2" rowHeight="25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93BF179A-877F-EC4F-8EBB-F9F2D9CEBEBC}" cache="Slicer_Customer_Segment" caption="Customer Segment" rowHeight="209550"/>
  <slicer name="Product Category" xr10:uid="{27D15418-9606-474A-99D6-3D12033D4794}" cache="Slicer_Product_Category" caption="Product Category" rowHeight="209550"/>
  <slicer name="Region" xr10:uid="{4E564724-C931-EB4C-A675-8B58E109CBB8}" cache="Slicer_Region" caption="Region" rowHeight="209550"/>
  <slicer name="Order Month" xr10:uid="{7A307FDB-D2F8-F24B-8A69-A479D197B6C5}" cache="Slicer_Order_Month" caption="Order Month" columnCount="2" style="SlicerStyleDark1"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49D92D-33D9-414D-9FA3-E3457AAD38AB}" name="Table1" displayName="Table1" ref="E1:AH1953" totalsRowShown="0" headerRowDxfId="366" dataDxfId="365">
  <autoFilter ref="E1:AH1953" xr:uid="{0960A6B6-B754-9C4C-A0FC-780386B0CD8F}"/>
  <tableColumns count="30">
    <tableColumn id="1" xr3:uid="{9CC8B6AB-0359-424F-A482-2CD4FE091307}" name="Row ID" dataDxfId="364"/>
    <tableColumn id="2" xr3:uid="{F06F5C0B-2679-6C4C-A3D4-CCEC8EE045AB}" name="Order Priority" dataDxfId="363"/>
    <tableColumn id="3" xr3:uid="{A5841107-8A6E-FE4A-8B8C-10AE15DFE0A0}" name="Discount" dataDxfId="362"/>
    <tableColumn id="4" xr3:uid="{2AAD9DBF-5898-6C4C-971A-F5DFA7C532D4}" name="Unit Price" dataDxfId="361"/>
    <tableColumn id="5" xr3:uid="{FB256205-1665-B448-93F5-FAC8D504731A}" name="Shipping Cost" dataDxfId="360"/>
    <tableColumn id="6" xr3:uid="{B257D233-CFE2-FC49-B553-56FFEBA27516}" name="Customer ID" dataDxfId="359"/>
    <tableColumn id="33" xr3:uid="{90A4A0DD-EC65-744C-80CD-EA514D59CA63}" name="Repeat Customers" dataDxfId="358">
      <calculatedColumnFormula>IF(COUNTIF(Table1[Customer ID],Table1[[#This Row],[Customer ID]])&gt;1,"Repeat Customer","One-Time Customer")</calculatedColumnFormula>
    </tableColumn>
    <tableColumn id="7" xr3:uid="{F88E3027-BB5A-8C43-82BF-73BC73EFF8CB}" name="Customer Name" dataDxfId="357"/>
    <tableColumn id="8" xr3:uid="{5D31AF65-AB70-4449-9F7F-05ABB0E771BA}" name="Ship Mode" dataDxfId="356"/>
    <tableColumn id="9" xr3:uid="{BF078D56-75A1-2847-9FDF-B1C2814750D2}" name="Customer Segment" dataDxfId="355"/>
    <tableColumn id="10" xr3:uid="{50D6BC02-E6DB-2A40-B93F-30C84F789237}" name="Product Category" dataDxfId="354"/>
    <tableColumn id="11" xr3:uid="{6EB13E21-882D-604E-B4EC-B7E394908AA6}" name="Product Sub-Category" dataDxfId="353"/>
    <tableColumn id="12" xr3:uid="{4041B1F3-E3D8-9F4D-9CEA-2E9C0359B7AF}" name="Product Container" dataDxfId="352"/>
    <tableColumn id="13" xr3:uid="{7F5BDEF1-D88D-8943-A17B-3BA742AD622E}" name="Product Name" dataDxfId="351"/>
    <tableColumn id="14" xr3:uid="{B9D46AE3-7106-0141-A02B-7016DBA65964}" name="Product Base Margin" dataDxfId="350"/>
    <tableColumn id="32" xr3:uid="{0C243729-371E-1B4E-8727-3990D266619B}" name="Profit Margin" dataDxfId="349">
      <calculatedColumnFormula>Table1[[#This Row],[Profit]]/Table1[[#This Row],[Sales]]</calculatedColumnFormula>
    </tableColumn>
    <tableColumn id="15" xr3:uid="{63365DB6-B303-CD4E-8D8A-71CFE7D24826}" name="Country" dataDxfId="348"/>
    <tableColumn id="16" xr3:uid="{4383D1EE-F833-9D42-AAF5-961CCF0FB505}" name="Region" dataDxfId="347"/>
    <tableColumn id="17" xr3:uid="{E7FF9D3D-65A3-D849-8D70-CA299E3A5EF8}" name="State or Province" dataDxfId="346"/>
    <tableColumn id="18" xr3:uid="{9C279048-E7A9-2546-8554-468DEB76FDD5}" name="City" dataDxfId="345"/>
    <tableColumn id="19" xr3:uid="{67444D17-3389-6D46-8468-6949823ED204}" name="Postal Code" dataDxfId="344"/>
    <tableColumn id="20" xr3:uid="{025D264C-BBAF-2847-88C2-41DD5802CE70}" name="Order Date" dataDxfId="343"/>
    <tableColumn id="29" xr3:uid="{CCDD62A5-FBDB-9444-AB84-DD04B2EFA43E}" name="Order Month" dataDxfId="342">
      <calculatedColumnFormula>TEXT(Table1[[#This Row],[Order Date]],"mmmm")</calculatedColumnFormula>
    </tableColumn>
    <tableColumn id="31" xr3:uid="{870AF2DD-7F2A-B74F-83CA-525AE3132618}" name="Order Year" dataDxfId="341">
      <calculatedColumnFormula>TEXT(Table1[[#This Row],[Order Date]],"yyyy")</calculatedColumnFormula>
    </tableColumn>
    <tableColumn id="21" xr3:uid="{00C058F8-CBED-9644-8966-D5F6473DD0CA}" name="Ship Date" dataDxfId="340"/>
    <tableColumn id="22" xr3:uid="{2BF13824-83E0-D249-8A51-CC161CB87222}" name="Profit" dataDxfId="339"/>
    <tableColumn id="23" xr3:uid="{31F431F8-02FC-EF4F-B007-4E7A4E53136C}" name="Quantity ordered new" dataDxfId="338"/>
    <tableColumn id="24" xr3:uid="{A3093BF7-C493-E442-9A5E-A12206FC4975}" name="Sales" dataDxfId="337"/>
    <tableColumn id="25" xr3:uid="{86B72BB7-A001-1E4E-A3F0-3BC652D08C0C}" name="Order ID" dataDxfId="336"/>
    <tableColumn id="26" xr3:uid="{32D01CD4-342F-C948-A8FF-DF45AE400975}" name="Return Status" dataDxfId="335">
      <calculatedColumnFormula>IF(COUNTIF(Returns!$A$2:$A$1635,Orders!AG2)&gt;0,"Returned","Not Returned")</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05DDBF-1458-4A43-BF3A-C2C8C3DC3BA5}" name="Table3" displayName="Table3" ref="A1:B5" totalsRowShown="0" headerRowDxfId="334">
  <autoFilter ref="A1:B5" xr:uid="{63B7ED68-6B8E-1449-8538-F9A2413801F2}"/>
  <tableColumns count="2">
    <tableColumn id="1" xr3:uid="{B309221B-E62F-C649-8433-9305190730F7}" name="Region"/>
    <tableColumn id="2" xr3:uid="{8201DA4A-D819-734D-82A9-0B9E9D5CB742}" name="Manager"/>
  </tableColumns>
  <tableStyleInfo name="TableStyleMedium8"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70114-AA12-8447-8D4F-15B3009013E6}">
  <dimension ref="A1"/>
  <sheetViews>
    <sheetView tabSelected="1" zoomScale="80" zoomScaleNormal="80" workbookViewId="0">
      <selection activeCell="AG26" sqref="AG26"/>
    </sheetView>
  </sheetViews>
  <sheetFormatPr baseColWidth="10" defaultColWidth="11" defaultRowHeight="13"/>
  <cols>
    <col min="1" max="1" width="4.19921875" style="16" customWidth="1"/>
    <col min="2" max="2" width="5" style="16" customWidth="1"/>
    <col min="3" max="16384" width="11"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94B44-DB29-A049-A207-F87734358406}">
  <dimension ref="A3:R131"/>
  <sheetViews>
    <sheetView topLeftCell="E1" workbookViewId="0">
      <selection activeCell="L4" sqref="L4"/>
    </sheetView>
  </sheetViews>
  <sheetFormatPr baseColWidth="10" defaultRowHeight="13"/>
  <cols>
    <col min="1" max="1" width="7.3984375" style="15" customWidth="1"/>
    <col min="2" max="3" width="11" style="15"/>
    <col min="4" max="4" width="7" style="15" customWidth="1"/>
    <col min="5" max="5" width="6.796875" customWidth="1"/>
    <col min="6" max="6" width="15.796875" bestFit="1" customWidth="1"/>
    <col min="7" max="7" width="14.3984375" bestFit="1" customWidth="1"/>
    <col min="8" max="8" width="26" bestFit="1" customWidth="1"/>
    <col min="9" max="9" width="31" bestFit="1" customWidth="1"/>
    <col min="10" max="11" width="12.796875" bestFit="1" customWidth="1"/>
    <col min="12" max="12" width="15.796875" bestFit="1" customWidth="1"/>
    <col min="13" max="13" width="14.3984375" bestFit="1" customWidth="1"/>
  </cols>
  <sheetData>
    <row r="3" spans="6:13">
      <c r="F3" s="19" t="s">
        <v>3045</v>
      </c>
      <c r="G3" t="s">
        <v>3041</v>
      </c>
      <c r="J3" t="s">
        <v>3056</v>
      </c>
      <c r="K3" t="s">
        <v>21</v>
      </c>
      <c r="L3" t="s">
        <v>3057</v>
      </c>
      <c r="M3" t="s">
        <v>3058</v>
      </c>
    </row>
    <row r="4" spans="6:13">
      <c r="F4" s="20" t="s">
        <v>3046</v>
      </c>
      <c r="G4" s="17">
        <v>274766.92000000016</v>
      </c>
      <c r="J4" s="17">
        <f>GETPIVOTDATA("Sales",$F$3)</f>
        <v>1924337.8799999994</v>
      </c>
      <c r="K4" s="17">
        <f>GETPIVOTDATA("Profit",$F$13)</f>
        <v>224077.61183715006</v>
      </c>
      <c r="L4" s="22">
        <f>GETPIVOTDATA("Quantity ordered new",$F$23)</f>
        <v>25268</v>
      </c>
      <c r="M4" s="24">
        <f>IFERROR(GETPIVOTDATA("Return Status",$F$34,"Return Status","Returned"),0)</f>
        <v>7.6844262295081966E-3</v>
      </c>
    </row>
    <row r="5" spans="6:13">
      <c r="F5" s="20" t="s">
        <v>3047</v>
      </c>
      <c r="G5" s="17">
        <v>326101.46999999997</v>
      </c>
      <c r="J5" s="23"/>
    </row>
    <row r="6" spans="6:13">
      <c r="F6" s="20" t="s">
        <v>3048</v>
      </c>
      <c r="G6" s="17">
        <v>271696.67000000016</v>
      </c>
    </row>
    <row r="7" spans="6:13">
      <c r="F7" s="20" t="s">
        <v>3049</v>
      </c>
      <c r="G7" s="17">
        <v>389831.94999999978</v>
      </c>
    </row>
    <row r="8" spans="6:13">
      <c r="F8" s="20" t="s">
        <v>3050</v>
      </c>
      <c r="G8" s="17">
        <v>306572.06999999977</v>
      </c>
    </row>
    <row r="9" spans="6:13">
      <c r="F9" s="20" t="s">
        <v>3051</v>
      </c>
      <c r="G9" s="17">
        <v>355368.79999999964</v>
      </c>
    </row>
    <row r="10" spans="6:13">
      <c r="F10" s="20" t="s">
        <v>3052</v>
      </c>
      <c r="G10" s="17">
        <v>1924337.8799999994</v>
      </c>
    </row>
    <row r="13" spans="6:13">
      <c r="F13" s="19" t="s">
        <v>3045</v>
      </c>
      <c r="G13" t="s">
        <v>3042</v>
      </c>
      <c r="I13" s="19"/>
      <c r="J13" s="19"/>
    </row>
    <row r="14" spans="6:13">
      <c r="F14" s="20" t="s">
        <v>3046</v>
      </c>
      <c r="G14" s="17">
        <v>1043.6774996800048</v>
      </c>
    </row>
    <row r="15" spans="6:13">
      <c r="F15" s="20" t="s">
        <v>3047</v>
      </c>
      <c r="G15" s="17">
        <v>35944.658780320009</v>
      </c>
    </row>
    <row r="16" spans="6:13">
      <c r="F16" s="20" t="s">
        <v>3048</v>
      </c>
      <c r="G16" s="17">
        <v>103.15958674999388</v>
      </c>
    </row>
    <row r="17" spans="6:18">
      <c r="F17" s="20" t="s">
        <v>3049</v>
      </c>
      <c r="G17" s="17">
        <v>53146.412501999992</v>
      </c>
    </row>
    <row r="18" spans="6:18">
      <c r="F18" s="20" t="s">
        <v>3050</v>
      </c>
      <c r="G18" s="17">
        <v>67002.732858400021</v>
      </c>
    </row>
    <row r="19" spans="6:18">
      <c r="F19" s="20" t="s">
        <v>3051</v>
      </c>
      <c r="G19" s="17">
        <v>66836.970610000033</v>
      </c>
    </row>
    <row r="20" spans="6:18">
      <c r="F20" s="20" t="s">
        <v>3052</v>
      </c>
      <c r="G20" s="17">
        <v>224077.61183715006</v>
      </c>
    </row>
    <row r="23" spans="6:18">
      <c r="F23" s="19" t="s">
        <v>3045</v>
      </c>
      <c r="G23" t="s">
        <v>3044</v>
      </c>
      <c r="H23" s="19"/>
      <c r="Q23" s="26" t="s">
        <v>3045</v>
      </c>
      <c r="R23" s="27" t="s">
        <v>3041</v>
      </c>
    </row>
    <row r="24" spans="6:18">
      <c r="F24" s="20" t="s">
        <v>3046</v>
      </c>
      <c r="G24" s="18">
        <v>3368</v>
      </c>
      <c r="Q24" s="20" t="s">
        <v>1278</v>
      </c>
      <c r="R24" s="17">
        <f>IFERROR(GETPIVOTDATA("Sales",$F$46,"State or Province",Q24),0)</f>
        <v>46826.44999999999</v>
      </c>
    </row>
    <row r="25" spans="6:18">
      <c r="F25" s="20" t="s">
        <v>3047</v>
      </c>
      <c r="G25" s="18">
        <v>4220</v>
      </c>
      <c r="Q25" s="20" t="s">
        <v>378</v>
      </c>
      <c r="R25" s="17">
        <f t="shared" ref="R25:R72" si="0">IFERROR(GETPIVOTDATA("Sales",$F$46,"State or Province",Q25),0)</f>
        <v>14367.860000000002</v>
      </c>
    </row>
    <row r="26" spans="6:18">
      <c r="F26" s="20" t="s">
        <v>3048</v>
      </c>
      <c r="G26" s="18">
        <v>3592</v>
      </c>
      <c r="Q26" s="20" t="s">
        <v>958</v>
      </c>
      <c r="R26" s="17">
        <f t="shared" si="0"/>
        <v>11724.43</v>
      </c>
    </row>
    <row r="27" spans="6:18">
      <c r="F27" s="20" t="s">
        <v>3049</v>
      </c>
      <c r="G27" s="18">
        <v>3955</v>
      </c>
      <c r="Q27" s="20" t="s">
        <v>45</v>
      </c>
      <c r="R27" s="17">
        <f t="shared" si="0"/>
        <v>288310.60999999981</v>
      </c>
    </row>
    <row r="28" spans="6:18">
      <c r="F28" s="20" t="s">
        <v>3050</v>
      </c>
      <c r="G28" s="18">
        <v>5813</v>
      </c>
      <c r="Q28" s="20" t="s">
        <v>255</v>
      </c>
      <c r="R28" s="17">
        <f t="shared" si="0"/>
        <v>45843.450000000012</v>
      </c>
    </row>
    <row r="29" spans="6:18">
      <c r="F29" s="20" t="s">
        <v>3051</v>
      </c>
      <c r="G29" s="18">
        <v>4320</v>
      </c>
      <c r="Q29" s="20" t="s">
        <v>228</v>
      </c>
      <c r="R29" s="17">
        <f t="shared" si="0"/>
        <v>6540.5400000000009</v>
      </c>
    </row>
    <row r="30" spans="6:18">
      <c r="F30" s="20" t="s">
        <v>3052</v>
      </c>
      <c r="G30" s="18">
        <v>25268</v>
      </c>
      <c r="Q30" s="20" t="s">
        <v>1149</v>
      </c>
      <c r="R30" s="17">
        <f t="shared" si="0"/>
        <v>1257.76</v>
      </c>
    </row>
    <row r="31" spans="6:18">
      <c r="Q31" s="20" t="s">
        <v>1008</v>
      </c>
      <c r="R31" s="17">
        <f t="shared" si="0"/>
        <v>68946.66</v>
      </c>
    </row>
    <row r="32" spans="6:18">
      <c r="Q32" s="20" t="s">
        <v>362</v>
      </c>
      <c r="R32" s="17">
        <f t="shared" si="0"/>
        <v>87651.110000000044</v>
      </c>
    </row>
    <row r="33" spans="6:18">
      <c r="Q33" s="20" t="s">
        <v>387</v>
      </c>
      <c r="R33" s="17">
        <f t="shared" si="0"/>
        <v>31992.210000000003</v>
      </c>
    </row>
    <row r="34" spans="6:18">
      <c r="F34" s="19" t="s">
        <v>3053</v>
      </c>
      <c r="G34" s="19" t="s">
        <v>3054</v>
      </c>
      <c r="Q34" s="20" t="s">
        <v>1741</v>
      </c>
      <c r="R34" s="17">
        <f t="shared" si="0"/>
        <v>13922.919999999998</v>
      </c>
    </row>
    <row r="35" spans="6:18">
      <c r="F35" s="19" t="s">
        <v>3045</v>
      </c>
      <c r="G35" t="s">
        <v>3030</v>
      </c>
      <c r="H35" t="s">
        <v>3055</v>
      </c>
      <c r="I35" t="s">
        <v>3052</v>
      </c>
      <c r="Q35" s="20" t="s">
        <v>178</v>
      </c>
      <c r="R35" s="17">
        <f t="shared" si="0"/>
        <v>98971.250000000015</v>
      </c>
    </row>
    <row r="36" spans="6:18">
      <c r="F36" s="20" t="s">
        <v>3046</v>
      </c>
      <c r="G36" s="21">
        <v>2.7027027027027029E-3</v>
      </c>
      <c r="H36" s="21">
        <v>0.99729729729729732</v>
      </c>
      <c r="I36" s="21">
        <v>1</v>
      </c>
      <c r="Q36" s="20" t="s">
        <v>703</v>
      </c>
      <c r="R36" s="17">
        <f t="shared" si="0"/>
        <v>41089.050000000003</v>
      </c>
    </row>
    <row r="37" spans="6:18">
      <c r="F37" s="20" t="s">
        <v>3047</v>
      </c>
      <c r="G37" s="21">
        <v>1.9108280254777069E-2</v>
      </c>
      <c r="H37" s="21">
        <v>0.98089171974522293</v>
      </c>
      <c r="I37" s="21">
        <v>1</v>
      </c>
      <c r="Q37" s="20" t="s">
        <v>330</v>
      </c>
      <c r="R37" s="17">
        <f t="shared" si="0"/>
        <v>10977.690000000002</v>
      </c>
    </row>
    <row r="38" spans="6:18">
      <c r="F38" s="20" t="s">
        <v>3048</v>
      </c>
      <c r="G38" s="21">
        <v>0</v>
      </c>
      <c r="H38" s="21">
        <v>1</v>
      </c>
      <c r="I38" s="21">
        <v>1</v>
      </c>
      <c r="Q38" s="20" t="s">
        <v>183</v>
      </c>
      <c r="R38" s="17">
        <f t="shared" si="0"/>
        <v>29678.210000000003</v>
      </c>
    </row>
    <row r="39" spans="6:18">
      <c r="F39" s="20" t="s">
        <v>3049</v>
      </c>
      <c r="G39" s="21">
        <v>9.3457943925233638E-3</v>
      </c>
      <c r="H39" s="21">
        <v>0.99065420560747663</v>
      </c>
      <c r="I39" s="21">
        <v>1</v>
      </c>
      <c r="Q39" s="20" t="s">
        <v>613</v>
      </c>
      <c r="R39" s="17">
        <f t="shared" si="0"/>
        <v>15291.350000000002</v>
      </c>
    </row>
    <row r="40" spans="6:18">
      <c r="F40" s="20" t="s">
        <v>3050</v>
      </c>
      <c r="G40" s="21">
        <v>1.2779552715654952E-2</v>
      </c>
      <c r="H40" s="21">
        <v>0.98722044728434499</v>
      </c>
      <c r="I40" s="21">
        <v>1</v>
      </c>
      <c r="Q40" s="20" t="s">
        <v>171</v>
      </c>
      <c r="R40" s="17">
        <f t="shared" si="0"/>
        <v>14909.429999999998</v>
      </c>
    </row>
    <row r="41" spans="6:18">
      <c r="F41" s="20" t="s">
        <v>3051</v>
      </c>
      <c r="G41" s="21">
        <v>3.2679738562091504E-3</v>
      </c>
      <c r="H41" s="21">
        <v>0.99673202614379086</v>
      </c>
      <c r="I41" s="21">
        <v>1</v>
      </c>
      <c r="Q41" s="20" t="s">
        <v>188</v>
      </c>
      <c r="R41" s="17">
        <f t="shared" si="0"/>
        <v>31131.739999999998</v>
      </c>
    </row>
    <row r="42" spans="6:18">
      <c r="F42" s="20" t="s">
        <v>3052</v>
      </c>
      <c r="G42" s="21">
        <v>7.6844262295081966E-3</v>
      </c>
      <c r="H42" s="21">
        <v>0.99231557377049184</v>
      </c>
      <c r="I42" s="21">
        <v>1</v>
      </c>
      <c r="Q42" s="20" t="s">
        <v>415</v>
      </c>
      <c r="R42" s="17">
        <f t="shared" si="0"/>
        <v>15597.44</v>
      </c>
    </row>
    <row r="43" spans="6:18">
      <c r="Q43" s="20" t="s">
        <v>193</v>
      </c>
      <c r="R43" s="17">
        <f t="shared" si="0"/>
        <v>59114.82</v>
      </c>
    </row>
    <row r="44" spans="6:18">
      <c r="Q44" s="20" t="s">
        <v>300</v>
      </c>
      <c r="R44" s="17">
        <f t="shared" si="0"/>
        <v>69641.810000000027</v>
      </c>
    </row>
    <row r="45" spans="6:18">
      <c r="Q45" s="20" t="s">
        <v>62</v>
      </c>
      <c r="R45" s="17">
        <f t="shared" si="0"/>
        <v>41671.260000000009</v>
      </c>
    </row>
    <row r="46" spans="6:18">
      <c r="F46" s="19" t="s">
        <v>3045</v>
      </c>
      <c r="G46" s="25" t="s">
        <v>3041</v>
      </c>
      <c r="H46" s="19"/>
      <c r="I46" s="19" t="s">
        <v>3045</v>
      </c>
      <c r="J46" t="s">
        <v>3041</v>
      </c>
      <c r="L46" s="19" t="s">
        <v>3045</v>
      </c>
      <c r="M46" t="s">
        <v>3041</v>
      </c>
      <c r="Q46" s="20" t="s">
        <v>671</v>
      </c>
      <c r="R46" s="17">
        <f t="shared" si="0"/>
        <v>9689.5799999999981</v>
      </c>
    </row>
    <row r="47" spans="6:18">
      <c r="F47" s="20" t="s">
        <v>1278</v>
      </c>
      <c r="G47" s="17">
        <v>46826.44999999999</v>
      </c>
      <c r="I47" s="20" t="s">
        <v>178</v>
      </c>
      <c r="J47" s="17">
        <v>98971.250000000015</v>
      </c>
      <c r="L47" s="20" t="s">
        <v>2226</v>
      </c>
      <c r="M47" s="17">
        <v>1183.54</v>
      </c>
      <c r="Q47" s="20" t="s">
        <v>506</v>
      </c>
      <c r="R47" s="17">
        <f t="shared" si="0"/>
        <v>10903.079999999998</v>
      </c>
    </row>
    <row r="48" spans="6:18">
      <c r="F48" s="20" t="s">
        <v>378</v>
      </c>
      <c r="G48" s="17">
        <v>14367.860000000002</v>
      </c>
      <c r="I48" s="20" t="s">
        <v>71</v>
      </c>
      <c r="J48" s="17">
        <v>223930.47999999992</v>
      </c>
      <c r="L48" s="20" t="s">
        <v>1149</v>
      </c>
      <c r="M48" s="17">
        <v>1257.76</v>
      </c>
      <c r="Q48" s="20" t="s">
        <v>82</v>
      </c>
      <c r="R48" s="17">
        <f t="shared" si="0"/>
        <v>12593.59</v>
      </c>
    </row>
    <row r="49" spans="6:18">
      <c r="F49" s="20" t="s">
        <v>958</v>
      </c>
      <c r="G49" s="17">
        <v>11724.43</v>
      </c>
      <c r="I49" s="20" t="s">
        <v>45</v>
      </c>
      <c r="J49" s="17">
        <v>288310.60999999981</v>
      </c>
      <c r="L49" s="20" t="s">
        <v>2193</v>
      </c>
      <c r="M49" s="17">
        <v>1550.4899999999998</v>
      </c>
      <c r="Q49" s="20" t="s">
        <v>496</v>
      </c>
      <c r="R49" s="17">
        <f t="shared" si="0"/>
        <v>15764.509999999997</v>
      </c>
    </row>
    <row r="50" spans="6:18">
      <c r="F50" s="20" t="s">
        <v>45</v>
      </c>
      <c r="G50" s="17">
        <v>288310.60999999981</v>
      </c>
      <c r="I50" s="20" t="s">
        <v>3052</v>
      </c>
      <c r="J50" s="17">
        <v>611212.33999999973</v>
      </c>
      <c r="L50" s="20" t="s">
        <v>3052</v>
      </c>
      <c r="M50" s="17">
        <v>3991.79</v>
      </c>
      <c r="Q50" s="20" t="s">
        <v>533</v>
      </c>
      <c r="R50" s="17">
        <f t="shared" si="0"/>
        <v>8864.5399999999991</v>
      </c>
    </row>
    <row r="51" spans="6:18">
      <c r="F51" s="20" t="s">
        <v>255</v>
      </c>
      <c r="G51" s="17">
        <v>45843.450000000012</v>
      </c>
      <c r="Q51" s="20" t="s">
        <v>197</v>
      </c>
      <c r="R51" s="17">
        <f t="shared" si="0"/>
        <v>7619.7</v>
      </c>
    </row>
    <row r="52" spans="6:18">
      <c r="F52" s="20" t="s">
        <v>228</v>
      </c>
      <c r="G52" s="17">
        <v>6540.5400000000009</v>
      </c>
      <c r="Q52" s="20" t="s">
        <v>54</v>
      </c>
      <c r="R52" s="17">
        <f t="shared" si="0"/>
        <v>21943.910000000003</v>
      </c>
    </row>
    <row r="53" spans="6:18">
      <c r="F53" s="20" t="s">
        <v>1149</v>
      </c>
      <c r="G53" s="17">
        <v>1257.76</v>
      </c>
      <c r="Q53" s="20" t="s">
        <v>366</v>
      </c>
      <c r="R53" s="17">
        <f t="shared" si="0"/>
        <v>5593.1799999999994</v>
      </c>
    </row>
    <row r="54" spans="6:18">
      <c r="F54" s="20" t="s">
        <v>1008</v>
      </c>
      <c r="G54" s="17">
        <v>68946.66</v>
      </c>
      <c r="Q54" s="20" t="s">
        <v>71</v>
      </c>
      <c r="R54" s="17">
        <f t="shared" si="0"/>
        <v>223930.47999999992</v>
      </c>
    </row>
    <row r="55" spans="6:18">
      <c r="F55" s="20" t="s">
        <v>362</v>
      </c>
      <c r="G55" s="17">
        <v>87651.110000000044</v>
      </c>
      <c r="Q55" s="20" t="s">
        <v>322</v>
      </c>
      <c r="R55" s="17">
        <f t="shared" si="0"/>
        <v>43983.299999999996</v>
      </c>
    </row>
    <row r="56" spans="6:18">
      <c r="F56" s="20" t="s">
        <v>387</v>
      </c>
      <c r="G56" s="17">
        <v>31992.210000000003</v>
      </c>
      <c r="Q56" s="20" t="s">
        <v>2659</v>
      </c>
      <c r="R56" s="17">
        <f t="shared" si="0"/>
        <v>5300.2300000000005</v>
      </c>
    </row>
    <row r="57" spans="6:18">
      <c r="F57" s="20" t="s">
        <v>1741</v>
      </c>
      <c r="G57" s="17">
        <v>13922.919999999998</v>
      </c>
      <c r="Q57" s="20" t="s">
        <v>154</v>
      </c>
      <c r="R57" s="17">
        <f t="shared" si="0"/>
        <v>69452.820000000022</v>
      </c>
    </row>
    <row r="58" spans="6:18">
      <c r="F58" s="20" t="s">
        <v>178</v>
      </c>
      <c r="G58" s="17">
        <v>98971.250000000015</v>
      </c>
      <c r="Q58" s="20" t="s">
        <v>304</v>
      </c>
      <c r="R58" s="17">
        <f t="shared" si="0"/>
        <v>6884.04</v>
      </c>
    </row>
    <row r="59" spans="6:18">
      <c r="F59" s="20" t="s">
        <v>703</v>
      </c>
      <c r="G59" s="17">
        <v>41089.050000000003</v>
      </c>
      <c r="Q59" s="20" t="s">
        <v>102</v>
      </c>
      <c r="R59" s="17">
        <f t="shared" si="0"/>
        <v>25647.149999999998</v>
      </c>
    </row>
    <row r="60" spans="6:18">
      <c r="F60" s="20" t="s">
        <v>330</v>
      </c>
      <c r="G60" s="17">
        <v>10977.690000000002</v>
      </c>
      <c r="Q60" s="20" t="s">
        <v>234</v>
      </c>
      <c r="R60" s="17">
        <f t="shared" si="0"/>
        <v>52435.240000000005</v>
      </c>
    </row>
    <row r="61" spans="6:18">
      <c r="F61" s="20" t="s">
        <v>183</v>
      </c>
      <c r="G61" s="17">
        <v>29678.210000000003</v>
      </c>
      <c r="Q61" s="20" t="s">
        <v>469</v>
      </c>
      <c r="R61" s="17">
        <f t="shared" si="0"/>
        <v>10027.83</v>
      </c>
    </row>
    <row r="62" spans="6:18">
      <c r="F62" s="20" t="s">
        <v>613</v>
      </c>
      <c r="G62" s="17">
        <v>15291.350000000002</v>
      </c>
      <c r="Q62" s="20" t="s">
        <v>932</v>
      </c>
      <c r="R62" s="17">
        <f t="shared" si="0"/>
        <v>16544.629999999997</v>
      </c>
    </row>
    <row r="63" spans="6:18">
      <c r="F63" s="20" t="s">
        <v>171</v>
      </c>
      <c r="G63" s="17">
        <v>14909.429999999998</v>
      </c>
      <c r="Q63" s="20" t="s">
        <v>2193</v>
      </c>
      <c r="R63" s="17">
        <f t="shared" si="0"/>
        <v>1550.4899999999998</v>
      </c>
    </row>
    <row r="64" spans="6:18">
      <c r="F64" s="20" t="s">
        <v>188</v>
      </c>
      <c r="G64" s="17">
        <v>31131.739999999998</v>
      </c>
      <c r="Q64" s="20" t="s">
        <v>244</v>
      </c>
      <c r="R64" s="17">
        <f t="shared" si="0"/>
        <v>33209.760000000002</v>
      </c>
    </row>
    <row r="65" spans="6:18">
      <c r="F65" s="20" t="s">
        <v>415</v>
      </c>
      <c r="G65" s="17">
        <v>15597.44</v>
      </c>
      <c r="Q65" s="20" t="s">
        <v>130</v>
      </c>
      <c r="R65" s="17">
        <f t="shared" si="0"/>
        <v>93082.73</v>
      </c>
    </row>
    <row r="66" spans="6:18">
      <c r="F66" s="20" t="s">
        <v>193</v>
      </c>
      <c r="G66" s="17">
        <v>59114.82</v>
      </c>
      <c r="Q66" s="20" t="s">
        <v>212</v>
      </c>
      <c r="R66" s="17">
        <f t="shared" si="0"/>
        <v>26981.670000000002</v>
      </c>
    </row>
    <row r="67" spans="6:18">
      <c r="F67" s="20" t="s">
        <v>300</v>
      </c>
      <c r="G67" s="17">
        <v>69641.810000000027</v>
      </c>
      <c r="Q67" s="20" t="s">
        <v>149</v>
      </c>
      <c r="R67" s="17">
        <f t="shared" si="0"/>
        <v>13491.000000000002</v>
      </c>
    </row>
    <row r="68" spans="6:18">
      <c r="F68" s="20" t="s">
        <v>62</v>
      </c>
      <c r="G68" s="17">
        <v>41671.260000000009</v>
      </c>
      <c r="Q68" s="20" t="s">
        <v>137</v>
      </c>
      <c r="R68" s="17">
        <f t="shared" si="0"/>
        <v>45282.87000000001</v>
      </c>
    </row>
    <row r="69" spans="6:18">
      <c r="F69" s="20" t="s">
        <v>671</v>
      </c>
      <c r="G69" s="17">
        <v>9689.5799999999981</v>
      </c>
      <c r="Q69" s="20" t="s">
        <v>35</v>
      </c>
      <c r="R69" s="17">
        <f t="shared" si="0"/>
        <v>83468.060000000012</v>
      </c>
    </row>
    <row r="70" spans="6:18">
      <c r="F70" s="20" t="s">
        <v>506</v>
      </c>
      <c r="G70" s="17">
        <v>10903.079999999998</v>
      </c>
      <c r="Q70" s="20" t="s">
        <v>648</v>
      </c>
      <c r="R70" s="17">
        <f t="shared" si="0"/>
        <v>10681.549999999997</v>
      </c>
    </row>
    <row r="71" spans="6:18">
      <c r="F71" s="20" t="s">
        <v>82</v>
      </c>
      <c r="G71" s="17">
        <v>12593.59</v>
      </c>
      <c r="Q71" s="20" t="s">
        <v>1858</v>
      </c>
      <c r="R71" s="17">
        <f t="shared" si="0"/>
        <v>22770.350000000002</v>
      </c>
    </row>
    <row r="72" spans="6:18">
      <c r="F72" s="20" t="s">
        <v>496</v>
      </c>
      <c r="G72" s="17">
        <v>15764.509999999997</v>
      </c>
      <c r="Q72" s="20" t="s">
        <v>2226</v>
      </c>
      <c r="R72" s="17">
        <f t="shared" si="0"/>
        <v>1183.54</v>
      </c>
    </row>
    <row r="73" spans="6:18">
      <c r="F73" s="20" t="s">
        <v>533</v>
      </c>
      <c r="G73" s="17">
        <v>8864.5399999999991</v>
      </c>
    </row>
    <row r="74" spans="6:18">
      <c r="F74" s="20" t="s">
        <v>197</v>
      </c>
      <c r="G74" s="17">
        <v>7619.7</v>
      </c>
    </row>
    <row r="75" spans="6:18">
      <c r="F75" s="20" t="s">
        <v>54</v>
      </c>
      <c r="G75" s="17">
        <v>21943.910000000003</v>
      </c>
    </row>
    <row r="76" spans="6:18">
      <c r="F76" s="20" t="s">
        <v>366</v>
      </c>
      <c r="G76" s="17">
        <v>5593.1799999999994</v>
      </c>
    </row>
    <row r="77" spans="6:18">
      <c r="F77" s="20" t="s">
        <v>71</v>
      </c>
      <c r="G77" s="17">
        <v>223930.47999999992</v>
      </c>
    </row>
    <row r="78" spans="6:18">
      <c r="F78" s="20" t="s">
        <v>322</v>
      </c>
      <c r="G78" s="17">
        <v>43983.299999999996</v>
      </c>
    </row>
    <row r="79" spans="6:18">
      <c r="F79" s="20" t="s">
        <v>2659</v>
      </c>
      <c r="G79" s="17">
        <v>5300.2300000000005</v>
      </c>
    </row>
    <row r="80" spans="6:18">
      <c r="F80" s="20" t="s">
        <v>154</v>
      </c>
      <c r="G80" s="17">
        <v>69452.820000000022</v>
      </c>
    </row>
    <row r="81" spans="6:7">
      <c r="F81" s="20" t="s">
        <v>304</v>
      </c>
      <c r="G81" s="17">
        <v>6884.04</v>
      </c>
    </row>
    <row r="82" spans="6:7">
      <c r="F82" s="20" t="s">
        <v>102</v>
      </c>
      <c r="G82" s="17">
        <v>25647.149999999998</v>
      </c>
    </row>
    <row r="83" spans="6:7">
      <c r="F83" s="20" t="s">
        <v>234</v>
      </c>
      <c r="G83" s="17">
        <v>52435.240000000005</v>
      </c>
    </row>
    <row r="84" spans="6:7">
      <c r="F84" s="20" t="s">
        <v>469</v>
      </c>
      <c r="G84" s="17">
        <v>10027.83</v>
      </c>
    </row>
    <row r="85" spans="6:7">
      <c r="F85" s="20" t="s">
        <v>932</v>
      </c>
      <c r="G85" s="17">
        <v>16544.629999999997</v>
      </c>
    </row>
    <row r="86" spans="6:7">
      <c r="F86" s="20" t="s">
        <v>2193</v>
      </c>
      <c r="G86" s="17">
        <v>1550.4899999999998</v>
      </c>
    </row>
    <row r="87" spans="6:7">
      <c r="F87" s="20" t="s">
        <v>244</v>
      </c>
      <c r="G87" s="17">
        <v>33209.760000000002</v>
      </c>
    </row>
    <row r="88" spans="6:7">
      <c r="F88" s="20" t="s">
        <v>130</v>
      </c>
      <c r="G88" s="17">
        <v>93082.73</v>
      </c>
    </row>
    <row r="89" spans="6:7">
      <c r="F89" s="20" t="s">
        <v>212</v>
      </c>
      <c r="G89" s="17">
        <v>26981.670000000002</v>
      </c>
    </row>
    <row r="90" spans="6:7">
      <c r="F90" s="20" t="s">
        <v>149</v>
      </c>
      <c r="G90" s="17">
        <v>13491.000000000002</v>
      </c>
    </row>
    <row r="91" spans="6:7">
      <c r="F91" s="20" t="s">
        <v>137</v>
      </c>
      <c r="G91" s="17">
        <v>45282.87000000001</v>
      </c>
    </row>
    <row r="92" spans="6:7">
      <c r="F92" s="20" t="s">
        <v>35</v>
      </c>
      <c r="G92" s="17">
        <v>83468.060000000012</v>
      </c>
    </row>
    <row r="93" spans="6:7">
      <c r="F93" s="20" t="s">
        <v>648</v>
      </c>
      <c r="G93" s="17">
        <v>10681.549999999997</v>
      </c>
    </row>
    <row r="94" spans="6:7">
      <c r="F94" s="20" t="s">
        <v>1858</v>
      </c>
      <c r="G94" s="17">
        <v>22770.350000000002</v>
      </c>
    </row>
    <row r="95" spans="6:7">
      <c r="F95" s="20" t="s">
        <v>2226</v>
      </c>
      <c r="G95" s="17">
        <v>1183.54</v>
      </c>
    </row>
    <row r="96" spans="6:7">
      <c r="F96" s="20" t="s">
        <v>3052</v>
      </c>
      <c r="G96" s="17">
        <v>1924337.8800000001</v>
      </c>
    </row>
    <row r="103" spans="6:7">
      <c r="G103" t="s">
        <v>3060</v>
      </c>
    </row>
    <row r="104" spans="6:7">
      <c r="F104" s="20" t="s">
        <v>3059</v>
      </c>
      <c r="G104" s="21">
        <v>0.67418032786885251</v>
      </c>
    </row>
    <row r="105" spans="6:7">
      <c r="F105" s="20" t="s">
        <v>3061</v>
      </c>
      <c r="G105" s="21">
        <v>0.32581967213114754</v>
      </c>
    </row>
    <row r="106" spans="6:7">
      <c r="F106" s="20" t="s">
        <v>3052</v>
      </c>
      <c r="G106" s="21">
        <v>1</v>
      </c>
    </row>
    <row r="112" spans="6:7">
      <c r="G112" s="19" t="s">
        <v>3054</v>
      </c>
    </row>
    <row r="113" spans="6:10">
      <c r="G113" t="s">
        <v>96</v>
      </c>
      <c r="H113" t="s">
        <v>562</v>
      </c>
      <c r="I113" t="s">
        <v>1728</v>
      </c>
      <c r="J113" t="s">
        <v>3052</v>
      </c>
    </row>
    <row r="114" spans="6:10">
      <c r="F114" t="s">
        <v>3044</v>
      </c>
      <c r="G114" s="18">
        <v>268</v>
      </c>
      <c r="H114" s="18">
        <v>216</v>
      </c>
      <c r="I114" s="18">
        <v>183</v>
      </c>
      <c r="J114" s="18">
        <v>667</v>
      </c>
    </row>
    <row r="124" spans="6:10">
      <c r="F124" s="19" t="s">
        <v>3045</v>
      </c>
      <c r="G124" t="s">
        <v>3041</v>
      </c>
    </row>
    <row r="125" spans="6:10">
      <c r="F125" s="20" t="s">
        <v>3062</v>
      </c>
      <c r="G125" s="17">
        <v>274766.92000000016</v>
      </c>
    </row>
    <row r="126" spans="6:10">
      <c r="F126" s="20" t="s">
        <v>3066</v>
      </c>
      <c r="G126" s="17">
        <v>326101.46999999997</v>
      </c>
    </row>
    <row r="127" spans="6:10">
      <c r="F127" s="20" t="s">
        <v>3063</v>
      </c>
      <c r="G127" s="17">
        <v>271696.67000000016</v>
      </c>
    </row>
    <row r="128" spans="6:10">
      <c r="F128" s="20" t="s">
        <v>3064</v>
      </c>
      <c r="G128" s="17">
        <v>389831.94999999978</v>
      </c>
    </row>
    <row r="129" spans="6:7">
      <c r="F129" s="20" t="s">
        <v>3050</v>
      </c>
      <c r="G129" s="17">
        <v>306572.06999999977</v>
      </c>
    </row>
    <row r="130" spans="6:7">
      <c r="F130" s="20" t="s">
        <v>3065</v>
      </c>
      <c r="G130" s="17">
        <v>355368.79999999964</v>
      </c>
    </row>
    <row r="131" spans="6:7">
      <c r="F131" s="20" t="s">
        <v>3052</v>
      </c>
      <c r="G131" s="17">
        <v>1924337.8799999994</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953"/>
  <sheetViews>
    <sheetView workbookViewId="0">
      <pane xSplit="5" ySplit="1" topLeftCell="F2" activePane="bottomRight" state="frozen"/>
      <selection pane="topRight" activeCell="B1" sqref="B1"/>
      <selection pane="bottomLeft" activeCell="A2" sqref="A2"/>
      <selection pane="bottomRight"/>
    </sheetView>
  </sheetViews>
  <sheetFormatPr baseColWidth="10" defaultColWidth="9" defaultRowHeight="13"/>
  <cols>
    <col min="1" max="1" width="5.3984375" style="15" customWidth="1"/>
    <col min="2" max="3" width="11" style="15"/>
    <col min="4" max="4" width="7.3984375" style="15" customWidth="1"/>
    <col min="5" max="5" width="10.796875" customWidth="1"/>
    <col min="6" max="6" width="16.59765625" customWidth="1"/>
    <col min="7" max="7" width="11.796875" customWidth="1"/>
    <col min="8" max="8" width="12.796875" customWidth="1"/>
    <col min="9" max="9" width="16.796875" customWidth="1"/>
    <col min="10" max="11" width="15.19921875" customWidth="1"/>
    <col min="12" max="12" width="26.3984375" bestFit="1" customWidth="1"/>
    <col min="13" max="13" width="13.796875" customWidth="1"/>
    <col min="14" max="14" width="20.19921875" customWidth="1"/>
    <col min="15" max="15" width="19.19921875" customWidth="1"/>
    <col min="16" max="16" width="29.19921875" bestFit="1" customWidth="1"/>
    <col min="17" max="17" width="20.19921875" customWidth="1"/>
    <col min="18" max="18" width="92.19921875" bestFit="1" customWidth="1"/>
    <col min="19" max="19" width="22.59765625" customWidth="1"/>
    <col min="20" max="20" width="16.19921875" bestFit="1" customWidth="1"/>
    <col min="21" max="21" width="19.19921875" customWidth="1"/>
    <col min="22" max="22" width="10.19921875" customWidth="1"/>
    <col min="23" max="23" width="18.796875" customWidth="1"/>
    <col min="24" max="24" width="19.59765625" bestFit="1" customWidth="1"/>
    <col min="25" max="25" width="14.3984375" customWidth="1"/>
    <col min="26" max="28" width="13.796875" customWidth="1"/>
    <col min="29" max="29" width="12.796875" customWidth="1"/>
    <col min="30" max="30" width="12.59765625" bestFit="1" customWidth="1"/>
    <col min="31" max="31" width="23.19921875" customWidth="1"/>
    <col min="32" max="32" width="10" bestFit="1" customWidth="1"/>
    <col min="34" max="34" width="12.19921875" customWidth="1"/>
    <col min="35" max="35" width="16.3984375" bestFit="1" customWidth="1"/>
  </cols>
  <sheetData>
    <row r="1" spans="1:34" ht="14" thickBot="1">
      <c r="A1" s="15" t="s">
        <v>3043</v>
      </c>
      <c r="E1" s="3" t="s">
        <v>0</v>
      </c>
      <c r="F1" s="4" t="s">
        <v>1</v>
      </c>
      <c r="G1" s="4" t="s">
        <v>2</v>
      </c>
      <c r="H1" s="4" t="s">
        <v>3</v>
      </c>
      <c r="I1" s="4" t="s">
        <v>4</v>
      </c>
      <c r="J1" s="4" t="s">
        <v>5</v>
      </c>
      <c r="K1" s="4" t="s">
        <v>3040</v>
      </c>
      <c r="L1" s="4" t="s">
        <v>6</v>
      </c>
      <c r="M1" s="4" t="s">
        <v>7</v>
      </c>
      <c r="N1" s="4" t="s">
        <v>8</v>
      </c>
      <c r="O1" s="4" t="s">
        <v>9</v>
      </c>
      <c r="P1" s="4" t="s">
        <v>10</v>
      </c>
      <c r="Q1" s="4" t="s">
        <v>11</v>
      </c>
      <c r="R1" s="4" t="s">
        <v>12</v>
      </c>
      <c r="S1" s="4" t="s">
        <v>13</v>
      </c>
      <c r="T1" s="4" t="s">
        <v>3039</v>
      </c>
      <c r="U1" s="4" t="s">
        <v>14</v>
      </c>
      <c r="V1" s="4" t="s">
        <v>15</v>
      </c>
      <c r="W1" s="4" t="s">
        <v>16</v>
      </c>
      <c r="X1" s="4" t="s">
        <v>17</v>
      </c>
      <c r="Y1" s="4" t="s">
        <v>18</v>
      </c>
      <c r="Z1" s="4" t="s">
        <v>19</v>
      </c>
      <c r="AA1" s="4" t="s">
        <v>3038</v>
      </c>
      <c r="AB1" s="4" t="s">
        <v>3037</v>
      </c>
      <c r="AC1" s="4" t="s">
        <v>20</v>
      </c>
      <c r="AD1" s="4" t="s">
        <v>21</v>
      </c>
      <c r="AE1" s="4" t="s">
        <v>22</v>
      </c>
      <c r="AF1" s="4" t="s">
        <v>23</v>
      </c>
      <c r="AG1" s="5" t="s">
        <v>24</v>
      </c>
      <c r="AH1" s="4" t="s">
        <v>3036</v>
      </c>
    </row>
    <row r="2" spans="1:34" ht="12.75" customHeight="1" thickTop="1" thickBot="1">
      <c r="E2" s="6">
        <v>20847</v>
      </c>
      <c r="F2" s="7" t="s">
        <v>25</v>
      </c>
      <c r="G2" s="7">
        <v>0.01</v>
      </c>
      <c r="H2" s="7">
        <v>2.84</v>
      </c>
      <c r="I2" s="7">
        <v>0.93</v>
      </c>
      <c r="J2" s="7">
        <v>3</v>
      </c>
      <c r="K2" s="7" t="str">
        <f>IF(COUNTIF(Table1[Customer ID],Table1[[#This Row],[Customer ID]])&gt;1,"Repeat Customer","One-Time Customer")</f>
        <v>One-Time Customer</v>
      </c>
      <c r="L2" s="7" t="s">
        <v>26</v>
      </c>
      <c r="M2" s="7" t="s">
        <v>27</v>
      </c>
      <c r="N2" s="7" t="s">
        <v>28</v>
      </c>
      <c r="O2" s="7" t="s">
        <v>29</v>
      </c>
      <c r="P2" s="7" t="s">
        <v>30</v>
      </c>
      <c r="Q2" s="7" t="s">
        <v>31</v>
      </c>
      <c r="R2" s="7" t="s">
        <v>32</v>
      </c>
      <c r="S2" s="7">
        <v>0.54</v>
      </c>
      <c r="T2" s="7">
        <f>Table1[[#This Row],[Profit]]/Table1[[#This Row],[Sales]]</f>
        <v>0.35049961568024596</v>
      </c>
      <c r="U2" s="7" t="s">
        <v>33</v>
      </c>
      <c r="V2" s="7" t="s">
        <v>34</v>
      </c>
      <c r="W2" s="7" t="s">
        <v>35</v>
      </c>
      <c r="X2" s="7" t="s">
        <v>36</v>
      </c>
      <c r="Y2" s="7">
        <v>98221</v>
      </c>
      <c r="Z2" s="8">
        <v>42011</v>
      </c>
      <c r="AA2" s="14" t="str">
        <f>TEXT(Table1[[#This Row],[Order Date]],"mmmm")</f>
        <v>January</v>
      </c>
      <c r="AB2" s="8" t="str">
        <f>TEXT(Table1[[#This Row],[Order Date]],"yyyy")</f>
        <v>2015</v>
      </c>
      <c r="AC2" s="8">
        <v>42012</v>
      </c>
      <c r="AD2" s="7">
        <v>4.5599999999999996</v>
      </c>
      <c r="AE2" s="7">
        <v>4</v>
      </c>
      <c r="AF2" s="7">
        <v>13.01</v>
      </c>
      <c r="AG2" s="7">
        <v>88522</v>
      </c>
      <c r="AH2" s="7" t="str">
        <f>IF(COUNTIF(Returns!$A$2:$A$1635,Orders!AG2)&gt;0,"Returned","Not Returned")</f>
        <v>Not Returned</v>
      </c>
    </row>
    <row r="3" spans="1:34" ht="12.75" customHeight="1" thickTop="1" thickBot="1">
      <c r="E3" s="9">
        <v>20228</v>
      </c>
      <c r="F3" s="2" t="s">
        <v>37</v>
      </c>
      <c r="G3" s="2">
        <v>0.02</v>
      </c>
      <c r="H3" s="2">
        <v>500.98</v>
      </c>
      <c r="I3" s="2">
        <v>26</v>
      </c>
      <c r="J3" s="2">
        <v>5</v>
      </c>
      <c r="K3" s="7" t="str">
        <f>IF(COUNTIF(Table1[Customer ID],Table1[[#This Row],[Customer ID]])&gt;1,"Repeat Customer","One-Time Customer")</f>
        <v>One-Time Customer</v>
      </c>
      <c r="L3" s="2" t="s">
        <v>38</v>
      </c>
      <c r="M3" s="2" t="s">
        <v>39</v>
      </c>
      <c r="N3" s="2" t="s">
        <v>40</v>
      </c>
      <c r="O3" s="2" t="s">
        <v>41</v>
      </c>
      <c r="P3" s="2" t="s">
        <v>42</v>
      </c>
      <c r="Q3" s="2" t="s">
        <v>43</v>
      </c>
      <c r="R3" s="2" t="s">
        <v>44</v>
      </c>
      <c r="S3" s="2">
        <v>0.6</v>
      </c>
      <c r="T3" s="7">
        <f>Table1[[#This Row],[Profit]]/Table1[[#This Row],[Sales]]</f>
        <v>0.69</v>
      </c>
      <c r="U3" s="2" t="s">
        <v>33</v>
      </c>
      <c r="V3" s="2" t="s">
        <v>34</v>
      </c>
      <c r="W3" s="2" t="s">
        <v>45</v>
      </c>
      <c r="X3" s="2" t="s">
        <v>46</v>
      </c>
      <c r="Y3" s="2">
        <v>91776</v>
      </c>
      <c r="Z3" s="10">
        <v>42168</v>
      </c>
      <c r="AA3" s="14" t="str">
        <f>TEXT(Table1[[#This Row],[Order Date]],"mmmm")</f>
        <v>June</v>
      </c>
      <c r="AB3" s="8" t="str">
        <f>TEXT(Table1[[#This Row],[Order Date]],"yyyy")</f>
        <v>2015</v>
      </c>
      <c r="AC3" s="10">
        <v>42170</v>
      </c>
      <c r="AD3" s="2">
        <v>4390.3665000000001</v>
      </c>
      <c r="AE3" s="2">
        <v>12</v>
      </c>
      <c r="AF3" s="2">
        <v>6362.85</v>
      </c>
      <c r="AG3" s="2">
        <v>90193</v>
      </c>
      <c r="AH3" s="7" t="str">
        <f>IF(COUNTIF(Returns!$A$2:$A$1635,Orders!AG3)&gt;0,"Returned","Not Returned")</f>
        <v>Not Returned</v>
      </c>
    </row>
    <row r="4" spans="1:34" ht="12.75" customHeight="1" thickTop="1" thickBot="1">
      <c r="E4" s="11">
        <v>21776</v>
      </c>
      <c r="F4" s="12" t="s">
        <v>47</v>
      </c>
      <c r="G4" s="12">
        <v>0.06</v>
      </c>
      <c r="H4" s="12">
        <v>9.48</v>
      </c>
      <c r="I4" s="12">
        <v>7.29</v>
      </c>
      <c r="J4" s="12">
        <v>11</v>
      </c>
      <c r="K4" s="7" t="str">
        <f>IF(COUNTIF(Table1[Customer ID],Table1[[#This Row],[Customer ID]])&gt;1,"Repeat Customer","One-Time Customer")</f>
        <v>One-Time Customer</v>
      </c>
      <c r="L4" s="12" t="s">
        <v>48</v>
      </c>
      <c r="M4" s="12" t="s">
        <v>49</v>
      </c>
      <c r="N4" s="12" t="s">
        <v>40</v>
      </c>
      <c r="O4" s="12" t="s">
        <v>41</v>
      </c>
      <c r="P4" s="12" t="s">
        <v>50</v>
      </c>
      <c r="Q4" s="12" t="s">
        <v>51</v>
      </c>
      <c r="R4" s="12" t="s">
        <v>52</v>
      </c>
      <c r="S4" s="12">
        <v>0.45</v>
      </c>
      <c r="T4" s="7">
        <f>Table1[[#This Row],[Profit]]/Table1[[#This Row],[Sales]]</f>
        <v>-0.25484063461993844</v>
      </c>
      <c r="U4" s="12" t="s">
        <v>33</v>
      </c>
      <c r="V4" s="12" t="s">
        <v>53</v>
      </c>
      <c r="W4" s="12" t="s">
        <v>54</v>
      </c>
      <c r="X4" s="12" t="s">
        <v>55</v>
      </c>
      <c r="Y4" s="12">
        <v>7203</v>
      </c>
      <c r="Z4" s="13">
        <v>42050</v>
      </c>
      <c r="AA4" s="14" t="str">
        <f>TEXT(Table1[[#This Row],[Order Date]],"mmmm")</f>
        <v>February</v>
      </c>
      <c r="AB4" s="8" t="str">
        <f>TEXT(Table1[[#This Row],[Order Date]],"yyyy")</f>
        <v>2015</v>
      </c>
      <c r="AC4" s="13">
        <v>42052</v>
      </c>
      <c r="AD4" s="12">
        <v>-53.809600000000003</v>
      </c>
      <c r="AE4" s="12">
        <v>22</v>
      </c>
      <c r="AF4" s="12">
        <v>211.15</v>
      </c>
      <c r="AG4" s="12">
        <v>90192</v>
      </c>
      <c r="AH4" s="7" t="str">
        <f>IF(COUNTIF(Returns!$A$2:$A$1635,Orders!AG4)&gt;0,"Returned","Not Returned")</f>
        <v>Not Returned</v>
      </c>
    </row>
    <row r="5" spans="1:34" ht="12.75" customHeight="1" thickTop="1" thickBot="1">
      <c r="E5" s="9">
        <v>24844</v>
      </c>
      <c r="F5" s="2" t="s">
        <v>56</v>
      </c>
      <c r="G5" s="2">
        <v>0.09</v>
      </c>
      <c r="H5" s="2">
        <v>78.69</v>
      </c>
      <c r="I5" s="2">
        <v>19.989999999999998</v>
      </c>
      <c r="J5" s="2">
        <v>14</v>
      </c>
      <c r="K5" s="7" t="str">
        <f>IF(COUNTIF(Table1[Customer ID],Table1[[#This Row],[Customer ID]])&gt;1,"Repeat Customer","One-Time Customer")</f>
        <v>Repeat Customer</v>
      </c>
      <c r="L5" s="2" t="s">
        <v>57</v>
      </c>
      <c r="M5" s="2" t="s">
        <v>49</v>
      </c>
      <c r="N5" s="2" t="s">
        <v>58</v>
      </c>
      <c r="O5" s="2" t="s">
        <v>41</v>
      </c>
      <c r="P5" s="2" t="s">
        <v>50</v>
      </c>
      <c r="Q5" s="2" t="s">
        <v>59</v>
      </c>
      <c r="R5" s="2" t="s">
        <v>60</v>
      </c>
      <c r="S5" s="2">
        <v>0.43</v>
      </c>
      <c r="T5" s="7">
        <f>Table1[[#This Row],[Profit]]/Table1[[#This Row],[Sales]]</f>
        <v>0.69</v>
      </c>
      <c r="U5" s="2" t="s">
        <v>33</v>
      </c>
      <c r="V5" s="2" t="s">
        <v>61</v>
      </c>
      <c r="W5" s="2" t="s">
        <v>62</v>
      </c>
      <c r="X5" s="2" t="s">
        <v>63</v>
      </c>
      <c r="Y5" s="2">
        <v>55372</v>
      </c>
      <c r="Z5" s="10">
        <v>42136</v>
      </c>
      <c r="AA5" s="14" t="str">
        <f>TEXT(Table1[[#This Row],[Order Date]],"mmmm")</f>
        <v>May</v>
      </c>
      <c r="AB5" s="8" t="str">
        <f>TEXT(Table1[[#This Row],[Order Date]],"yyyy")</f>
        <v>2015</v>
      </c>
      <c r="AC5" s="10">
        <v>42138</v>
      </c>
      <c r="AD5" s="2">
        <v>803.47050000000002</v>
      </c>
      <c r="AE5" s="2">
        <v>16</v>
      </c>
      <c r="AF5" s="2">
        <v>1164.45</v>
      </c>
      <c r="AG5" s="2">
        <v>86838</v>
      </c>
      <c r="AH5" s="7" t="str">
        <f>IF(COUNTIF(Returns!$A$2:$A$1635,Orders!AG5)&gt;0,"Returned","Not Returned")</f>
        <v>Not Returned</v>
      </c>
    </row>
    <row r="6" spans="1:34" ht="12.75" customHeight="1" thickTop="1" thickBot="1">
      <c r="E6" s="11">
        <v>24846</v>
      </c>
      <c r="F6" s="12" t="s">
        <v>56</v>
      </c>
      <c r="G6" s="12">
        <v>0.08</v>
      </c>
      <c r="H6" s="12">
        <v>3.28</v>
      </c>
      <c r="I6" s="12">
        <v>2.31</v>
      </c>
      <c r="J6" s="12">
        <v>14</v>
      </c>
      <c r="K6" s="7" t="str">
        <f>IF(COUNTIF(Table1[Customer ID],Table1[[#This Row],[Customer ID]])&gt;1,"Repeat Customer","One-Time Customer")</f>
        <v>Repeat Customer</v>
      </c>
      <c r="L6" s="12" t="s">
        <v>57</v>
      </c>
      <c r="M6" s="12" t="s">
        <v>49</v>
      </c>
      <c r="N6" s="12" t="s">
        <v>58</v>
      </c>
      <c r="O6" s="12" t="s">
        <v>29</v>
      </c>
      <c r="P6" s="12" t="s">
        <v>30</v>
      </c>
      <c r="Q6" s="12" t="s">
        <v>31</v>
      </c>
      <c r="R6" s="12" t="s">
        <v>64</v>
      </c>
      <c r="S6" s="12">
        <v>0.56000000000000005</v>
      </c>
      <c r="T6" s="7">
        <f>Table1[[#This Row],[Profit]]/Table1[[#This Row],[Sales]]</f>
        <v>-1.0809716599190284</v>
      </c>
      <c r="U6" s="12" t="s">
        <v>33</v>
      </c>
      <c r="V6" s="12" t="s">
        <v>61</v>
      </c>
      <c r="W6" s="12" t="s">
        <v>62</v>
      </c>
      <c r="X6" s="12" t="s">
        <v>63</v>
      </c>
      <c r="Y6" s="12">
        <v>55372</v>
      </c>
      <c r="Z6" s="13">
        <v>42136</v>
      </c>
      <c r="AA6" s="14" t="str">
        <f>TEXT(Table1[[#This Row],[Order Date]],"mmmm")</f>
        <v>May</v>
      </c>
      <c r="AB6" s="8" t="str">
        <f>TEXT(Table1[[#This Row],[Order Date]],"yyyy")</f>
        <v>2015</v>
      </c>
      <c r="AC6" s="13">
        <v>42137</v>
      </c>
      <c r="AD6" s="12">
        <v>-24.03</v>
      </c>
      <c r="AE6" s="12">
        <v>7</v>
      </c>
      <c r="AF6" s="12">
        <v>22.23</v>
      </c>
      <c r="AG6" s="12">
        <v>86838</v>
      </c>
      <c r="AH6" s="7" t="str">
        <f>IF(COUNTIF(Returns!$A$2:$A$1635,Orders!AG6)&gt;0,"Returned","Not Returned")</f>
        <v>Not Returned</v>
      </c>
    </row>
    <row r="7" spans="1:34" ht="12.75" customHeight="1" thickTop="1" thickBot="1">
      <c r="E7" s="9">
        <v>24847</v>
      </c>
      <c r="F7" s="2" t="s">
        <v>56</v>
      </c>
      <c r="G7" s="2">
        <v>0.05</v>
      </c>
      <c r="H7" s="2">
        <v>3.28</v>
      </c>
      <c r="I7" s="2">
        <v>4.2</v>
      </c>
      <c r="J7" s="2">
        <v>14</v>
      </c>
      <c r="K7" s="7" t="str">
        <f>IF(COUNTIF(Table1[Customer ID],Table1[[#This Row],[Customer ID]])&gt;1,"Repeat Customer","One-Time Customer")</f>
        <v>Repeat Customer</v>
      </c>
      <c r="L7" s="2" t="s">
        <v>57</v>
      </c>
      <c r="M7" s="2" t="s">
        <v>49</v>
      </c>
      <c r="N7" s="2" t="s">
        <v>58</v>
      </c>
      <c r="O7" s="2" t="s">
        <v>29</v>
      </c>
      <c r="P7" s="2" t="s">
        <v>30</v>
      </c>
      <c r="Q7" s="2" t="s">
        <v>31</v>
      </c>
      <c r="R7" s="2" t="s">
        <v>65</v>
      </c>
      <c r="S7" s="2">
        <v>0.56000000000000005</v>
      </c>
      <c r="T7" s="7">
        <f>Table1[[#This Row],[Profit]]/Table1[[#This Row],[Sales]]</f>
        <v>-2.6468906361686919</v>
      </c>
      <c r="U7" s="2" t="s">
        <v>33</v>
      </c>
      <c r="V7" s="2" t="s">
        <v>61</v>
      </c>
      <c r="W7" s="2" t="s">
        <v>62</v>
      </c>
      <c r="X7" s="2" t="s">
        <v>63</v>
      </c>
      <c r="Y7" s="2">
        <v>55372</v>
      </c>
      <c r="Z7" s="10">
        <v>42136</v>
      </c>
      <c r="AA7" s="14" t="str">
        <f>TEXT(Table1[[#This Row],[Order Date]],"mmmm")</f>
        <v>May</v>
      </c>
      <c r="AB7" s="8" t="str">
        <f>TEXT(Table1[[#This Row],[Order Date]],"yyyy")</f>
        <v>2015</v>
      </c>
      <c r="AC7" s="10">
        <v>42137</v>
      </c>
      <c r="AD7" s="2">
        <v>-37.03</v>
      </c>
      <c r="AE7" s="2">
        <v>4</v>
      </c>
      <c r="AF7" s="2">
        <v>13.99</v>
      </c>
      <c r="AG7" s="2">
        <v>86838</v>
      </c>
      <c r="AH7" s="7" t="str">
        <f>IF(COUNTIF(Returns!$A$2:$A$1635,Orders!AG7)&gt;0,"Returned","Not Returned")</f>
        <v>Not Returned</v>
      </c>
    </row>
    <row r="8" spans="1:34" ht="12.75" customHeight="1" thickTop="1" thickBot="1">
      <c r="E8" s="11">
        <v>24848</v>
      </c>
      <c r="F8" s="12" t="s">
        <v>56</v>
      </c>
      <c r="G8" s="12">
        <v>0.05</v>
      </c>
      <c r="H8" s="12">
        <v>3.58</v>
      </c>
      <c r="I8" s="12">
        <v>1.63</v>
      </c>
      <c r="J8" s="12">
        <v>14</v>
      </c>
      <c r="K8" s="7" t="str">
        <f>IF(COUNTIF(Table1[Customer ID],Table1[[#This Row],[Customer ID]])&gt;1,"Repeat Customer","One-Time Customer")</f>
        <v>Repeat Customer</v>
      </c>
      <c r="L8" s="12" t="s">
        <v>57</v>
      </c>
      <c r="M8" s="12" t="s">
        <v>49</v>
      </c>
      <c r="N8" s="12" t="s">
        <v>58</v>
      </c>
      <c r="O8" s="12" t="s">
        <v>29</v>
      </c>
      <c r="P8" s="12" t="s">
        <v>66</v>
      </c>
      <c r="Q8" s="12" t="s">
        <v>31</v>
      </c>
      <c r="R8" s="12" t="s">
        <v>67</v>
      </c>
      <c r="S8" s="12">
        <v>0.36</v>
      </c>
      <c r="T8" s="7">
        <f>Table1[[#This Row],[Profit]]/Table1[[#This Row],[Sales]]</f>
        <v>-4.978962131837307E-2</v>
      </c>
      <c r="U8" s="12" t="s">
        <v>33</v>
      </c>
      <c r="V8" s="12" t="s">
        <v>61</v>
      </c>
      <c r="W8" s="12" t="s">
        <v>62</v>
      </c>
      <c r="X8" s="12" t="s">
        <v>63</v>
      </c>
      <c r="Y8" s="12">
        <v>55372</v>
      </c>
      <c r="Z8" s="13">
        <v>42136</v>
      </c>
      <c r="AA8" s="14" t="str">
        <f>TEXT(Table1[[#This Row],[Order Date]],"mmmm")</f>
        <v>May</v>
      </c>
      <c r="AB8" s="8" t="str">
        <f>TEXT(Table1[[#This Row],[Order Date]],"yyyy")</f>
        <v>2015</v>
      </c>
      <c r="AC8" s="13">
        <v>42137</v>
      </c>
      <c r="AD8" s="12">
        <v>-0.71</v>
      </c>
      <c r="AE8" s="12">
        <v>4</v>
      </c>
      <c r="AF8" s="12">
        <v>14.26</v>
      </c>
      <c r="AG8" s="12">
        <v>86838</v>
      </c>
      <c r="AH8" s="7" t="str">
        <f>IF(COUNTIF(Returns!$A$2:$A$1635,Orders!AG8)&gt;0,"Returned","Not Returned")</f>
        <v>Not Returned</v>
      </c>
    </row>
    <row r="9" spans="1:34" ht="12.75" customHeight="1" thickTop="1" thickBot="1">
      <c r="E9" s="9">
        <v>18181</v>
      </c>
      <c r="F9" s="2" t="s">
        <v>47</v>
      </c>
      <c r="G9" s="2">
        <v>0</v>
      </c>
      <c r="H9" s="2">
        <v>4.42</v>
      </c>
      <c r="I9" s="2">
        <v>4.99</v>
      </c>
      <c r="J9" s="2">
        <v>15</v>
      </c>
      <c r="K9" s="7" t="str">
        <f>IF(COUNTIF(Table1[Customer ID],Table1[[#This Row],[Customer ID]])&gt;1,"Repeat Customer","One-Time Customer")</f>
        <v>Repeat Customer</v>
      </c>
      <c r="L9" s="2" t="s">
        <v>68</v>
      </c>
      <c r="M9" s="2" t="s">
        <v>49</v>
      </c>
      <c r="N9" s="2" t="s">
        <v>58</v>
      </c>
      <c r="O9" s="2" t="s">
        <v>29</v>
      </c>
      <c r="P9" s="2" t="s">
        <v>69</v>
      </c>
      <c r="Q9" s="2" t="s">
        <v>59</v>
      </c>
      <c r="R9" s="2" t="s">
        <v>70</v>
      </c>
      <c r="S9" s="2">
        <v>0.38</v>
      </c>
      <c r="T9" s="7">
        <f>Table1[[#This Row],[Profit]]/Table1[[#This Row],[Sales]]</f>
        <v>-1.7872721840454138</v>
      </c>
      <c r="U9" s="2" t="s">
        <v>33</v>
      </c>
      <c r="V9" s="2" t="s">
        <v>53</v>
      </c>
      <c r="W9" s="2" t="s">
        <v>71</v>
      </c>
      <c r="X9" s="2" t="s">
        <v>72</v>
      </c>
      <c r="Y9" s="2">
        <v>11787</v>
      </c>
      <c r="Z9" s="10">
        <v>42102</v>
      </c>
      <c r="AA9" s="14" t="str">
        <f>TEXT(Table1[[#This Row],[Order Date]],"mmmm")</f>
        <v>April</v>
      </c>
      <c r="AB9" s="8" t="str">
        <f>TEXT(Table1[[#This Row],[Order Date]],"yyyy")</f>
        <v>2015</v>
      </c>
      <c r="AC9" s="10">
        <v>42103</v>
      </c>
      <c r="AD9" s="2">
        <v>-59.82</v>
      </c>
      <c r="AE9" s="2">
        <v>7</v>
      </c>
      <c r="AF9" s="2">
        <v>33.47</v>
      </c>
      <c r="AG9" s="2">
        <v>86837</v>
      </c>
      <c r="AH9" s="7" t="str">
        <f>IF(COUNTIF(Returns!$A$2:$A$1635,Orders!AG9)&gt;0,"Returned","Not Returned")</f>
        <v>Not Returned</v>
      </c>
    </row>
    <row r="10" spans="1:34" ht="12.75" customHeight="1" thickTop="1" thickBot="1">
      <c r="E10" s="11">
        <v>20925</v>
      </c>
      <c r="F10" s="12" t="s">
        <v>56</v>
      </c>
      <c r="G10" s="12">
        <v>0.01</v>
      </c>
      <c r="H10" s="12">
        <v>35.94</v>
      </c>
      <c r="I10" s="12">
        <v>6.66</v>
      </c>
      <c r="J10" s="12">
        <v>15</v>
      </c>
      <c r="K10" s="7" t="str">
        <f>IF(COUNTIF(Table1[Customer ID],Table1[[#This Row],[Customer ID]])&gt;1,"Repeat Customer","One-Time Customer")</f>
        <v>Repeat Customer</v>
      </c>
      <c r="L10" s="12" t="s">
        <v>68</v>
      </c>
      <c r="M10" s="12" t="s">
        <v>49</v>
      </c>
      <c r="N10" s="12" t="s">
        <v>58</v>
      </c>
      <c r="O10" s="12" t="s">
        <v>29</v>
      </c>
      <c r="P10" s="12" t="s">
        <v>69</v>
      </c>
      <c r="Q10" s="12" t="s">
        <v>59</v>
      </c>
      <c r="R10" s="12" t="s">
        <v>73</v>
      </c>
      <c r="S10" s="12">
        <v>0.4</v>
      </c>
      <c r="T10" s="7">
        <f>Table1[[#This Row],[Profit]]/Table1[[#This Row],[Sales]]</f>
        <v>0.68999999999999984</v>
      </c>
      <c r="U10" s="12" t="s">
        <v>33</v>
      </c>
      <c r="V10" s="12" t="s">
        <v>53</v>
      </c>
      <c r="W10" s="12" t="s">
        <v>71</v>
      </c>
      <c r="X10" s="12" t="s">
        <v>72</v>
      </c>
      <c r="Y10" s="12">
        <v>11787</v>
      </c>
      <c r="Z10" s="13">
        <v>42152</v>
      </c>
      <c r="AA10" s="14" t="str">
        <f>TEXT(Table1[[#This Row],[Order Date]],"mmmm")</f>
        <v>May</v>
      </c>
      <c r="AB10" s="8" t="str">
        <f>TEXT(Table1[[#This Row],[Order Date]],"yyyy")</f>
        <v>2015</v>
      </c>
      <c r="AC10" s="13">
        <v>42152</v>
      </c>
      <c r="AD10" s="12">
        <v>261.87569999999994</v>
      </c>
      <c r="AE10" s="12">
        <v>10</v>
      </c>
      <c r="AF10" s="12">
        <v>379.53</v>
      </c>
      <c r="AG10" s="12">
        <v>86839</v>
      </c>
      <c r="AH10" s="7" t="str">
        <f>IF(COUNTIF(Returns!$A$2:$A$1635,Orders!AG10)&gt;0,"Returned","Not Returned")</f>
        <v>Not Returned</v>
      </c>
    </row>
    <row r="11" spans="1:34" ht="12.75" customHeight="1" thickTop="1" thickBot="1">
      <c r="E11" s="9">
        <v>26267</v>
      </c>
      <c r="F11" s="2" t="s">
        <v>25</v>
      </c>
      <c r="G11" s="2">
        <v>0.04</v>
      </c>
      <c r="H11" s="2">
        <v>2.98</v>
      </c>
      <c r="I11" s="2">
        <v>1.58</v>
      </c>
      <c r="J11" s="2">
        <v>16</v>
      </c>
      <c r="K11" s="7" t="str">
        <f>IF(COUNTIF(Table1[Customer ID],Table1[[#This Row],[Customer ID]])&gt;1,"Repeat Customer","One-Time Customer")</f>
        <v>Repeat Customer</v>
      </c>
      <c r="L11" s="2" t="s">
        <v>74</v>
      </c>
      <c r="M11" s="2" t="s">
        <v>49</v>
      </c>
      <c r="N11" s="2" t="s">
        <v>58</v>
      </c>
      <c r="O11" s="2" t="s">
        <v>29</v>
      </c>
      <c r="P11" s="2" t="s">
        <v>66</v>
      </c>
      <c r="Q11" s="2" t="s">
        <v>31</v>
      </c>
      <c r="R11" s="2" t="s">
        <v>75</v>
      </c>
      <c r="S11" s="2">
        <v>0.39</v>
      </c>
      <c r="T11" s="7">
        <f>Table1[[#This Row],[Profit]]/Table1[[#This Row],[Sales]]</f>
        <v>0.13989361702127659</v>
      </c>
      <c r="U11" s="2" t="s">
        <v>33</v>
      </c>
      <c r="V11" s="2" t="s">
        <v>53</v>
      </c>
      <c r="W11" s="2" t="s">
        <v>71</v>
      </c>
      <c r="X11" s="2" t="s">
        <v>76</v>
      </c>
      <c r="Y11" s="2">
        <v>13210</v>
      </c>
      <c r="Z11" s="10">
        <v>42047</v>
      </c>
      <c r="AA11" s="14" t="str">
        <f>TEXT(Table1[[#This Row],[Order Date]],"mmmm")</f>
        <v>February</v>
      </c>
      <c r="AB11" s="8" t="str">
        <f>TEXT(Table1[[#This Row],[Order Date]],"yyyy")</f>
        <v>2015</v>
      </c>
      <c r="AC11" s="10">
        <v>42050</v>
      </c>
      <c r="AD11" s="2">
        <v>2.63</v>
      </c>
      <c r="AE11" s="2">
        <v>6</v>
      </c>
      <c r="AF11" s="2">
        <v>18.8</v>
      </c>
      <c r="AG11" s="2">
        <v>86836</v>
      </c>
      <c r="AH11" s="7" t="str">
        <f>IF(COUNTIF(Returns!$A$2:$A$1635,Orders!AG11)&gt;0,"Returned","Not Returned")</f>
        <v>Not Returned</v>
      </c>
    </row>
    <row r="12" spans="1:34" ht="12.75" customHeight="1" thickTop="1" thickBot="1">
      <c r="E12" s="11">
        <v>26268</v>
      </c>
      <c r="F12" s="12" t="s">
        <v>25</v>
      </c>
      <c r="G12" s="12">
        <v>0.05</v>
      </c>
      <c r="H12" s="12">
        <v>115.99</v>
      </c>
      <c r="I12" s="12">
        <v>2.5</v>
      </c>
      <c r="J12" s="12">
        <v>16</v>
      </c>
      <c r="K12" s="7" t="str">
        <f>IF(COUNTIF(Table1[Customer ID],Table1[[#This Row],[Customer ID]])&gt;1,"Repeat Customer","One-Time Customer")</f>
        <v>Repeat Customer</v>
      </c>
      <c r="L12" s="12" t="s">
        <v>74</v>
      </c>
      <c r="M12" s="12" t="s">
        <v>49</v>
      </c>
      <c r="N12" s="12" t="s">
        <v>58</v>
      </c>
      <c r="O12" s="12" t="s">
        <v>77</v>
      </c>
      <c r="P12" s="12" t="s">
        <v>78</v>
      </c>
      <c r="Q12" s="12" t="s">
        <v>59</v>
      </c>
      <c r="R12" s="12" t="s">
        <v>79</v>
      </c>
      <c r="S12" s="12">
        <v>0.55000000000000004</v>
      </c>
      <c r="T12" s="7">
        <f>Table1[[#This Row],[Profit]]/Table1[[#This Row],[Sales]]</f>
        <v>0.69</v>
      </c>
      <c r="U12" s="12" t="s">
        <v>33</v>
      </c>
      <c r="V12" s="12" t="s">
        <v>53</v>
      </c>
      <c r="W12" s="12" t="s">
        <v>71</v>
      </c>
      <c r="X12" s="12" t="s">
        <v>76</v>
      </c>
      <c r="Y12" s="12">
        <v>13210</v>
      </c>
      <c r="Z12" s="13">
        <v>42047</v>
      </c>
      <c r="AA12" s="14" t="str">
        <f>TEXT(Table1[[#This Row],[Order Date]],"mmmm")</f>
        <v>February</v>
      </c>
      <c r="AB12" s="8" t="str">
        <f>TEXT(Table1[[#This Row],[Order Date]],"yyyy")</f>
        <v>2015</v>
      </c>
      <c r="AC12" s="13">
        <v>42049</v>
      </c>
      <c r="AD12" s="12">
        <v>652.73309999999992</v>
      </c>
      <c r="AE12" s="12">
        <v>10</v>
      </c>
      <c r="AF12" s="12">
        <v>945.99</v>
      </c>
      <c r="AG12" s="12">
        <v>86836</v>
      </c>
      <c r="AH12" s="7" t="str">
        <f>IF(COUNTIF(Returns!$A$2:$A$1635,Orders!AG12)&gt;0,"Returned","Not Returned")</f>
        <v>Not Returned</v>
      </c>
    </row>
    <row r="13" spans="1:34" ht="12.75" customHeight="1" thickTop="1" thickBot="1">
      <c r="E13" s="9">
        <v>23890</v>
      </c>
      <c r="F13" s="2" t="s">
        <v>25</v>
      </c>
      <c r="G13" s="2">
        <v>0.05</v>
      </c>
      <c r="H13" s="2">
        <v>26.48</v>
      </c>
      <c r="I13" s="2">
        <v>6.93</v>
      </c>
      <c r="J13" s="2">
        <v>18</v>
      </c>
      <c r="K13" s="7" t="str">
        <f>IF(COUNTIF(Table1[Customer ID],Table1[[#This Row],[Customer ID]])&gt;1,"Repeat Customer","One-Time Customer")</f>
        <v>One-Time Customer</v>
      </c>
      <c r="L13" s="2" t="s">
        <v>80</v>
      </c>
      <c r="M13" s="2" t="s">
        <v>49</v>
      </c>
      <c r="N13" s="2" t="s">
        <v>58</v>
      </c>
      <c r="O13" s="2" t="s">
        <v>41</v>
      </c>
      <c r="P13" s="2" t="s">
        <v>50</v>
      </c>
      <c r="Q13" s="2" t="s">
        <v>59</v>
      </c>
      <c r="R13" s="2" t="s">
        <v>81</v>
      </c>
      <c r="S13" s="2">
        <v>0.49</v>
      </c>
      <c r="T13" s="7">
        <f>Table1[[#This Row],[Profit]]/Table1[[#This Row],[Sales]]</f>
        <v>0.69</v>
      </c>
      <c r="U13" s="2" t="s">
        <v>33</v>
      </c>
      <c r="V13" s="2" t="s">
        <v>34</v>
      </c>
      <c r="W13" s="2" t="s">
        <v>82</v>
      </c>
      <c r="X13" s="2" t="s">
        <v>83</v>
      </c>
      <c r="Y13" s="2">
        <v>59601</v>
      </c>
      <c r="Z13" s="10">
        <v>42139</v>
      </c>
      <c r="AA13" s="14" t="str">
        <f>TEXT(Table1[[#This Row],[Order Date]],"mmmm")</f>
        <v>May</v>
      </c>
      <c r="AB13" s="8" t="str">
        <f>TEXT(Table1[[#This Row],[Order Date]],"yyyy")</f>
        <v>2015</v>
      </c>
      <c r="AC13" s="10">
        <v>42140</v>
      </c>
      <c r="AD13" s="2">
        <v>314.48129999999998</v>
      </c>
      <c r="AE13" s="2">
        <v>17</v>
      </c>
      <c r="AF13" s="2">
        <v>455.77</v>
      </c>
      <c r="AG13" s="2">
        <v>90031</v>
      </c>
      <c r="AH13" s="7" t="str">
        <f>IF(COUNTIF(Returns!$A$2:$A$1635,Orders!AG13)&gt;0,"Returned","Not Returned")</f>
        <v>Not Returned</v>
      </c>
    </row>
    <row r="14" spans="1:34" ht="12.75" customHeight="1" thickTop="1" thickBot="1">
      <c r="E14" s="11">
        <v>24063</v>
      </c>
      <c r="F14" s="12" t="s">
        <v>37</v>
      </c>
      <c r="G14" s="12">
        <v>7.0000000000000007E-2</v>
      </c>
      <c r="H14" s="12">
        <v>12.99</v>
      </c>
      <c r="I14" s="12">
        <v>9.44</v>
      </c>
      <c r="J14" s="12">
        <v>19</v>
      </c>
      <c r="K14" s="7" t="str">
        <f>IF(COUNTIF(Table1[Customer ID],Table1[[#This Row],[Customer ID]])&gt;1,"Repeat Customer","One-Time Customer")</f>
        <v>One-Time Customer</v>
      </c>
      <c r="L14" s="12" t="s">
        <v>84</v>
      </c>
      <c r="M14" s="12" t="s">
        <v>49</v>
      </c>
      <c r="N14" s="12" t="s">
        <v>58</v>
      </c>
      <c r="O14" s="12" t="s">
        <v>77</v>
      </c>
      <c r="P14" s="12" t="s">
        <v>85</v>
      </c>
      <c r="Q14" s="12" t="s">
        <v>86</v>
      </c>
      <c r="R14" s="12" t="s">
        <v>87</v>
      </c>
      <c r="S14" s="12">
        <v>0.39</v>
      </c>
      <c r="T14" s="7">
        <f>Table1[[#This Row],[Profit]]/Table1[[#This Row],[Sales]]</f>
        <v>-0.4945851848656112</v>
      </c>
      <c r="U14" s="12" t="s">
        <v>33</v>
      </c>
      <c r="V14" s="12" t="s">
        <v>34</v>
      </c>
      <c r="W14" s="12" t="s">
        <v>82</v>
      </c>
      <c r="X14" s="12" t="s">
        <v>88</v>
      </c>
      <c r="Y14" s="12">
        <v>59801</v>
      </c>
      <c r="Z14" s="13">
        <v>42145</v>
      </c>
      <c r="AA14" s="14" t="str">
        <f>TEXT(Table1[[#This Row],[Order Date]],"mmmm")</f>
        <v>May</v>
      </c>
      <c r="AB14" s="8" t="str">
        <f>TEXT(Table1[[#This Row],[Order Date]],"yyyy")</f>
        <v>2015</v>
      </c>
      <c r="AC14" s="13">
        <v>42147</v>
      </c>
      <c r="AD14" s="12">
        <v>-114.63990000000001</v>
      </c>
      <c r="AE14" s="12">
        <v>18</v>
      </c>
      <c r="AF14" s="12">
        <v>231.79</v>
      </c>
      <c r="AG14" s="12">
        <v>90032</v>
      </c>
      <c r="AH14" s="7" t="str">
        <f>IF(COUNTIF(Returns!$A$2:$A$1635,Orders!AG14)&gt;0,"Returned","Not Returned")</f>
        <v>Not Returned</v>
      </c>
    </row>
    <row r="15" spans="1:34" ht="12.75" customHeight="1" thickTop="1" thickBot="1">
      <c r="E15" s="9">
        <v>5890</v>
      </c>
      <c r="F15" s="2" t="s">
        <v>25</v>
      </c>
      <c r="G15" s="2">
        <v>0.05</v>
      </c>
      <c r="H15" s="2">
        <v>26.48</v>
      </c>
      <c r="I15" s="2">
        <v>6.93</v>
      </c>
      <c r="J15" s="2">
        <v>21</v>
      </c>
      <c r="K15" s="7" t="str">
        <f>IF(COUNTIF(Table1[Customer ID],Table1[[#This Row],[Customer ID]])&gt;1,"Repeat Customer","One-Time Customer")</f>
        <v>Repeat Customer</v>
      </c>
      <c r="L15" s="2" t="s">
        <v>89</v>
      </c>
      <c r="M15" s="2" t="s">
        <v>49</v>
      </c>
      <c r="N15" s="2" t="s">
        <v>58</v>
      </c>
      <c r="O15" s="2" t="s">
        <v>41</v>
      </c>
      <c r="P15" s="2" t="s">
        <v>50</v>
      </c>
      <c r="Q15" s="2" t="s">
        <v>59</v>
      </c>
      <c r="R15" s="2" t="s">
        <v>81</v>
      </c>
      <c r="S15" s="2">
        <v>0.49</v>
      </c>
      <c r="T15" s="7">
        <f>Table1[[#This Row],[Profit]]/Table1[[#This Row],[Sales]]</f>
        <v>0.20481805732433167</v>
      </c>
      <c r="U15" s="2" t="s">
        <v>33</v>
      </c>
      <c r="V15" s="2" t="s">
        <v>53</v>
      </c>
      <c r="W15" s="2" t="s">
        <v>71</v>
      </c>
      <c r="X15" s="2" t="s">
        <v>90</v>
      </c>
      <c r="Y15" s="2">
        <v>10012</v>
      </c>
      <c r="Z15" s="10">
        <v>42139</v>
      </c>
      <c r="AA15" s="14" t="str">
        <f>TEXT(Table1[[#This Row],[Order Date]],"mmmm")</f>
        <v>May</v>
      </c>
      <c r="AB15" s="8" t="str">
        <f>TEXT(Table1[[#This Row],[Order Date]],"yyyy")</f>
        <v>2015</v>
      </c>
      <c r="AC15" s="10">
        <v>42140</v>
      </c>
      <c r="AD15" s="2">
        <v>384.38</v>
      </c>
      <c r="AE15" s="2">
        <v>70</v>
      </c>
      <c r="AF15" s="2">
        <v>1876.69</v>
      </c>
      <c r="AG15" s="2">
        <v>41793</v>
      </c>
      <c r="AH15" s="7" t="str">
        <f>IF(COUNTIF(Returns!$A$2:$A$1635,Orders!AG15)&gt;0,"Returned","Not Returned")</f>
        <v>Not Returned</v>
      </c>
    </row>
    <row r="16" spans="1:34" ht="12.75" customHeight="1" thickTop="1" thickBot="1">
      <c r="E16" s="11">
        <v>6062</v>
      </c>
      <c r="F16" s="12" t="s">
        <v>37</v>
      </c>
      <c r="G16" s="12">
        <v>0.08</v>
      </c>
      <c r="H16" s="12">
        <v>5</v>
      </c>
      <c r="I16" s="12">
        <v>3.39</v>
      </c>
      <c r="J16" s="12">
        <v>21</v>
      </c>
      <c r="K16" s="7" t="str">
        <f>IF(COUNTIF(Table1[Customer ID],Table1[[#This Row],[Customer ID]])&gt;1,"Repeat Customer","One-Time Customer")</f>
        <v>Repeat Customer</v>
      </c>
      <c r="L16" s="12" t="s">
        <v>89</v>
      </c>
      <c r="M16" s="12" t="s">
        <v>49</v>
      </c>
      <c r="N16" s="12" t="s">
        <v>58</v>
      </c>
      <c r="O16" s="12" t="s">
        <v>29</v>
      </c>
      <c r="P16" s="12" t="s">
        <v>66</v>
      </c>
      <c r="Q16" s="12" t="s">
        <v>31</v>
      </c>
      <c r="R16" s="12" t="s">
        <v>91</v>
      </c>
      <c r="S16" s="12">
        <v>0.37</v>
      </c>
      <c r="T16" s="7">
        <f>Table1[[#This Row],[Profit]]/Table1[[#This Row],[Sales]]</f>
        <v>-5.9680611478878043E-2</v>
      </c>
      <c r="U16" s="12" t="s">
        <v>33</v>
      </c>
      <c r="V16" s="12" t="s">
        <v>53</v>
      </c>
      <c r="W16" s="12" t="s">
        <v>71</v>
      </c>
      <c r="X16" s="12" t="s">
        <v>90</v>
      </c>
      <c r="Y16" s="12">
        <v>10012</v>
      </c>
      <c r="Z16" s="13">
        <v>42145</v>
      </c>
      <c r="AA16" s="14" t="str">
        <f>TEXT(Table1[[#This Row],[Order Date]],"mmmm")</f>
        <v>May</v>
      </c>
      <c r="AB16" s="8" t="str">
        <f>TEXT(Table1[[#This Row],[Order Date]],"yyyy")</f>
        <v>2015</v>
      </c>
      <c r="AC16" s="13">
        <v>42146</v>
      </c>
      <c r="AD16" s="12">
        <v>-17.489999999999998</v>
      </c>
      <c r="AE16" s="12">
        <v>58</v>
      </c>
      <c r="AF16" s="12">
        <v>293.06</v>
      </c>
      <c r="AG16" s="12">
        <v>42949</v>
      </c>
      <c r="AH16" s="7" t="str">
        <f>IF(COUNTIF(Returns!$A$2:$A$1635,Orders!AG16)&gt;0,"Returned","Not Returned")</f>
        <v>Not Returned</v>
      </c>
    </row>
    <row r="17" spans="5:34" ht="12.75" customHeight="1" thickTop="1" thickBot="1">
      <c r="E17" s="9">
        <v>6063</v>
      </c>
      <c r="F17" s="2" t="s">
        <v>37</v>
      </c>
      <c r="G17" s="2">
        <v>7.0000000000000007E-2</v>
      </c>
      <c r="H17" s="2">
        <v>12.99</v>
      </c>
      <c r="I17" s="2">
        <v>9.44</v>
      </c>
      <c r="J17" s="2">
        <v>21</v>
      </c>
      <c r="K17" s="7" t="str">
        <f>IF(COUNTIF(Table1[Customer ID],Table1[[#This Row],[Customer ID]])&gt;1,"Repeat Customer","One-Time Customer")</f>
        <v>Repeat Customer</v>
      </c>
      <c r="L17" s="2" t="s">
        <v>89</v>
      </c>
      <c r="M17" s="2" t="s">
        <v>49</v>
      </c>
      <c r="N17" s="2" t="s">
        <v>58</v>
      </c>
      <c r="O17" s="2" t="s">
        <v>77</v>
      </c>
      <c r="P17" s="2" t="s">
        <v>85</v>
      </c>
      <c r="Q17" s="2" t="s">
        <v>86</v>
      </c>
      <c r="R17" s="2" t="s">
        <v>87</v>
      </c>
      <c r="S17" s="2">
        <v>0.39</v>
      </c>
      <c r="T17" s="7">
        <f>Table1[[#This Row],[Profit]]/Table1[[#This Row],[Sales]]</f>
        <v>-0.12538680287436155</v>
      </c>
      <c r="U17" s="2" t="s">
        <v>33</v>
      </c>
      <c r="V17" s="2" t="s">
        <v>53</v>
      </c>
      <c r="W17" s="2" t="s">
        <v>71</v>
      </c>
      <c r="X17" s="2" t="s">
        <v>90</v>
      </c>
      <c r="Y17" s="2">
        <v>10012</v>
      </c>
      <c r="Z17" s="10">
        <v>42145</v>
      </c>
      <c r="AA17" s="14" t="str">
        <f>TEXT(Table1[[#This Row],[Order Date]],"mmmm")</f>
        <v>May</v>
      </c>
      <c r="AB17" s="8" t="str">
        <f>TEXT(Table1[[#This Row],[Order Date]],"yyyy")</f>
        <v>2015</v>
      </c>
      <c r="AC17" s="10">
        <v>42147</v>
      </c>
      <c r="AD17" s="2">
        <v>-114.63990000000001</v>
      </c>
      <c r="AE17" s="2">
        <v>71</v>
      </c>
      <c r="AF17" s="2">
        <v>914.29</v>
      </c>
      <c r="AG17" s="2">
        <v>42949</v>
      </c>
      <c r="AH17" s="7" t="str">
        <f>IF(COUNTIF(Returns!$A$2:$A$1635,Orders!AG17)&gt;0,"Returned","Not Returned")</f>
        <v>Not Returned</v>
      </c>
    </row>
    <row r="18" spans="5:34" ht="12.75" customHeight="1" thickTop="1" thickBot="1">
      <c r="E18" s="11">
        <v>20631</v>
      </c>
      <c r="F18" s="12" t="s">
        <v>25</v>
      </c>
      <c r="G18" s="12">
        <v>0.06</v>
      </c>
      <c r="H18" s="12">
        <v>55.48</v>
      </c>
      <c r="I18" s="12">
        <v>14.3</v>
      </c>
      <c r="J18" s="12">
        <v>24</v>
      </c>
      <c r="K18" s="7" t="str">
        <f>IF(COUNTIF(Table1[Customer ID],Table1[[#This Row],[Customer ID]])&gt;1,"Repeat Customer","One-Time Customer")</f>
        <v>Repeat Customer</v>
      </c>
      <c r="L18" s="12" t="s">
        <v>92</v>
      </c>
      <c r="M18" s="12" t="s">
        <v>49</v>
      </c>
      <c r="N18" s="12" t="s">
        <v>28</v>
      </c>
      <c r="O18" s="12" t="s">
        <v>29</v>
      </c>
      <c r="P18" s="12" t="s">
        <v>93</v>
      </c>
      <c r="Q18" s="12" t="s">
        <v>59</v>
      </c>
      <c r="R18" s="12" t="s">
        <v>94</v>
      </c>
      <c r="S18" s="12">
        <v>0.37</v>
      </c>
      <c r="T18" s="7">
        <f>Table1[[#This Row],[Profit]]/Table1[[#This Row],[Sales]]</f>
        <v>-0.41927396651355764</v>
      </c>
      <c r="U18" s="12" t="s">
        <v>33</v>
      </c>
      <c r="V18" s="12" t="s">
        <v>34</v>
      </c>
      <c r="W18" s="12" t="s">
        <v>45</v>
      </c>
      <c r="X18" s="12" t="s">
        <v>95</v>
      </c>
      <c r="Y18" s="12">
        <v>92677</v>
      </c>
      <c r="Z18" s="13">
        <v>42032</v>
      </c>
      <c r="AA18" s="14" t="str">
        <f>TEXT(Table1[[#This Row],[Order Date]],"mmmm")</f>
        <v>January</v>
      </c>
      <c r="AB18" s="8" t="str">
        <f>TEXT(Table1[[#This Row],[Order Date]],"yyyy")</f>
        <v>2015</v>
      </c>
      <c r="AC18" s="13">
        <v>42033</v>
      </c>
      <c r="AD18" s="12">
        <v>-28.296800000000001</v>
      </c>
      <c r="AE18" s="12">
        <v>1</v>
      </c>
      <c r="AF18" s="12">
        <v>67.489999999999995</v>
      </c>
      <c r="AG18" s="12">
        <v>87651</v>
      </c>
      <c r="AH18" s="7" t="str">
        <f>IF(COUNTIF(Returns!$A$2:$A$1635,Orders!AG18)&gt;0,"Returned","Not Returned")</f>
        <v>Not Returned</v>
      </c>
    </row>
    <row r="19" spans="5:34" ht="12.75" customHeight="1" thickTop="1" thickBot="1">
      <c r="E19" s="9">
        <v>20632</v>
      </c>
      <c r="F19" s="2" t="s">
        <v>25</v>
      </c>
      <c r="G19" s="2">
        <v>0.02</v>
      </c>
      <c r="H19" s="2">
        <v>1.68</v>
      </c>
      <c r="I19" s="2">
        <v>1.57</v>
      </c>
      <c r="J19" s="2">
        <v>24</v>
      </c>
      <c r="K19" s="7" t="str">
        <f>IF(COUNTIF(Table1[Customer ID],Table1[[#This Row],[Customer ID]])&gt;1,"Repeat Customer","One-Time Customer")</f>
        <v>Repeat Customer</v>
      </c>
      <c r="L19" s="2" t="s">
        <v>92</v>
      </c>
      <c r="M19" s="2" t="s">
        <v>49</v>
      </c>
      <c r="N19" s="2" t="s">
        <v>28</v>
      </c>
      <c r="O19" s="2" t="s">
        <v>29</v>
      </c>
      <c r="P19" s="2" t="s">
        <v>30</v>
      </c>
      <c r="Q19" s="2" t="s">
        <v>31</v>
      </c>
      <c r="R19" s="2" t="s">
        <v>96</v>
      </c>
      <c r="S19" s="2">
        <v>0.59</v>
      </c>
      <c r="T19" s="7">
        <f>Table1[[#This Row],[Profit]]/Table1[[#This Row],[Sales]]</f>
        <v>-2.3587555555555557</v>
      </c>
      <c r="U19" s="2" t="s">
        <v>33</v>
      </c>
      <c r="V19" s="2" t="s">
        <v>34</v>
      </c>
      <c r="W19" s="2" t="s">
        <v>45</v>
      </c>
      <c r="X19" s="2" t="s">
        <v>95</v>
      </c>
      <c r="Y19" s="2">
        <v>92677</v>
      </c>
      <c r="Z19" s="10">
        <v>42032</v>
      </c>
      <c r="AA19" s="14" t="str">
        <f>TEXT(Table1[[#This Row],[Order Date]],"mmmm")</f>
        <v>January</v>
      </c>
      <c r="AB19" s="8" t="str">
        <f>TEXT(Table1[[#This Row],[Order Date]],"yyyy")</f>
        <v>2015</v>
      </c>
      <c r="AC19" s="10">
        <v>42034</v>
      </c>
      <c r="AD19" s="2">
        <v>-5.3071999999999999</v>
      </c>
      <c r="AE19" s="2">
        <v>1</v>
      </c>
      <c r="AF19" s="2">
        <v>2.25</v>
      </c>
      <c r="AG19" s="2">
        <v>87651</v>
      </c>
      <c r="AH19" s="7" t="str">
        <f>IF(COUNTIF(Returns!$A$2:$A$1635,Orders!AG19)&gt;0,"Returned","Not Returned")</f>
        <v>Not Returned</v>
      </c>
    </row>
    <row r="20" spans="5:34" ht="12.75" customHeight="1" thickTop="1" thickBot="1">
      <c r="E20" s="11">
        <v>23967</v>
      </c>
      <c r="F20" s="12" t="s">
        <v>37</v>
      </c>
      <c r="G20" s="12">
        <v>0.04</v>
      </c>
      <c r="H20" s="12">
        <v>4.1399999999999997</v>
      </c>
      <c r="I20" s="12">
        <v>6.6</v>
      </c>
      <c r="J20" s="12">
        <v>27</v>
      </c>
      <c r="K20" s="7" t="str">
        <f>IF(COUNTIF(Table1[Customer ID],Table1[[#This Row],[Customer ID]])&gt;1,"Repeat Customer","One-Time Customer")</f>
        <v>One-Time Customer</v>
      </c>
      <c r="L20" s="12" t="s">
        <v>97</v>
      </c>
      <c r="M20" s="12" t="s">
        <v>49</v>
      </c>
      <c r="N20" s="12" t="s">
        <v>28</v>
      </c>
      <c r="O20" s="12" t="s">
        <v>41</v>
      </c>
      <c r="P20" s="12" t="s">
        <v>50</v>
      </c>
      <c r="Q20" s="12" t="s">
        <v>59</v>
      </c>
      <c r="R20" s="12" t="s">
        <v>98</v>
      </c>
      <c r="S20" s="12">
        <v>0.49</v>
      </c>
      <c r="T20" s="7">
        <f>Table1[[#This Row],[Profit]]/Table1[[#This Row],[Sales]]</f>
        <v>0.16235852500912751</v>
      </c>
      <c r="U20" s="12" t="s">
        <v>33</v>
      </c>
      <c r="V20" s="12" t="s">
        <v>34</v>
      </c>
      <c r="W20" s="12" t="s">
        <v>45</v>
      </c>
      <c r="X20" s="12" t="s">
        <v>99</v>
      </c>
      <c r="Y20" s="12">
        <v>90712</v>
      </c>
      <c r="Z20" s="13">
        <v>42126</v>
      </c>
      <c r="AA20" s="14" t="str">
        <f>TEXT(Table1[[#This Row],[Order Date]],"mmmm")</f>
        <v>May</v>
      </c>
      <c r="AB20" s="8" t="str">
        <f>TEXT(Table1[[#This Row],[Order Date]],"yyyy")</f>
        <v>2015</v>
      </c>
      <c r="AC20" s="13">
        <v>42128</v>
      </c>
      <c r="AD20" s="12">
        <v>8.8940000000000055</v>
      </c>
      <c r="AE20" s="12">
        <v>12</v>
      </c>
      <c r="AF20" s="12">
        <v>54.78</v>
      </c>
      <c r="AG20" s="12">
        <v>87652</v>
      </c>
      <c r="AH20" s="7" t="str">
        <f>IF(COUNTIF(Returns!$A$2:$A$1635,Orders!AG20)&gt;0,"Returned","Not Returned")</f>
        <v>Not Returned</v>
      </c>
    </row>
    <row r="21" spans="5:34" ht="12.75" customHeight="1" thickTop="1" thickBot="1">
      <c r="E21" s="9">
        <v>23509</v>
      </c>
      <c r="F21" s="2" t="s">
        <v>25</v>
      </c>
      <c r="G21" s="2">
        <v>0.08</v>
      </c>
      <c r="H21" s="2">
        <v>34.99</v>
      </c>
      <c r="I21" s="2">
        <v>7.73</v>
      </c>
      <c r="J21" s="2">
        <v>32</v>
      </c>
      <c r="K21" s="7" t="str">
        <f>IF(COUNTIF(Table1[Customer ID],Table1[[#This Row],[Customer ID]])&gt;1,"Repeat Customer","One-Time Customer")</f>
        <v>Repeat Customer</v>
      </c>
      <c r="L21" s="2" t="s">
        <v>100</v>
      </c>
      <c r="M21" s="2" t="s">
        <v>49</v>
      </c>
      <c r="N21" s="2" t="s">
        <v>28</v>
      </c>
      <c r="O21" s="2" t="s">
        <v>29</v>
      </c>
      <c r="P21" s="2" t="s">
        <v>30</v>
      </c>
      <c r="Q21" s="2" t="s">
        <v>59</v>
      </c>
      <c r="R21" s="2" t="s">
        <v>101</v>
      </c>
      <c r="S21" s="2">
        <v>0.59</v>
      </c>
      <c r="T21" s="7">
        <f>Table1[[#This Row],[Profit]]/Table1[[#This Row],[Sales]]</f>
        <v>0.34070358858434585</v>
      </c>
      <c r="U21" s="2" t="s">
        <v>33</v>
      </c>
      <c r="V21" s="2" t="s">
        <v>34</v>
      </c>
      <c r="W21" s="2" t="s">
        <v>102</v>
      </c>
      <c r="X21" s="2" t="s">
        <v>103</v>
      </c>
      <c r="Y21" s="2">
        <v>97526</v>
      </c>
      <c r="Z21" s="10">
        <v>42057</v>
      </c>
      <c r="AA21" s="14" t="str">
        <f>TEXT(Table1[[#This Row],[Order Date]],"mmmm")</f>
        <v>February</v>
      </c>
      <c r="AB21" s="8" t="str">
        <f>TEXT(Table1[[#This Row],[Order Date]],"yyyy")</f>
        <v>2015</v>
      </c>
      <c r="AC21" s="10">
        <v>42058</v>
      </c>
      <c r="AD21" s="2">
        <v>144.69</v>
      </c>
      <c r="AE21" s="2">
        <v>13</v>
      </c>
      <c r="AF21" s="2">
        <v>424.68</v>
      </c>
      <c r="AG21" s="2">
        <v>89199</v>
      </c>
      <c r="AH21" s="7" t="str">
        <f>IF(COUNTIF(Returns!$A$2:$A$1635,Orders!AG21)&gt;0,"Returned","Not Returned")</f>
        <v>Not Returned</v>
      </c>
    </row>
    <row r="22" spans="5:34" ht="12.75" customHeight="1" thickTop="1" thickBot="1">
      <c r="E22" s="11">
        <v>23612</v>
      </c>
      <c r="F22" s="12" t="s">
        <v>25</v>
      </c>
      <c r="G22" s="12">
        <v>0.01</v>
      </c>
      <c r="H22" s="12">
        <v>17.98</v>
      </c>
      <c r="I22" s="12">
        <v>8.51</v>
      </c>
      <c r="J22" s="12">
        <v>32</v>
      </c>
      <c r="K22" s="7" t="str">
        <f>IF(COUNTIF(Table1[Customer ID],Table1[[#This Row],[Customer ID]])&gt;1,"Repeat Customer","One-Time Customer")</f>
        <v>Repeat Customer</v>
      </c>
      <c r="L22" s="12" t="s">
        <v>100</v>
      </c>
      <c r="M22" s="12" t="s">
        <v>49</v>
      </c>
      <c r="N22" s="12" t="s">
        <v>28</v>
      </c>
      <c r="O22" s="12" t="s">
        <v>77</v>
      </c>
      <c r="P22" s="12" t="s">
        <v>85</v>
      </c>
      <c r="Q22" s="12" t="s">
        <v>86</v>
      </c>
      <c r="R22" s="12" t="s">
        <v>104</v>
      </c>
      <c r="S22" s="12">
        <v>0.4</v>
      </c>
      <c r="T22" s="7">
        <f>Table1[[#This Row],[Profit]]/Table1[[#This Row],[Sales]]</f>
        <v>-0.89317401045556377</v>
      </c>
      <c r="U22" s="12" t="s">
        <v>33</v>
      </c>
      <c r="V22" s="12" t="s">
        <v>34</v>
      </c>
      <c r="W22" s="12" t="s">
        <v>102</v>
      </c>
      <c r="X22" s="12" t="s">
        <v>103</v>
      </c>
      <c r="Y22" s="12">
        <v>97526</v>
      </c>
      <c r="Z22" s="13">
        <v>42090</v>
      </c>
      <c r="AA22" s="14" t="str">
        <f>TEXT(Table1[[#This Row],[Order Date]],"mmmm")</f>
        <v>March</v>
      </c>
      <c r="AB22" s="8" t="str">
        <f>TEXT(Table1[[#This Row],[Order Date]],"yyyy")</f>
        <v>2015</v>
      </c>
      <c r="AC22" s="13">
        <v>42091</v>
      </c>
      <c r="AD22" s="12">
        <v>-35.878799999999998</v>
      </c>
      <c r="AE22" s="12">
        <v>2</v>
      </c>
      <c r="AF22" s="12">
        <v>40.17</v>
      </c>
      <c r="AG22" s="12">
        <v>89200</v>
      </c>
      <c r="AH22" s="7" t="str">
        <f>IF(COUNTIF(Returns!$A$2:$A$1635,Orders!AG22)&gt;0,"Returned","Not Returned")</f>
        <v>Not Returned</v>
      </c>
    </row>
    <row r="23" spans="5:34" ht="12.75" customHeight="1" thickTop="1" thickBot="1">
      <c r="E23" s="9">
        <v>23278</v>
      </c>
      <c r="F23" s="2" t="s">
        <v>56</v>
      </c>
      <c r="G23" s="2">
        <v>0.09</v>
      </c>
      <c r="H23" s="2">
        <v>125.99</v>
      </c>
      <c r="I23" s="2">
        <v>7.69</v>
      </c>
      <c r="J23" s="2">
        <v>32</v>
      </c>
      <c r="K23" s="7" t="str">
        <f>IF(COUNTIF(Table1[Customer ID],Table1[[#This Row],[Customer ID]])&gt;1,"Repeat Customer","One-Time Customer")</f>
        <v>Repeat Customer</v>
      </c>
      <c r="L23" s="2" t="s">
        <v>100</v>
      </c>
      <c r="M23" s="2" t="s">
        <v>27</v>
      </c>
      <c r="N23" s="2" t="s">
        <v>28</v>
      </c>
      <c r="O23" s="2" t="s">
        <v>77</v>
      </c>
      <c r="P23" s="2" t="s">
        <v>78</v>
      </c>
      <c r="Q23" s="2" t="s">
        <v>59</v>
      </c>
      <c r="R23" s="2" t="s">
        <v>105</v>
      </c>
      <c r="S23" s="2">
        <v>0.59</v>
      </c>
      <c r="T23" s="7">
        <f>Table1[[#This Row],[Profit]]/Table1[[#This Row],[Sales]]</f>
        <v>0.26800714695935168</v>
      </c>
      <c r="U23" s="2" t="s">
        <v>33</v>
      </c>
      <c r="V23" s="2" t="s">
        <v>34</v>
      </c>
      <c r="W23" s="2" t="s">
        <v>102</v>
      </c>
      <c r="X23" s="2" t="s">
        <v>103</v>
      </c>
      <c r="Y23" s="2">
        <v>97526</v>
      </c>
      <c r="Z23" s="10">
        <v>42024</v>
      </c>
      <c r="AA23" s="14" t="str">
        <f>TEXT(Table1[[#This Row],[Order Date]],"mmmm")</f>
        <v>January</v>
      </c>
      <c r="AB23" s="8" t="str">
        <f>TEXT(Table1[[#This Row],[Order Date]],"yyyy")</f>
        <v>2015</v>
      </c>
      <c r="AC23" s="10">
        <v>42026</v>
      </c>
      <c r="AD23" s="2">
        <v>209.99700000000001</v>
      </c>
      <c r="AE23" s="2">
        <v>8</v>
      </c>
      <c r="AF23" s="2">
        <v>783.55</v>
      </c>
      <c r="AG23" s="2">
        <v>89202</v>
      </c>
      <c r="AH23" s="7" t="str">
        <f>IF(COUNTIF(Returns!$A$2:$A$1635,Orders!AG23)&gt;0,"Returned","Not Returned")</f>
        <v>Not Returned</v>
      </c>
    </row>
    <row r="24" spans="5:34" ht="12.75" customHeight="1" thickTop="1" thickBot="1">
      <c r="E24" s="11">
        <v>19355</v>
      </c>
      <c r="F24" s="12" t="s">
        <v>106</v>
      </c>
      <c r="G24" s="12">
        <v>0.06</v>
      </c>
      <c r="H24" s="12">
        <v>205.99</v>
      </c>
      <c r="I24" s="12">
        <v>8.99</v>
      </c>
      <c r="J24" s="12">
        <v>32</v>
      </c>
      <c r="K24" s="7" t="str">
        <f>IF(COUNTIF(Table1[Customer ID],Table1[[#This Row],[Customer ID]])&gt;1,"Repeat Customer","One-Time Customer")</f>
        <v>Repeat Customer</v>
      </c>
      <c r="L24" s="12" t="s">
        <v>100</v>
      </c>
      <c r="M24" s="12" t="s">
        <v>49</v>
      </c>
      <c r="N24" s="12" t="s">
        <v>28</v>
      </c>
      <c r="O24" s="12" t="s">
        <v>77</v>
      </c>
      <c r="P24" s="12" t="s">
        <v>78</v>
      </c>
      <c r="Q24" s="12" t="s">
        <v>59</v>
      </c>
      <c r="R24" s="12" t="s">
        <v>107</v>
      </c>
      <c r="S24" s="12">
        <v>0.56000000000000005</v>
      </c>
      <c r="T24" s="7">
        <f>Table1[[#This Row],[Profit]]/Table1[[#This Row],[Sales]]</f>
        <v>0.92964196199200655</v>
      </c>
      <c r="U24" s="12" t="s">
        <v>33</v>
      </c>
      <c r="V24" s="12" t="s">
        <v>34</v>
      </c>
      <c r="W24" s="12" t="s">
        <v>102</v>
      </c>
      <c r="X24" s="12" t="s">
        <v>103</v>
      </c>
      <c r="Y24" s="12">
        <v>97526</v>
      </c>
      <c r="Z24" s="13">
        <v>42075</v>
      </c>
      <c r="AA24" s="14" t="str">
        <f>TEXT(Table1[[#This Row],[Order Date]],"mmmm")</f>
        <v>March</v>
      </c>
      <c r="AB24" s="8" t="str">
        <f>TEXT(Table1[[#This Row],[Order Date]],"yyyy")</f>
        <v>2015</v>
      </c>
      <c r="AC24" s="13">
        <v>42082</v>
      </c>
      <c r="AD24" s="12">
        <v>3568.096</v>
      </c>
      <c r="AE24" s="12">
        <v>22</v>
      </c>
      <c r="AF24" s="12">
        <v>3838.14</v>
      </c>
      <c r="AG24" s="12">
        <v>89203</v>
      </c>
      <c r="AH24" s="7" t="str">
        <f>IF(COUNTIF(Returns!$A$2:$A$1635,Orders!AG24)&gt;0,"Returned","Not Returned")</f>
        <v>Not Returned</v>
      </c>
    </row>
    <row r="25" spans="5:34" ht="12.75" customHeight="1" thickTop="1" thickBot="1">
      <c r="E25" s="9">
        <v>23654</v>
      </c>
      <c r="F25" s="2" t="s">
        <v>37</v>
      </c>
      <c r="G25" s="2">
        <v>0.03</v>
      </c>
      <c r="H25" s="2">
        <v>4.24</v>
      </c>
      <c r="I25" s="2">
        <v>5.41</v>
      </c>
      <c r="J25" s="2">
        <v>33</v>
      </c>
      <c r="K25" s="7" t="str">
        <f>IF(COUNTIF(Table1[Customer ID],Table1[[#This Row],[Customer ID]])&gt;1,"Repeat Customer","One-Time Customer")</f>
        <v>Repeat Customer</v>
      </c>
      <c r="L25" s="2" t="s">
        <v>108</v>
      </c>
      <c r="M25" s="2" t="s">
        <v>49</v>
      </c>
      <c r="N25" s="2" t="s">
        <v>28</v>
      </c>
      <c r="O25" s="2" t="s">
        <v>29</v>
      </c>
      <c r="P25" s="2" t="s">
        <v>109</v>
      </c>
      <c r="Q25" s="2" t="s">
        <v>59</v>
      </c>
      <c r="R25" s="2" t="s">
        <v>110</v>
      </c>
      <c r="S25" s="2">
        <v>0.35</v>
      </c>
      <c r="T25" s="7">
        <f>Table1[[#This Row],[Profit]]/Table1[[#This Row],[Sales]]</f>
        <v>-1.4389502385821404</v>
      </c>
      <c r="U25" s="2" t="s">
        <v>33</v>
      </c>
      <c r="V25" s="2" t="s">
        <v>34</v>
      </c>
      <c r="W25" s="2" t="s">
        <v>102</v>
      </c>
      <c r="X25" s="2" t="s">
        <v>111</v>
      </c>
      <c r="Y25" s="2">
        <v>97030</v>
      </c>
      <c r="Z25" s="10">
        <v>42170</v>
      </c>
      <c r="AA25" s="14" t="str">
        <f>TEXT(Table1[[#This Row],[Order Date]],"mmmm")</f>
        <v>June</v>
      </c>
      <c r="AB25" s="8" t="str">
        <f>TEXT(Table1[[#This Row],[Order Date]],"yyyy")</f>
        <v>2015</v>
      </c>
      <c r="AC25" s="10">
        <v>42172</v>
      </c>
      <c r="AD25" s="2">
        <v>-84.437600000000003</v>
      </c>
      <c r="AE25" s="2">
        <v>13</v>
      </c>
      <c r="AF25" s="2">
        <v>58.68</v>
      </c>
      <c r="AG25" s="2">
        <v>89201</v>
      </c>
      <c r="AH25" s="7" t="str">
        <f>IF(COUNTIF(Returns!$A$2:$A$1635,Orders!AG25)&gt;0,"Returned","Not Returned")</f>
        <v>Not Returned</v>
      </c>
    </row>
    <row r="26" spans="5:34" ht="12.75" customHeight="1" thickTop="1" thickBot="1">
      <c r="E26" s="11">
        <v>23655</v>
      </c>
      <c r="F26" s="12" t="s">
        <v>37</v>
      </c>
      <c r="G26" s="12">
        <v>0.04</v>
      </c>
      <c r="H26" s="12">
        <v>2.94</v>
      </c>
      <c r="I26" s="12">
        <v>0.7</v>
      </c>
      <c r="J26" s="12">
        <v>33</v>
      </c>
      <c r="K26" s="7" t="str">
        <f>IF(COUNTIF(Table1[Customer ID],Table1[[#This Row],[Customer ID]])&gt;1,"Repeat Customer","One-Time Customer")</f>
        <v>Repeat Customer</v>
      </c>
      <c r="L26" s="12" t="s">
        <v>108</v>
      </c>
      <c r="M26" s="12" t="s">
        <v>49</v>
      </c>
      <c r="N26" s="12" t="s">
        <v>28</v>
      </c>
      <c r="O26" s="12" t="s">
        <v>29</v>
      </c>
      <c r="P26" s="12" t="s">
        <v>30</v>
      </c>
      <c r="Q26" s="12" t="s">
        <v>31</v>
      </c>
      <c r="R26" s="12" t="s">
        <v>112</v>
      </c>
      <c r="S26" s="12">
        <v>0.57999999999999996</v>
      </c>
      <c r="T26" s="7">
        <f>Table1[[#This Row],[Profit]]/Table1[[#This Row],[Sales]]</f>
        <v>0.4578531073446328</v>
      </c>
      <c r="U26" s="12" t="s">
        <v>33</v>
      </c>
      <c r="V26" s="12" t="s">
        <v>34</v>
      </c>
      <c r="W26" s="12" t="s">
        <v>102</v>
      </c>
      <c r="X26" s="12" t="s">
        <v>111</v>
      </c>
      <c r="Y26" s="12">
        <v>97030</v>
      </c>
      <c r="Z26" s="13">
        <v>42170</v>
      </c>
      <c r="AA26" s="14" t="str">
        <f>TEXT(Table1[[#This Row],[Order Date]],"mmmm")</f>
        <v>June</v>
      </c>
      <c r="AB26" s="8" t="str">
        <f>TEXT(Table1[[#This Row],[Order Date]],"yyyy")</f>
        <v>2015</v>
      </c>
      <c r="AC26" s="13">
        <v>42171</v>
      </c>
      <c r="AD26" s="12">
        <v>24.312000000000001</v>
      </c>
      <c r="AE26" s="12">
        <v>18</v>
      </c>
      <c r="AF26" s="12">
        <v>53.1</v>
      </c>
      <c r="AG26" s="12">
        <v>89201</v>
      </c>
      <c r="AH26" s="7" t="str">
        <f>IF(COUNTIF(Returns!$A$2:$A$1635,Orders!AG26)&gt;0,"Returned","Not Returned")</f>
        <v>Not Returned</v>
      </c>
    </row>
    <row r="27" spans="5:34" ht="12.75" customHeight="1" thickTop="1" thickBot="1">
      <c r="E27" s="9">
        <v>25933</v>
      </c>
      <c r="F27" s="2" t="s">
        <v>25</v>
      </c>
      <c r="G27" s="2">
        <v>0</v>
      </c>
      <c r="H27" s="2">
        <v>99.99</v>
      </c>
      <c r="I27" s="2">
        <v>19.989999999999998</v>
      </c>
      <c r="J27" s="2">
        <v>43</v>
      </c>
      <c r="K27" s="7" t="str">
        <f>IF(COUNTIF(Table1[Customer ID],Table1[[#This Row],[Customer ID]])&gt;1,"Repeat Customer","One-Time Customer")</f>
        <v>One-Time Customer</v>
      </c>
      <c r="L27" s="2" t="s">
        <v>113</v>
      </c>
      <c r="M27" s="2" t="s">
        <v>49</v>
      </c>
      <c r="N27" s="2" t="s">
        <v>114</v>
      </c>
      <c r="O27" s="2" t="s">
        <v>77</v>
      </c>
      <c r="P27" s="2" t="s">
        <v>85</v>
      </c>
      <c r="Q27" s="2" t="s">
        <v>59</v>
      </c>
      <c r="R27" s="2" t="s">
        <v>115</v>
      </c>
      <c r="S27" s="2">
        <v>0.52</v>
      </c>
      <c r="T27" s="7">
        <f>Table1[[#This Row],[Profit]]/Table1[[#This Row],[Sales]]</f>
        <v>4.0047939171959777E-2</v>
      </c>
      <c r="U27" s="2" t="s">
        <v>33</v>
      </c>
      <c r="V27" s="2" t="s">
        <v>34</v>
      </c>
      <c r="W27" s="2" t="s">
        <v>35</v>
      </c>
      <c r="X27" s="2" t="s">
        <v>116</v>
      </c>
      <c r="Y27" s="2">
        <v>98052</v>
      </c>
      <c r="Z27" s="10">
        <v>42134</v>
      </c>
      <c r="AA27" s="14" t="str">
        <f>TEXT(Table1[[#This Row],[Order Date]],"mmmm")</f>
        <v>May</v>
      </c>
      <c r="AB27" s="8" t="str">
        <f>TEXT(Table1[[#This Row],[Order Date]],"yyyy")</f>
        <v>2015</v>
      </c>
      <c r="AC27" s="10">
        <v>42135</v>
      </c>
      <c r="AD27" s="2">
        <v>25.913820000000015</v>
      </c>
      <c r="AE27" s="2">
        <v>6</v>
      </c>
      <c r="AF27" s="2">
        <v>647.07000000000005</v>
      </c>
      <c r="AG27" s="2">
        <v>91454</v>
      </c>
      <c r="AH27" s="7" t="str">
        <f>IF(COUNTIF(Returns!$A$2:$A$1635,Orders!AG27)&gt;0,"Returned","Not Returned")</f>
        <v>Not Returned</v>
      </c>
    </row>
    <row r="28" spans="5:34" ht="12.75" customHeight="1" thickTop="1" thickBot="1">
      <c r="E28" s="11">
        <v>18551</v>
      </c>
      <c r="F28" s="12" t="s">
        <v>37</v>
      </c>
      <c r="G28" s="12">
        <v>0</v>
      </c>
      <c r="H28" s="12">
        <v>115.99</v>
      </c>
      <c r="I28" s="12">
        <v>2.5</v>
      </c>
      <c r="J28" s="12">
        <v>52</v>
      </c>
      <c r="K28" s="7" t="str">
        <f>IF(COUNTIF(Table1[Customer ID],Table1[[#This Row],[Customer ID]])&gt;1,"Repeat Customer","One-Time Customer")</f>
        <v>One-Time Customer</v>
      </c>
      <c r="L28" s="12" t="s">
        <v>117</v>
      </c>
      <c r="M28" s="12" t="s">
        <v>49</v>
      </c>
      <c r="N28" s="12" t="s">
        <v>28</v>
      </c>
      <c r="O28" s="12" t="s">
        <v>77</v>
      </c>
      <c r="P28" s="12" t="s">
        <v>78</v>
      </c>
      <c r="Q28" s="12" t="s">
        <v>59</v>
      </c>
      <c r="R28" s="12" t="s">
        <v>118</v>
      </c>
      <c r="S28" s="12">
        <v>0.56999999999999995</v>
      </c>
      <c r="T28" s="7">
        <f>Table1[[#This Row],[Profit]]/Table1[[#This Row],[Sales]]</f>
        <v>0.25941885685123756</v>
      </c>
      <c r="U28" s="12" t="s">
        <v>33</v>
      </c>
      <c r="V28" s="12" t="s">
        <v>34</v>
      </c>
      <c r="W28" s="12" t="s">
        <v>35</v>
      </c>
      <c r="X28" s="12" t="s">
        <v>119</v>
      </c>
      <c r="Y28" s="12">
        <v>98373</v>
      </c>
      <c r="Z28" s="13">
        <v>42073</v>
      </c>
      <c r="AA28" s="14" t="str">
        <f>TEXT(Table1[[#This Row],[Order Date]],"mmmm")</f>
        <v>March</v>
      </c>
      <c r="AB28" s="8" t="str">
        <f>TEXT(Table1[[#This Row],[Order Date]],"yyyy")</f>
        <v>2015</v>
      </c>
      <c r="AC28" s="13">
        <v>42073</v>
      </c>
      <c r="AD28" s="12">
        <v>162.666</v>
      </c>
      <c r="AE28" s="12">
        <v>6</v>
      </c>
      <c r="AF28" s="12">
        <v>627.04</v>
      </c>
      <c r="AG28" s="12">
        <v>88426</v>
      </c>
      <c r="AH28" s="7" t="str">
        <f>IF(COUNTIF(Returns!$A$2:$A$1635,Orders!AG28)&gt;0,"Returned","Not Returned")</f>
        <v>Not Returned</v>
      </c>
    </row>
    <row r="29" spans="5:34" ht="12.75" customHeight="1" thickTop="1" thickBot="1">
      <c r="E29" s="9">
        <v>22117</v>
      </c>
      <c r="F29" s="2" t="s">
        <v>47</v>
      </c>
      <c r="G29" s="2">
        <v>7.0000000000000007E-2</v>
      </c>
      <c r="H29" s="2">
        <v>3502.14</v>
      </c>
      <c r="I29" s="2">
        <v>8.73</v>
      </c>
      <c r="J29" s="2">
        <v>53</v>
      </c>
      <c r="K29" s="7" t="str">
        <f>IF(COUNTIF(Table1[Customer ID],Table1[[#This Row],[Customer ID]])&gt;1,"Repeat Customer","One-Time Customer")</f>
        <v>Repeat Customer</v>
      </c>
      <c r="L29" s="2" t="s">
        <v>120</v>
      </c>
      <c r="M29" s="2" t="s">
        <v>39</v>
      </c>
      <c r="N29" s="2" t="s">
        <v>28</v>
      </c>
      <c r="O29" s="2" t="s">
        <v>77</v>
      </c>
      <c r="P29" s="2" t="s">
        <v>85</v>
      </c>
      <c r="Q29" s="2" t="s">
        <v>121</v>
      </c>
      <c r="R29" s="2" t="s">
        <v>122</v>
      </c>
      <c r="S29" s="2">
        <v>0.56999999999999995</v>
      </c>
      <c r="T29" s="7">
        <f>Table1[[#This Row],[Profit]]/Table1[[#This Row],[Sales]]</f>
        <v>-2.1188961760340312</v>
      </c>
      <c r="U29" s="2" t="s">
        <v>33</v>
      </c>
      <c r="V29" s="2" t="s">
        <v>34</v>
      </c>
      <c r="W29" s="2" t="s">
        <v>35</v>
      </c>
      <c r="X29" s="2" t="s">
        <v>116</v>
      </c>
      <c r="Y29" s="2">
        <v>98052</v>
      </c>
      <c r="Z29" s="10">
        <v>42032</v>
      </c>
      <c r="AA29" s="14" t="str">
        <f>TEXT(Table1[[#This Row],[Order Date]],"mmmm")</f>
        <v>January</v>
      </c>
      <c r="AB29" s="8" t="str">
        <f>TEXT(Table1[[#This Row],[Order Date]],"yyyy")</f>
        <v>2015</v>
      </c>
      <c r="AC29" s="10">
        <v>42034</v>
      </c>
      <c r="AD29" s="2">
        <v>-6923.5991999999997</v>
      </c>
      <c r="AE29" s="2">
        <v>1</v>
      </c>
      <c r="AF29" s="2">
        <v>3267.55</v>
      </c>
      <c r="AG29" s="2">
        <v>88425</v>
      </c>
      <c r="AH29" s="7" t="str">
        <f>IF(COUNTIF(Returns!$A$2:$A$1635,Orders!AG29)&gt;0,"Returned","Not Returned")</f>
        <v>Not Returned</v>
      </c>
    </row>
    <row r="30" spans="5:34" ht="12.75" customHeight="1" thickTop="1" thickBot="1">
      <c r="E30" s="11">
        <v>18552</v>
      </c>
      <c r="F30" s="12" t="s">
        <v>37</v>
      </c>
      <c r="G30" s="12">
        <v>0.02</v>
      </c>
      <c r="H30" s="12">
        <v>5.98</v>
      </c>
      <c r="I30" s="12">
        <v>5.79</v>
      </c>
      <c r="J30" s="12">
        <v>53</v>
      </c>
      <c r="K30" s="7" t="str">
        <f>IF(COUNTIF(Table1[Customer ID],Table1[[#This Row],[Customer ID]])&gt;1,"Repeat Customer","One-Time Customer")</f>
        <v>Repeat Customer</v>
      </c>
      <c r="L30" s="12" t="s">
        <v>120</v>
      </c>
      <c r="M30" s="12" t="s">
        <v>49</v>
      </c>
      <c r="N30" s="12" t="s">
        <v>28</v>
      </c>
      <c r="O30" s="12" t="s">
        <v>29</v>
      </c>
      <c r="P30" s="12" t="s">
        <v>93</v>
      </c>
      <c r="Q30" s="12" t="s">
        <v>59</v>
      </c>
      <c r="R30" s="12" t="s">
        <v>123</v>
      </c>
      <c r="S30" s="12">
        <v>0.36</v>
      </c>
      <c r="T30" s="7">
        <f>Table1[[#This Row],[Profit]]/Table1[[#This Row],[Sales]]</f>
        <v>-0.61248752155368003</v>
      </c>
      <c r="U30" s="12" t="s">
        <v>33</v>
      </c>
      <c r="V30" s="12" t="s">
        <v>34</v>
      </c>
      <c r="W30" s="12" t="s">
        <v>35</v>
      </c>
      <c r="X30" s="12" t="s">
        <v>116</v>
      </c>
      <c r="Y30" s="12">
        <v>98052</v>
      </c>
      <c r="Z30" s="13">
        <v>42073</v>
      </c>
      <c r="AA30" s="14" t="str">
        <f>TEXT(Table1[[#This Row],[Order Date]],"mmmm")</f>
        <v>March</v>
      </c>
      <c r="AB30" s="8" t="str">
        <f>TEXT(Table1[[#This Row],[Order Date]],"yyyy")</f>
        <v>2015</v>
      </c>
      <c r="AC30" s="13">
        <v>42074</v>
      </c>
      <c r="AD30" s="12">
        <v>-67.489999999999995</v>
      </c>
      <c r="AE30" s="12">
        <v>17</v>
      </c>
      <c r="AF30" s="12">
        <v>110.19</v>
      </c>
      <c r="AG30" s="12">
        <v>88426</v>
      </c>
      <c r="AH30" s="7" t="str">
        <f>IF(COUNTIF(Returns!$A$2:$A$1635,Orders!AG30)&gt;0,"Returned","Not Returned")</f>
        <v>Not Returned</v>
      </c>
    </row>
    <row r="31" spans="5:34" ht="12.75" customHeight="1" thickTop="1" thickBot="1">
      <c r="E31" s="9">
        <v>20697</v>
      </c>
      <c r="F31" s="2" t="s">
        <v>56</v>
      </c>
      <c r="G31" s="2">
        <v>0.06</v>
      </c>
      <c r="H31" s="2">
        <v>3.8</v>
      </c>
      <c r="I31" s="2">
        <v>1.49</v>
      </c>
      <c r="J31" s="2">
        <v>56</v>
      </c>
      <c r="K31" s="7" t="str">
        <f>IF(COUNTIF(Table1[Customer ID],Table1[[#This Row],[Customer ID]])&gt;1,"Repeat Customer","One-Time Customer")</f>
        <v>Repeat Customer</v>
      </c>
      <c r="L31" s="2" t="s">
        <v>124</v>
      </c>
      <c r="M31" s="2" t="s">
        <v>49</v>
      </c>
      <c r="N31" s="2" t="s">
        <v>114</v>
      </c>
      <c r="O31" s="2" t="s">
        <v>29</v>
      </c>
      <c r="P31" s="2" t="s">
        <v>109</v>
      </c>
      <c r="Q31" s="2" t="s">
        <v>59</v>
      </c>
      <c r="R31" s="2" t="s">
        <v>125</v>
      </c>
      <c r="S31" s="2">
        <v>0.38</v>
      </c>
      <c r="T31" s="7">
        <f>Table1[[#This Row],[Profit]]/Table1[[#This Row],[Sales]]</f>
        <v>0.26686879673691366</v>
      </c>
      <c r="U31" s="2" t="s">
        <v>33</v>
      </c>
      <c r="V31" s="2" t="s">
        <v>53</v>
      </c>
      <c r="W31" s="2" t="s">
        <v>71</v>
      </c>
      <c r="X31" s="2" t="s">
        <v>126</v>
      </c>
      <c r="Y31" s="2">
        <v>14150</v>
      </c>
      <c r="Z31" s="10">
        <v>42114</v>
      </c>
      <c r="AA31" s="14" t="str">
        <f>TEXT(Table1[[#This Row],[Order Date]],"mmmm")</f>
        <v>April</v>
      </c>
      <c r="AB31" s="8" t="str">
        <f>TEXT(Table1[[#This Row],[Order Date]],"yyyy")</f>
        <v>2015</v>
      </c>
      <c r="AC31" s="10">
        <v>42115</v>
      </c>
      <c r="AD31" s="2">
        <v>19.6282</v>
      </c>
      <c r="AE31" s="2">
        <v>20</v>
      </c>
      <c r="AF31" s="2">
        <v>73.55</v>
      </c>
      <c r="AG31" s="2">
        <v>88075</v>
      </c>
      <c r="AH31" s="7" t="str">
        <f>IF(COUNTIF(Returns!$A$2:$A$1635,Orders!AG31)&gt;0,"Returned","Not Returned")</f>
        <v>Not Returned</v>
      </c>
    </row>
    <row r="32" spans="5:34" ht="12.75" customHeight="1" thickTop="1" thickBot="1">
      <c r="E32" s="11">
        <v>20698</v>
      </c>
      <c r="F32" s="12" t="s">
        <v>56</v>
      </c>
      <c r="G32" s="12">
        <v>0.06</v>
      </c>
      <c r="H32" s="12">
        <v>1.76</v>
      </c>
      <c r="I32" s="12">
        <v>0.7</v>
      </c>
      <c r="J32" s="12">
        <v>56</v>
      </c>
      <c r="K32" s="7" t="str">
        <f>IF(COUNTIF(Table1[Customer ID],Table1[[#This Row],[Customer ID]])&gt;1,"Repeat Customer","One-Time Customer")</f>
        <v>Repeat Customer</v>
      </c>
      <c r="L32" s="12" t="s">
        <v>124</v>
      </c>
      <c r="M32" s="12" t="s">
        <v>49</v>
      </c>
      <c r="N32" s="12" t="s">
        <v>114</v>
      </c>
      <c r="O32" s="12" t="s">
        <v>29</v>
      </c>
      <c r="P32" s="12" t="s">
        <v>30</v>
      </c>
      <c r="Q32" s="12" t="s">
        <v>31</v>
      </c>
      <c r="R32" s="12" t="s">
        <v>127</v>
      </c>
      <c r="S32" s="12">
        <v>0.56000000000000005</v>
      </c>
      <c r="T32" s="7">
        <f>Table1[[#This Row],[Profit]]/Table1[[#This Row],[Sales]]</f>
        <v>-5.5880960432871156E-2</v>
      </c>
      <c r="U32" s="12" t="s">
        <v>33</v>
      </c>
      <c r="V32" s="12" t="s">
        <v>53</v>
      </c>
      <c r="W32" s="12" t="s">
        <v>71</v>
      </c>
      <c r="X32" s="12" t="s">
        <v>126</v>
      </c>
      <c r="Y32" s="12">
        <v>14150</v>
      </c>
      <c r="Z32" s="13">
        <v>42114</v>
      </c>
      <c r="AA32" s="14" t="str">
        <f>TEXT(Table1[[#This Row],[Order Date]],"mmmm")</f>
        <v>April</v>
      </c>
      <c r="AB32" s="8" t="str">
        <f>TEXT(Table1[[#This Row],[Order Date]],"yyyy")</f>
        <v>2015</v>
      </c>
      <c r="AC32" s="13">
        <v>42115</v>
      </c>
      <c r="AD32" s="12">
        <v>-1.6524000000000001</v>
      </c>
      <c r="AE32" s="12">
        <v>17</v>
      </c>
      <c r="AF32" s="12">
        <v>29.57</v>
      </c>
      <c r="AG32" s="12">
        <v>88075</v>
      </c>
      <c r="AH32" s="7" t="str">
        <f>IF(COUNTIF(Returns!$A$2:$A$1635,Orders!AG32)&gt;0,"Returned","Not Returned")</f>
        <v>Not Returned</v>
      </c>
    </row>
    <row r="33" spans="5:34" ht="12.75" customHeight="1" thickTop="1" thickBot="1">
      <c r="E33" s="9">
        <v>22890</v>
      </c>
      <c r="F33" s="2" t="s">
        <v>25</v>
      </c>
      <c r="G33" s="2">
        <v>0.02</v>
      </c>
      <c r="H33" s="2">
        <v>5.98</v>
      </c>
      <c r="I33" s="2">
        <v>5.15</v>
      </c>
      <c r="J33" s="2">
        <v>62</v>
      </c>
      <c r="K33" s="7" t="str">
        <f>IF(COUNTIF(Table1[Customer ID],Table1[[#This Row],[Customer ID]])&gt;1,"Repeat Customer","One-Time Customer")</f>
        <v>Repeat Customer</v>
      </c>
      <c r="L33" s="2" t="s">
        <v>128</v>
      </c>
      <c r="M33" s="2" t="s">
        <v>49</v>
      </c>
      <c r="N33" s="2" t="s">
        <v>28</v>
      </c>
      <c r="O33" s="2" t="s">
        <v>29</v>
      </c>
      <c r="P33" s="2" t="s">
        <v>93</v>
      </c>
      <c r="Q33" s="2" t="s">
        <v>59</v>
      </c>
      <c r="R33" s="2" t="s">
        <v>129</v>
      </c>
      <c r="S33" s="2">
        <v>0.36</v>
      </c>
      <c r="T33" s="7">
        <f>Table1[[#This Row],[Profit]]/Table1[[#This Row],[Sales]]</f>
        <v>9.3654266958424603E-2</v>
      </c>
      <c r="U33" s="2" t="s">
        <v>33</v>
      </c>
      <c r="V33" s="2" t="s">
        <v>61</v>
      </c>
      <c r="W33" s="2" t="s">
        <v>130</v>
      </c>
      <c r="X33" s="2" t="s">
        <v>131</v>
      </c>
      <c r="Y33" s="2">
        <v>78664</v>
      </c>
      <c r="Z33" s="10">
        <v>42133</v>
      </c>
      <c r="AA33" s="14" t="str">
        <f>TEXT(Table1[[#This Row],[Order Date]],"mmmm")</f>
        <v>May</v>
      </c>
      <c r="AB33" s="8" t="str">
        <f>TEXT(Table1[[#This Row],[Order Date]],"yyyy")</f>
        <v>2015</v>
      </c>
      <c r="AC33" s="10">
        <v>42135</v>
      </c>
      <c r="AD33" s="2">
        <v>2.1400000000000023</v>
      </c>
      <c r="AE33" s="2">
        <v>3</v>
      </c>
      <c r="AF33" s="2">
        <v>22.85</v>
      </c>
      <c r="AG33" s="2">
        <v>87407</v>
      </c>
      <c r="AH33" s="7" t="str">
        <f>IF(COUNTIF(Returns!$A$2:$A$1635,Orders!AG33)&gt;0,"Returned","Not Returned")</f>
        <v>Not Returned</v>
      </c>
    </row>
    <row r="34" spans="5:34" ht="12.75" customHeight="1" thickTop="1" thickBot="1">
      <c r="E34" s="11">
        <v>25354</v>
      </c>
      <c r="F34" s="12" t="s">
        <v>25</v>
      </c>
      <c r="G34" s="12">
        <v>0.04</v>
      </c>
      <c r="H34" s="12">
        <v>29.14</v>
      </c>
      <c r="I34" s="12">
        <v>4.8600000000000003</v>
      </c>
      <c r="J34" s="12">
        <v>62</v>
      </c>
      <c r="K34" s="7" t="str">
        <f>IF(COUNTIF(Table1[Customer ID],Table1[[#This Row],[Customer ID]])&gt;1,"Repeat Customer","One-Time Customer")</f>
        <v>Repeat Customer</v>
      </c>
      <c r="L34" s="12" t="s">
        <v>128</v>
      </c>
      <c r="M34" s="12" t="s">
        <v>49</v>
      </c>
      <c r="N34" s="12" t="s">
        <v>28</v>
      </c>
      <c r="O34" s="12" t="s">
        <v>29</v>
      </c>
      <c r="P34" s="12" t="s">
        <v>93</v>
      </c>
      <c r="Q34" s="12" t="s">
        <v>31</v>
      </c>
      <c r="R34" s="12" t="s">
        <v>132</v>
      </c>
      <c r="S34" s="12">
        <v>0.38</v>
      </c>
      <c r="T34" s="7">
        <f>Table1[[#This Row],[Profit]]/Table1[[#This Row],[Sales]]</f>
        <v>0.69</v>
      </c>
      <c r="U34" s="12" t="s">
        <v>33</v>
      </c>
      <c r="V34" s="12" t="s">
        <v>61</v>
      </c>
      <c r="W34" s="12" t="s">
        <v>130</v>
      </c>
      <c r="X34" s="12" t="s">
        <v>131</v>
      </c>
      <c r="Y34" s="12">
        <v>78664</v>
      </c>
      <c r="Z34" s="13">
        <v>42167</v>
      </c>
      <c r="AA34" s="14" t="str">
        <f>TEXT(Table1[[#This Row],[Order Date]],"mmmm")</f>
        <v>June</v>
      </c>
      <c r="AB34" s="8" t="str">
        <f>TEXT(Table1[[#This Row],[Order Date]],"yyyy")</f>
        <v>2015</v>
      </c>
      <c r="AC34" s="13">
        <v>42169</v>
      </c>
      <c r="AD34" s="12">
        <v>349.40909999999997</v>
      </c>
      <c r="AE34" s="12">
        <v>17</v>
      </c>
      <c r="AF34" s="12">
        <v>506.39</v>
      </c>
      <c r="AG34" s="12">
        <v>87408</v>
      </c>
      <c r="AH34" s="7" t="str">
        <f>IF(COUNTIF(Returns!$A$2:$A$1635,Orders!AG34)&gt;0,"Returned","Not Returned")</f>
        <v>Not Returned</v>
      </c>
    </row>
    <row r="35" spans="5:34" ht="12.75" customHeight="1" thickTop="1" thickBot="1">
      <c r="E35" s="9">
        <v>21017</v>
      </c>
      <c r="F35" s="2" t="s">
        <v>37</v>
      </c>
      <c r="G35" s="2">
        <v>0</v>
      </c>
      <c r="H35" s="2">
        <v>3.69</v>
      </c>
      <c r="I35" s="2">
        <v>0.5</v>
      </c>
      <c r="J35" s="2">
        <v>64</v>
      </c>
      <c r="K35" s="7" t="str">
        <f>IF(COUNTIF(Table1[Customer ID],Table1[[#This Row],[Customer ID]])&gt;1,"Repeat Customer","One-Time Customer")</f>
        <v>Repeat Customer</v>
      </c>
      <c r="L35" s="2" t="s">
        <v>133</v>
      </c>
      <c r="M35" s="2" t="s">
        <v>49</v>
      </c>
      <c r="N35" s="2" t="s">
        <v>58</v>
      </c>
      <c r="O35" s="2" t="s">
        <v>29</v>
      </c>
      <c r="P35" s="2" t="s">
        <v>134</v>
      </c>
      <c r="Q35" s="2" t="s">
        <v>59</v>
      </c>
      <c r="R35" s="2" t="s">
        <v>135</v>
      </c>
      <c r="S35" s="2">
        <v>0.38</v>
      </c>
      <c r="T35" s="7">
        <f>Table1[[#This Row],[Profit]]/Table1[[#This Row],[Sales]]</f>
        <v>-9.3822749999999999</v>
      </c>
      <c r="U35" s="2" t="s">
        <v>33</v>
      </c>
      <c r="V35" s="2" t="s">
        <v>136</v>
      </c>
      <c r="W35" s="2" t="s">
        <v>137</v>
      </c>
      <c r="X35" s="2" t="s">
        <v>138</v>
      </c>
      <c r="Y35" s="2">
        <v>24153</v>
      </c>
      <c r="Z35" s="10">
        <v>42065</v>
      </c>
      <c r="AA35" s="14" t="str">
        <f>TEXT(Table1[[#This Row],[Order Date]],"mmmm")</f>
        <v>March</v>
      </c>
      <c r="AB35" s="8" t="str">
        <f>TEXT(Table1[[#This Row],[Order Date]],"yyyy")</f>
        <v>2015</v>
      </c>
      <c r="AC35" s="10">
        <v>42067</v>
      </c>
      <c r="AD35" s="2">
        <v>-37.5291</v>
      </c>
      <c r="AE35" s="2">
        <v>1</v>
      </c>
      <c r="AF35" s="2">
        <v>4</v>
      </c>
      <c r="AG35" s="2">
        <v>87406</v>
      </c>
      <c r="AH35" s="7" t="str">
        <f>IF(COUNTIF(Returns!$A$2:$A$1635,Orders!AG35)&gt;0,"Returned","Not Returned")</f>
        <v>Not Returned</v>
      </c>
    </row>
    <row r="36" spans="5:34" ht="12.75" customHeight="1" thickTop="1" thickBot="1">
      <c r="E36" s="11">
        <v>21019</v>
      </c>
      <c r="F36" s="12" t="s">
        <v>37</v>
      </c>
      <c r="G36" s="12">
        <v>0.02</v>
      </c>
      <c r="H36" s="12">
        <v>175.99</v>
      </c>
      <c r="I36" s="12">
        <v>4.99</v>
      </c>
      <c r="J36" s="12">
        <v>64</v>
      </c>
      <c r="K36" s="7" t="str">
        <f>IF(COUNTIF(Table1[Customer ID],Table1[[#This Row],[Customer ID]])&gt;1,"Repeat Customer","One-Time Customer")</f>
        <v>Repeat Customer</v>
      </c>
      <c r="L36" s="12" t="s">
        <v>133</v>
      </c>
      <c r="M36" s="12" t="s">
        <v>27</v>
      </c>
      <c r="N36" s="12" t="s">
        <v>58</v>
      </c>
      <c r="O36" s="12" t="s">
        <v>77</v>
      </c>
      <c r="P36" s="12" t="s">
        <v>78</v>
      </c>
      <c r="Q36" s="12" t="s">
        <v>59</v>
      </c>
      <c r="R36" s="12" t="s">
        <v>139</v>
      </c>
      <c r="S36" s="12">
        <v>0.59</v>
      </c>
      <c r="T36" s="7">
        <f>Table1[[#This Row],[Profit]]/Table1[[#This Row],[Sales]]</f>
        <v>0.17207527975584944</v>
      </c>
      <c r="U36" s="12" t="s">
        <v>33</v>
      </c>
      <c r="V36" s="12" t="s">
        <v>136</v>
      </c>
      <c r="W36" s="12" t="s">
        <v>137</v>
      </c>
      <c r="X36" s="12" t="s">
        <v>138</v>
      </c>
      <c r="Y36" s="12">
        <v>24153</v>
      </c>
      <c r="Z36" s="13">
        <v>42065</v>
      </c>
      <c r="AA36" s="14" t="str">
        <f>TEXT(Table1[[#This Row],[Order Date]],"mmmm")</f>
        <v>March</v>
      </c>
      <c r="AB36" s="8" t="str">
        <f>TEXT(Table1[[#This Row],[Order Date]],"yyyy")</f>
        <v>2015</v>
      </c>
      <c r="AC36" s="13">
        <v>42065</v>
      </c>
      <c r="AD36" s="12">
        <v>101.49</v>
      </c>
      <c r="AE36" s="12">
        <v>4</v>
      </c>
      <c r="AF36" s="12">
        <v>589.79999999999995</v>
      </c>
      <c r="AG36" s="12">
        <v>87406</v>
      </c>
      <c r="AH36" s="7" t="str">
        <f>IF(COUNTIF(Returns!$A$2:$A$1635,Orders!AG36)&gt;0,"Returned","Not Returned")</f>
        <v>Not Returned</v>
      </c>
    </row>
    <row r="37" spans="5:34" ht="12.75" customHeight="1" thickTop="1" thickBot="1">
      <c r="E37" s="9">
        <v>23274</v>
      </c>
      <c r="F37" s="2" t="s">
        <v>106</v>
      </c>
      <c r="G37" s="2">
        <v>0.05</v>
      </c>
      <c r="H37" s="2">
        <v>155.06</v>
      </c>
      <c r="I37" s="2">
        <v>7.07</v>
      </c>
      <c r="J37" s="2">
        <v>67</v>
      </c>
      <c r="K37" s="7" t="str">
        <f>IF(COUNTIF(Table1[Customer ID],Table1[[#This Row],[Customer ID]])&gt;1,"Repeat Customer","One-Time Customer")</f>
        <v>One-Time Customer</v>
      </c>
      <c r="L37" s="2" t="s">
        <v>140</v>
      </c>
      <c r="M37" s="2" t="s">
        <v>49</v>
      </c>
      <c r="N37" s="2" t="s">
        <v>28</v>
      </c>
      <c r="O37" s="2" t="s">
        <v>29</v>
      </c>
      <c r="P37" s="2" t="s">
        <v>141</v>
      </c>
      <c r="Q37" s="2" t="s">
        <v>59</v>
      </c>
      <c r="R37" s="2" t="s">
        <v>142</v>
      </c>
      <c r="S37" s="2">
        <v>0.59</v>
      </c>
      <c r="T37" s="7">
        <f>Table1[[#This Row],[Profit]]/Table1[[#This Row],[Sales]]</f>
        <v>0.69</v>
      </c>
      <c r="U37" s="2" t="s">
        <v>33</v>
      </c>
      <c r="V37" s="2" t="s">
        <v>34</v>
      </c>
      <c r="W37" s="2" t="s">
        <v>45</v>
      </c>
      <c r="X37" s="2" t="s">
        <v>143</v>
      </c>
      <c r="Y37" s="2">
        <v>94559</v>
      </c>
      <c r="Z37" s="10">
        <v>42006</v>
      </c>
      <c r="AA37" s="14" t="str">
        <f>TEXT(Table1[[#This Row],[Order Date]],"mmmm")</f>
        <v>January</v>
      </c>
      <c r="AB37" s="8" t="str">
        <f>TEXT(Table1[[#This Row],[Order Date]],"yyyy")</f>
        <v>2015</v>
      </c>
      <c r="AC37" s="10">
        <v>42013</v>
      </c>
      <c r="AD37" s="2">
        <v>845.66399999999987</v>
      </c>
      <c r="AE37" s="2">
        <v>8</v>
      </c>
      <c r="AF37" s="2">
        <v>1225.5999999999999</v>
      </c>
      <c r="AG37" s="2">
        <v>87946</v>
      </c>
      <c r="AH37" s="7" t="str">
        <f>IF(COUNTIF(Returns!$A$2:$A$1635,Orders!AG37)&gt;0,"Returned","Not Returned")</f>
        <v>Not Returned</v>
      </c>
    </row>
    <row r="38" spans="5:34" ht="12.75" customHeight="1" thickTop="1" thickBot="1">
      <c r="E38" s="11">
        <v>5272</v>
      </c>
      <c r="F38" s="12" t="s">
        <v>106</v>
      </c>
      <c r="G38" s="12">
        <v>0</v>
      </c>
      <c r="H38" s="12">
        <v>291.73</v>
      </c>
      <c r="I38" s="12">
        <v>48.8</v>
      </c>
      <c r="J38" s="12">
        <v>68</v>
      </c>
      <c r="K38" s="7" t="str">
        <f>IF(COUNTIF(Table1[Customer ID],Table1[[#This Row],[Customer ID]])&gt;1,"Repeat Customer","One-Time Customer")</f>
        <v>Repeat Customer</v>
      </c>
      <c r="L38" s="12" t="s">
        <v>144</v>
      </c>
      <c r="M38" s="12" t="s">
        <v>39</v>
      </c>
      <c r="N38" s="12" t="s">
        <v>28</v>
      </c>
      <c r="O38" s="12" t="s">
        <v>41</v>
      </c>
      <c r="P38" s="12" t="s">
        <v>42</v>
      </c>
      <c r="Q38" s="12" t="s">
        <v>43</v>
      </c>
      <c r="R38" s="12" t="s">
        <v>145</v>
      </c>
      <c r="S38" s="12">
        <v>0.56000000000000005</v>
      </c>
      <c r="T38" s="7">
        <f>Table1[[#This Row],[Profit]]/Table1[[#This Row],[Sales]]</f>
        <v>-0.24932448791826062</v>
      </c>
      <c r="U38" s="12" t="s">
        <v>33</v>
      </c>
      <c r="V38" s="12" t="s">
        <v>53</v>
      </c>
      <c r="W38" s="12" t="s">
        <v>71</v>
      </c>
      <c r="X38" s="12" t="s">
        <v>90</v>
      </c>
      <c r="Y38" s="12">
        <v>10177</v>
      </c>
      <c r="Z38" s="13">
        <v>42006</v>
      </c>
      <c r="AA38" s="14" t="str">
        <f>TEXT(Table1[[#This Row],[Order Date]],"mmmm")</f>
        <v>January</v>
      </c>
      <c r="AB38" s="8" t="str">
        <f>TEXT(Table1[[#This Row],[Order Date]],"yyyy")</f>
        <v>2015</v>
      </c>
      <c r="AC38" s="13">
        <v>42006</v>
      </c>
      <c r="AD38" s="12">
        <v>-308.928</v>
      </c>
      <c r="AE38" s="12">
        <v>4</v>
      </c>
      <c r="AF38" s="12">
        <v>1239.06</v>
      </c>
      <c r="AG38" s="12">
        <v>37537</v>
      </c>
      <c r="AH38" s="7" t="str">
        <f>IF(COUNTIF(Returns!$A$2:$A$1635,Orders!AG38)&gt;0,"Returned","Not Returned")</f>
        <v>Not Returned</v>
      </c>
    </row>
    <row r="39" spans="5:34" ht="12.75" customHeight="1" thickTop="1" thickBot="1">
      <c r="E39" s="9">
        <v>5273</v>
      </c>
      <c r="F39" s="2" t="s">
        <v>106</v>
      </c>
      <c r="G39" s="2">
        <v>7.0000000000000007E-2</v>
      </c>
      <c r="H39" s="2">
        <v>100.98</v>
      </c>
      <c r="I39" s="2">
        <v>45</v>
      </c>
      <c r="J39" s="2">
        <v>68</v>
      </c>
      <c r="K39" s="7" t="str">
        <f>IF(COUNTIF(Table1[Customer ID],Table1[[#This Row],[Customer ID]])&gt;1,"Repeat Customer","One-Time Customer")</f>
        <v>Repeat Customer</v>
      </c>
      <c r="L39" s="2" t="s">
        <v>144</v>
      </c>
      <c r="M39" s="2" t="s">
        <v>39</v>
      </c>
      <c r="N39" s="2" t="s">
        <v>28</v>
      </c>
      <c r="O39" s="2" t="s">
        <v>41</v>
      </c>
      <c r="P39" s="2" t="s">
        <v>42</v>
      </c>
      <c r="Q39" s="2" t="s">
        <v>43</v>
      </c>
      <c r="R39" s="2" t="s">
        <v>146</v>
      </c>
      <c r="S39" s="2">
        <v>0.69</v>
      </c>
      <c r="T39" s="7">
        <f>Table1[[#This Row],[Profit]]/Table1[[#This Row],[Sales]]</f>
        <v>-0.41138423634462262</v>
      </c>
      <c r="U39" s="2" t="s">
        <v>33</v>
      </c>
      <c r="V39" s="2" t="s">
        <v>53</v>
      </c>
      <c r="W39" s="2" t="s">
        <v>71</v>
      </c>
      <c r="X39" s="2" t="s">
        <v>90</v>
      </c>
      <c r="Y39" s="2">
        <v>10177</v>
      </c>
      <c r="Z39" s="10">
        <v>42006</v>
      </c>
      <c r="AA39" s="14" t="str">
        <f>TEXT(Table1[[#This Row],[Order Date]],"mmmm")</f>
        <v>January</v>
      </c>
      <c r="AB39" s="8" t="str">
        <f>TEXT(Table1[[#This Row],[Order Date]],"yyyy")</f>
        <v>2015</v>
      </c>
      <c r="AC39" s="10">
        <v>42008</v>
      </c>
      <c r="AD39" s="2">
        <v>-1679.7599999999998</v>
      </c>
      <c r="AE39" s="2">
        <v>43</v>
      </c>
      <c r="AF39" s="2">
        <v>4083.19</v>
      </c>
      <c r="AG39" s="2">
        <v>37537</v>
      </c>
      <c r="AH39" s="7" t="str">
        <f>IF(COUNTIF(Returns!$A$2:$A$1635,Orders!AG39)&gt;0,"Returned","Not Returned")</f>
        <v>Not Returned</v>
      </c>
    </row>
    <row r="40" spans="5:34" ht="12.75" customHeight="1" thickTop="1" thickBot="1">
      <c r="E40" s="11">
        <v>5274</v>
      </c>
      <c r="F40" s="12" t="s">
        <v>106</v>
      </c>
      <c r="G40" s="12">
        <v>0.05</v>
      </c>
      <c r="H40" s="12">
        <v>155.06</v>
      </c>
      <c r="I40" s="12">
        <v>7.07</v>
      </c>
      <c r="J40" s="12">
        <v>68</v>
      </c>
      <c r="K40" s="7" t="str">
        <f>IF(COUNTIF(Table1[Customer ID],Table1[[#This Row],[Customer ID]])&gt;1,"Repeat Customer","One-Time Customer")</f>
        <v>Repeat Customer</v>
      </c>
      <c r="L40" s="12" t="s">
        <v>144</v>
      </c>
      <c r="M40" s="12" t="s">
        <v>49</v>
      </c>
      <c r="N40" s="12" t="s">
        <v>28</v>
      </c>
      <c r="O40" s="12" t="s">
        <v>29</v>
      </c>
      <c r="P40" s="12" t="s">
        <v>141</v>
      </c>
      <c r="Q40" s="12" t="s">
        <v>59</v>
      </c>
      <c r="R40" s="12" t="s">
        <v>142</v>
      </c>
      <c r="S40" s="12">
        <v>0.59</v>
      </c>
      <c r="T40" s="7">
        <f>Table1[[#This Row],[Profit]]/Table1[[#This Row],[Sales]]</f>
        <v>0.11737074645376329</v>
      </c>
      <c r="U40" s="12" t="s">
        <v>33</v>
      </c>
      <c r="V40" s="12" t="s">
        <v>53</v>
      </c>
      <c r="W40" s="12" t="s">
        <v>71</v>
      </c>
      <c r="X40" s="12" t="s">
        <v>90</v>
      </c>
      <c r="Y40" s="12">
        <v>10177</v>
      </c>
      <c r="Z40" s="13">
        <v>42006</v>
      </c>
      <c r="AA40" s="14" t="str">
        <f>TEXT(Table1[[#This Row],[Order Date]],"mmmm")</f>
        <v>January</v>
      </c>
      <c r="AB40" s="8" t="str">
        <f>TEXT(Table1[[#This Row],[Order Date]],"yyyy")</f>
        <v>2015</v>
      </c>
      <c r="AC40" s="13">
        <v>42013</v>
      </c>
      <c r="AD40" s="12">
        <v>575.39600000000007</v>
      </c>
      <c r="AE40" s="12">
        <v>32</v>
      </c>
      <c r="AF40" s="12">
        <v>4902.38</v>
      </c>
      <c r="AG40" s="12">
        <v>37537</v>
      </c>
      <c r="AH40" s="7" t="str">
        <f>IF(COUNTIF(Returns!$A$2:$A$1635,Orders!AG40)&gt;0,"Returned","Not Returned")</f>
        <v>Not Returned</v>
      </c>
    </row>
    <row r="41" spans="5:34" ht="12.75" customHeight="1" thickTop="1" thickBot="1">
      <c r="E41" s="9">
        <v>7786</v>
      </c>
      <c r="F41" s="2" t="s">
        <v>25</v>
      </c>
      <c r="G41" s="2">
        <v>0.09</v>
      </c>
      <c r="H41" s="2">
        <v>122.99</v>
      </c>
      <c r="I41" s="2">
        <v>70.2</v>
      </c>
      <c r="J41" s="2">
        <v>68</v>
      </c>
      <c r="K41" s="7" t="str">
        <f>IF(COUNTIF(Table1[Customer ID],Table1[[#This Row],[Customer ID]])&gt;1,"Repeat Customer","One-Time Customer")</f>
        <v>Repeat Customer</v>
      </c>
      <c r="L41" s="2" t="s">
        <v>144</v>
      </c>
      <c r="M41" s="2" t="s">
        <v>39</v>
      </c>
      <c r="N41" s="2" t="s">
        <v>28</v>
      </c>
      <c r="O41" s="2" t="s">
        <v>41</v>
      </c>
      <c r="P41" s="2" t="s">
        <v>42</v>
      </c>
      <c r="Q41" s="2" t="s">
        <v>43</v>
      </c>
      <c r="R41" s="2" t="s">
        <v>147</v>
      </c>
      <c r="S41" s="2">
        <v>0.74</v>
      </c>
      <c r="T41" s="7">
        <f>Table1[[#This Row],[Profit]]/Table1[[#This Row],[Sales]]</f>
        <v>-0.42430733451655489</v>
      </c>
      <c r="U41" s="2" t="s">
        <v>33</v>
      </c>
      <c r="V41" s="2" t="s">
        <v>53</v>
      </c>
      <c r="W41" s="2" t="s">
        <v>71</v>
      </c>
      <c r="X41" s="2" t="s">
        <v>90</v>
      </c>
      <c r="Y41" s="2">
        <v>10177</v>
      </c>
      <c r="Z41" s="10">
        <v>42037</v>
      </c>
      <c r="AA41" s="14" t="str">
        <f>TEXT(Table1[[#This Row],[Order Date]],"mmmm")</f>
        <v>February</v>
      </c>
      <c r="AB41" s="8" t="str">
        <f>TEXT(Table1[[#This Row],[Order Date]],"yyyy")</f>
        <v>2015</v>
      </c>
      <c r="AC41" s="10">
        <v>42039</v>
      </c>
      <c r="AD41" s="2">
        <v>-2426.5500000000002</v>
      </c>
      <c r="AE41" s="2">
        <v>49</v>
      </c>
      <c r="AF41" s="2">
        <v>5718.85</v>
      </c>
      <c r="AG41" s="2">
        <v>55713</v>
      </c>
      <c r="AH41" s="7" t="str">
        <f>IF(COUNTIF(Returns!$A$2:$A$1635,Orders!AG41)&gt;0,"Returned","Not Returned")</f>
        <v>Not Returned</v>
      </c>
    </row>
    <row r="42" spans="5:34" ht="12.75" customHeight="1" thickTop="1" thickBot="1">
      <c r="E42" s="11">
        <v>25786</v>
      </c>
      <c r="F42" s="12" t="s">
        <v>25</v>
      </c>
      <c r="G42" s="12">
        <v>0.09</v>
      </c>
      <c r="H42" s="12">
        <v>122.99</v>
      </c>
      <c r="I42" s="12">
        <v>70.2</v>
      </c>
      <c r="J42" s="12">
        <v>70</v>
      </c>
      <c r="K42" s="7" t="str">
        <f>IF(COUNTIF(Table1[Customer ID],Table1[[#This Row],[Customer ID]])&gt;1,"Repeat Customer","One-Time Customer")</f>
        <v>One-Time Customer</v>
      </c>
      <c r="L42" s="12" t="s">
        <v>148</v>
      </c>
      <c r="M42" s="12" t="s">
        <v>39</v>
      </c>
      <c r="N42" s="12" t="s">
        <v>28</v>
      </c>
      <c r="O42" s="12" t="s">
        <v>41</v>
      </c>
      <c r="P42" s="12" t="s">
        <v>42</v>
      </c>
      <c r="Q42" s="12" t="s">
        <v>43</v>
      </c>
      <c r="R42" s="12" t="s">
        <v>147</v>
      </c>
      <c r="S42" s="12">
        <v>0.74</v>
      </c>
      <c r="T42" s="7">
        <f>Table1[[#This Row],[Profit]]/Table1[[#This Row],[Sales]]</f>
        <v>-1.732594089380449</v>
      </c>
      <c r="U42" s="12" t="s">
        <v>33</v>
      </c>
      <c r="V42" s="12" t="s">
        <v>53</v>
      </c>
      <c r="W42" s="12" t="s">
        <v>149</v>
      </c>
      <c r="X42" s="12" t="s">
        <v>150</v>
      </c>
      <c r="Y42" s="12">
        <v>5401</v>
      </c>
      <c r="Z42" s="13">
        <v>42037</v>
      </c>
      <c r="AA42" s="14" t="str">
        <f>TEXT(Table1[[#This Row],[Order Date]],"mmmm")</f>
        <v>February</v>
      </c>
      <c r="AB42" s="8" t="str">
        <f>TEXT(Table1[[#This Row],[Order Date]],"yyyy")</f>
        <v>2015</v>
      </c>
      <c r="AC42" s="13">
        <v>42039</v>
      </c>
      <c r="AD42" s="12">
        <v>-2426.5500000000002</v>
      </c>
      <c r="AE42" s="12">
        <v>12</v>
      </c>
      <c r="AF42" s="12">
        <v>1400.53</v>
      </c>
      <c r="AG42" s="12">
        <v>87947</v>
      </c>
      <c r="AH42" s="7" t="str">
        <f>IF(COUNTIF(Returns!$A$2:$A$1635,Orders!AG42)&gt;0,"Returned","Not Returned")</f>
        <v>Not Returned</v>
      </c>
    </row>
    <row r="43" spans="5:34" ht="12.75" customHeight="1" thickTop="1" thickBot="1">
      <c r="E43" s="9">
        <v>18281</v>
      </c>
      <c r="F43" s="2" t="s">
        <v>25</v>
      </c>
      <c r="G43" s="2">
        <v>0.04</v>
      </c>
      <c r="H43" s="2">
        <v>296.18</v>
      </c>
      <c r="I43" s="2">
        <v>54.12</v>
      </c>
      <c r="J43" s="2">
        <v>83</v>
      </c>
      <c r="K43" s="7" t="str">
        <f>IF(COUNTIF(Table1[Customer ID],Table1[[#This Row],[Customer ID]])&gt;1,"Repeat Customer","One-Time Customer")</f>
        <v>One-Time Customer</v>
      </c>
      <c r="L43" s="2" t="s">
        <v>151</v>
      </c>
      <c r="M43" s="2" t="s">
        <v>39</v>
      </c>
      <c r="N43" s="2" t="s">
        <v>28</v>
      </c>
      <c r="O43" s="2" t="s">
        <v>41</v>
      </c>
      <c r="P43" s="2" t="s">
        <v>152</v>
      </c>
      <c r="Q43" s="2" t="s">
        <v>121</v>
      </c>
      <c r="R43" s="2" t="s">
        <v>153</v>
      </c>
      <c r="S43" s="2">
        <v>0.76</v>
      </c>
      <c r="T43" s="7">
        <f>Table1[[#This Row],[Profit]]/Table1[[#This Row],[Sales]]</f>
        <v>-0.39287674118635058</v>
      </c>
      <c r="U43" s="2" t="s">
        <v>33</v>
      </c>
      <c r="V43" s="2" t="s">
        <v>53</v>
      </c>
      <c r="W43" s="2" t="s">
        <v>154</v>
      </c>
      <c r="X43" s="2" t="s">
        <v>155</v>
      </c>
      <c r="Y43" s="2">
        <v>44708</v>
      </c>
      <c r="Z43" s="10">
        <v>42078</v>
      </c>
      <c r="AA43" s="14" t="str">
        <f>TEXT(Table1[[#This Row],[Order Date]],"mmmm")</f>
        <v>March</v>
      </c>
      <c r="AB43" s="8" t="str">
        <f>TEXT(Table1[[#This Row],[Order Date]],"yyyy")</f>
        <v>2015</v>
      </c>
      <c r="AC43" s="10">
        <v>42078</v>
      </c>
      <c r="AD43" s="2">
        <v>-715.7782060000003</v>
      </c>
      <c r="AE43" s="2">
        <v>6</v>
      </c>
      <c r="AF43" s="2">
        <v>1821.89</v>
      </c>
      <c r="AG43" s="2">
        <v>87365</v>
      </c>
      <c r="AH43" s="7" t="str">
        <f>IF(COUNTIF(Returns!$A$2:$A$1635,Orders!AG43)&gt;0,"Returned","Not Returned")</f>
        <v>Not Returned</v>
      </c>
    </row>
    <row r="44" spans="5:34" ht="12.75" customHeight="1" thickTop="1" thickBot="1">
      <c r="E44" s="11">
        <v>23639</v>
      </c>
      <c r="F44" s="12" t="s">
        <v>37</v>
      </c>
      <c r="G44" s="12">
        <v>0</v>
      </c>
      <c r="H44" s="12">
        <v>8.09</v>
      </c>
      <c r="I44" s="12">
        <v>7.96</v>
      </c>
      <c r="J44" s="12">
        <v>84</v>
      </c>
      <c r="K44" s="7" t="str">
        <f>IF(COUNTIF(Table1[Customer ID],Table1[[#This Row],[Customer ID]])&gt;1,"Repeat Customer","One-Time Customer")</f>
        <v>Repeat Customer</v>
      </c>
      <c r="L44" s="12" t="s">
        <v>156</v>
      </c>
      <c r="M44" s="12" t="s">
        <v>49</v>
      </c>
      <c r="N44" s="12" t="s">
        <v>114</v>
      </c>
      <c r="O44" s="12" t="s">
        <v>41</v>
      </c>
      <c r="P44" s="12" t="s">
        <v>50</v>
      </c>
      <c r="Q44" s="12" t="s">
        <v>59</v>
      </c>
      <c r="R44" s="12" t="s">
        <v>157</v>
      </c>
      <c r="S44" s="12">
        <v>0.49</v>
      </c>
      <c r="T44" s="7">
        <f>Table1[[#This Row],[Profit]]/Table1[[#This Row],[Sales]]</f>
        <v>-1.5889206418993185</v>
      </c>
      <c r="U44" s="12" t="s">
        <v>33</v>
      </c>
      <c r="V44" s="12" t="s">
        <v>53</v>
      </c>
      <c r="W44" s="12" t="s">
        <v>154</v>
      </c>
      <c r="X44" s="12" t="s">
        <v>158</v>
      </c>
      <c r="Y44" s="12">
        <v>45231</v>
      </c>
      <c r="Z44" s="13">
        <v>42037</v>
      </c>
      <c r="AA44" s="14" t="str">
        <f>TEXT(Table1[[#This Row],[Order Date]],"mmmm")</f>
        <v>February</v>
      </c>
      <c r="AB44" s="8" t="str">
        <f>TEXT(Table1[[#This Row],[Order Date]],"yyyy")</f>
        <v>2015</v>
      </c>
      <c r="AC44" s="13">
        <v>42038</v>
      </c>
      <c r="AD44" s="12">
        <v>-144.56</v>
      </c>
      <c r="AE44" s="12">
        <v>11</v>
      </c>
      <c r="AF44" s="12">
        <v>90.98</v>
      </c>
      <c r="AG44" s="12">
        <v>87364</v>
      </c>
      <c r="AH44" s="7" t="str">
        <f>IF(COUNTIF(Returns!$A$2:$A$1635,Orders!AG44)&gt;0,"Returned","Not Returned")</f>
        <v>Not Returned</v>
      </c>
    </row>
    <row r="45" spans="5:34" ht="12.75" customHeight="1" thickTop="1" thickBot="1">
      <c r="E45" s="9">
        <v>23880</v>
      </c>
      <c r="F45" s="2" t="s">
        <v>25</v>
      </c>
      <c r="G45" s="2">
        <v>0.08</v>
      </c>
      <c r="H45" s="2">
        <v>896.99</v>
      </c>
      <c r="I45" s="2">
        <v>19.989999999999998</v>
      </c>
      <c r="J45" s="2">
        <v>84</v>
      </c>
      <c r="K45" s="7" t="str">
        <f>IF(COUNTIF(Table1[Customer ID],Table1[[#This Row],[Customer ID]])&gt;1,"Repeat Customer","One-Time Customer")</f>
        <v>Repeat Customer</v>
      </c>
      <c r="L45" s="2" t="s">
        <v>156</v>
      </c>
      <c r="M45" s="2" t="s">
        <v>49</v>
      </c>
      <c r="N45" s="2" t="s">
        <v>28</v>
      </c>
      <c r="O45" s="2" t="s">
        <v>29</v>
      </c>
      <c r="P45" s="2" t="s">
        <v>109</v>
      </c>
      <c r="Q45" s="2" t="s">
        <v>59</v>
      </c>
      <c r="R45" s="2" t="s">
        <v>159</v>
      </c>
      <c r="S45" s="2">
        <v>0.38</v>
      </c>
      <c r="T45" s="7">
        <f>Table1[[#This Row],[Profit]]/Table1[[#This Row],[Sales]]</f>
        <v>0.69</v>
      </c>
      <c r="U45" s="2" t="s">
        <v>33</v>
      </c>
      <c r="V45" s="2" t="s">
        <v>53</v>
      </c>
      <c r="W45" s="2" t="s">
        <v>154</v>
      </c>
      <c r="X45" s="2" t="s">
        <v>158</v>
      </c>
      <c r="Y45" s="2">
        <v>45231</v>
      </c>
      <c r="Z45" s="10">
        <v>42093</v>
      </c>
      <c r="AA45" s="14" t="str">
        <f>TEXT(Table1[[#This Row],[Order Date]],"mmmm")</f>
        <v>March</v>
      </c>
      <c r="AB45" s="8" t="str">
        <f>TEXT(Table1[[#This Row],[Order Date]],"yyyy")</f>
        <v>2015</v>
      </c>
      <c r="AC45" s="10">
        <v>42096</v>
      </c>
      <c r="AD45" s="2">
        <v>7402.32</v>
      </c>
      <c r="AE45" s="2">
        <v>13</v>
      </c>
      <c r="AF45" s="2">
        <v>10728</v>
      </c>
      <c r="AG45" s="2">
        <v>87366</v>
      </c>
      <c r="AH45" s="7" t="str">
        <f>IF(COUNTIF(Returns!$A$2:$A$1635,Orders!AG45)&gt;0,"Returned","Not Returned")</f>
        <v>Not Returned</v>
      </c>
    </row>
    <row r="46" spans="5:34" ht="12.75" customHeight="1" thickTop="1" thickBot="1">
      <c r="E46" s="11">
        <v>24663</v>
      </c>
      <c r="F46" s="12" t="s">
        <v>106</v>
      </c>
      <c r="G46" s="12">
        <v>0.05</v>
      </c>
      <c r="H46" s="12">
        <v>161.55000000000001</v>
      </c>
      <c r="I46" s="12">
        <v>19.989999999999998</v>
      </c>
      <c r="J46" s="12">
        <v>87</v>
      </c>
      <c r="K46" s="7" t="str">
        <f>IF(COUNTIF(Table1[Customer ID],Table1[[#This Row],[Customer ID]])&gt;1,"Repeat Customer","One-Time Customer")</f>
        <v>Repeat Customer</v>
      </c>
      <c r="L46" s="12" t="s">
        <v>160</v>
      </c>
      <c r="M46" s="12" t="s">
        <v>49</v>
      </c>
      <c r="N46" s="12" t="s">
        <v>28</v>
      </c>
      <c r="O46" s="12" t="s">
        <v>29</v>
      </c>
      <c r="P46" s="12" t="s">
        <v>141</v>
      </c>
      <c r="Q46" s="12" t="s">
        <v>59</v>
      </c>
      <c r="R46" s="12" t="s">
        <v>161</v>
      </c>
      <c r="S46" s="12">
        <v>0.66</v>
      </c>
      <c r="T46" s="7">
        <f>Table1[[#This Row],[Profit]]/Table1[[#This Row],[Sales]]</f>
        <v>0.60505484878616489</v>
      </c>
      <c r="U46" s="12" t="s">
        <v>33</v>
      </c>
      <c r="V46" s="12" t="s">
        <v>34</v>
      </c>
      <c r="W46" s="12" t="s">
        <v>45</v>
      </c>
      <c r="X46" s="12" t="s">
        <v>162</v>
      </c>
      <c r="Y46" s="12">
        <v>95687</v>
      </c>
      <c r="Z46" s="13">
        <v>42158</v>
      </c>
      <c r="AA46" s="14" t="str">
        <f>TEXT(Table1[[#This Row],[Order Date]],"mmmm")</f>
        <v>June</v>
      </c>
      <c r="AB46" s="8" t="str">
        <f>TEXT(Table1[[#This Row],[Order Date]],"yyyy")</f>
        <v>2015</v>
      </c>
      <c r="AC46" s="13">
        <v>42163</v>
      </c>
      <c r="AD46" s="12">
        <v>1892.424</v>
      </c>
      <c r="AE46" s="12">
        <v>19</v>
      </c>
      <c r="AF46" s="12">
        <v>3127.69</v>
      </c>
      <c r="AG46" s="12">
        <v>90596</v>
      </c>
      <c r="AH46" s="7" t="str">
        <f>IF(COUNTIF(Returns!$A$2:$A$1635,Orders!AG46)&gt;0,"Returned","Not Returned")</f>
        <v>Not Returned</v>
      </c>
    </row>
    <row r="47" spans="5:34" ht="12.75" customHeight="1" thickTop="1" thickBot="1">
      <c r="E47" s="9">
        <v>23841</v>
      </c>
      <c r="F47" s="2" t="s">
        <v>25</v>
      </c>
      <c r="G47" s="2">
        <v>0.09</v>
      </c>
      <c r="H47" s="2">
        <v>4.91</v>
      </c>
      <c r="I47" s="2">
        <v>0.5</v>
      </c>
      <c r="J47" s="2">
        <v>87</v>
      </c>
      <c r="K47" s="7" t="str">
        <f>IF(COUNTIF(Table1[Customer ID],Table1[[#This Row],[Customer ID]])&gt;1,"Repeat Customer","One-Time Customer")</f>
        <v>Repeat Customer</v>
      </c>
      <c r="L47" s="2" t="s">
        <v>160</v>
      </c>
      <c r="M47" s="2" t="s">
        <v>49</v>
      </c>
      <c r="N47" s="2" t="s">
        <v>28</v>
      </c>
      <c r="O47" s="2" t="s">
        <v>29</v>
      </c>
      <c r="P47" s="2" t="s">
        <v>134</v>
      </c>
      <c r="Q47" s="2" t="s">
        <v>59</v>
      </c>
      <c r="R47" s="2" t="s">
        <v>163</v>
      </c>
      <c r="S47" s="2">
        <v>0.36</v>
      </c>
      <c r="T47" s="7">
        <f>Table1[[#This Row],[Profit]]/Table1[[#This Row],[Sales]]</f>
        <v>0.69</v>
      </c>
      <c r="U47" s="2" t="s">
        <v>33</v>
      </c>
      <c r="V47" s="2" t="s">
        <v>34</v>
      </c>
      <c r="W47" s="2" t="s">
        <v>45</v>
      </c>
      <c r="X47" s="2" t="s">
        <v>162</v>
      </c>
      <c r="Y47" s="2">
        <v>95687</v>
      </c>
      <c r="Z47" s="10">
        <v>42085</v>
      </c>
      <c r="AA47" s="14" t="str">
        <f>TEXT(Table1[[#This Row],[Order Date]],"mmmm")</f>
        <v>March</v>
      </c>
      <c r="AB47" s="8" t="str">
        <f>TEXT(Table1[[#This Row],[Order Date]],"yyyy")</f>
        <v>2015</v>
      </c>
      <c r="AC47" s="10">
        <v>42086</v>
      </c>
      <c r="AD47" s="2">
        <v>28.855799999999999</v>
      </c>
      <c r="AE47" s="2">
        <v>9</v>
      </c>
      <c r="AF47" s="2">
        <v>41.82</v>
      </c>
      <c r="AG47" s="2">
        <v>90597</v>
      </c>
      <c r="AH47" s="7" t="str">
        <f>IF(COUNTIF(Returns!$A$2:$A$1635,Orders!AG47)&gt;0,"Returned","Not Returned")</f>
        <v>Not Returned</v>
      </c>
    </row>
    <row r="48" spans="5:34" ht="12.75" customHeight="1" thickTop="1" thickBot="1">
      <c r="E48" s="11">
        <v>23842</v>
      </c>
      <c r="F48" s="12" t="s">
        <v>25</v>
      </c>
      <c r="G48" s="12">
        <v>0.01</v>
      </c>
      <c r="H48" s="12">
        <v>296.18</v>
      </c>
      <c r="I48" s="12">
        <v>54.12</v>
      </c>
      <c r="J48" s="12">
        <v>87</v>
      </c>
      <c r="K48" s="7" t="str">
        <f>IF(COUNTIF(Table1[Customer ID],Table1[[#This Row],[Customer ID]])&gt;1,"Repeat Customer","One-Time Customer")</f>
        <v>Repeat Customer</v>
      </c>
      <c r="L48" s="12" t="s">
        <v>160</v>
      </c>
      <c r="M48" s="12" t="s">
        <v>39</v>
      </c>
      <c r="N48" s="12" t="s">
        <v>28</v>
      </c>
      <c r="O48" s="12" t="s">
        <v>41</v>
      </c>
      <c r="P48" s="12" t="s">
        <v>152</v>
      </c>
      <c r="Q48" s="12" t="s">
        <v>121</v>
      </c>
      <c r="R48" s="12" t="s">
        <v>153</v>
      </c>
      <c r="S48" s="12">
        <v>0.76</v>
      </c>
      <c r="T48" s="7">
        <f>Table1[[#This Row],[Profit]]/Table1[[#This Row],[Sales]]</f>
        <v>6.0325761896151228E-2</v>
      </c>
      <c r="U48" s="12" t="s">
        <v>33</v>
      </c>
      <c r="V48" s="12" t="s">
        <v>34</v>
      </c>
      <c r="W48" s="12" t="s">
        <v>45</v>
      </c>
      <c r="X48" s="12" t="s">
        <v>162</v>
      </c>
      <c r="Y48" s="12">
        <v>95687</v>
      </c>
      <c r="Z48" s="13">
        <v>42085</v>
      </c>
      <c r="AA48" s="14" t="str">
        <f>TEXT(Table1[[#This Row],[Order Date]],"mmmm")</f>
        <v>March</v>
      </c>
      <c r="AB48" s="8" t="str">
        <f>TEXT(Table1[[#This Row],[Order Date]],"yyyy")</f>
        <v>2015</v>
      </c>
      <c r="AC48" s="13">
        <v>42088</v>
      </c>
      <c r="AD48" s="12">
        <v>173.48</v>
      </c>
      <c r="AE48" s="12">
        <v>9</v>
      </c>
      <c r="AF48" s="12">
        <v>2875.72</v>
      </c>
      <c r="AG48" s="12">
        <v>90597</v>
      </c>
      <c r="AH48" s="7" t="str">
        <f>IF(COUNTIF(Returns!$A$2:$A$1635,Orders!AG48)&gt;0,"Returned","Not Returned")</f>
        <v>Not Returned</v>
      </c>
    </row>
    <row r="49" spans="5:34" ht="12.75" customHeight="1" thickTop="1" thickBot="1">
      <c r="E49" s="9">
        <v>23071</v>
      </c>
      <c r="F49" s="2" t="s">
        <v>25</v>
      </c>
      <c r="G49" s="2">
        <v>7.0000000000000007E-2</v>
      </c>
      <c r="H49" s="2">
        <v>19.84</v>
      </c>
      <c r="I49" s="2">
        <v>4.0999999999999996</v>
      </c>
      <c r="J49" s="2">
        <v>91</v>
      </c>
      <c r="K49" s="7" t="str">
        <f>IF(COUNTIF(Table1[Customer ID],Table1[[#This Row],[Customer ID]])&gt;1,"Repeat Customer","One-Time Customer")</f>
        <v>Repeat Customer</v>
      </c>
      <c r="L49" s="2" t="s">
        <v>164</v>
      </c>
      <c r="M49" s="2" t="s">
        <v>49</v>
      </c>
      <c r="N49" s="2" t="s">
        <v>40</v>
      </c>
      <c r="O49" s="2" t="s">
        <v>29</v>
      </c>
      <c r="P49" s="2" t="s">
        <v>30</v>
      </c>
      <c r="Q49" s="2" t="s">
        <v>31</v>
      </c>
      <c r="R49" s="2" t="s">
        <v>165</v>
      </c>
      <c r="S49" s="2">
        <v>0.44</v>
      </c>
      <c r="T49" s="7">
        <f>Table1[[#This Row],[Profit]]/Table1[[#This Row],[Sales]]</f>
        <v>0.69</v>
      </c>
      <c r="U49" s="2" t="s">
        <v>33</v>
      </c>
      <c r="V49" s="2" t="s">
        <v>34</v>
      </c>
      <c r="W49" s="2" t="s">
        <v>45</v>
      </c>
      <c r="X49" s="2" t="s">
        <v>166</v>
      </c>
      <c r="Y49" s="2">
        <v>94591</v>
      </c>
      <c r="Z49" s="10">
        <v>42141</v>
      </c>
      <c r="AA49" s="14" t="str">
        <f>TEXT(Table1[[#This Row],[Order Date]],"mmmm")</f>
        <v>May</v>
      </c>
      <c r="AB49" s="8" t="str">
        <f>TEXT(Table1[[#This Row],[Order Date]],"yyyy")</f>
        <v>2015</v>
      </c>
      <c r="AC49" s="10">
        <v>42142</v>
      </c>
      <c r="AD49" s="2">
        <v>117.852</v>
      </c>
      <c r="AE49" s="2">
        <v>9</v>
      </c>
      <c r="AF49" s="2">
        <v>170.8</v>
      </c>
      <c r="AG49" s="2">
        <v>87175</v>
      </c>
      <c r="AH49" s="7" t="str">
        <f>IF(COUNTIF(Returns!$A$2:$A$1635,Orders!AG49)&gt;0,"Returned","Not Returned")</f>
        <v>Not Returned</v>
      </c>
    </row>
    <row r="50" spans="5:34" ht="12.75" customHeight="1" thickTop="1" thickBot="1">
      <c r="E50" s="11">
        <v>19877</v>
      </c>
      <c r="F50" s="12" t="s">
        <v>56</v>
      </c>
      <c r="G50" s="12">
        <v>0.05</v>
      </c>
      <c r="H50" s="12">
        <v>5.18</v>
      </c>
      <c r="I50" s="12">
        <v>2.04</v>
      </c>
      <c r="J50" s="12">
        <v>91</v>
      </c>
      <c r="K50" s="7" t="str">
        <f>IF(COUNTIF(Table1[Customer ID],Table1[[#This Row],[Customer ID]])&gt;1,"Repeat Customer","One-Time Customer")</f>
        <v>Repeat Customer</v>
      </c>
      <c r="L50" s="12" t="s">
        <v>164</v>
      </c>
      <c r="M50" s="12" t="s">
        <v>49</v>
      </c>
      <c r="N50" s="12" t="s">
        <v>40</v>
      </c>
      <c r="O50" s="12" t="s">
        <v>29</v>
      </c>
      <c r="P50" s="12" t="s">
        <v>93</v>
      </c>
      <c r="Q50" s="12" t="s">
        <v>31</v>
      </c>
      <c r="R50" s="12" t="s">
        <v>167</v>
      </c>
      <c r="S50" s="12">
        <v>0.36</v>
      </c>
      <c r="T50" s="7">
        <f>Table1[[#This Row],[Profit]]/Table1[[#This Row],[Sales]]</f>
        <v>0.6352334703025776</v>
      </c>
      <c r="U50" s="12" t="s">
        <v>33</v>
      </c>
      <c r="V50" s="12" t="s">
        <v>34</v>
      </c>
      <c r="W50" s="12" t="s">
        <v>45</v>
      </c>
      <c r="X50" s="12" t="s">
        <v>166</v>
      </c>
      <c r="Y50" s="12">
        <v>94591</v>
      </c>
      <c r="Z50" s="13">
        <v>42053</v>
      </c>
      <c r="AA50" s="14" t="str">
        <f>TEXT(Table1[[#This Row],[Order Date]],"mmmm")</f>
        <v>February</v>
      </c>
      <c r="AB50" s="8" t="str">
        <f>TEXT(Table1[[#This Row],[Order Date]],"yyyy")</f>
        <v>2015</v>
      </c>
      <c r="AC50" s="13">
        <v>42055</v>
      </c>
      <c r="AD50" s="12">
        <v>34.010400000000004</v>
      </c>
      <c r="AE50" s="12">
        <v>10</v>
      </c>
      <c r="AF50" s="12">
        <v>53.54</v>
      </c>
      <c r="AG50" s="12">
        <v>87176</v>
      </c>
      <c r="AH50" s="7" t="str">
        <f>IF(COUNTIF(Returns!$A$2:$A$1635,Orders!AG50)&gt;0,"Returned","Not Returned")</f>
        <v>Not Returned</v>
      </c>
    </row>
    <row r="51" spans="5:34" ht="12.75" customHeight="1" thickTop="1" thickBot="1">
      <c r="E51" s="9">
        <v>19611</v>
      </c>
      <c r="F51" s="2" t="s">
        <v>56</v>
      </c>
      <c r="G51" s="2">
        <v>0.06</v>
      </c>
      <c r="H51" s="2">
        <v>175.99</v>
      </c>
      <c r="I51" s="2">
        <v>8.99</v>
      </c>
      <c r="J51" s="2">
        <v>91</v>
      </c>
      <c r="K51" s="7" t="str">
        <f>IF(COUNTIF(Table1[Customer ID],Table1[[#This Row],[Customer ID]])&gt;1,"Repeat Customer","One-Time Customer")</f>
        <v>Repeat Customer</v>
      </c>
      <c r="L51" s="2" t="s">
        <v>164</v>
      </c>
      <c r="M51" s="2" t="s">
        <v>49</v>
      </c>
      <c r="N51" s="2" t="s">
        <v>28</v>
      </c>
      <c r="O51" s="2" t="s">
        <v>77</v>
      </c>
      <c r="P51" s="2" t="s">
        <v>78</v>
      </c>
      <c r="Q51" s="2" t="s">
        <v>59</v>
      </c>
      <c r="R51" s="2" t="s">
        <v>168</v>
      </c>
      <c r="S51" s="2">
        <v>0.56999999999999995</v>
      </c>
      <c r="T51" s="7">
        <f>Table1[[#This Row],[Profit]]/Table1[[#This Row],[Sales]]</f>
        <v>0.60398063938778601</v>
      </c>
      <c r="U51" s="2" t="s">
        <v>33</v>
      </c>
      <c r="V51" s="2" t="s">
        <v>34</v>
      </c>
      <c r="W51" s="2" t="s">
        <v>45</v>
      </c>
      <c r="X51" s="2" t="s">
        <v>166</v>
      </c>
      <c r="Y51" s="2">
        <v>94591</v>
      </c>
      <c r="Z51" s="10">
        <v>42067</v>
      </c>
      <c r="AA51" s="14" t="str">
        <f>TEXT(Table1[[#This Row],[Order Date]],"mmmm")</f>
        <v>March</v>
      </c>
      <c r="AB51" s="8" t="str">
        <f>TEXT(Table1[[#This Row],[Order Date]],"yyyy")</f>
        <v>2015</v>
      </c>
      <c r="AC51" s="10">
        <v>42069</v>
      </c>
      <c r="AD51" s="2">
        <v>2031.5070000000001</v>
      </c>
      <c r="AE51" s="2">
        <v>23</v>
      </c>
      <c r="AF51" s="2">
        <v>3363.53</v>
      </c>
      <c r="AG51" s="2">
        <v>87177</v>
      </c>
      <c r="AH51" s="7" t="str">
        <f>IF(COUNTIF(Returns!$A$2:$A$1635,Orders!AG51)&gt;0,"Returned","Not Returned")</f>
        <v>Not Returned</v>
      </c>
    </row>
    <row r="52" spans="5:34" ht="12.75" customHeight="1" thickTop="1" thickBot="1">
      <c r="E52" s="11">
        <v>23069</v>
      </c>
      <c r="F52" s="12" t="s">
        <v>25</v>
      </c>
      <c r="G52" s="12">
        <v>7.0000000000000007E-2</v>
      </c>
      <c r="H52" s="12">
        <v>8.34</v>
      </c>
      <c r="I52" s="12">
        <v>1.43</v>
      </c>
      <c r="J52" s="12">
        <v>92</v>
      </c>
      <c r="K52" s="7" t="str">
        <f>IF(COUNTIF(Table1[Customer ID],Table1[[#This Row],[Customer ID]])&gt;1,"Repeat Customer","One-Time Customer")</f>
        <v>Repeat Customer</v>
      </c>
      <c r="L52" s="12" t="s">
        <v>169</v>
      </c>
      <c r="M52" s="12" t="s">
        <v>49</v>
      </c>
      <c r="N52" s="12" t="s">
        <v>40</v>
      </c>
      <c r="O52" s="12" t="s">
        <v>29</v>
      </c>
      <c r="P52" s="12" t="s">
        <v>93</v>
      </c>
      <c r="Q52" s="12" t="s">
        <v>31</v>
      </c>
      <c r="R52" s="12" t="s">
        <v>170</v>
      </c>
      <c r="S52" s="12">
        <v>0.35</v>
      </c>
      <c r="T52" s="7">
        <f>Table1[[#This Row],[Profit]]/Table1[[#This Row],[Sales]]</f>
        <v>-1.4436705027256205</v>
      </c>
      <c r="U52" s="12" t="s">
        <v>33</v>
      </c>
      <c r="V52" s="12" t="s">
        <v>136</v>
      </c>
      <c r="W52" s="12" t="s">
        <v>171</v>
      </c>
      <c r="X52" s="12" t="s">
        <v>172</v>
      </c>
      <c r="Y52" s="12">
        <v>70056</v>
      </c>
      <c r="Z52" s="13">
        <v>42141</v>
      </c>
      <c r="AA52" s="14" t="str">
        <f>TEXT(Table1[[#This Row],[Order Date]],"mmmm")</f>
        <v>May</v>
      </c>
      <c r="AB52" s="8" t="str">
        <f>TEXT(Table1[[#This Row],[Order Date]],"yyyy")</f>
        <v>2015</v>
      </c>
      <c r="AC52" s="13">
        <v>42143</v>
      </c>
      <c r="AD52" s="12">
        <v>-190.67999999999998</v>
      </c>
      <c r="AE52" s="12">
        <v>16</v>
      </c>
      <c r="AF52" s="12">
        <v>132.08000000000001</v>
      </c>
      <c r="AG52" s="12">
        <v>87175</v>
      </c>
      <c r="AH52" s="7" t="str">
        <f>IF(COUNTIF(Returns!$A$2:$A$1635,Orders!AG52)&gt;0,"Returned","Not Returned")</f>
        <v>Not Returned</v>
      </c>
    </row>
    <row r="53" spans="5:34" ht="12.75" customHeight="1" thickTop="1" thickBot="1">
      <c r="E53" s="9">
        <v>23070</v>
      </c>
      <c r="F53" s="2" t="s">
        <v>25</v>
      </c>
      <c r="G53" s="2">
        <v>0.09</v>
      </c>
      <c r="H53" s="2">
        <v>4.9800000000000004</v>
      </c>
      <c r="I53" s="2">
        <v>6.07</v>
      </c>
      <c r="J53" s="2">
        <v>92</v>
      </c>
      <c r="K53" s="7" t="str">
        <f>IF(COUNTIF(Table1[Customer ID],Table1[[#This Row],[Customer ID]])&gt;1,"Repeat Customer","One-Time Customer")</f>
        <v>Repeat Customer</v>
      </c>
      <c r="L53" s="2" t="s">
        <v>169</v>
      </c>
      <c r="M53" s="2" t="s">
        <v>49</v>
      </c>
      <c r="N53" s="2" t="s">
        <v>40</v>
      </c>
      <c r="O53" s="2" t="s">
        <v>29</v>
      </c>
      <c r="P53" s="2" t="s">
        <v>93</v>
      </c>
      <c r="Q53" s="2" t="s">
        <v>59</v>
      </c>
      <c r="R53" s="2" t="s">
        <v>173</v>
      </c>
      <c r="S53" s="2">
        <v>0.36</v>
      </c>
      <c r="T53" s="7">
        <f>Table1[[#This Row],[Profit]]/Table1[[#This Row],[Sales]]</f>
        <v>7.176841640935157</v>
      </c>
      <c r="U53" s="2" t="s">
        <v>33</v>
      </c>
      <c r="V53" s="2" t="s">
        <v>136</v>
      </c>
      <c r="W53" s="2" t="s">
        <v>171</v>
      </c>
      <c r="X53" s="2" t="s">
        <v>172</v>
      </c>
      <c r="Y53" s="2">
        <v>70056</v>
      </c>
      <c r="Z53" s="10">
        <v>42141</v>
      </c>
      <c r="AA53" s="14" t="str">
        <f>TEXT(Table1[[#This Row],[Order Date]],"mmmm")</f>
        <v>May</v>
      </c>
      <c r="AB53" s="8" t="str">
        <f>TEXT(Table1[[#This Row],[Order Date]],"yyyy")</f>
        <v>2015</v>
      </c>
      <c r="AC53" s="10">
        <v>42142</v>
      </c>
      <c r="AD53" s="2">
        <v>325.39800000000002</v>
      </c>
      <c r="AE53" s="2">
        <v>9</v>
      </c>
      <c r="AF53" s="2">
        <v>45.34</v>
      </c>
      <c r="AG53" s="2">
        <v>87175</v>
      </c>
      <c r="AH53" s="7" t="str">
        <f>IF(COUNTIF(Returns!$A$2:$A$1635,Orders!AG53)&gt;0,"Returned","Not Returned")</f>
        <v>Not Returned</v>
      </c>
    </row>
    <row r="54" spans="5:34" ht="12.75" customHeight="1" thickTop="1" thickBot="1">
      <c r="E54" s="11">
        <v>23203</v>
      </c>
      <c r="F54" s="12" t="s">
        <v>56</v>
      </c>
      <c r="G54" s="12">
        <v>0.04</v>
      </c>
      <c r="H54" s="12">
        <v>12.98</v>
      </c>
      <c r="I54" s="12">
        <v>3.14</v>
      </c>
      <c r="J54" s="12">
        <v>92</v>
      </c>
      <c r="K54" s="7" t="str">
        <f>IF(COUNTIF(Table1[Customer ID],Table1[[#This Row],[Customer ID]])&gt;1,"Repeat Customer","One-Time Customer")</f>
        <v>Repeat Customer</v>
      </c>
      <c r="L54" s="12" t="s">
        <v>169</v>
      </c>
      <c r="M54" s="12" t="s">
        <v>27</v>
      </c>
      <c r="N54" s="12" t="s">
        <v>28</v>
      </c>
      <c r="O54" s="12" t="s">
        <v>29</v>
      </c>
      <c r="P54" s="12" t="s">
        <v>174</v>
      </c>
      <c r="Q54" s="12" t="s">
        <v>51</v>
      </c>
      <c r="R54" s="12" t="s">
        <v>175</v>
      </c>
      <c r="S54" s="12">
        <v>0.6</v>
      </c>
      <c r="T54" s="7">
        <f>Table1[[#This Row],[Profit]]/Table1[[#This Row],[Sales]]</f>
        <v>0.1056193297537493</v>
      </c>
      <c r="U54" s="12" t="s">
        <v>33</v>
      </c>
      <c r="V54" s="12" t="s">
        <v>136</v>
      </c>
      <c r="W54" s="12" t="s">
        <v>171</v>
      </c>
      <c r="X54" s="12" t="s">
        <v>172</v>
      </c>
      <c r="Y54" s="12">
        <v>70056</v>
      </c>
      <c r="Z54" s="13">
        <v>42162</v>
      </c>
      <c r="AA54" s="14" t="str">
        <f>TEXT(Table1[[#This Row],[Order Date]],"mmmm")</f>
        <v>June</v>
      </c>
      <c r="AB54" s="8" t="str">
        <f>TEXT(Table1[[#This Row],[Order Date]],"yyyy")</f>
        <v>2015</v>
      </c>
      <c r="AC54" s="13">
        <v>42164</v>
      </c>
      <c r="AD54" s="12">
        <v>22.817999999999998</v>
      </c>
      <c r="AE54" s="12">
        <v>16</v>
      </c>
      <c r="AF54" s="12">
        <v>216.04</v>
      </c>
      <c r="AG54" s="12">
        <v>87178</v>
      </c>
      <c r="AH54" s="7" t="str">
        <f>IF(COUNTIF(Returns!$A$2:$A$1635,Orders!AG54)&gt;0,"Returned","Not Returned")</f>
        <v>Not Returned</v>
      </c>
    </row>
    <row r="55" spans="5:34" ht="12.75" customHeight="1" thickTop="1" thickBot="1">
      <c r="E55" s="9">
        <v>6243</v>
      </c>
      <c r="F55" s="2" t="s">
        <v>37</v>
      </c>
      <c r="G55" s="2">
        <v>0.04</v>
      </c>
      <c r="H55" s="2">
        <v>160.97999999999999</v>
      </c>
      <c r="I55" s="2">
        <v>30</v>
      </c>
      <c r="J55" s="2">
        <v>94</v>
      </c>
      <c r="K55" s="7" t="str">
        <f>IF(COUNTIF(Table1[Customer ID],Table1[[#This Row],[Customer ID]])&gt;1,"Repeat Customer","One-Time Customer")</f>
        <v>Repeat Customer</v>
      </c>
      <c r="L55" s="2" t="s">
        <v>176</v>
      </c>
      <c r="M55" s="2" t="s">
        <v>39</v>
      </c>
      <c r="N55" s="2" t="s">
        <v>40</v>
      </c>
      <c r="O55" s="2" t="s">
        <v>41</v>
      </c>
      <c r="P55" s="2" t="s">
        <v>42</v>
      </c>
      <c r="Q55" s="2" t="s">
        <v>43</v>
      </c>
      <c r="R55" s="2" t="s">
        <v>177</v>
      </c>
      <c r="S55" s="2">
        <v>0.62</v>
      </c>
      <c r="T55" s="7">
        <f>Table1[[#This Row],[Profit]]/Table1[[#This Row],[Sales]]</f>
        <v>1.8498041852417171E-2</v>
      </c>
      <c r="U55" s="2" t="s">
        <v>33</v>
      </c>
      <c r="V55" s="2" t="s">
        <v>61</v>
      </c>
      <c r="W55" s="2" t="s">
        <v>178</v>
      </c>
      <c r="X55" s="2" t="s">
        <v>179</v>
      </c>
      <c r="Y55" s="2">
        <v>60601</v>
      </c>
      <c r="Z55" s="10">
        <v>42127</v>
      </c>
      <c r="AA55" s="14" t="str">
        <f>TEXT(Table1[[#This Row],[Order Date]],"mmmm")</f>
        <v>May</v>
      </c>
      <c r="AB55" s="8" t="str">
        <f>TEXT(Table1[[#This Row],[Order Date]],"yyyy")</f>
        <v>2015</v>
      </c>
      <c r="AC55" s="10">
        <v>42129</v>
      </c>
      <c r="AD55" s="2">
        <v>116.1</v>
      </c>
      <c r="AE55" s="2">
        <v>37</v>
      </c>
      <c r="AF55" s="2">
        <v>6276.34</v>
      </c>
      <c r="AG55" s="2">
        <v>44231</v>
      </c>
      <c r="AH55" s="7" t="str">
        <f>IF(COUNTIF(Returns!$A$2:$A$1635,Orders!AG55)&gt;0,"Returned","Not Returned")</f>
        <v>Not Returned</v>
      </c>
    </row>
    <row r="56" spans="5:34" ht="12.75" customHeight="1" thickTop="1" thickBot="1">
      <c r="E56" s="11">
        <v>6244</v>
      </c>
      <c r="F56" s="12" t="s">
        <v>37</v>
      </c>
      <c r="G56" s="12">
        <v>0.01</v>
      </c>
      <c r="H56" s="12">
        <v>17.98</v>
      </c>
      <c r="I56" s="12">
        <v>4</v>
      </c>
      <c r="J56" s="12">
        <v>94</v>
      </c>
      <c r="K56" s="7" t="str">
        <f>IF(COUNTIF(Table1[Customer ID],Table1[[#This Row],[Customer ID]])&gt;1,"Repeat Customer","One-Time Customer")</f>
        <v>Repeat Customer</v>
      </c>
      <c r="L56" s="12" t="s">
        <v>176</v>
      </c>
      <c r="M56" s="12" t="s">
        <v>49</v>
      </c>
      <c r="N56" s="12" t="s">
        <v>40</v>
      </c>
      <c r="O56" s="12" t="s">
        <v>77</v>
      </c>
      <c r="P56" s="12" t="s">
        <v>180</v>
      </c>
      <c r="Q56" s="12" t="s">
        <v>59</v>
      </c>
      <c r="R56" s="12" t="s">
        <v>181</v>
      </c>
      <c r="S56" s="12">
        <v>0.79</v>
      </c>
      <c r="T56" s="7">
        <f>Table1[[#This Row],[Profit]]/Table1[[#This Row],[Sales]]</f>
        <v>-3.3013061101936643E-2</v>
      </c>
      <c r="U56" s="12" t="s">
        <v>33</v>
      </c>
      <c r="V56" s="12" t="s">
        <v>61</v>
      </c>
      <c r="W56" s="12" t="s">
        <v>178</v>
      </c>
      <c r="X56" s="12" t="s">
        <v>179</v>
      </c>
      <c r="Y56" s="12">
        <v>60601</v>
      </c>
      <c r="Z56" s="13">
        <v>42127</v>
      </c>
      <c r="AA56" s="14" t="str">
        <f>TEXT(Table1[[#This Row],[Order Date]],"mmmm")</f>
        <v>May</v>
      </c>
      <c r="AB56" s="8" t="str">
        <f>TEXT(Table1[[#This Row],[Order Date]],"yyyy")</f>
        <v>2015</v>
      </c>
      <c r="AC56" s="13">
        <v>42129</v>
      </c>
      <c r="AD56" s="12">
        <v>-87.96</v>
      </c>
      <c r="AE56" s="12">
        <v>146</v>
      </c>
      <c r="AF56" s="12">
        <v>2664.4</v>
      </c>
      <c r="AG56" s="12">
        <v>44231</v>
      </c>
      <c r="AH56" s="7" t="str">
        <f>IF(COUNTIF(Returns!$A$2:$A$1635,Orders!AG56)&gt;0,"Returned","Not Returned")</f>
        <v>Not Returned</v>
      </c>
    </row>
    <row r="57" spans="5:34" ht="12.75" customHeight="1" thickTop="1" thickBot="1">
      <c r="E57" s="9">
        <v>24243</v>
      </c>
      <c r="F57" s="2" t="s">
        <v>37</v>
      </c>
      <c r="G57" s="2">
        <v>0.04</v>
      </c>
      <c r="H57" s="2">
        <v>160.97999999999999</v>
      </c>
      <c r="I57" s="2">
        <v>30</v>
      </c>
      <c r="J57" s="2">
        <v>97</v>
      </c>
      <c r="K57" s="7" t="str">
        <f>IF(COUNTIF(Table1[Customer ID],Table1[[#This Row],[Customer ID]])&gt;1,"Repeat Customer","One-Time Customer")</f>
        <v>Repeat Customer</v>
      </c>
      <c r="L57" s="2" t="s">
        <v>182</v>
      </c>
      <c r="M57" s="2" t="s">
        <v>39</v>
      </c>
      <c r="N57" s="2" t="s">
        <v>40</v>
      </c>
      <c r="O57" s="2" t="s">
        <v>41</v>
      </c>
      <c r="P57" s="2" t="s">
        <v>42</v>
      </c>
      <c r="Q57" s="2" t="s">
        <v>43</v>
      </c>
      <c r="R57" s="2" t="s">
        <v>177</v>
      </c>
      <c r="S57" s="2">
        <v>0.62</v>
      </c>
      <c r="T57" s="7">
        <f>Table1[[#This Row],[Profit]]/Table1[[#This Row],[Sales]]</f>
        <v>0.16730421568370582</v>
      </c>
      <c r="U57" s="2" t="s">
        <v>33</v>
      </c>
      <c r="V57" s="2" t="s">
        <v>61</v>
      </c>
      <c r="W57" s="2" t="s">
        <v>183</v>
      </c>
      <c r="X57" s="2" t="s">
        <v>184</v>
      </c>
      <c r="Y57" s="2">
        <v>66502</v>
      </c>
      <c r="Z57" s="10">
        <v>42127</v>
      </c>
      <c r="AA57" s="14" t="str">
        <f>TEXT(Table1[[#This Row],[Order Date]],"mmmm")</f>
        <v>May</v>
      </c>
      <c r="AB57" s="8" t="str">
        <f>TEXT(Table1[[#This Row],[Order Date]],"yyyy")</f>
        <v>2015</v>
      </c>
      <c r="AC57" s="10">
        <v>42129</v>
      </c>
      <c r="AD57" s="2">
        <v>255.42000000000002</v>
      </c>
      <c r="AE57" s="2">
        <v>9</v>
      </c>
      <c r="AF57" s="2">
        <v>1526.68</v>
      </c>
      <c r="AG57" s="2">
        <v>87306</v>
      </c>
      <c r="AH57" s="7" t="str">
        <f>IF(COUNTIF(Returns!$A$2:$A$1635,Orders!AG57)&gt;0,"Returned","Not Returned")</f>
        <v>Not Returned</v>
      </c>
    </row>
    <row r="58" spans="5:34" ht="12.75" customHeight="1" thickTop="1" thickBot="1">
      <c r="E58" s="11">
        <v>24245</v>
      </c>
      <c r="F58" s="12" t="s">
        <v>37</v>
      </c>
      <c r="G58" s="12">
        <v>0.06</v>
      </c>
      <c r="H58" s="12">
        <v>115.99</v>
      </c>
      <c r="I58" s="12">
        <v>8.99</v>
      </c>
      <c r="J58" s="12">
        <v>97</v>
      </c>
      <c r="K58" s="7" t="str">
        <f>IF(COUNTIF(Table1[Customer ID],Table1[[#This Row],[Customer ID]])&gt;1,"Repeat Customer","One-Time Customer")</f>
        <v>Repeat Customer</v>
      </c>
      <c r="L58" s="12" t="s">
        <v>182</v>
      </c>
      <c r="M58" s="12" t="s">
        <v>49</v>
      </c>
      <c r="N58" s="12" t="s">
        <v>40</v>
      </c>
      <c r="O58" s="12" t="s">
        <v>77</v>
      </c>
      <c r="P58" s="12" t="s">
        <v>78</v>
      </c>
      <c r="Q58" s="12" t="s">
        <v>59</v>
      </c>
      <c r="R58" s="12" t="s">
        <v>185</v>
      </c>
      <c r="S58" s="12">
        <v>0.57999999999999996</v>
      </c>
      <c r="T58" s="7">
        <f>Table1[[#This Row],[Profit]]/Table1[[#This Row],[Sales]]</f>
        <v>0.35113625189494818</v>
      </c>
      <c r="U58" s="12" t="s">
        <v>33</v>
      </c>
      <c r="V58" s="12" t="s">
        <v>61</v>
      </c>
      <c r="W58" s="12" t="s">
        <v>183</v>
      </c>
      <c r="X58" s="12" t="s">
        <v>184</v>
      </c>
      <c r="Y58" s="12">
        <v>66502</v>
      </c>
      <c r="Z58" s="13">
        <v>42127</v>
      </c>
      <c r="AA58" s="14" t="str">
        <f>TEXT(Table1[[#This Row],[Order Date]],"mmmm")</f>
        <v>May</v>
      </c>
      <c r="AB58" s="8" t="str">
        <f>TEXT(Table1[[#This Row],[Order Date]],"yyyy")</f>
        <v>2015</v>
      </c>
      <c r="AC58" s="13">
        <v>42128</v>
      </c>
      <c r="AD58" s="12">
        <v>685.6146</v>
      </c>
      <c r="AE58" s="12">
        <v>20</v>
      </c>
      <c r="AF58" s="12">
        <v>1952.56</v>
      </c>
      <c r="AG58" s="12">
        <v>87306</v>
      </c>
      <c r="AH58" s="7" t="str">
        <f>IF(COUNTIF(Returns!$A$2:$A$1635,Orders!AG58)&gt;0,"Returned","Not Returned")</f>
        <v>Not Returned</v>
      </c>
    </row>
    <row r="59" spans="5:34" ht="12.75" customHeight="1" thickTop="1" thickBot="1">
      <c r="E59" s="9">
        <v>18494</v>
      </c>
      <c r="F59" s="2" t="s">
        <v>56</v>
      </c>
      <c r="G59" s="2">
        <v>0.1</v>
      </c>
      <c r="H59" s="2">
        <v>19.98</v>
      </c>
      <c r="I59" s="2">
        <v>4</v>
      </c>
      <c r="J59" s="2">
        <v>101</v>
      </c>
      <c r="K59" s="7" t="str">
        <f>IF(COUNTIF(Table1[Customer ID],Table1[[#This Row],[Customer ID]])&gt;1,"Repeat Customer","One-Time Customer")</f>
        <v>One-Time Customer</v>
      </c>
      <c r="L59" s="2" t="s">
        <v>186</v>
      </c>
      <c r="M59" s="2" t="s">
        <v>49</v>
      </c>
      <c r="N59" s="2" t="s">
        <v>114</v>
      </c>
      <c r="O59" s="2" t="s">
        <v>77</v>
      </c>
      <c r="P59" s="2" t="s">
        <v>180</v>
      </c>
      <c r="Q59" s="2" t="s">
        <v>59</v>
      </c>
      <c r="R59" s="2" t="s">
        <v>187</v>
      </c>
      <c r="S59" s="2">
        <v>0.68</v>
      </c>
      <c r="T59" s="7">
        <f>Table1[[#This Row],[Profit]]/Table1[[#This Row],[Sales]]</f>
        <v>-5.3361441417701508E-2</v>
      </c>
      <c r="U59" s="2" t="s">
        <v>33</v>
      </c>
      <c r="V59" s="2" t="s">
        <v>53</v>
      </c>
      <c r="W59" s="2" t="s">
        <v>188</v>
      </c>
      <c r="X59" s="2" t="s">
        <v>189</v>
      </c>
      <c r="Y59" s="2">
        <v>4005</v>
      </c>
      <c r="Z59" s="10">
        <v>42177</v>
      </c>
      <c r="AA59" s="14" t="str">
        <f>TEXT(Table1[[#This Row],[Order Date]],"mmmm")</f>
        <v>June</v>
      </c>
      <c r="AB59" s="8" t="str">
        <f>TEXT(Table1[[#This Row],[Order Date]],"yyyy")</f>
        <v>2015</v>
      </c>
      <c r="AC59" s="10">
        <v>42179</v>
      </c>
      <c r="AD59" s="2">
        <v>-16.2</v>
      </c>
      <c r="AE59" s="2">
        <v>16</v>
      </c>
      <c r="AF59" s="2">
        <v>303.58999999999997</v>
      </c>
      <c r="AG59" s="2">
        <v>88205</v>
      </c>
      <c r="AH59" s="7" t="str">
        <f>IF(COUNTIF(Returns!$A$2:$A$1635,Orders!AG59)&gt;0,"Returned","Not Returned")</f>
        <v>Not Returned</v>
      </c>
    </row>
    <row r="60" spans="5:34" ht="12.75" customHeight="1" thickTop="1" thickBot="1">
      <c r="E60" s="11">
        <v>6014</v>
      </c>
      <c r="F60" s="12" t="s">
        <v>56</v>
      </c>
      <c r="G60" s="12">
        <v>0.04</v>
      </c>
      <c r="H60" s="12">
        <v>300.98</v>
      </c>
      <c r="I60" s="12">
        <v>54.92</v>
      </c>
      <c r="J60" s="12">
        <v>102</v>
      </c>
      <c r="K60" s="7" t="str">
        <f>IF(COUNTIF(Table1[Customer ID],Table1[[#This Row],[Customer ID]])&gt;1,"Repeat Customer","One-Time Customer")</f>
        <v>Repeat Customer</v>
      </c>
      <c r="L60" s="12" t="s">
        <v>190</v>
      </c>
      <c r="M60" s="12" t="s">
        <v>39</v>
      </c>
      <c r="N60" s="12" t="s">
        <v>114</v>
      </c>
      <c r="O60" s="12" t="s">
        <v>41</v>
      </c>
      <c r="P60" s="12" t="s">
        <v>191</v>
      </c>
      <c r="Q60" s="12" t="s">
        <v>121</v>
      </c>
      <c r="R60" s="12" t="s">
        <v>192</v>
      </c>
      <c r="S60" s="12">
        <v>0.55000000000000004</v>
      </c>
      <c r="T60" s="7">
        <f>Table1[[#This Row],[Profit]]/Table1[[#This Row],[Sales]]</f>
        <v>0.21392841815064365</v>
      </c>
      <c r="U60" s="12" t="s">
        <v>33</v>
      </c>
      <c r="V60" s="12" t="s">
        <v>53</v>
      </c>
      <c r="W60" s="12" t="s">
        <v>193</v>
      </c>
      <c r="X60" s="12" t="s">
        <v>194</v>
      </c>
      <c r="Y60" s="12">
        <v>2129</v>
      </c>
      <c r="Z60" s="13">
        <v>42100</v>
      </c>
      <c r="AA60" s="14" t="str">
        <f>TEXT(Table1[[#This Row],[Order Date]],"mmmm")</f>
        <v>April</v>
      </c>
      <c r="AB60" s="8" t="str">
        <f>TEXT(Table1[[#This Row],[Order Date]],"yyyy")</f>
        <v>2015</v>
      </c>
      <c r="AC60" s="13">
        <v>42101</v>
      </c>
      <c r="AD60" s="12">
        <v>2023.75</v>
      </c>
      <c r="AE60" s="12">
        <v>31</v>
      </c>
      <c r="AF60" s="12">
        <v>9459.94</v>
      </c>
      <c r="AG60" s="12">
        <v>42599</v>
      </c>
      <c r="AH60" s="7" t="str">
        <f>IF(COUNTIF(Returns!$A$2:$A$1635,Orders!AG60)&gt;0,"Returned","Not Returned")</f>
        <v>Not Returned</v>
      </c>
    </row>
    <row r="61" spans="5:34" ht="12.75" customHeight="1" thickTop="1" thickBot="1">
      <c r="E61" s="9">
        <v>494</v>
      </c>
      <c r="F61" s="2" t="s">
        <v>56</v>
      </c>
      <c r="G61" s="2">
        <v>0.1</v>
      </c>
      <c r="H61" s="2">
        <v>19.98</v>
      </c>
      <c r="I61" s="2">
        <v>4</v>
      </c>
      <c r="J61" s="2">
        <v>102</v>
      </c>
      <c r="K61" s="7" t="str">
        <f>IF(COUNTIF(Table1[Customer ID],Table1[[#This Row],[Customer ID]])&gt;1,"Repeat Customer","One-Time Customer")</f>
        <v>Repeat Customer</v>
      </c>
      <c r="L61" s="2" t="s">
        <v>190</v>
      </c>
      <c r="M61" s="2" t="s">
        <v>49</v>
      </c>
      <c r="N61" s="2" t="s">
        <v>114</v>
      </c>
      <c r="O61" s="2" t="s">
        <v>77</v>
      </c>
      <c r="P61" s="2" t="s">
        <v>180</v>
      </c>
      <c r="Q61" s="2" t="s">
        <v>59</v>
      </c>
      <c r="R61" s="2" t="s">
        <v>187</v>
      </c>
      <c r="S61" s="2">
        <v>0.68</v>
      </c>
      <c r="T61" s="7">
        <f>Table1[[#This Row],[Profit]]/Table1[[#This Row],[Sales]]</f>
        <v>-1.641909642266403E-2</v>
      </c>
      <c r="U61" s="2" t="s">
        <v>33</v>
      </c>
      <c r="V61" s="2" t="s">
        <v>53</v>
      </c>
      <c r="W61" s="2" t="s">
        <v>193</v>
      </c>
      <c r="X61" s="2" t="s">
        <v>194</v>
      </c>
      <c r="Y61" s="2">
        <v>2129</v>
      </c>
      <c r="Z61" s="10">
        <v>42177</v>
      </c>
      <c r="AA61" s="14" t="str">
        <f>TEXT(Table1[[#This Row],[Order Date]],"mmmm")</f>
        <v>June</v>
      </c>
      <c r="AB61" s="8" t="str">
        <f>TEXT(Table1[[#This Row],[Order Date]],"yyyy")</f>
        <v>2015</v>
      </c>
      <c r="AC61" s="10">
        <v>42179</v>
      </c>
      <c r="AD61" s="2">
        <v>-20.25</v>
      </c>
      <c r="AE61" s="2">
        <v>65</v>
      </c>
      <c r="AF61" s="2">
        <v>1233.32</v>
      </c>
      <c r="AG61" s="2">
        <v>3397</v>
      </c>
      <c r="AH61" s="7" t="str">
        <f>IF(COUNTIF(Returns!$A$2:$A$1635,Orders!AG61)&gt;0,"Returned","Not Returned")</f>
        <v>Not Returned</v>
      </c>
    </row>
    <row r="62" spans="5:34" ht="12.75" customHeight="1" thickTop="1" thickBot="1">
      <c r="E62" s="11">
        <v>495</v>
      </c>
      <c r="F62" s="12" t="s">
        <v>56</v>
      </c>
      <c r="G62" s="12">
        <v>0.09</v>
      </c>
      <c r="H62" s="12">
        <v>2.88</v>
      </c>
      <c r="I62" s="12">
        <v>1.49</v>
      </c>
      <c r="J62" s="12">
        <v>102</v>
      </c>
      <c r="K62" s="7" t="str">
        <f>IF(COUNTIF(Table1[Customer ID],Table1[[#This Row],[Customer ID]])&gt;1,"Repeat Customer","One-Time Customer")</f>
        <v>Repeat Customer</v>
      </c>
      <c r="L62" s="12" t="s">
        <v>190</v>
      </c>
      <c r="M62" s="12" t="s">
        <v>49</v>
      </c>
      <c r="N62" s="12" t="s">
        <v>114</v>
      </c>
      <c r="O62" s="12" t="s">
        <v>29</v>
      </c>
      <c r="P62" s="12" t="s">
        <v>109</v>
      </c>
      <c r="Q62" s="12" t="s">
        <v>59</v>
      </c>
      <c r="R62" s="12" t="s">
        <v>195</v>
      </c>
      <c r="S62" s="12">
        <v>0.36</v>
      </c>
      <c r="T62" s="7">
        <f>Table1[[#This Row],[Profit]]/Table1[[#This Row],[Sales]]</f>
        <v>-7.1464806594800243E-2</v>
      </c>
      <c r="U62" s="12" t="s">
        <v>33</v>
      </c>
      <c r="V62" s="12" t="s">
        <v>53</v>
      </c>
      <c r="W62" s="12" t="s">
        <v>193</v>
      </c>
      <c r="X62" s="12" t="s">
        <v>194</v>
      </c>
      <c r="Y62" s="12">
        <v>2129</v>
      </c>
      <c r="Z62" s="13">
        <v>42177</v>
      </c>
      <c r="AA62" s="14" t="str">
        <f>TEXT(Table1[[#This Row],[Order Date]],"mmmm")</f>
        <v>June</v>
      </c>
      <c r="AB62" s="8" t="str">
        <f>TEXT(Table1[[#This Row],[Order Date]],"yyyy")</f>
        <v>2015</v>
      </c>
      <c r="AC62" s="13">
        <v>42178</v>
      </c>
      <c r="AD62" s="12">
        <v>-3.3809999999999998</v>
      </c>
      <c r="AE62" s="12">
        <v>17</v>
      </c>
      <c r="AF62" s="12">
        <v>47.31</v>
      </c>
      <c r="AG62" s="12">
        <v>3397</v>
      </c>
      <c r="AH62" s="7" t="str">
        <f>IF(COUNTIF(Returns!$A$2:$A$1635,Orders!AG62)&gt;0,"Returned","Not Returned")</f>
        <v>Not Returned</v>
      </c>
    </row>
    <row r="63" spans="5:34" ht="12.75" customHeight="1" thickTop="1" thickBot="1">
      <c r="E63" s="9">
        <v>24014</v>
      </c>
      <c r="F63" s="2" t="s">
        <v>56</v>
      </c>
      <c r="G63" s="2">
        <v>0.04</v>
      </c>
      <c r="H63" s="2">
        <v>300.98</v>
      </c>
      <c r="I63" s="2">
        <v>54.92</v>
      </c>
      <c r="J63" s="2">
        <v>107</v>
      </c>
      <c r="K63" s="7" t="str">
        <f>IF(COUNTIF(Table1[Customer ID],Table1[[#This Row],[Customer ID]])&gt;1,"Repeat Customer","One-Time Customer")</f>
        <v>One-Time Customer</v>
      </c>
      <c r="L63" s="2" t="s">
        <v>196</v>
      </c>
      <c r="M63" s="2" t="s">
        <v>39</v>
      </c>
      <c r="N63" s="2" t="s">
        <v>114</v>
      </c>
      <c r="O63" s="2" t="s">
        <v>41</v>
      </c>
      <c r="P63" s="2" t="s">
        <v>191</v>
      </c>
      <c r="Q63" s="2" t="s">
        <v>121</v>
      </c>
      <c r="R63" s="2" t="s">
        <v>192</v>
      </c>
      <c r="S63" s="2">
        <v>0.55000000000000004</v>
      </c>
      <c r="T63" s="7">
        <f>Table1[[#This Row],[Profit]]/Table1[[#This Row],[Sales]]</f>
        <v>0.69</v>
      </c>
      <c r="U63" s="2" t="s">
        <v>33</v>
      </c>
      <c r="V63" s="2" t="s">
        <v>53</v>
      </c>
      <c r="W63" s="2" t="s">
        <v>197</v>
      </c>
      <c r="X63" s="2" t="s">
        <v>198</v>
      </c>
      <c r="Y63" s="2">
        <v>3820</v>
      </c>
      <c r="Z63" s="10">
        <v>42100</v>
      </c>
      <c r="AA63" s="14" t="str">
        <f>TEXT(Table1[[#This Row],[Order Date]],"mmmm")</f>
        <v>April</v>
      </c>
      <c r="AB63" s="8" t="str">
        <f>TEXT(Table1[[#This Row],[Order Date]],"yyyy")</f>
        <v>2015</v>
      </c>
      <c r="AC63" s="10">
        <v>42101</v>
      </c>
      <c r="AD63" s="2">
        <v>1684.4762999999998</v>
      </c>
      <c r="AE63" s="2">
        <v>8</v>
      </c>
      <c r="AF63" s="2">
        <v>2441.27</v>
      </c>
      <c r="AG63" s="2">
        <v>88204</v>
      </c>
      <c r="AH63" s="7" t="str">
        <f>IF(COUNTIF(Returns!$A$2:$A$1635,Orders!AG63)&gt;0,"Returned","Not Returned")</f>
        <v>Not Returned</v>
      </c>
    </row>
    <row r="64" spans="5:34" ht="12.75" customHeight="1" thickTop="1" thickBot="1">
      <c r="E64" s="11">
        <v>18495</v>
      </c>
      <c r="F64" s="12" t="s">
        <v>56</v>
      </c>
      <c r="G64" s="12">
        <v>0.09</v>
      </c>
      <c r="H64" s="12">
        <v>2.88</v>
      </c>
      <c r="I64" s="12">
        <v>1.49</v>
      </c>
      <c r="J64" s="12">
        <v>109</v>
      </c>
      <c r="K64" s="7" t="str">
        <f>IF(COUNTIF(Table1[Customer ID],Table1[[#This Row],[Customer ID]])&gt;1,"Repeat Customer","One-Time Customer")</f>
        <v>One-Time Customer</v>
      </c>
      <c r="L64" s="12" t="s">
        <v>199</v>
      </c>
      <c r="M64" s="12" t="s">
        <v>49</v>
      </c>
      <c r="N64" s="12" t="s">
        <v>114</v>
      </c>
      <c r="O64" s="12" t="s">
        <v>29</v>
      </c>
      <c r="P64" s="12" t="s">
        <v>109</v>
      </c>
      <c r="Q64" s="12" t="s">
        <v>59</v>
      </c>
      <c r="R64" s="12" t="s">
        <v>195</v>
      </c>
      <c r="S64" s="12">
        <v>0.36</v>
      </c>
      <c r="T64" s="7">
        <f>Table1[[#This Row],[Profit]]/Table1[[#This Row],[Sales]]</f>
        <v>-0.24301886792452826</v>
      </c>
      <c r="U64" s="12" t="s">
        <v>33</v>
      </c>
      <c r="V64" s="12" t="s">
        <v>53</v>
      </c>
      <c r="W64" s="12" t="s">
        <v>54</v>
      </c>
      <c r="X64" s="12" t="s">
        <v>200</v>
      </c>
      <c r="Y64" s="12">
        <v>7644</v>
      </c>
      <c r="Z64" s="13">
        <v>42177</v>
      </c>
      <c r="AA64" s="14" t="str">
        <f>TEXT(Table1[[#This Row],[Order Date]],"mmmm")</f>
        <v>June</v>
      </c>
      <c r="AB64" s="8" t="str">
        <f>TEXT(Table1[[#This Row],[Order Date]],"yyyy")</f>
        <v>2015</v>
      </c>
      <c r="AC64" s="13">
        <v>42178</v>
      </c>
      <c r="AD64" s="12">
        <v>-2.7047999999999996</v>
      </c>
      <c r="AE64" s="12">
        <v>4</v>
      </c>
      <c r="AF64" s="12">
        <v>11.13</v>
      </c>
      <c r="AG64" s="12">
        <v>88205</v>
      </c>
      <c r="AH64" s="7" t="str">
        <f>IF(COUNTIF(Returns!$A$2:$A$1635,Orders!AG64)&gt;0,"Returned","Not Returned")</f>
        <v>Not Returned</v>
      </c>
    </row>
    <row r="65" spans="5:34" ht="12.75" customHeight="1" thickTop="1" thickBot="1">
      <c r="E65" s="9">
        <v>19074</v>
      </c>
      <c r="F65" s="2" t="s">
        <v>25</v>
      </c>
      <c r="G65" s="2">
        <v>0.03</v>
      </c>
      <c r="H65" s="2">
        <v>4.26</v>
      </c>
      <c r="I65" s="2">
        <v>1.2</v>
      </c>
      <c r="J65" s="2">
        <v>114</v>
      </c>
      <c r="K65" s="7" t="str">
        <f>IF(COUNTIF(Table1[Customer ID],Table1[[#This Row],[Customer ID]])&gt;1,"Repeat Customer","One-Time Customer")</f>
        <v>Repeat Customer</v>
      </c>
      <c r="L65" s="2" t="s">
        <v>201</v>
      </c>
      <c r="M65" s="2" t="s">
        <v>49</v>
      </c>
      <c r="N65" s="2" t="s">
        <v>40</v>
      </c>
      <c r="O65" s="2" t="s">
        <v>29</v>
      </c>
      <c r="P65" s="2" t="s">
        <v>30</v>
      </c>
      <c r="Q65" s="2" t="s">
        <v>31</v>
      </c>
      <c r="R65" s="2" t="s">
        <v>202</v>
      </c>
      <c r="S65" s="2">
        <v>0.44</v>
      </c>
      <c r="T65" s="7">
        <f>Table1[[#This Row],[Profit]]/Table1[[#This Row],[Sales]]</f>
        <v>0.63247457627118653</v>
      </c>
      <c r="U65" s="2" t="s">
        <v>33</v>
      </c>
      <c r="V65" s="2" t="s">
        <v>34</v>
      </c>
      <c r="W65" s="2" t="s">
        <v>102</v>
      </c>
      <c r="X65" s="2" t="s">
        <v>203</v>
      </c>
      <c r="Y65" s="2">
        <v>97035</v>
      </c>
      <c r="Z65" s="10">
        <v>42007</v>
      </c>
      <c r="AA65" s="14" t="str">
        <f>TEXT(Table1[[#This Row],[Order Date]],"mmmm")</f>
        <v>January</v>
      </c>
      <c r="AB65" s="8" t="str">
        <f>TEXT(Table1[[#This Row],[Order Date]],"yyyy")</f>
        <v>2015</v>
      </c>
      <c r="AC65" s="10">
        <v>42008</v>
      </c>
      <c r="AD65" s="2">
        <v>18.658000000000001</v>
      </c>
      <c r="AE65" s="2">
        <v>7</v>
      </c>
      <c r="AF65" s="2">
        <v>29.5</v>
      </c>
      <c r="AG65" s="2">
        <v>89583</v>
      </c>
      <c r="AH65" s="7" t="str">
        <f>IF(COUNTIF(Returns!$A$2:$A$1635,Orders!AG65)&gt;0,"Returned","Not Returned")</f>
        <v>Not Returned</v>
      </c>
    </row>
    <row r="66" spans="5:34" ht="12.75" customHeight="1" thickTop="1" thickBot="1">
      <c r="E66" s="11">
        <v>19950</v>
      </c>
      <c r="F66" s="12" t="s">
        <v>56</v>
      </c>
      <c r="G66" s="12">
        <v>0.01</v>
      </c>
      <c r="H66" s="12">
        <v>4.91</v>
      </c>
      <c r="I66" s="12">
        <v>0.5</v>
      </c>
      <c r="J66" s="12">
        <v>114</v>
      </c>
      <c r="K66" s="7" t="str">
        <f>IF(COUNTIF(Table1[Customer ID],Table1[[#This Row],[Customer ID]])&gt;1,"Repeat Customer","One-Time Customer")</f>
        <v>Repeat Customer</v>
      </c>
      <c r="L66" s="12" t="s">
        <v>201</v>
      </c>
      <c r="M66" s="12" t="s">
        <v>49</v>
      </c>
      <c r="N66" s="12" t="s">
        <v>40</v>
      </c>
      <c r="O66" s="12" t="s">
        <v>29</v>
      </c>
      <c r="P66" s="12" t="s">
        <v>134</v>
      </c>
      <c r="Q66" s="12" t="s">
        <v>59</v>
      </c>
      <c r="R66" s="12" t="s">
        <v>163</v>
      </c>
      <c r="S66" s="12">
        <v>0.36</v>
      </c>
      <c r="T66" s="7">
        <f>Table1[[#This Row],[Profit]]/Table1[[#This Row],[Sales]]</f>
        <v>0.69</v>
      </c>
      <c r="U66" s="12" t="s">
        <v>33</v>
      </c>
      <c r="V66" s="12" t="s">
        <v>34</v>
      </c>
      <c r="W66" s="12" t="s">
        <v>102</v>
      </c>
      <c r="X66" s="12" t="s">
        <v>203</v>
      </c>
      <c r="Y66" s="12">
        <v>97035</v>
      </c>
      <c r="Z66" s="13">
        <v>42098</v>
      </c>
      <c r="AA66" s="14" t="str">
        <f>TEXT(Table1[[#This Row],[Order Date]],"mmmm")</f>
        <v>April</v>
      </c>
      <c r="AB66" s="8" t="str">
        <f>TEXT(Table1[[#This Row],[Order Date]],"yyyy")</f>
        <v>2015</v>
      </c>
      <c r="AC66" s="13">
        <v>42100</v>
      </c>
      <c r="AD66" s="12">
        <v>40.247699999999995</v>
      </c>
      <c r="AE66" s="12">
        <v>12</v>
      </c>
      <c r="AF66" s="12">
        <v>58.33</v>
      </c>
      <c r="AG66" s="12">
        <v>89584</v>
      </c>
      <c r="AH66" s="7" t="str">
        <f>IF(COUNTIF(Returns!$A$2:$A$1635,Orders!AG66)&gt;0,"Returned","Not Returned")</f>
        <v>Not Returned</v>
      </c>
    </row>
    <row r="67" spans="5:34" ht="12.75" customHeight="1" thickTop="1" thickBot="1">
      <c r="E67" s="9">
        <v>19951</v>
      </c>
      <c r="F67" s="2" t="s">
        <v>56</v>
      </c>
      <c r="G67" s="2">
        <v>0.09</v>
      </c>
      <c r="H67" s="2">
        <v>4</v>
      </c>
      <c r="I67" s="2">
        <v>1.3</v>
      </c>
      <c r="J67" s="2">
        <v>114</v>
      </c>
      <c r="K67" s="7" t="str">
        <f>IF(COUNTIF(Table1[Customer ID],Table1[[#This Row],[Customer ID]])&gt;1,"Repeat Customer","One-Time Customer")</f>
        <v>Repeat Customer</v>
      </c>
      <c r="L67" s="2" t="s">
        <v>201</v>
      </c>
      <c r="M67" s="2" t="s">
        <v>27</v>
      </c>
      <c r="N67" s="2" t="s">
        <v>40</v>
      </c>
      <c r="O67" s="2" t="s">
        <v>29</v>
      </c>
      <c r="P67" s="2" t="s">
        <v>93</v>
      </c>
      <c r="Q67" s="2" t="s">
        <v>31</v>
      </c>
      <c r="R67" s="2" t="s">
        <v>204</v>
      </c>
      <c r="S67" s="2">
        <v>0.37</v>
      </c>
      <c r="T67" s="7">
        <f>Table1[[#This Row],[Profit]]/Table1[[#This Row],[Sales]]</f>
        <v>0.69</v>
      </c>
      <c r="U67" s="2" t="s">
        <v>33</v>
      </c>
      <c r="V67" s="2" t="s">
        <v>34</v>
      </c>
      <c r="W67" s="2" t="s">
        <v>102</v>
      </c>
      <c r="X67" s="2" t="s">
        <v>203</v>
      </c>
      <c r="Y67" s="2">
        <v>97035</v>
      </c>
      <c r="Z67" s="10">
        <v>42098</v>
      </c>
      <c r="AA67" s="14" t="str">
        <f>TEXT(Table1[[#This Row],[Order Date]],"mmmm")</f>
        <v>April</v>
      </c>
      <c r="AB67" s="8" t="str">
        <f>TEXT(Table1[[#This Row],[Order Date]],"yyyy")</f>
        <v>2015</v>
      </c>
      <c r="AC67" s="10">
        <v>42100</v>
      </c>
      <c r="AD67" s="2">
        <v>14.0898</v>
      </c>
      <c r="AE67" s="2">
        <v>5</v>
      </c>
      <c r="AF67" s="2">
        <v>20.420000000000002</v>
      </c>
      <c r="AG67" s="2">
        <v>89584</v>
      </c>
      <c r="AH67" s="7" t="str">
        <f>IF(COUNTIF(Returns!$A$2:$A$1635,Orders!AG67)&gt;0,"Returned","Not Returned")</f>
        <v>Not Returned</v>
      </c>
    </row>
    <row r="68" spans="5:34" ht="12.75" customHeight="1" thickTop="1" thickBot="1">
      <c r="E68" s="11">
        <v>26241</v>
      </c>
      <c r="F68" s="12" t="s">
        <v>106</v>
      </c>
      <c r="G68" s="12">
        <v>7.0000000000000007E-2</v>
      </c>
      <c r="H68" s="12">
        <v>2.12</v>
      </c>
      <c r="I68" s="12">
        <v>1.99</v>
      </c>
      <c r="J68" s="12">
        <v>115</v>
      </c>
      <c r="K68" s="7" t="str">
        <f>IF(COUNTIF(Table1[Customer ID],Table1[[#This Row],[Customer ID]])&gt;1,"Repeat Customer","One-Time Customer")</f>
        <v>One-Time Customer</v>
      </c>
      <c r="L68" s="12" t="s">
        <v>205</v>
      </c>
      <c r="M68" s="12" t="s">
        <v>49</v>
      </c>
      <c r="N68" s="12" t="s">
        <v>40</v>
      </c>
      <c r="O68" s="12" t="s">
        <v>77</v>
      </c>
      <c r="P68" s="12" t="s">
        <v>180</v>
      </c>
      <c r="Q68" s="12" t="s">
        <v>51</v>
      </c>
      <c r="R68" s="12" t="s">
        <v>206</v>
      </c>
      <c r="S68" s="12">
        <v>0.55000000000000004</v>
      </c>
      <c r="T68" s="7">
        <f>Table1[[#This Row],[Profit]]/Table1[[#This Row],[Sales]]</f>
        <v>-2.1419255849635599</v>
      </c>
      <c r="U68" s="12" t="s">
        <v>33</v>
      </c>
      <c r="V68" s="12" t="s">
        <v>34</v>
      </c>
      <c r="W68" s="12" t="s">
        <v>102</v>
      </c>
      <c r="X68" s="12" t="s">
        <v>207</v>
      </c>
      <c r="Y68" s="12">
        <v>97128</v>
      </c>
      <c r="Z68" s="13">
        <v>42103</v>
      </c>
      <c r="AA68" s="14" t="str">
        <f>TEXT(Table1[[#This Row],[Order Date]],"mmmm")</f>
        <v>April</v>
      </c>
      <c r="AB68" s="8" t="str">
        <f>TEXT(Table1[[#This Row],[Order Date]],"yyyy")</f>
        <v>2015</v>
      </c>
      <c r="AC68" s="13">
        <v>42105</v>
      </c>
      <c r="AD68" s="12">
        <v>-55.84</v>
      </c>
      <c r="AE68" s="12">
        <v>12</v>
      </c>
      <c r="AF68" s="12">
        <v>26.07</v>
      </c>
      <c r="AG68" s="12">
        <v>89585</v>
      </c>
      <c r="AH68" s="7" t="str">
        <f>IF(COUNTIF(Returns!$A$2:$A$1635,Orders!AG68)&gt;0,"Returned","Not Returned")</f>
        <v>Not Returned</v>
      </c>
    </row>
    <row r="69" spans="5:34" ht="12.75" customHeight="1" thickTop="1" thickBot="1">
      <c r="E69" s="9">
        <v>1074</v>
      </c>
      <c r="F69" s="2" t="s">
        <v>25</v>
      </c>
      <c r="G69" s="2">
        <v>0.03</v>
      </c>
      <c r="H69" s="2">
        <v>4.26</v>
      </c>
      <c r="I69" s="2">
        <v>1.2</v>
      </c>
      <c r="J69" s="2">
        <v>117</v>
      </c>
      <c r="K69" s="7" t="str">
        <f>IF(COUNTIF(Table1[Customer ID],Table1[[#This Row],[Customer ID]])&gt;1,"Repeat Customer","One-Time Customer")</f>
        <v>Repeat Customer</v>
      </c>
      <c r="L69" s="2" t="s">
        <v>208</v>
      </c>
      <c r="M69" s="2" t="s">
        <v>49</v>
      </c>
      <c r="N69" s="2" t="s">
        <v>40</v>
      </c>
      <c r="O69" s="2" t="s">
        <v>29</v>
      </c>
      <c r="P69" s="2" t="s">
        <v>30</v>
      </c>
      <c r="Q69" s="2" t="s">
        <v>31</v>
      </c>
      <c r="R69" s="2" t="s">
        <v>202</v>
      </c>
      <c r="S69" s="2">
        <v>0.44</v>
      </c>
      <c r="T69" s="7">
        <f>Table1[[#This Row],[Profit]]/Table1[[#This Row],[Sales]]</f>
        <v>8.034034197823775E-2</v>
      </c>
      <c r="U69" s="2" t="s">
        <v>33</v>
      </c>
      <c r="V69" s="2" t="s">
        <v>34</v>
      </c>
      <c r="W69" s="2" t="s">
        <v>35</v>
      </c>
      <c r="X69" s="2" t="s">
        <v>209</v>
      </c>
      <c r="Y69" s="2">
        <v>98103</v>
      </c>
      <c r="Z69" s="10">
        <v>42007</v>
      </c>
      <c r="AA69" s="14" t="str">
        <f>TEXT(Table1[[#This Row],[Order Date]],"mmmm")</f>
        <v>January</v>
      </c>
      <c r="AB69" s="8" t="str">
        <f>TEXT(Table1[[#This Row],[Order Date]],"yyyy")</f>
        <v>2015</v>
      </c>
      <c r="AC69" s="10">
        <v>42008</v>
      </c>
      <c r="AD69" s="2">
        <v>9.82</v>
      </c>
      <c r="AE69" s="2">
        <v>29</v>
      </c>
      <c r="AF69" s="2">
        <v>122.23</v>
      </c>
      <c r="AG69" s="2">
        <v>7909</v>
      </c>
      <c r="AH69" s="7" t="str">
        <f>IF(COUNTIF(Returns!$A$2:$A$1635,Orders!AG69)&gt;0,"Returned","Not Returned")</f>
        <v>Not Returned</v>
      </c>
    </row>
    <row r="70" spans="5:34" ht="12.75" customHeight="1" thickTop="1" thickBot="1">
      <c r="E70" s="11">
        <v>1950</v>
      </c>
      <c r="F70" s="12" t="s">
        <v>56</v>
      </c>
      <c r="G70" s="12">
        <v>0.01</v>
      </c>
      <c r="H70" s="12">
        <v>4.91</v>
      </c>
      <c r="I70" s="12">
        <v>0.5</v>
      </c>
      <c r="J70" s="12">
        <v>117</v>
      </c>
      <c r="K70" s="7" t="str">
        <f>IF(COUNTIF(Table1[Customer ID],Table1[[#This Row],[Customer ID]])&gt;1,"Repeat Customer","One-Time Customer")</f>
        <v>Repeat Customer</v>
      </c>
      <c r="L70" s="12" t="s">
        <v>208</v>
      </c>
      <c r="M70" s="12" t="s">
        <v>49</v>
      </c>
      <c r="N70" s="12" t="s">
        <v>40</v>
      </c>
      <c r="O70" s="12" t="s">
        <v>29</v>
      </c>
      <c r="P70" s="12" t="s">
        <v>134</v>
      </c>
      <c r="Q70" s="12" t="s">
        <v>59</v>
      </c>
      <c r="R70" s="12" t="s">
        <v>163</v>
      </c>
      <c r="S70" s="12">
        <v>0.36</v>
      </c>
      <c r="T70" s="7">
        <f>Table1[[#This Row],[Profit]]/Table1[[#This Row],[Sales]]</f>
        <v>0.49050161953952554</v>
      </c>
      <c r="U70" s="12" t="s">
        <v>33</v>
      </c>
      <c r="V70" s="12" t="s">
        <v>34</v>
      </c>
      <c r="W70" s="12" t="s">
        <v>35</v>
      </c>
      <c r="X70" s="12" t="s">
        <v>209</v>
      </c>
      <c r="Y70" s="12">
        <v>98103</v>
      </c>
      <c r="Z70" s="13">
        <v>42098</v>
      </c>
      <c r="AA70" s="14" t="str">
        <f>TEXT(Table1[[#This Row],[Order Date]],"mmmm")</f>
        <v>April</v>
      </c>
      <c r="AB70" s="8" t="str">
        <f>TEXT(Table1[[#This Row],[Order Date]],"yyyy")</f>
        <v>2015</v>
      </c>
      <c r="AC70" s="13">
        <v>42100</v>
      </c>
      <c r="AD70" s="12">
        <v>112.06</v>
      </c>
      <c r="AE70" s="12">
        <v>47</v>
      </c>
      <c r="AF70" s="12">
        <v>228.46</v>
      </c>
      <c r="AG70" s="12">
        <v>13959</v>
      </c>
      <c r="AH70" s="7" t="str">
        <f>IF(COUNTIF(Returns!$A$2:$A$1635,Orders!AG70)&gt;0,"Returned","Not Returned")</f>
        <v>Returned</v>
      </c>
    </row>
    <row r="71" spans="5:34" ht="12.75" customHeight="1" thickTop="1" thickBot="1">
      <c r="E71" s="9">
        <v>1951</v>
      </c>
      <c r="F71" s="2" t="s">
        <v>56</v>
      </c>
      <c r="G71" s="2">
        <v>0.09</v>
      </c>
      <c r="H71" s="2">
        <v>4</v>
      </c>
      <c r="I71" s="2">
        <v>1.3</v>
      </c>
      <c r="J71" s="2">
        <v>117</v>
      </c>
      <c r="K71" s="7" t="str">
        <f>IF(COUNTIF(Table1[Customer ID],Table1[[#This Row],[Customer ID]])&gt;1,"Repeat Customer","One-Time Customer")</f>
        <v>Repeat Customer</v>
      </c>
      <c r="L71" s="2" t="s">
        <v>208</v>
      </c>
      <c r="M71" s="2" t="s">
        <v>27</v>
      </c>
      <c r="N71" s="2" t="s">
        <v>40</v>
      </c>
      <c r="O71" s="2" t="s">
        <v>29</v>
      </c>
      <c r="P71" s="2" t="s">
        <v>93</v>
      </c>
      <c r="Q71" s="2" t="s">
        <v>31</v>
      </c>
      <c r="R71" s="2" t="s">
        <v>204</v>
      </c>
      <c r="S71" s="2">
        <v>0.37</v>
      </c>
      <c r="T71" s="7">
        <f>Table1[[#This Row],[Profit]]/Table1[[#This Row],[Sales]]</f>
        <v>0.21633810076021132</v>
      </c>
      <c r="U71" s="2" t="s">
        <v>33</v>
      </c>
      <c r="V71" s="2" t="s">
        <v>34</v>
      </c>
      <c r="W71" s="2" t="s">
        <v>35</v>
      </c>
      <c r="X71" s="2" t="s">
        <v>209</v>
      </c>
      <c r="Y71" s="2">
        <v>98103</v>
      </c>
      <c r="Z71" s="10">
        <v>42098</v>
      </c>
      <c r="AA71" s="14" t="str">
        <f>TEXT(Table1[[#This Row],[Order Date]],"mmmm")</f>
        <v>April</v>
      </c>
      <c r="AB71" s="8" t="str">
        <f>TEXT(Table1[[#This Row],[Order Date]],"yyyy")</f>
        <v>2015</v>
      </c>
      <c r="AC71" s="10">
        <v>42100</v>
      </c>
      <c r="AD71" s="2">
        <v>16.79</v>
      </c>
      <c r="AE71" s="2">
        <v>19</v>
      </c>
      <c r="AF71" s="2">
        <v>77.61</v>
      </c>
      <c r="AG71" s="2">
        <v>13959</v>
      </c>
      <c r="AH71" s="7" t="str">
        <f>IF(COUNTIF(Returns!$A$2:$A$1635,Orders!AG71)&gt;0,"Returned","Not Returned")</f>
        <v>Returned</v>
      </c>
    </row>
    <row r="72" spans="5:34" ht="12.75" customHeight="1" thickTop="1" thickBot="1">
      <c r="E72" s="11">
        <v>8241</v>
      </c>
      <c r="F72" s="12" t="s">
        <v>106</v>
      </c>
      <c r="G72" s="12">
        <v>7.0000000000000007E-2</v>
      </c>
      <c r="H72" s="12">
        <v>2.12</v>
      </c>
      <c r="I72" s="12">
        <v>1.99</v>
      </c>
      <c r="J72" s="12">
        <v>117</v>
      </c>
      <c r="K72" s="7" t="str">
        <f>IF(COUNTIF(Table1[Customer ID],Table1[[#This Row],[Customer ID]])&gt;1,"Repeat Customer","One-Time Customer")</f>
        <v>Repeat Customer</v>
      </c>
      <c r="L72" s="12" t="s">
        <v>208</v>
      </c>
      <c r="M72" s="12" t="s">
        <v>49</v>
      </c>
      <c r="N72" s="12" t="s">
        <v>40</v>
      </c>
      <c r="O72" s="12" t="s">
        <v>77</v>
      </c>
      <c r="P72" s="12" t="s">
        <v>180</v>
      </c>
      <c r="Q72" s="12" t="s">
        <v>51</v>
      </c>
      <c r="R72" s="12" t="s">
        <v>206</v>
      </c>
      <c r="S72" s="12">
        <v>0.55000000000000004</v>
      </c>
      <c r="T72" s="7">
        <f>Table1[[#This Row],[Profit]]/Table1[[#This Row],[Sales]]</f>
        <v>-0.55873524114468687</v>
      </c>
      <c r="U72" s="12" t="s">
        <v>33</v>
      </c>
      <c r="V72" s="12" t="s">
        <v>34</v>
      </c>
      <c r="W72" s="12" t="s">
        <v>35</v>
      </c>
      <c r="X72" s="12" t="s">
        <v>209</v>
      </c>
      <c r="Y72" s="12">
        <v>98103</v>
      </c>
      <c r="Z72" s="13">
        <v>42103</v>
      </c>
      <c r="AA72" s="14" t="str">
        <f>TEXT(Table1[[#This Row],[Order Date]],"mmmm")</f>
        <v>April</v>
      </c>
      <c r="AB72" s="8" t="str">
        <f>TEXT(Table1[[#This Row],[Order Date]],"yyyy")</f>
        <v>2015</v>
      </c>
      <c r="AC72" s="13">
        <v>42105</v>
      </c>
      <c r="AD72" s="12">
        <v>-55.84</v>
      </c>
      <c r="AE72" s="12">
        <v>46</v>
      </c>
      <c r="AF72" s="12">
        <v>99.94</v>
      </c>
      <c r="AG72" s="12">
        <v>58914</v>
      </c>
      <c r="AH72" s="7" t="str">
        <f>IF(COUNTIF(Returns!$A$2:$A$1635,Orders!AG72)&gt;0,"Returned","Not Returned")</f>
        <v>Not Returned</v>
      </c>
    </row>
    <row r="73" spans="5:34" ht="12.75" customHeight="1" thickTop="1" thickBot="1">
      <c r="E73" s="9">
        <v>20688</v>
      </c>
      <c r="F73" s="2" t="s">
        <v>25</v>
      </c>
      <c r="G73" s="2">
        <v>0.05</v>
      </c>
      <c r="H73" s="2">
        <v>6.3</v>
      </c>
      <c r="I73" s="2">
        <v>0.5</v>
      </c>
      <c r="J73" s="2">
        <v>120</v>
      </c>
      <c r="K73" s="7" t="str">
        <f>IF(COUNTIF(Table1[Customer ID],Table1[[#This Row],[Customer ID]])&gt;1,"Repeat Customer","One-Time Customer")</f>
        <v>Repeat Customer</v>
      </c>
      <c r="L73" s="2" t="s">
        <v>210</v>
      </c>
      <c r="M73" s="2" t="s">
        <v>49</v>
      </c>
      <c r="N73" s="2" t="s">
        <v>28</v>
      </c>
      <c r="O73" s="2" t="s">
        <v>29</v>
      </c>
      <c r="P73" s="2" t="s">
        <v>134</v>
      </c>
      <c r="Q73" s="2" t="s">
        <v>59</v>
      </c>
      <c r="R73" s="2" t="s">
        <v>211</v>
      </c>
      <c r="S73" s="2">
        <v>0.39</v>
      </c>
      <c r="T73" s="7">
        <f>Table1[[#This Row],[Profit]]/Table1[[#This Row],[Sales]]</f>
        <v>0.69</v>
      </c>
      <c r="U73" s="2" t="s">
        <v>33</v>
      </c>
      <c r="V73" s="2" t="s">
        <v>34</v>
      </c>
      <c r="W73" s="2" t="s">
        <v>212</v>
      </c>
      <c r="X73" s="2" t="s">
        <v>213</v>
      </c>
      <c r="Y73" s="2">
        <v>84041</v>
      </c>
      <c r="Z73" s="10">
        <v>42016</v>
      </c>
      <c r="AA73" s="14" t="str">
        <f>TEXT(Table1[[#This Row],[Order Date]],"mmmm")</f>
        <v>January</v>
      </c>
      <c r="AB73" s="8" t="str">
        <f>TEXT(Table1[[#This Row],[Order Date]],"yyyy")</f>
        <v>2015</v>
      </c>
      <c r="AC73" s="10">
        <v>42017</v>
      </c>
      <c r="AD73" s="2">
        <v>41.296499999999995</v>
      </c>
      <c r="AE73" s="2">
        <v>10</v>
      </c>
      <c r="AF73" s="2">
        <v>59.85</v>
      </c>
      <c r="AG73" s="2">
        <v>86520</v>
      </c>
      <c r="AH73" s="7" t="str">
        <f>IF(COUNTIF(Returns!$A$2:$A$1635,Orders!AG73)&gt;0,"Returned","Not Returned")</f>
        <v>Not Returned</v>
      </c>
    </row>
    <row r="74" spans="5:34" ht="12.75" customHeight="1" thickTop="1" thickBot="1">
      <c r="E74" s="11">
        <v>20689</v>
      </c>
      <c r="F74" s="12" t="s">
        <v>25</v>
      </c>
      <c r="G74" s="12">
        <v>0.09</v>
      </c>
      <c r="H74" s="12">
        <v>205.99</v>
      </c>
      <c r="I74" s="12">
        <v>3</v>
      </c>
      <c r="J74" s="12">
        <v>120</v>
      </c>
      <c r="K74" s="7" t="str">
        <f>IF(COUNTIF(Table1[Customer ID],Table1[[#This Row],[Customer ID]])&gt;1,"Repeat Customer","One-Time Customer")</f>
        <v>Repeat Customer</v>
      </c>
      <c r="L74" s="12" t="s">
        <v>210</v>
      </c>
      <c r="M74" s="12" t="s">
        <v>27</v>
      </c>
      <c r="N74" s="12" t="s">
        <v>28</v>
      </c>
      <c r="O74" s="12" t="s">
        <v>77</v>
      </c>
      <c r="P74" s="12" t="s">
        <v>78</v>
      </c>
      <c r="Q74" s="12" t="s">
        <v>59</v>
      </c>
      <c r="R74" s="12" t="s">
        <v>214</v>
      </c>
      <c r="S74" s="12">
        <v>0.57999999999999996</v>
      </c>
      <c r="T74" s="7">
        <f>Table1[[#This Row],[Profit]]/Table1[[#This Row],[Sales]]</f>
        <v>0.69</v>
      </c>
      <c r="U74" s="12" t="s">
        <v>33</v>
      </c>
      <c r="V74" s="12" t="s">
        <v>34</v>
      </c>
      <c r="W74" s="12" t="s">
        <v>212</v>
      </c>
      <c r="X74" s="12" t="s">
        <v>213</v>
      </c>
      <c r="Y74" s="12">
        <v>84041</v>
      </c>
      <c r="Z74" s="13">
        <v>42016</v>
      </c>
      <c r="AA74" s="14" t="str">
        <f>TEXT(Table1[[#This Row],[Order Date]],"mmmm")</f>
        <v>January</v>
      </c>
      <c r="AB74" s="8" t="str">
        <f>TEXT(Table1[[#This Row],[Order Date]],"yyyy")</f>
        <v>2015</v>
      </c>
      <c r="AC74" s="13">
        <v>42018</v>
      </c>
      <c r="AD74" s="12">
        <v>1179.0237</v>
      </c>
      <c r="AE74" s="12">
        <v>10</v>
      </c>
      <c r="AF74" s="12">
        <v>1708.73</v>
      </c>
      <c r="AG74" s="12">
        <v>86520</v>
      </c>
      <c r="AH74" s="7" t="str">
        <f>IF(COUNTIF(Returns!$A$2:$A$1635,Orders!AG74)&gt;0,"Returned","Not Returned")</f>
        <v>Not Returned</v>
      </c>
    </row>
    <row r="75" spans="5:34" ht="12.75" customHeight="1" thickTop="1" thickBot="1">
      <c r="E75" s="9">
        <v>19942</v>
      </c>
      <c r="F75" s="2" t="s">
        <v>47</v>
      </c>
      <c r="G75" s="2">
        <v>0.06</v>
      </c>
      <c r="H75" s="2">
        <v>8.57</v>
      </c>
      <c r="I75" s="2">
        <v>6.14</v>
      </c>
      <c r="J75" s="2">
        <v>123</v>
      </c>
      <c r="K75" s="7" t="str">
        <f>IF(COUNTIF(Table1[Customer ID],Table1[[#This Row],[Customer ID]])&gt;1,"Repeat Customer","One-Time Customer")</f>
        <v>One-Time Customer</v>
      </c>
      <c r="L75" s="2" t="s">
        <v>215</v>
      </c>
      <c r="M75" s="2" t="s">
        <v>49</v>
      </c>
      <c r="N75" s="2" t="s">
        <v>40</v>
      </c>
      <c r="O75" s="2" t="s">
        <v>29</v>
      </c>
      <c r="P75" s="2" t="s">
        <v>174</v>
      </c>
      <c r="Q75" s="2" t="s">
        <v>51</v>
      </c>
      <c r="R75" s="2" t="s">
        <v>216</v>
      </c>
      <c r="S75" s="2">
        <v>0.59</v>
      </c>
      <c r="T75" s="7">
        <f>Table1[[#This Row],[Profit]]/Table1[[#This Row],[Sales]]</f>
        <v>1.1127513951774244</v>
      </c>
      <c r="U75" s="2" t="s">
        <v>33</v>
      </c>
      <c r="V75" s="2" t="s">
        <v>136</v>
      </c>
      <c r="W75" s="2" t="s">
        <v>137</v>
      </c>
      <c r="X75" s="2" t="s">
        <v>217</v>
      </c>
      <c r="Y75" s="2">
        <v>22102</v>
      </c>
      <c r="Z75" s="10">
        <v>42103</v>
      </c>
      <c r="AA75" s="14" t="str">
        <f>TEXT(Table1[[#This Row],[Order Date]],"mmmm")</f>
        <v>April</v>
      </c>
      <c r="AB75" s="8" t="str">
        <f>TEXT(Table1[[#This Row],[Order Date]],"yyyy")</f>
        <v>2015</v>
      </c>
      <c r="AC75" s="10">
        <v>42104</v>
      </c>
      <c r="AD75" s="2">
        <v>105.678</v>
      </c>
      <c r="AE75" s="2">
        <v>11</v>
      </c>
      <c r="AF75" s="2">
        <v>94.97</v>
      </c>
      <c r="AG75" s="2">
        <v>90669</v>
      </c>
      <c r="AH75" s="7" t="str">
        <f>IF(COUNTIF(Returns!$A$2:$A$1635,Orders!AG75)&gt;0,"Returned","Not Returned")</f>
        <v>Not Returned</v>
      </c>
    </row>
    <row r="76" spans="5:34" ht="12.75" customHeight="1" thickTop="1" thickBot="1">
      <c r="E76" s="11">
        <v>24319</v>
      </c>
      <c r="F76" s="12" t="s">
        <v>37</v>
      </c>
      <c r="G76" s="12">
        <v>0.02</v>
      </c>
      <c r="H76" s="12">
        <v>1.74</v>
      </c>
      <c r="I76" s="12">
        <v>4.08</v>
      </c>
      <c r="J76" s="12">
        <v>129</v>
      </c>
      <c r="K76" s="7" t="str">
        <f>IF(COUNTIF(Table1[Customer ID],Table1[[#This Row],[Customer ID]])&gt;1,"Repeat Customer","One-Time Customer")</f>
        <v>Repeat Customer</v>
      </c>
      <c r="L76" s="12" t="s">
        <v>218</v>
      </c>
      <c r="M76" s="12" t="s">
        <v>49</v>
      </c>
      <c r="N76" s="12" t="s">
        <v>58</v>
      </c>
      <c r="O76" s="12" t="s">
        <v>41</v>
      </c>
      <c r="P76" s="12" t="s">
        <v>50</v>
      </c>
      <c r="Q76" s="12" t="s">
        <v>51</v>
      </c>
      <c r="R76" s="12" t="s">
        <v>219</v>
      </c>
      <c r="S76" s="12">
        <v>0.53</v>
      </c>
      <c r="T76" s="7">
        <f>Table1[[#This Row],[Profit]]/Table1[[#This Row],[Sales]]</f>
        <v>-3.6549364613880742</v>
      </c>
      <c r="U76" s="12" t="s">
        <v>33</v>
      </c>
      <c r="V76" s="12" t="s">
        <v>61</v>
      </c>
      <c r="W76" s="12" t="s">
        <v>178</v>
      </c>
      <c r="X76" s="12" t="s">
        <v>220</v>
      </c>
      <c r="Y76" s="12">
        <v>62002</v>
      </c>
      <c r="Z76" s="13">
        <v>42031</v>
      </c>
      <c r="AA76" s="14" t="str">
        <f>TEXT(Table1[[#This Row],[Order Date]],"mmmm")</f>
        <v>January</v>
      </c>
      <c r="AB76" s="8" t="str">
        <f>TEXT(Table1[[#This Row],[Order Date]],"yyyy")</f>
        <v>2015</v>
      </c>
      <c r="AC76" s="13">
        <v>42032</v>
      </c>
      <c r="AD76" s="12">
        <v>-37.39</v>
      </c>
      <c r="AE76" s="12">
        <v>5</v>
      </c>
      <c r="AF76" s="12">
        <v>10.23</v>
      </c>
      <c r="AG76" s="12">
        <v>86693</v>
      </c>
      <c r="AH76" s="7" t="str">
        <f>IF(COUNTIF(Returns!$A$2:$A$1635,Orders!AG76)&gt;0,"Returned","Not Returned")</f>
        <v>Not Returned</v>
      </c>
    </row>
    <row r="77" spans="5:34" ht="12.75" customHeight="1" thickTop="1" thickBot="1">
      <c r="E77" s="9">
        <v>18161</v>
      </c>
      <c r="F77" s="2" t="s">
        <v>37</v>
      </c>
      <c r="G77" s="2">
        <v>7.0000000000000007E-2</v>
      </c>
      <c r="H77" s="2">
        <v>15.74</v>
      </c>
      <c r="I77" s="2">
        <v>1.39</v>
      </c>
      <c r="J77" s="2">
        <v>129</v>
      </c>
      <c r="K77" s="7" t="str">
        <f>IF(COUNTIF(Table1[Customer ID],Table1[[#This Row],[Customer ID]])&gt;1,"Repeat Customer","One-Time Customer")</f>
        <v>Repeat Customer</v>
      </c>
      <c r="L77" s="2" t="s">
        <v>218</v>
      </c>
      <c r="M77" s="2" t="s">
        <v>49</v>
      </c>
      <c r="N77" s="2" t="s">
        <v>58</v>
      </c>
      <c r="O77" s="2" t="s">
        <v>29</v>
      </c>
      <c r="P77" s="2" t="s">
        <v>69</v>
      </c>
      <c r="Q77" s="2" t="s">
        <v>59</v>
      </c>
      <c r="R77" s="2" t="s">
        <v>221</v>
      </c>
      <c r="S77" s="2">
        <v>0.4</v>
      </c>
      <c r="T77" s="7">
        <f>Table1[[#This Row],[Profit]]/Table1[[#This Row],[Sales]]</f>
        <v>0.69</v>
      </c>
      <c r="U77" s="2" t="s">
        <v>33</v>
      </c>
      <c r="V77" s="2" t="s">
        <v>61</v>
      </c>
      <c r="W77" s="2" t="s">
        <v>178</v>
      </c>
      <c r="X77" s="2" t="s">
        <v>220</v>
      </c>
      <c r="Y77" s="2">
        <v>62002</v>
      </c>
      <c r="Z77" s="10">
        <v>42149</v>
      </c>
      <c r="AA77" s="14" t="str">
        <f>TEXT(Table1[[#This Row],[Order Date]],"mmmm")</f>
        <v>May</v>
      </c>
      <c r="AB77" s="8" t="str">
        <f>TEXT(Table1[[#This Row],[Order Date]],"yyyy")</f>
        <v>2015</v>
      </c>
      <c r="AC77" s="10">
        <v>42150</v>
      </c>
      <c r="AD77" s="2">
        <v>149.88869999999997</v>
      </c>
      <c r="AE77" s="2">
        <v>14</v>
      </c>
      <c r="AF77" s="2">
        <v>217.23</v>
      </c>
      <c r="AG77" s="2">
        <v>86694</v>
      </c>
      <c r="AH77" s="7" t="str">
        <f>IF(COUNTIF(Returns!$A$2:$A$1635,Orders!AG77)&gt;0,"Returned","Not Returned")</f>
        <v>Not Returned</v>
      </c>
    </row>
    <row r="78" spans="5:34" ht="12.75" customHeight="1" thickTop="1" thickBot="1">
      <c r="E78" s="11">
        <v>25762</v>
      </c>
      <c r="F78" s="12" t="s">
        <v>47</v>
      </c>
      <c r="G78" s="12">
        <v>0.04</v>
      </c>
      <c r="H78" s="12">
        <v>18.97</v>
      </c>
      <c r="I78" s="12">
        <v>9.5399999999999991</v>
      </c>
      <c r="J78" s="12">
        <v>136</v>
      </c>
      <c r="K78" s="7" t="str">
        <f>IF(COUNTIF(Table1[Customer ID],Table1[[#This Row],[Customer ID]])&gt;1,"Repeat Customer","One-Time Customer")</f>
        <v>Repeat Customer</v>
      </c>
      <c r="L78" s="12" t="s">
        <v>222</v>
      </c>
      <c r="M78" s="12" t="s">
        <v>49</v>
      </c>
      <c r="N78" s="12" t="s">
        <v>58</v>
      </c>
      <c r="O78" s="12" t="s">
        <v>29</v>
      </c>
      <c r="P78" s="12" t="s">
        <v>93</v>
      </c>
      <c r="Q78" s="12" t="s">
        <v>59</v>
      </c>
      <c r="R78" s="12" t="s">
        <v>223</v>
      </c>
      <c r="S78" s="12">
        <v>0.37</v>
      </c>
      <c r="T78" s="7">
        <f>Table1[[#This Row],[Profit]]/Table1[[#This Row],[Sales]]</f>
        <v>2.9880086494987249E-2</v>
      </c>
      <c r="U78" s="12" t="s">
        <v>33</v>
      </c>
      <c r="V78" s="12" t="s">
        <v>34</v>
      </c>
      <c r="W78" s="12" t="s">
        <v>45</v>
      </c>
      <c r="X78" s="12" t="s">
        <v>224</v>
      </c>
      <c r="Y78" s="12">
        <v>94952</v>
      </c>
      <c r="Z78" s="13">
        <v>42140</v>
      </c>
      <c r="AA78" s="14" t="str">
        <f>TEXT(Table1[[#This Row],[Order Date]],"mmmm")</f>
        <v>May</v>
      </c>
      <c r="AB78" s="8" t="str">
        <f>TEXT(Table1[[#This Row],[Order Date]],"yyyy")</f>
        <v>2015</v>
      </c>
      <c r="AC78" s="13">
        <v>42141</v>
      </c>
      <c r="AD78" s="12">
        <v>3.0400000000000027</v>
      </c>
      <c r="AE78" s="12">
        <v>5</v>
      </c>
      <c r="AF78" s="12">
        <v>101.74</v>
      </c>
      <c r="AG78" s="12">
        <v>88534</v>
      </c>
      <c r="AH78" s="7" t="str">
        <f>IF(COUNTIF(Returns!$A$2:$A$1635,Orders!AG78)&gt;0,"Returned","Not Returned")</f>
        <v>Not Returned</v>
      </c>
    </row>
    <row r="79" spans="5:34" ht="12.75" customHeight="1" thickTop="1" thickBot="1">
      <c r="E79" s="9">
        <v>25764</v>
      </c>
      <c r="F79" s="2" t="s">
        <v>47</v>
      </c>
      <c r="G79" s="2">
        <v>0.09</v>
      </c>
      <c r="H79" s="2">
        <v>10.98</v>
      </c>
      <c r="I79" s="2">
        <v>3.37</v>
      </c>
      <c r="J79" s="2">
        <v>136</v>
      </c>
      <c r="K79" s="7" t="str">
        <f>IF(COUNTIF(Table1[Customer ID],Table1[[#This Row],[Customer ID]])&gt;1,"Repeat Customer","One-Time Customer")</f>
        <v>Repeat Customer</v>
      </c>
      <c r="L79" s="2" t="s">
        <v>222</v>
      </c>
      <c r="M79" s="2" t="s">
        <v>49</v>
      </c>
      <c r="N79" s="2" t="s">
        <v>58</v>
      </c>
      <c r="O79" s="2" t="s">
        <v>29</v>
      </c>
      <c r="P79" s="2" t="s">
        <v>174</v>
      </c>
      <c r="Q79" s="2" t="s">
        <v>51</v>
      </c>
      <c r="R79" s="2" t="s">
        <v>225</v>
      </c>
      <c r="S79" s="2">
        <v>0.56999999999999995</v>
      </c>
      <c r="T79" s="7">
        <f>Table1[[#This Row],[Profit]]/Table1[[#This Row],[Sales]]</f>
        <v>3.2016090866067222E-2</v>
      </c>
      <c r="U79" s="2" t="s">
        <v>33</v>
      </c>
      <c r="V79" s="2" t="s">
        <v>34</v>
      </c>
      <c r="W79" s="2" t="s">
        <v>45</v>
      </c>
      <c r="X79" s="2" t="s">
        <v>224</v>
      </c>
      <c r="Y79" s="2">
        <v>94952</v>
      </c>
      <c r="Z79" s="10">
        <v>42140</v>
      </c>
      <c r="AA79" s="14" t="str">
        <f>TEXT(Table1[[#This Row],[Order Date]],"mmmm")</f>
        <v>May</v>
      </c>
      <c r="AB79" s="8" t="str">
        <f>TEXT(Table1[[#This Row],[Order Date]],"yyyy")</f>
        <v>2015</v>
      </c>
      <c r="AC79" s="10">
        <v>42141</v>
      </c>
      <c r="AD79" s="2">
        <v>2.7060000000000013</v>
      </c>
      <c r="AE79" s="2">
        <v>8</v>
      </c>
      <c r="AF79" s="2">
        <v>84.52</v>
      </c>
      <c r="AG79" s="2">
        <v>88534</v>
      </c>
      <c r="AH79" s="7" t="str">
        <f>IF(COUNTIF(Returns!$A$2:$A$1635,Orders!AG79)&gt;0,"Returned","Not Returned")</f>
        <v>Not Returned</v>
      </c>
    </row>
    <row r="80" spans="5:34" ht="12.75" customHeight="1" thickTop="1" thickBot="1">
      <c r="E80" s="11">
        <v>24803</v>
      </c>
      <c r="F80" s="12" t="s">
        <v>47</v>
      </c>
      <c r="G80" s="12">
        <v>0.03</v>
      </c>
      <c r="H80" s="12">
        <v>22.84</v>
      </c>
      <c r="I80" s="12">
        <v>11.54</v>
      </c>
      <c r="J80" s="12">
        <v>142</v>
      </c>
      <c r="K80" s="7" t="str">
        <f>IF(COUNTIF(Table1[Customer ID],Table1[[#This Row],[Customer ID]])&gt;1,"Repeat Customer","One-Time Customer")</f>
        <v>One-Time Customer</v>
      </c>
      <c r="L80" s="12" t="s">
        <v>226</v>
      </c>
      <c r="M80" s="12" t="s">
        <v>49</v>
      </c>
      <c r="N80" s="12" t="s">
        <v>58</v>
      </c>
      <c r="O80" s="12" t="s">
        <v>29</v>
      </c>
      <c r="P80" s="12" t="s">
        <v>93</v>
      </c>
      <c r="Q80" s="12" t="s">
        <v>59</v>
      </c>
      <c r="R80" s="12" t="s">
        <v>227</v>
      </c>
      <c r="S80" s="12">
        <v>0.39</v>
      </c>
      <c r="T80" s="7">
        <f>Table1[[#This Row],[Profit]]/Table1[[#This Row],[Sales]]</f>
        <v>0.29417447775040789</v>
      </c>
      <c r="U80" s="12" t="s">
        <v>33</v>
      </c>
      <c r="V80" s="12" t="s">
        <v>53</v>
      </c>
      <c r="W80" s="12" t="s">
        <v>228</v>
      </c>
      <c r="X80" s="12" t="s">
        <v>229</v>
      </c>
      <c r="Y80" s="12">
        <v>6401</v>
      </c>
      <c r="Z80" s="13">
        <v>42157</v>
      </c>
      <c r="AA80" s="14" t="str">
        <f>TEXT(Table1[[#This Row],[Order Date]],"mmmm")</f>
        <v>June</v>
      </c>
      <c r="AB80" s="8" t="str">
        <f>TEXT(Table1[[#This Row],[Order Date]],"yyyy")</f>
        <v>2015</v>
      </c>
      <c r="AC80" s="13">
        <v>42158</v>
      </c>
      <c r="AD80" s="12">
        <v>91.955999999999989</v>
      </c>
      <c r="AE80" s="12">
        <v>13</v>
      </c>
      <c r="AF80" s="12">
        <v>312.58999999999997</v>
      </c>
      <c r="AG80" s="12">
        <v>91087</v>
      </c>
      <c r="AH80" s="7" t="str">
        <f>IF(COUNTIF(Returns!$A$2:$A$1635,Orders!AG80)&gt;0,"Returned","Not Returned")</f>
        <v>Not Returned</v>
      </c>
    </row>
    <row r="81" spans="5:34" ht="12.75" customHeight="1" thickTop="1" thickBot="1">
      <c r="E81" s="9">
        <v>24805</v>
      </c>
      <c r="F81" s="2" t="s">
        <v>47</v>
      </c>
      <c r="G81" s="2">
        <v>0.05</v>
      </c>
      <c r="H81" s="2">
        <v>10.98</v>
      </c>
      <c r="I81" s="2">
        <v>3.37</v>
      </c>
      <c r="J81" s="2">
        <v>144</v>
      </c>
      <c r="K81" s="7" t="str">
        <f>IF(COUNTIF(Table1[Customer ID],Table1[[#This Row],[Customer ID]])&gt;1,"Repeat Customer","One-Time Customer")</f>
        <v>One-Time Customer</v>
      </c>
      <c r="L81" s="2" t="s">
        <v>230</v>
      </c>
      <c r="M81" s="2" t="s">
        <v>49</v>
      </c>
      <c r="N81" s="2" t="s">
        <v>58</v>
      </c>
      <c r="O81" s="2" t="s">
        <v>29</v>
      </c>
      <c r="P81" s="2" t="s">
        <v>174</v>
      </c>
      <c r="Q81" s="2" t="s">
        <v>51</v>
      </c>
      <c r="R81" s="2" t="s">
        <v>225</v>
      </c>
      <c r="S81" s="2">
        <v>0.56999999999999995</v>
      </c>
      <c r="T81" s="7">
        <f>Table1[[#This Row],[Profit]]/Table1[[#This Row],[Sales]]</f>
        <v>-3.9503105590062107E-2</v>
      </c>
      <c r="U81" s="2" t="s">
        <v>33</v>
      </c>
      <c r="V81" s="2" t="s">
        <v>53</v>
      </c>
      <c r="W81" s="2" t="s">
        <v>193</v>
      </c>
      <c r="X81" s="2" t="s">
        <v>231</v>
      </c>
      <c r="Y81" s="2">
        <v>2664</v>
      </c>
      <c r="Z81" s="10">
        <v>42157</v>
      </c>
      <c r="AA81" s="14" t="str">
        <f>TEXT(Table1[[#This Row],[Order Date]],"mmmm")</f>
        <v>June</v>
      </c>
      <c r="AB81" s="8" t="str">
        <f>TEXT(Table1[[#This Row],[Order Date]],"yyyy")</f>
        <v>2015</v>
      </c>
      <c r="AC81" s="10">
        <v>42158</v>
      </c>
      <c r="AD81" s="2">
        <v>-2.544</v>
      </c>
      <c r="AE81" s="2">
        <v>6</v>
      </c>
      <c r="AF81" s="2">
        <v>64.400000000000006</v>
      </c>
      <c r="AG81" s="2">
        <v>91087</v>
      </c>
      <c r="AH81" s="7" t="str">
        <f>IF(COUNTIF(Returns!$A$2:$A$1635,Orders!AG81)&gt;0,"Returned","Not Returned")</f>
        <v>Not Returned</v>
      </c>
    </row>
    <row r="82" spans="5:34" ht="12.75" customHeight="1" thickTop="1" thickBot="1">
      <c r="E82" s="11">
        <v>24849</v>
      </c>
      <c r="F82" s="12" t="s">
        <v>56</v>
      </c>
      <c r="G82" s="12">
        <v>0.06</v>
      </c>
      <c r="H82" s="12">
        <v>7.04</v>
      </c>
      <c r="I82" s="12">
        <v>2.17</v>
      </c>
      <c r="J82" s="12">
        <v>145</v>
      </c>
      <c r="K82" s="7" t="str">
        <f>IF(COUNTIF(Table1[Customer ID],Table1[[#This Row],[Customer ID]])&gt;1,"Repeat Customer","One-Time Customer")</f>
        <v>Repeat Customer</v>
      </c>
      <c r="L82" s="12" t="s">
        <v>232</v>
      </c>
      <c r="M82" s="12" t="s">
        <v>49</v>
      </c>
      <c r="N82" s="12" t="s">
        <v>58</v>
      </c>
      <c r="O82" s="12" t="s">
        <v>29</v>
      </c>
      <c r="P82" s="12" t="s">
        <v>93</v>
      </c>
      <c r="Q82" s="12" t="s">
        <v>31</v>
      </c>
      <c r="R82" s="12" t="s">
        <v>233</v>
      </c>
      <c r="S82" s="12">
        <v>0.38</v>
      </c>
      <c r="T82" s="7">
        <f>Table1[[#This Row],[Profit]]/Table1[[#This Row],[Sales]]</f>
        <v>0.16963822525597269</v>
      </c>
      <c r="U82" s="12" t="s">
        <v>33</v>
      </c>
      <c r="V82" s="12" t="s">
        <v>53</v>
      </c>
      <c r="W82" s="12" t="s">
        <v>234</v>
      </c>
      <c r="X82" s="12" t="s">
        <v>235</v>
      </c>
      <c r="Y82" s="12">
        <v>15122</v>
      </c>
      <c r="Z82" s="13">
        <v>42019</v>
      </c>
      <c r="AA82" s="14" t="str">
        <f>TEXT(Table1[[#This Row],[Order Date]],"mmmm")</f>
        <v>January</v>
      </c>
      <c r="AB82" s="8" t="str">
        <f>TEXT(Table1[[#This Row],[Order Date]],"yyyy")</f>
        <v>2015</v>
      </c>
      <c r="AC82" s="13">
        <v>42021</v>
      </c>
      <c r="AD82" s="12">
        <v>2.4851999999999999</v>
      </c>
      <c r="AE82" s="12">
        <v>2</v>
      </c>
      <c r="AF82" s="12">
        <v>14.65</v>
      </c>
      <c r="AG82" s="12">
        <v>91086</v>
      </c>
      <c r="AH82" s="7" t="str">
        <f>IF(COUNTIF(Returns!$A$2:$A$1635,Orders!AG82)&gt;0,"Returned","Not Returned")</f>
        <v>Not Returned</v>
      </c>
    </row>
    <row r="83" spans="5:34" ht="12.75" customHeight="1" thickTop="1" thickBot="1">
      <c r="E83" s="9">
        <v>25582</v>
      </c>
      <c r="F83" s="2" t="s">
        <v>106</v>
      </c>
      <c r="G83" s="2">
        <v>7.0000000000000007E-2</v>
      </c>
      <c r="H83" s="2">
        <v>154.13</v>
      </c>
      <c r="I83" s="2">
        <v>69</v>
      </c>
      <c r="J83" s="2">
        <v>145</v>
      </c>
      <c r="K83" s="7" t="str">
        <f>IF(COUNTIF(Table1[Customer ID],Table1[[#This Row],[Customer ID]])&gt;1,"Repeat Customer","One-Time Customer")</f>
        <v>Repeat Customer</v>
      </c>
      <c r="L83" s="2" t="s">
        <v>232</v>
      </c>
      <c r="M83" s="2" t="s">
        <v>27</v>
      </c>
      <c r="N83" s="2" t="s">
        <v>40</v>
      </c>
      <c r="O83" s="2" t="s">
        <v>41</v>
      </c>
      <c r="P83" s="2" t="s">
        <v>152</v>
      </c>
      <c r="Q83" s="2" t="s">
        <v>236</v>
      </c>
      <c r="R83" s="2" t="s">
        <v>237</v>
      </c>
      <c r="S83" s="2">
        <v>0.68</v>
      </c>
      <c r="T83" s="7">
        <f>Table1[[#This Row],[Profit]]/Table1[[#This Row],[Sales]]</f>
        <v>-1.3992639213438565</v>
      </c>
      <c r="U83" s="2" t="s">
        <v>33</v>
      </c>
      <c r="V83" s="2" t="s">
        <v>53</v>
      </c>
      <c r="W83" s="2" t="s">
        <v>234</v>
      </c>
      <c r="X83" s="2" t="s">
        <v>235</v>
      </c>
      <c r="Y83" s="2">
        <v>15122</v>
      </c>
      <c r="Z83" s="10">
        <v>42079</v>
      </c>
      <c r="AA83" s="14" t="str">
        <f>TEXT(Table1[[#This Row],[Order Date]],"mmmm")</f>
        <v>March</v>
      </c>
      <c r="AB83" s="8" t="str">
        <f>TEXT(Table1[[#This Row],[Order Date]],"yyyy")</f>
        <v>2015</v>
      </c>
      <c r="AC83" s="10">
        <v>42079</v>
      </c>
      <c r="AD83" s="2">
        <v>-634.73410000000013</v>
      </c>
      <c r="AE83" s="2">
        <v>3</v>
      </c>
      <c r="AF83" s="2">
        <v>453.62</v>
      </c>
      <c r="AG83" s="2">
        <v>91089</v>
      </c>
      <c r="AH83" s="7" t="str">
        <f>IF(COUNTIF(Returns!$A$2:$A$1635,Orders!AG83)&gt;0,"Returned","Not Returned")</f>
        <v>Not Returned</v>
      </c>
    </row>
    <row r="84" spans="5:34" ht="12.75" customHeight="1" thickTop="1" thickBot="1">
      <c r="E84" s="11">
        <v>23365</v>
      </c>
      <c r="F84" s="12" t="s">
        <v>37</v>
      </c>
      <c r="G84" s="12">
        <v>0.01</v>
      </c>
      <c r="H84" s="12">
        <v>45.98</v>
      </c>
      <c r="I84" s="12">
        <v>4.8</v>
      </c>
      <c r="J84" s="12">
        <v>146</v>
      </c>
      <c r="K84" s="7" t="str">
        <f>IF(COUNTIF(Table1[Customer ID],Table1[[#This Row],[Customer ID]])&gt;1,"Repeat Customer","One-Time Customer")</f>
        <v>Repeat Customer</v>
      </c>
      <c r="L84" s="12" t="s">
        <v>238</v>
      </c>
      <c r="M84" s="12" t="s">
        <v>49</v>
      </c>
      <c r="N84" s="12" t="s">
        <v>58</v>
      </c>
      <c r="O84" s="12" t="s">
        <v>41</v>
      </c>
      <c r="P84" s="12" t="s">
        <v>50</v>
      </c>
      <c r="Q84" s="12" t="s">
        <v>31</v>
      </c>
      <c r="R84" s="12" t="s">
        <v>239</v>
      </c>
      <c r="S84" s="12">
        <v>0.68</v>
      </c>
      <c r="T84" s="7">
        <f>Table1[[#This Row],[Profit]]/Table1[[#This Row],[Sales]]</f>
        <v>0.69</v>
      </c>
      <c r="U84" s="12" t="s">
        <v>33</v>
      </c>
      <c r="V84" s="12" t="s">
        <v>61</v>
      </c>
      <c r="W84" s="12" t="s">
        <v>130</v>
      </c>
      <c r="X84" s="12" t="s">
        <v>240</v>
      </c>
      <c r="Y84" s="12">
        <v>76148</v>
      </c>
      <c r="Z84" s="13">
        <v>42075</v>
      </c>
      <c r="AA84" s="14" t="str">
        <f>TEXT(Table1[[#This Row],[Order Date]],"mmmm")</f>
        <v>March</v>
      </c>
      <c r="AB84" s="8" t="str">
        <f>TEXT(Table1[[#This Row],[Order Date]],"yyyy")</f>
        <v>2015</v>
      </c>
      <c r="AC84" s="13">
        <v>42076</v>
      </c>
      <c r="AD84" s="12">
        <v>133.5771</v>
      </c>
      <c r="AE84" s="12">
        <v>4</v>
      </c>
      <c r="AF84" s="12">
        <v>193.59</v>
      </c>
      <c r="AG84" s="12">
        <v>91088</v>
      </c>
      <c r="AH84" s="7" t="str">
        <f>IF(COUNTIF(Returns!$A$2:$A$1635,Orders!AG84)&gt;0,"Returned","Not Returned")</f>
        <v>Not Returned</v>
      </c>
    </row>
    <row r="85" spans="5:34" ht="12.75" customHeight="1" thickTop="1" thickBot="1">
      <c r="E85" s="9">
        <v>22907</v>
      </c>
      <c r="F85" s="2" t="s">
        <v>56</v>
      </c>
      <c r="G85" s="2">
        <v>0.06</v>
      </c>
      <c r="H85" s="2">
        <v>180.98</v>
      </c>
      <c r="I85" s="2">
        <v>26.2</v>
      </c>
      <c r="J85" s="2">
        <v>146</v>
      </c>
      <c r="K85" s="7" t="str">
        <f>IF(COUNTIF(Table1[Customer ID],Table1[[#This Row],[Customer ID]])&gt;1,"Repeat Customer","One-Time Customer")</f>
        <v>Repeat Customer</v>
      </c>
      <c r="L85" s="2" t="s">
        <v>238</v>
      </c>
      <c r="M85" s="2" t="s">
        <v>39</v>
      </c>
      <c r="N85" s="2" t="s">
        <v>28</v>
      </c>
      <c r="O85" s="2" t="s">
        <v>41</v>
      </c>
      <c r="P85" s="2" t="s">
        <v>42</v>
      </c>
      <c r="Q85" s="2" t="s">
        <v>43</v>
      </c>
      <c r="R85" s="2" t="s">
        <v>241</v>
      </c>
      <c r="S85" s="2">
        <v>0.59</v>
      </c>
      <c r="T85" s="7">
        <f>Table1[[#This Row],[Profit]]/Table1[[#This Row],[Sales]]</f>
        <v>0.27045666275804936</v>
      </c>
      <c r="U85" s="2" t="s">
        <v>33</v>
      </c>
      <c r="V85" s="2" t="s">
        <v>61</v>
      </c>
      <c r="W85" s="2" t="s">
        <v>130</v>
      </c>
      <c r="X85" s="2" t="s">
        <v>240</v>
      </c>
      <c r="Y85" s="2">
        <v>76148</v>
      </c>
      <c r="Z85" s="10">
        <v>42117</v>
      </c>
      <c r="AA85" s="14" t="str">
        <f>TEXT(Table1[[#This Row],[Order Date]],"mmmm")</f>
        <v>April</v>
      </c>
      <c r="AB85" s="8" t="str">
        <f>TEXT(Table1[[#This Row],[Order Date]],"yyyy")</f>
        <v>2015</v>
      </c>
      <c r="AC85" s="10">
        <v>42118</v>
      </c>
      <c r="AD85" s="2">
        <v>251.40839999999997</v>
      </c>
      <c r="AE85" s="2">
        <v>5</v>
      </c>
      <c r="AF85" s="2">
        <v>929.57</v>
      </c>
      <c r="AG85" s="2">
        <v>91090</v>
      </c>
      <c r="AH85" s="7" t="str">
        <f>IF(COUNTIF(Returns!$A$2:$A$1635,Orders!AG85)&gt;0,"Returned","Not Returned")</f>
        <v>Not Returned</v>
      </c>
    </row>
    <row r="86" spans="5:34" ht="12.75" customHeight="1" thickTop="1" thickBot="1">
      <c r="E86" s="11">
        <v>19058</v>
      </c>
      <c r="F86" s="12" t="s">
        <v>47</v>
      </c>
      <c r="G86" s="12">
        <v>0.09</v>
      </c>
      <c r="H86" s="12">
        <v>32.979999999999997</v>
      </c>
      <c r="I86" s="12">
        <v>5.5</v>
      </c>
      <c r="J86" s="12">
        <v>151</v>
      </c>
      <c r="K86" s="7" t="str">
        <f>IF(COUNTIF(Table1[Customer ID],Table1[[#This Row],[Customer ID]])&gt;1,"Repeat Customer","One-Time Customer")</f>
        <v>Repeat Customer</v>
      </c>
      <c r="L86" s="12" t="s">
        <v>242</v>
      </c>
      <c r="M86" s="12" t="s">
        <v>49</v>
      </c>
      <c r="N86" s="12" t="s">
        <v>40</v>
      </c>
      <c r="O86" s="12" t="s">
        <v>77</v>
      </c>
      <c r="P86" s="12" t="s">
        <v>180</v>
      </c>
      <c r="Q86" s="12" t="s">
        <v>59</v>
      </c>
      <c r="R86" s="12" t="s">
        <v>243</v>
      </c>
      <c r="S86" s="12">
        <v>0.75</v>
      </c>
      <c r="T86" s="7">
        <f>Table1[[#This Row],[Profit]]/Table1[[#This Row],[Sales]]</f>
        <v>-0.32433557476785146</v>
      </c>
      <c r="U86" s="12" t="s">
        <v>33</v>
      </c>
      <c r="V86" s="12" t="s">
        <v>136</v>
      </c>
      <c r="W86" s="12" t="s">
        <v>244</v>
      </c>
      <c r="X86" s="12" t="s">
        <v>245</v>
      </c>
      <c r="Y86" s="12">
        <v>37664</v>
      </c>
      <c r="Z86" s="13">
        <v>42026</v>
      </c>
      <c r="AA86" s="14" t="str">
        <f>TEXT(Table1[[#This Row],[Order Date]],"mmmm")</f>
        <v>January</v>
      </c>
      <c r="AB86" s="8" t="str">
        <f>TEXT(Table1[[#This Row],[Order Date]],"yyyy")</f>
        <v>2015</v>
      </c>
      <c r="AC86" s="13">
        <v>42027</v>
      </c>
      <c r="AD86" s="12">
        <v>-20.258000000000003</v>
      </c>
      <c r="AE86" s="12">
        <v>2</v>
      </c>
      <c r="AF86" s="12">
        <v>62.46</v>
      </c>
      <c r="AG86" s="12">
        <v>89521</v>
      </c>
      <c r="AH86" s="7" t="str">
        <f>IF(COUNTIF(Returns!$A$2:$A$1635,Orders!AG86)&gt;0,"Returned","Not Returned")</f>
        <v>Not Returned</v>
      </c>
    </row>
    <row r="87" spans="5:34" ht="12.75" customHeight="1" thickTop="1" thickBot="1">
      <c r="E87" s="9">
        <v>20679</v>
      </c>
      <c r="F87" s="2" t="s">
        <v>25</v>
      </c>
      <c r="G87" s="2">
        <v>0.09</v>
      </c>
      <c r="H87" s="2">
        <v>5.98</v>
      </c>
      <c r="I87" s="2">
        <v>2.5</v>
      </c>
      <c r="J87" s="2">
        <v>151</v>
      </c>
      <c r="K87" s="7" t="str">
        <f>IF(COUNTIF(Table1[Customer ID],Table1[[#This Row],[Customer ID]])&gt;1,"Repeat Customer","One-Time Customer")</f>
        <v>Repeat Customer</v>
      </c>
      <c r="L87" s="2" t="s">
        <v>242</v>
      </c>
      <c r="M87" s="2" t="s">
        <v>49</v>
      </c>
      <c r="N87" s="2" t="s">
        <v>40</v>
      </c>
      <c r="O87" s="2" t="s">
        <v>29</v>
      </c>
      <c r="P87" s="2" t="s">
        <v>69</v>
      </c>
      <c r="Q87" s="2" t="s">
        <v>59</v>
      </c>
      <c r="R87" s="2" t="s">
        <v>246</v>
      </c>
      <c r="S87" s="2">
        <v>0.36</v>
      </c>
      <c r="T87" s="7">
        <f>Table1[[#This Row],[Profit]]/Table1[[#This Row],[Sales]]</f>
        <v>0.49434364994663821</v>
      </c>
      <c r="U87" s="2" t="s">
        <v>33</v>
      </c>
      <c r="V87" s="2" t="s">
        <v>136</v>
      </c>
      <c r="W87" s="2" t="s">
        <v>244</v>
      </c>
      <c r="X87" s="2" t="s">
        <v>245</v>
      </c>
      <c r="Y87" s="2">
        <v>37664</v>
      </c>
      <c r="Z87" s="10">
        <v>42114</v>
      </c>
      <c r="AA87" s="14" t="str">
        <f>TEXT(Table1[[#This Row],[Order Date]],"mmmm")</f>
        <v>April</v>
      </c>
      <c r="AB87" s="8" t="str">
        <f>TEXT(Table1[[#This Row],[Order Date]],"yyyy")</f>
        <v>2015</v>
      </c>
      <c r="AC87" s="10">
        <v>42116</v>
      </c>
      <c r="AD87" s="2">
        <v>13.895999999999999</v>
      </c>
      <c r="AE87" s="2">
        <v>5</v>
      </c>
      <c r="AF87" s="2">
        <v>28.11</v>
      </c>
      <c r="AG87" s="2">
        <v>89523</v>
      </c>
      <c r="AH87" s="7" t="str">
        <f>IF(COUNTIF(Returns!$A$2:$A$1635,Orders!AG87)&gt;0,"Returned","Not Returned")</f>
        <v>Not Returned</v>
      </c>
    </row>
    <row r="88" spans="5:34" ht="12.75" customHeight="1" thickTop="1" thickBot="1">
      <c r="E88" s="11">
        <v>21103</v>
      </c>
      <c r="F88" s="12" t="s">
        <v>47</v>
      </c>
      <c r="G88" s="12">
        <v>0.09</v>
      </c>
      <c r="H88" s="12">
        <v>2.88</v>
      </c>
      <c r="I88" s="12">
        <v>0.7</v>
      </c>
      <c r="J88" s="12">
        <v>152</v>
      </c>
      <c r="K88" s="7" t="str">
        <f>IF(COUNTIF(Table1[Customer ID],Table1[[#This Row],[Customer ID]])&gt;1,"Repeat Customer","One-Time Customer")</f>
        <v>Repeat Customer</v>
      </c>
      <c r="L88" s="12" t="s">
        <v>247</v>
      </c>
      <c r="M88" s="12" t="s">
        <v>49</v>
      </c>
      <c r="N88" s="12" t="s">
        <v>114</v>
      </c>
      <c r="O88" s="12" t="s">
        <v>29</v>
      </c>
      <c r="P88" s="12" t="s">
        <v>30</v>
      </c>
      <c r="Q88" s="12" t="s">
        <v>31</v>
      </c>
      <c r="R88" s="12" t="s">
        <v>248</v>
      </c>
      <c r="S88" s="12">
        <v>0.56000000000000005</v>
      </c>
      <c r="T88" s="7">
        <f>Table1[[#This Row],[Profit]]/Table1[[#This Row],[Sales]]</f>
        <v>-31.403272727272732</v>
      </c>
      <c r="U88" s="12" t="s">
        <v>33</v>
      </c>
      <c r="V88" s="12" t="s">
        <v>136</v>
      </c>
      <c r="W88" s="12" t="s">
        <v>244</v>
      </c>
      <c r="X88" s="12" t="s">
        <v>249</v>
      </c>
      <c r="Y88" s="12">
        <v>37918</v>
      </c>
      <c r="Z88" s="13">
        <v>42019</v>
      </c>
      <c r="AA88" s="14" t="str">
        <f>TEXT(Table1[[#This Row],[Order Date]],"mmmm")</f>
        <v>January</v>
      </c>
      <c r="AB88" s="8" t="str">
        <f>TEXT(Table1[[#This Row],[Order Date]],"yyyy")</f>
        <v>2015</v>
      </c>
      <c r="AC88" s="13">
        <v>42020</v>
      </c>
      <c r="AD88" s="12">
        <v>-172.71800000000002</v>
      </c>
      <c r="AE88" s="12">
        <v>2</v>
      </c>
      <c r="AF88" s="12">
        <v>5.5</v>
      </c>
      <c r="AG88" s="12">
        <v>89520</v>
      </c>
      <c r="AH88" s="7" t="str">
        <f>IF(COUNTIF(Returns!$A$2:$A$1635,Orders!AG88)&gt;0,"Returned","Not Returned")</f>
        <v>Not Returned</v>
      </c>
    </row>
    <row r="89" spans="5:34" ht="12.75" customHeight="1" thickTop="1" thickBot="1">
      <c r="E89" s="9">
        <v>22243</v>
      </c>
      <c r="F89" s="2" t="s">
        <v>106</v>
      </c>
      <c r="G89" s="2">
        <v>0.01</v>
      </c>
      <c r="H89" s="2">
        <v>79.52</v>
      </c>
      <c r="I89" s="2">
        <v>48.2</v>
      </c>
      <c r="J89" s="2">
        <v>152</v>
      </c>
      <c r="K89" s="7" t="str">
        <f>IF(COUNTIF(Table1[Customer ID],Table1[[#This Row],[Customer ID]])&gt;1,"Repeat Customer","One-Time Customer")</f>
        <v>Repeat Customer</v>
      </c>
      <c r="L89" s="2" t="s">
        <v>247</v>
      </c>
      <c r="M89" s="2" t="s">
        <v>49</v>
      </c>
      <c r="N89" s="2" t="s">
        <v>40</v>
      </c>
      <c r="O89" s="2" t="s">
        <v>41</v>
      </c>
      <c r="P89" s="2" t="s">
        <v>50</v>
      </c>
      <c r="Q89" s="2" t="s">
        <v>86</v>
      </c>
      <c r="R89" s="2" t="s">
        <v>250</v>
      </c>
      <c r="S89" s="2">
        <v>0.74</v>
      </c>
      <c r="T89" s="7">
        <f>Table1[[#This Row],[Profit]]/Table1[[#This Row],[Sales]]</f>
        <v>-6.0918782942022034E-2</v>
      </c>
      <c r="U89" s="2" t="s">
        <v>33</v>
      </c>
      <c r="V89" s="2" t="s">
        <v>136</v>
      </c>
      <c r="W89" s="2" t="s">
        <v>244</v>
      </c>
      <c r="X89" s="2" t="s">
        <v>249</v>
      </c>
      <c r="Y89" s="2">
        <v>37918</v>
      </c>
      <c r="Z89" s="10">
        <v>42113</v>
      </c>
      <c r="AA89" s="14" t="str">
        <f>TEXT(Table1[[#This Row],[Order Date]],"mmmm")</f>
        <v>April</v>
      </c>
      <c r="AB89" s="8" t="str">
        <f>TEXT(Table1[[#This Row],[Order Date]],"yyyy")</f>
        <v>2015</v>
      </c>
      <c r="AC89" s="10">
        <v>42120</v>
      </c>
      <c r="AD89" s="2">
        <v>-40.683999999999997</v>
      </c>
      <c r="AE89" s="2">
        <v>8</v>
      </c>
      <c r="AF89" s="2">
        <v>667.84</v>
      </c>
      <c r="AG89" s="2">
        <v>89522</v>
      </c>
      <c r="AH89" s="7" t="str">
        <f>IF(COUNTIF(Returns!$A$2:$A$1635,Orders!AG89)&gt;0,"Returned","Not Returned")</f>
        <v>Not Returned</v>
      </c>
    </row>
    <row r="90" spans="5:34" ht="12.75" customHeight="1" thickTop="1" thickBot="1">
      <c r="E90" s="11">
        <v>21767</v>
      </c>
      <c r="F90" s="12" t="s">
        <v>25</v>
      </c>
      <c r="G90" s="12">
        <v>0.01</v>
      </c>
      <c r="H90" s="12">
        <v>65.989999999999995</v>
      </c>
      <c r="I90" s="12">
        <v>8.99</v>
      </c>
      <c r="J90" s="12">
        <v>152</v>
      </c>
      <c r="K90" s="7" t="str">
        <f>IF(COUNTIF(Table1[Customer ID],Table1[[#This Row],[Customer ID]])&gt;1,"Repeat Customer","One-Time Customer")</f>
        <v>Repeat Customer</v>
      </c>
      <c r="L90" s="12" t="s">
        <v>247</v>
      </c>
      <c r="M90" s="12" t="s">
        <v>49</v>
      </c>
      <c r="N90" s="12" t="s">
        <v>114</v>
      </c>
      <c r="O90" s="12" t="s">
        <v>77</v>
      </c>
      <c r="P90" s="12" t="s">
        <v>78</v>
      </c>
      <c r="Q90" s="12" t="s">
        <v>59</v>
      </c>
      <c r="R90" s="12" t="s">
        <v>251</v>
      </c>
      <c r="S90" s="12">
        <v>0.6</v>
      </c>
      <c r="T90" s="7">
        <f>Table1[[#This Row],[Profit]]/Table1[[#This Row],[Sales]]</f>
        <v>0.33487321630222766</v>
      </c>
      <c r="U90" s="12" t="s">
        <v>33</v>
      </c>
      <c r="V90" s="12" t="s">
        <v>136</v>
      </c>
      <c r="W90" s="12" t="s">
        <v>244</v>
      </c>
      <c r="X90" s="12" t="s">
        <v>249</v>
      </c>
      <c r="Y90" s="12">
        <v>37918</v>
      </c>
      <c r="Z90" s="13">
        <v>42092</v>
      </c>
      <c r="AA90" s="14" t="str">
        <f>TEXT(Table1[[#This Row],[Order Date]],"mmmm")</f>
        <v>March</v>
      </c>
      <c r="AB90" s="8" t="str">
        <f>TEXT(Table1[[#This Row],[Order Date]],"yyyy")</f>
        <v>2015</v>
      </c>
      <c r="AC90" s="13">
        <v>42095</v>
      </c>
      <c r="AD90" s="12">
        <v>97.86</v>
      </c>
      <c r="AE90" s="12">
        <v>5</v>
      </c>
      <c r="AF90" s="12">
        <v>292.23</v>
      </c>
      <c r="AG90" s="12">
        <v>89524</v>
      </c>
      <c r="AH90" s="7" t="str">
        <f>IF(COUNTIF(Returns!$A$2:$A$1635,Orders!AG90)&gt;0,"Returned","Not Returned")</f>
        <v>Not Returned</v>
      </c>
    </row>
    <row r="91" spans="5:34" ht="12.75" customHeight="1" thickTop="1" thickBot="1">
      <c r="E91" s="9">
        <v>22470</v>
      </c>
      <c r="F91" s="2" t="s">
        <v>106</v>
      </c>
      <c r="G91" s="2">
        <v>0.1</v>
      </c>
      <c r="H91" s="2">
        <v>39.979999999999997</v>
      </c>
      <c r="I91" s="2">
        <v>4</v>
      </c>
      <c r="J91" s="2">
        <v>152</v>
      </c>
      <c r="K91" s="7" t="str">
        <f>IF(COUNTIF(Table1[Customer ID],Table1[[#This Row],[Customer ID]])&gt;1,"Repeat Customer","One-Time Customer")</f>
        <v>Repeat Customer</v>
      </c>
      <c r="L91" s="2" t="s">
        <v>247</v>
      </c>
      <c r="M91" s="2" t="s">
        <v>49</v>
      </c>
      <c r="N91" s="2" t="s">
        <v>58</v>
      </c>
      <c r="O91" s="2" t="s">
        <v>77</v>
      </c>
      <c r="P91" s="2" t="s">
        <v>180</v>
      </c>
      <c r="Q91" s="2" t="s">
        <v>59</v>
      </c>
      <c r="R91" s="2" t="s">
        <v>252</v>
      </c>
      <c r="S91" s="2">
        <v>0.7</v>
      </c>
      <c r="T91" s="7">
        <f>Table1[[#This Row],[Profit]]/Table1[[#This Row],[Sales]]</f>
        <v>0.46629388008698358</v>
      </c>
      <c r="U91" s="2" t="s">
        <v>33</v>
      </c>
      <c r="V91" s="2" t="s">
        <v>136</v>
      </c>
      <c r="W91" s="2" t="s">
        <v>244</v>
      </c>
      <c r="X91" s="2" t="s">
        <v>249</v>
      </c>
      <c r="Y91" s="2">
        <v>37918</v>
      </c>
      <c r="Z91" s="10">
        <v>42173</v>
      </c>
      <c r="AA91" s="14" t="str">
        <f>TEXT(Table1[[#This Row],[Order Date]],"mmmm")</f>
        <v>June</v>
      </c>
      <c r="AB91" s="8" t="str">
        <f>TEXT(Table1[[#This Row],[Order Date]],"yyyy")</f>
        <v>2015</v>
      </c>
      <c r="AC91" s="10">
        <v>42177</v>
      </c>
      <c r="AD91" s="2">
        <v>360.24</v>
      </c>
      <c r="AE91" s="2">
        <v>21</v>
      </c>
      <c r="AF91" s="2">
        <v>772.56</v>
      </c>
      <c r="AG91" s="2">
        <v>89525</v>
      </c>
      <c r="AH91" s="7" t="str">
        <f>IF(COUNTIF(Returns!$A$2:$A$1635,Orders!AG91)&gt;0,"Returned","Not Returned")</f>
        <v>Not Returned</v>
      </c>
    </row>
    <row r="92" spans="5:34" ht="12.75" customHeight="1" thickTop="1" thickBot="1">
      <c r="E92" s="11">
        <v>22329</v>
      </c>
      <c r="F92" s="12" t="s">
        <v>47</v>
      </c>
      <c r="G92" s="12">
        <v>0.01</v>
      </c>
      <c r="H92" s="12">
        <v>95.99</v>
      </c>
      <c r="I92" s="12">
        <v>4.9000000000000004</v>
      </c>
      <c r="J92" s="12">
        <v>156</v>
      </c>
      <c r="K92" s="7" t="str">
        <f>IF(COUNTIF(Table1[Customer ID],Table1[[#This Row],[Customer ID]])&gt;1,"Repeat Customer","One-Time Customer")</f>
        <v>Repeat Customer</v>
      </c>
      <c r="L92" s="12" t="s">
        <v>253</v>
      </c>
      <c r="M92" s="12" t="s">
        <v>49</v>
      </c>
      <c r="N92" s="12" t="s">
        <v>28</v>
      </c>
      <c r="O92" s="12" t="s">
        <v>77</v>
      </c>
      <c r="P92" s="12" t="s">
        <v>78</v>
      </c>
      <c r="Q92" s="12" t="s">
        <v>59</v>
      </c>
      <c r="R92" s="12" t="s">
        <v>254</v>
      </c>
      <c r="S92" s="12">
        <v>0.56000000000000005</v>
      </c>
      <c r="T92" s="7">
        <f>Table1[[#This Row],[Profit]]/Table1[[#This Row],[Sales]]</f>
        <v>0.679833917415816</v>
      </c>
      <c r="U92" s="12" t="s">
        <v>33</v>
      </c>
      <c r="V92" s="12" t="s">
        <v>34</v>
      </c>
      <c r="W92" s="12" t="s">
        <v>255</v>
      </c>
      <c r="X92" s="12" t="s">
        <v>256</v>
      </c>
      <c r="Y92" s="12">
        <v>80525</v>
      </c>
      <c r="Z92" s="13">
        <v>42138</v>
      </c>
      <c r="AA92" s="14" t="str">
        <f>TEXT(Table1[[#This Row],[Order Date]],"mmmm")</f>
        <v>May</v>
      </c>
      <c r="AB92" s="8" t="str">
        <f>TEXT(Table1[[#This Row],[Order Date]],"yyyy")</f>
        <v>2015</v>
      </c>
      <c r="AC92" s="13">
        <v>42139</v>
      </c>
      <c r="AD92" s="12">
        <v>713.88</v>
      </c>
      <c r="AE92" s="12">
        <v>13</v>
      </c>
      <c r="AF92" s="12">
        <v>1050.08</v>
      </c>
      <c r="AG92" s="12">
        <v>87671</v>
      </c>
      <c r="AH92" s="7" t="str">
        <f>IF(COUNTIF(Returns!$A$2:$A$1635,Orders!AG92)&gt;0,"Returned","Not Returned")</f>
        <v>Not Returned</v>
      </c>
    </row>
    <row r="93" spans="5:34" ht="12.75" customHeight="1" thickTop="1" thickBot="1">
      <c r="E93" s="9">
        <v>20324</v>
      </c>
      <c r="F93" s="2" t="s">
        <v>25</v>
      </c>
      <c r="G93" s="2">
        <v>0.03</v>
      </c>
      <c r="H93" s="2">
        <v>10.89</v>
      </c>
      <c r="I93" s="2">
        <v>4.5</v>
      </c>
      <c r="J93" s="2">
        <v>156</v>
      </c>
      <c r="K93" s="7" t="str">
        <f>IF(COUNTIF(Table1[Customer ID],Table1[[#This Row],[Customer ID]])&gt;1,"Repeat Customer","One-Time Customer")</f>
        <v>Repeat Customer</v>
      </c>
      <c r="L93" s="2" t="s">
        <v>253</v>
      </c>
      <c r="M93" s="2" t="s">
        <v>49</v>
      </c>
      <c r="N93" s="2" t="s">
        <v>28</v>
      </c>
      <c r="O93" s="2" t="s">
        <v>29</v>
      </c>
      <c r="P93" s="2" t="s">
        <v>257</v>
      </c>
      <c r="Q93" s="2" t="s">
        <v>59</v>
      </c>
      <c r="R93" s="2" t="s">
        <v>258</v>
      </c>
      <c r="S93" s="2">
        <v>0.59</v>
      </c>
      <c r="T93" s="7">
        <f>Table1[[#This Row],[Profit]]/Table1[[#This Row],[Sales]]</f>
        <v>-0.55115316380839741</v>
      </c>
      <c r="U93" s="2" t="s">
        <v>33</v>
      </c>
      <c r="V93" s="2" t="s">
        <v>34</v>
      </c>
      <c r="W93" s="2" t="s">
        <v>255</v>
      </c>
      <c r="X93" s="2" t="s">
        <v>256</v>
      </c>
      <c r="Y93" s="2">
        <v>80525</v>
      </c>
      <c r="Z93" s="10">
        <v>42029</v>
      </c>
      <c r="AA93" s="14" t="str">
        <f>TEXT(Table1[[#This Row],[Order Date]],"mmmm")</f>
        <v>January</v>
      </c>
      <c r="AB93" s="8" t="str">
        <f>TEXT(Table1[[#This Row],[Order Date]],"yyyy")</f>
        <v>2015</v>
      </c>
      <c r="AC93" s="10">
        <v>42030</v>
      </c>
      <c r="AD93" s="2">
        <v>-18.64</v>
      </c>
      <c r="AE93" s="2">
        <v>3</v>
      </c>
      <c r="AF93" s="2">
        <v>33.82</v>
      </c>
      <c r="AG93" s="2">
        <v>87672</v>
      </c>
      <c r="AH93" s="7" t="str">
        <f>IF(COUNTIF(Returns!$A$2:$A$1635,Orders!AG93)&gt;0,"Returned","Not Returned")</f>
        <v>Not Returned</v>
      </c>
    </row>
    <row r="94" spans="5:34" ht="12.75" customHeight="1" thickTop="1" thickBot="1">
      <c r="E94" s="11">
        <v>26102</v>
      </c>
      <c r="F94" s="12" t="s">
        <v>56</v>
      </c>
      <c r="G94" s="12">
        <v>0.05</v>
      </c>
      <c r="H94" s="12">
        <v>100.98</v>
      </c>
      <c r="I94" s="12">
        <v>35.840000000000003</v>
      </c>
      <c r="J94" s="12">
        <v>164</v>
      </c>
      <c r="K94" s="7" t="str">
        <f>IF(COUNTIF(Table1[Customer ID],Table1[[#This Row],[Customer ID]])&gt;1,"Repeat Customer","One-Time Customer")</f>
        <v>Repeat Customer</v>
      </c>
      <c r="L94" s="12" t="s">
        <v>259</v>
      </c>
      <c r="M94" s="12" t="s">
        <v>39</v>
      </c>
      <c r="N94" s="12" t="s">
        <v>40</v>
      </c>
      <c r="O94" s="12" t="s">
        <v>41</v>
      </c>
      <c r="P94" s="12" t="s">
        <v>191</v>
      </c>
      <c r="Q94" s="12" t="s">
        <v>121</v>
      </c>
      <c r="R94" s="12" t="s">
        <v>260</v>
      </c>
      <c r="S94" s="12">
        <v>0.62</v>
      </c>
      <c r="T94" s="7">
        <f>Table1[[#This Row],[Profit]]/Table1[[#This Row],[Sales]]</f>
        <v>-0.15568443854377753</v>
      </c>
      <c r="U94" s="12" t="s">
        <v>33</v>
      </c>
      <c r="V94" s="12" t="s">
        <v>34</v>
      </c>
      <c r="W94" s="12" t="s">
        <v>35</v>
      </c>
      <c r="X94" s="12" t="s">
        <v>261</v>
      </c>
      <c r="Y94" s="12">
        <v>99352</v>
      </c>
      <c r="Z94" s="13">
        <v>42006</v>
      </c>
      <c r="AA94" s="14" t="str">
        <f>TEXT(Table1[[#This Row],[Order Date]],"mmmm")</f>
        <v>January</v>
      </c>
      <c r="AB94" s="8" t="str">
        <f>TEXT(Table1[[#This Row],[Order Date]],"yyyy")</f>
        <v>2015</v>
      </c>
      <c r="AC94" s="13">
        <v>42008</v>
      </c>
      <c r="AD94" s="12">
        <v>-111.4</v>
      </c>
      <c r="AE94" s="12">
        <v>7</v>
      </c>
      <c r="AF94" s="12">
        <v>715.55</v>
      </c>
      <c r="AG94" s="12">
        <v>89961</v>
      </c>
      <c r="AH94" s="7" t="str">
        <f>IF(COUNTIF(Returns!$A$2:$A$1635,Orders!AG94)&gt;0,"Returned","Not Returned")</f>
        <v>Not Returned</v>
      </c>
    </row>
    <row r="95" spans="5:34" ht="12.75" customHeight="1" thickTop="1" thickBot="1">
      <c r="E95" s="9">
        <v>26103</v>
      </c>
      <c r="F95" s="2" t="s">
        <v>56</v>
      </c>
      <c r="G95" s="2">
        <v>0.02</v>
      </c>
      <c r="H95" s="2">
        <v>4.9800000000000004</v>
      </c>
      <c r="I95" s="2">
        <v>5.49</v>
      </c>
      <c r="J95" s="2">
        <v>164</v>
      </c>
      <c r="K95" s="7" t="str">
        <f>IF(COUNTIF(Table1[Customer ID],Table1[[#This Row],[Customer ID]])&gt;1,"Repeat Customer","One-Time Customer")</f>
        <v>Repeat Customer</v>
      </c>
      <c r="L95" s="2" t="s">
        <v>259</v>
      </c>
      <c r="M95" s="2" t="s">
        <v>49</v>
      </c>
      <c r="N95" s="2" t="s">
        <v>40</v>
      </c>
      <c r="O95" s="2" t="s">
        <v>29</v>
      </c>
      <c r="P95" s="2" t="s">
        <v>93</v>
      </c>
      <c r="Q95" s="2" t="s">
        <v>59</v>
      </c>
      <c r="R95" s="2" t="s">
        <v>262</v>
      </c>
      <c r="S95" s="2">
        <v>0.38</v>
      </c>
      <c r="T95" s="7">
        <f>Table1[[#This Row],[Profit]]/Table1[[#This Row],[Sales]]</f>
        <v>-1.6881437650668418</v>
      </c>
      <c r="U95" s="2" t="s">
        <v>33</v>
      </c>
      <c r="V95" s="2" t="s">
        <v>34</v>
      </c>
      <c r="W95" s="2" t="s">
        <v>35</v>
      </c>
      <c r="X95" s="2" t="s">
        <v>261</v>
      </c>
      <c r="Y95" s="2">
        <v>99352</v>
      </c>
      <c r="Z95" s="10">
        <v>42006</v>
      </c>
      <c r="AA95" s="14" t="str">
        <f>TEXT(Table1[[#This Row],[Order Date]],"mmmm")</f>
        <v>January</v>
      </c>
      <c r="AB95" s="8" t="str">
        <f>TEXT(Table1[[#This Row],[Order Date]],"yyyy")</f>
        <v>2015</v>
      </c>
      <c r="AC95" s="10">
        <v>42007</v>
      </c>
      <c r="AD95" s="2">
        <v>-77.03</v>
      </c>
      <c r="AE95" s="2">
        <v>9</v>
      </c>
      <c r="AF95" s="2">
        <v>45.63</v>
      </c>
      <c r="AG95" s="2">
        <v>89961</v>
      </c>
      <c r="AH95" s="7" t="str">
        <f>IF(COUNTIF(Returns!$A$2:$A$1635,Orders!AG95)&gt;0,"Returned","Not Returned")</f>
        <v>Not Returned</v>
      </c>
    </row>
    <row r="96" spans="5:34" ht="12.75" customHeight="1" thickTop="1" thickBot="1">
      <c r="E96" s="11">
        <v>21040</v>
      </c>
      <c r="F96" s="12" t="s">
        <v>106</v>
      </c>
      <c r="G96" s="12">
        <v>0.08</v>
      </c>
      <c r="H96" s="12">
        <v>399.98</v>
      </c>
      <c r="I96" s="12">
        <v>12.06</v>
      </c>
      <c r="J96" s="12">
        <v>166</v>
      </c>
      <c r="K96" s="7" t="str">
        <f>IF(COUNTIF(Table1[Customer ID],Table1[[#This Row],[Customer ID]])&gt;1,"Repeat Customer","One-Time Customer")</f>
        <v>One-Time Customer</v>
      </c>
      <c r="L96" s="12" t="s">
        <v>263</v>
      </c>
      <c r="M96" s="12" t="s">
        <v>39</v>
      </c>
      <c r="N96" s="12" t="s">
        <v>114</v>
      </c>
      <c r="O96" s="12" t="s">
        <v>77</v>
      </c>
      <c r="P96" s="12" t="s">
        <v>85</v>
      </c>
      <c r="Q96" s="12" t="s">
        <v>121</v>
      </c>
      <c r="R96" s="12" t="s">
        <v>264</v>
      </c>
      <c r="S96" s="12">
        <v>0.56000000000000005</v>
      </c>
      <c r="T96" s="7">
        <f>Table1[[#This Row],[Profit]]/Table1[[#This Row],[Sales]]</f>
        <v>1.5497551510671717E-2</v>
      </c>
      <c r="U96" s="12" t="s">
        <v>33</v>
      </c>
      <c r="V96" s="12" t="s">
        <v>136</v>
      </c>
      <c r="W96" s="12" t="s">
        <v>244</v>
      </c>
      <c r="X96" s="12" t="s">
        <v>265</v>
      </c>
      <c r="Y96" s="12">
        <v>37087</v>
      </c>
      <c r="Z96" s="13">
        <v>42015</v>
      </c>
      <c r="AA96" s="14" t="str">
        <f>TEXT(Table1[[#This Row],[Order Date]],"mmmm")</f>
        <v>January</v>
      </c>
      <c r="AB96" s="8" t="str">
        <f>TEXT(Table1[[#This Row],[Order Date]],"yyyy")</f>
        <v>2015</v>
      </c>
      <c r="AC96" s="13">
        <v>42022</v>
      </c>
      <c r="AD96" s="12">
        <v>28.514099999999999</v>
      </c>
      <c r="AE96" s="12">
        <v>5</v>
      </c>
      <c r="AF96" s="12">
        <v>1839.91</v>
      </c>
      <c r="AG96" s="12">
        <v>89426</v>
      </c>
      <c r="AH96" s="7" t="str">
        <f>IF(COUNTIF(Returns!$A$2:$A$1635,Orders!AG96)&gt;0,"Returned","Not Returned")</f>
        <v>Not Returned</v>
      </c>
    </row>
    <row r="97" spans="5:34" ht="12.75" customHeight="1" thickTop="1" thickBot="1">
      <c r="E97" s="9">
        <v>19315</v>
      </c>
      <c r="F97" s="2" t="s">
        <v>106</v>
      </c>
      <c r="G97" s="2">
        <v>0.08</v>
      </c>
      <c r="H97" s="2">
        <v>43.22</v>
      </c>
      <c r="I97" s="2">
        <v>16.71</v>
      </c>
      <c r="J97" s="2">
        <v>169</v>
      </c>
      <c r="K97" s="7" t="str">
        <f>IF(COUNTIF(Table1[Customer ID],Table1[[#This Row],[Customer ID]])&gt;1,"Repeat Customer","One-Time Customer")</f>
        <v>Repeat Customer</v>
      </c>
      <c r="L97" s="2" t="s">
        <v>266</v>
      </c>
      <c r="M97" s="2" t="s">
        <v>49</v>
      </c>
      <c r="N97" s="2" t="s">
        <v>28</v>
      </c>
      <c r="O97" s="2" t="s">
        <v>77</v>
      </c>
      <c r="P97" s="2" t="s">
        <v>180</v>
      </c>
      <c r="Q97" s="2" t="s">
        <v>59</v>
      </c>
      <c r="R97" s="2" t="s">
        <v>267</v>
      </c>
      <c r="S97" s="2">
        <v>0.66</v>
      </c>
      <c r="T97" s="7">
        <f>Table1[[#This Row],[Profit]]/Table1[[#This Row],[Sales]]</f>
        <v>2.1457248507119888</v>
      </c>
      <c r="U97" s="2" t="s">
        <v>33</v>
      </c>
      <c r="V97" s="2" t="s">
        <v>136</v>
      </c>
      <c r="W97" s="2" t="s">
        <v>171</v>
      </c>
      <c r="X97" s="2" t="s">
        <v>268</v>
      </c>
      <c r="Y97" s="2">
        <v>70802</v>
      </c>
      <c r="Z97" s="10">
        <v>42007</v>
      </c>
      <c r="AA97" s="14" t="str">
        <f>TEXT(Table1[[#This Row],[Order Date]],"mmmm")</f>
        <v>January</v>
      </c>
      <c r="AB97" s="8" t="str">
        <f>TEXT(Table1[[#This Row],[Order Date]],"yyyy")</f>
        <v>2015</v>
      </c>
      <c r="AC97" s="10">
        <v>42009</v>
      </c>
      <c r="AD97" s="2">
        <v>280.27458000000001</v>
      </c>
      <c r="AE97" s="2">
        <v>3</v>
      </c>
      <c r="AF97" s="2">
        <v>130.62</v>
      </c>
      <c r="AG97" s="2">
        <v>87463</v>
      </c>
      <c r="AH97" s="7" t="str">
        <f>IF(COUNTIF(Returns!$A$2:$A$1635,Orders!AG97)&gt;0,"Returned","Not Returned")</f>
        <v>Not Returned</v>
      </c>
    </row>
    <row r="98" spans="5:34" ht="12.75" customHeight="1" thickTop="1" thickBot="1">
      <c r="E98" s="11">
        <v>19316</v>
      </c>
      <c r="F98" s="12" t="s">
        <v>106</v>
      </c>
      <c r="G98" s="12">
        <v>0.05</v>
      </c>
      <c r="H98" s="12">
        <v>574.74</v>
      </c>
      <c r="I98" s="12">
        <v>24.49</v>
      </c>
      <c r="J98" s="12">
        <v>169</v>
      </c>
      <c r="K98" s="7" t="str">
        <f>IF(COUNTIF(Table1[Customer ID],Table1[[#This Row],[Customer ID]])&gt;1,"Repeat Customer","One-Time Customer")</f>
        <v>Repeat Customer</v>
      </c>
      <c r="L98" s="12" t="s">
        <v>266</v>
      </c>
      <c r="M98" s="12" t="s">
        <v>49</v>
      </c>
      <c r="N98" s="12" t="s">
        <v>28</v>
      </c>
      <c r="O98" s="12" t="s">
        <v>77</v>
      </c>
      <c r="P98" s="12" t="s">
        <v>85</v>
      </c>
      <c r="Q98" s="12" t="s">
        <v>236</v>
      </c>
      <c r="R98" s="12" t="s">
        <v>269</v>
      </c>
      <c r="S98" s="12">
        <v>0.37</v>
      </c>
      <c r="T98" s="7">
        <f>Table1[[#This Row],[Profit]]/Table1[[#This Row],[Sales]]</f>
        <v>-1.6187719217411838E-2</v>
      </c>
      <c r="U98" s="12" t="s">
        <v>33</v>
      </c>
      <c r="V98" s="12" t="s">
        <v>136</v>
      </c>
      <c r="W98" s="12" t="s">
        <v>171</v>
      </c>
      <c r="X98" s="12" t="s">
        <v>268</v>
      </c>
      <c r="Y98" s="12">
        <v>70802</v>
      </c>
      <c r="Z98" s="13">
        <v>42007</v>
      </c>
      <c r="AA98" s="14" t="str">
        <f>TEXT(Table1[[#This Row],[Order Date]],"mmmm")</f>
        <v>January</v>
      </c>
      <c r="AB98" s="8" t="str">
        <f>TEXT(Table1[[#This Row],[Order Date]],"yyyy")</f>
        <v>2015</v>
      </c>
      <c r="AC98" s="13">
        <v>42014</v>
      </c>
      <c r="AD98" s="12">
        <v>-112.4263</v>
      </c>
      <c r="AE98" s="12">
        <v>12</v>
      </c>
      <c r="AF98" s="12">
        <v>6945.16</v>
      </c>
      <c r="AG98" s="12">
        <v>87463</v>
      </c>
      <c r="AH98" s="7" t="str">
        <f>IF(COUNTIF(Returns!$A$2:$A$1635,Orders!AG98)&gt;0,"Returned","Not Returned")</f>
        <v>Not Returned</v>
      </c>
    </row>
    <row r="99" spans="5:34" ht="12.75" customHeight="1" thickTop="1" thickBot="1">
      <c r="E99" s="9">
        <v>19317</v>
      </c>
      <c r="F99" s="2" t="s">
        <v>106</v>
      </c>
      <c r="G99" s="2">
        <v>0.04</v>
      </c>
      <c r="H99" s="2">
        <v>10.14</v>
      </c>
      <c r="I99" s="2">
        <v>2.27</v>
      </c>
      <c r="J99" s="2">
        <v>169</v>
      </c>
      <c r="K99" s="7" t="str">
        <f>IF(COUNTIF(Table1[Customer ID],Table1[[#This Row],[Customer ID]])&gt;1,"Repeat Customer","One-Time Customer")</f>
        <v>Repeat Customer</v>
      </c>
      <c r="L99" s="2" t="s">
        <v>266</v>
      </c>
      <c r="M99" s="2" t="s">
        <v>49</v>
      </c>
      <c r="N99" s="2" t="s">
        <v>28</v>
      </c>
      <c r="O99" s="2" t="s">
        <v>29</v>
      </c>
      <c r="P99" s="2" t="s">
        <v>93</v>
      </c>
      <c r="Q99" s="2" t="s">
        <v>31</v>
      </c>
      <c r="R99" s="2" t="s">
        <v>270</v>
      </c>
      <c r="S99" s="2">
        <v>0.36</v>
      </c>
      <c r="T99" s="7">
        <f>Table1[[#This Row],[Profit]]/Table1[[#This Row],[Sales]]</f>
        <v>0.80555914673561724</v>
      </c>
      <c r="U99" s="2" t="s">
        <v>33</v>
      </c>
      <c r="V99" s="2" t="s">
        <v>136</v>
      </c>
      <c r="W99" s="2" t="s">
        <v>171</v>
      </c>
      <c r="X99" s="2" t="s">
        <v>268</v>
      </c>
      <c r="Y99" s="2">
        <v>70802</v>
      </c>
      <c r="Z99" s="10">
        <v>42007</v>
      </c>
      <c r="AA99" s="14" t="str">
        <f>TEXT(Table1[[#This Row],[Order Date]],"mmmm")</f>
        <v>January</v>
      </c>
      <c r="AB99" s="8" t="str">
        <f>TEXT(Table1[[#This Row],[Order Date]],"yyyy")</f>
        <v>2015</v>
      </c>
      <c r="AC99" s="10">
        <v>42011</v>
      </c>
      <c r="AD99" s="2">
        <v>24.923999999999999</v>
      </c>
      <c r="AE99" s="2">
        <v>3</v>
      </c>
      <c r="AF99" s="2">
        <v>30.94</v>
      </c>
      <c r="AG99" s="2">
        <v>87463</v>
      </c>
      <c r="AH99" s="7" t="str">
        <f>IF(COUNTIF(Returns!$A$2:$A$1635,Orders!AG99)&gt;0,"Returned","Not Returned")</f>
        <v>Not Returned</v>
      </c>
    </row>
    <row r="100" spans="5:34" ht="12.75" customHeight="1" thickTop="1" thickBot="1">
      <c r="E100" s="11">
        <v>19314</v>
      </c>
      <c r="F100" s="12" t="s">
        <v>47</v>
      </c>
      <c r="G100" s="12">
        <v>0.05</v>
      </c>
      <c r="H100" s="12">
        <v>1.88</v>
      </c>
      <c r="I100" s="12">
        <v>1.49</v>
      </c>
      <c r="J100" s="12">
        <v>171</v>
      </c>
      <c r="K100" s="7" t="str">
        <f>IF(COUNTIF(Table1[Customer ID],Table1[[#This Row],[Customer ID]])&gt;1,"Repeat Customer","One-Time Customer")</f>
        <v>One-Time Customer</v>
      </c>
      <c r="L100" s="12" t="s">
        <v>271</v>
      </c>
      <c r="M100" s="12" t="s">
        <v>49</v>
      </c>
      <c r="N100" s="12" t="s">
        <v>28</v>
      </c>
      <c r="O100" s="12" t="s">
        <v>29</v>
      </c>
      <c r="P100" s="12" t="s">
        <v>109</v>
      </c>
      <c r="Q100" s="12" t="s">
        <v>59</v>
      </c>
      <c r="R100" s="12" t="s">
        <v>272</v>
      </c>
      <c r="S100" s="12">
        <v>0.37</v>
      </c>
      <c r="T100" s="7">
        <f>Table1[[#This Row],[Profit]]/Table1[[#This Row],[Sales]]</f>
        <v>-0.85073099415204667</v>
      </c>
      <c r="U100" s="12" t="s">
        <v>33</v>
      </c>
      <c r="V100" s="12" t="s">
        <v>53</v>
      </c>
      <c r="W100" s="12" t="s">
        <v>54</v>
      </c>
      <c r="X100" s="12" t="s">
        <v>273</v>
      </c>
      <c r="Y100" s="12">
        <v>7024</v>
      </c>
      <c r="Z100" s="13">
        <v>42107</v>
      </c>
      <c r="AA100" s="14" t="str">
        <f>TEXT(Table1[[#This Row],[Order Date]],"mmmm")</f>
        <v>April</v>
      </c>
      <c r="AB100" s="8" t="str">
        <f>TEXT(Table1[[#This Row],[Order Date]],"yyyy")</f>
        <v>2015</v>
      </c>
      <c r="AC100" s="13">
        <v>42109</v>
      </c>
      <c r="AD100" s="12">
        <v>-2.9094999999999995</v>
      </c>
      <c r="AE100" s="12">
        <v>1</v>
      </c>
      <c r="AF100" s="12">
        <v>3.42</v>
      </c>
      <c r="AG100" s="12">
        <v>87464</v>
      </c>
      <c r="AH100" s="7" t="str">
        <f>IF(COUNTIF(Returns!$A$2:$A$1635,Orders!AG100)&gt;0,"Returned","Not Returned")</f>
        <v>Not Returned</v>
      </c>
    </row>
    <row r="101" spans="5:34" ht="12.75" customHeight="1" thickTop="1" thickBot="1">
      <c r="E101" s="9">
        <v>5361</v>
      </c>
      <c r="F101" s="2" t="s">
        <v>47</v>
      </c>
      <c r="G101" s="2">
        <v>0.02</v>
      </c>
      <c r="H101" s="2">
        <v>49.99</v>
      </c>
      <c r="I101" s="2">
        <v>19.989999999999998</v>
      </c>
      <c r="J101" s="2">
        <v>181</v>
      </c>
      <c r="K101" s="7" t="str">
        <f>IF(COUNTIF(Table1[Customer ID],Table1[[#This Row],[Customer ID]])&gt;1,"Repeat Customer","One-Time Customer")</f>
        <v>Repeat Customer</v>
      </c>
      <c r="L101" s="2" t="s">
        <v>274</v>
      </c>
      <c r="M101" s="2" t="s">
        <v>49</v>
      </c>
      <c r="N101" s="2" t="s">
        <v>58</v>
      </c>
      <c r="O101" s="2" t="s">
        <v>77</v>
      </c>
      <c r="P101" s="2" t="s">
        <v>180</v>
      </c>
      <c r="Q101" s="2" t="s">
        <v>59</v>
      </c>
      <c r="R101" s="2" t="s">
        <v>275</v>
      </c>
      <c r="S101" s="2">
        <v>0.41</v>
      </c>
      <c r="T101" s="7">
        <f>Table1[[#This Row],[Profit]]/Table1[[#This Row],[Sales]]</f>
        <v>-8.526186225479869E-2</v>
      </c>
      <c r="U101" s="2" t="s">
        <v>33</v>
      </c>
      <c r="V101" s="2" t="s">
        <v>34</v>
      </c>
      <c r="W101" s="2" t="s">
        <v>45</v>
      </c>
      <c r="X101" s="2" t="s">
        <v>276</v>
      </c>
      <c r="Y101" s="2">
        <v>94122</v>
      </c>
      <c r="Z101" s="10">
        <v>42056</v>
      </c>
      <c r="AA101" s="14" t="str">
        <f>TEXT(Table1[[#This Row],[Order Date]],"mmmm")</f>
        <v>February</v>
      </c>
      <c r="AB101" s="8" t="str">
        <f>TEXT(Table1[[#This Row],[Order Date]],"yyyy")</f>
        <v>2015</v>
      </c>
      <c r="AC101" s="10">
        <v>42056</v>
      </c>
      <c r="AD101" s="2">
        <v>-76.89</v>
      </c>
      <c r="AE101" s="2">
        <v>18</v>
      </c>
      <c r="AF101" s="2">
        <v>901.81</v>
      </c>
      <c r="AG101" s="2">
        <v>38087</v>
      </c>
      <c r="AH101" s="7" t="str">
        <f>IF(COUNTIF(Returns!$A$2:$A$1635,Orders!AG101)&gt;0,"Returned","Not Returned")</f>
        <v>Not Returned</v>
      </c>
    </row>
    <row r="102" spans="5:34" ht="12.75" customHeight="1" thickTop="1" thickBot="1">
      <c r="E102" s="11">
        <v>522</v>
      </c>
      <c r="F102" s="12" t="s">
        <v>25</v>
      </c>
      <c r="G102" s="12">
        <v>7.0000000000000007E-2</v>
      </c>
      <c r="H102" s="12">
        <v>1.68</v>
      </c>
      <c r="I102" s="12">
        <v>1.57</v>
      </c>
      <c r="J102" s="12">
        <v>181</v>
      </c>
      <c r="K102" s="7" t="str">
        <f>IF(COUNTIF(Table1[Customer ID],Table1[[#This Row],[Customer ID]])&gt;1,"Repeat Customer","One-Time Customer")</f>
        <v>Repeat Customer</v>
      </c>
      <c r="L102" s="12" t="s">
        <v>274</v>
      </c>
      <c r="M102" s="12" t="s">
        <v>49</v>
      </c>
      <c r="N102" s="12" t="s">
        <v>28</v>
      </c>
      <c r="O102" s="12" t="s">
        <v>29</v>
      </c>
      <c r="P102" s="12" t="s">
        <v>30</v>
      </c>
      <c r="Q102" s="12" t="s">
        <v>31</v>
      </c>
      <c r="R102" s="12" t="s">
        <v>96</v>
      </c>
      <c r="S102" s="12">
        <v>0.59</v>
      </c>
      <c r="T102" s="7">
        <f>Table1[[#This Row],[Profit]]/Table1[[#This Row],[Sales]]</f>
        <v>-0.19159654858245351</v>
      </c>
      <c r="U102" s="12" t="s">
        <v>33</v>
      </c>
      <c r="V102" s="12" t="s">
        <v>34</v>
      </c>
      <c r="W102" s="12" t="s">
        <v>45</v>
      </c>
      <c r="X102" s="12" t="s">
        <v>276</v>
      </c>
      <c r="Y102" s="12">
        <v>94122</v>
      </c>
      <c r="Z102" s="13">
        <v>42146</v>
      </c>
      <c r="AA102" s="14" t="str">
        <f>TEXT(Table1[[#This Row],[Order Date]],"mmmm")</f>
        <v>May</v>
      </c>
      <c r="AB102" s="8" t="str">
        <f>TEXT(Table1[[#This Row],[Order Date]],"yyyy")</f>
        <v>2015</v>
      </c>
      <c r="AC102" s="13">
        <v>42147</v>
      </c>
      <c r="AD102" s="12">
        <v>-35.75</v>
      </c>
      <c r="AE102" s="12">
        <v>116</v>
      </c>
      <c r="AF102" s="12">
        <v>186.59</v>
      </c>
      <c r="AG102" s="12">
        <v>3585</v>
      </c>
      <c r="AH102" s="7" t="str">
        <f>IF(COUNTIF(Returns!$A$2:$A$1635,Orders!AG102)&gt;0,"Returned","Not Returned")</f>
        <v>Not Returned</v>
      </c>
    </row>
    <row r="103" spans="5:34" ht="12.75" customHeight="1" thickTop="1" thickBot="1">
      <c r="E103" s="9">
        <v>23361</v>
      </c>
      <c r="F103" s="2" t="s">
        <v>47</v>
      </c>
      <c r="G103" s="2">
        <v>0.02</v>
      </c>
      <c r="H103" s="2">
        <v>49.99</v>
      </c>
      <c r="I103" s="2">
        <v>19.989999999999998</v>
      </c>
      <c r="J103" s="2">
        <v>184</v>
      </c>
      <c r="K103" s="7" t="str">
        <f>IF(COUNTIF(Table1[Customer ID],Table1[[#This Row],[Customer ID]])&gt;1,"Repeat Customer","One-Time Customer")</f>
        <v>One-Time Customer</v>
      </c>
      <c r="L103" s="2" t="s">
        <v>277</v>
      </c>
      <c r="M103" s="2" t="s">
        <v>49</v>
      </c>
      <c r="N103" s="2" t="s">
        <v>58</v>
      </c>
      <c r="O103" s="2" t="s">
        <v>77</v>
      </c>
      <c r="P103" s="2" t="s">
        <v>180</v>
      </c>
      <c r="Q103" s="2" t="s">
        <v>59</v>
      </c>
      <c r="R103" s="2" t="s">
        <v>275</v>
      </c>
      <c r="S103" s="2">
        <v>0.41</v>
      </c>
      <c r="T103" s="7">
        <f>Table1[[#This Row],[Profit]]/Table1[[#This Row],[Sales]]</f>
        <v>-0.30694610778443115</v>
      </c>
      <c r="U103" s="2" t="s">
        <v>33</v>
      </c>
      <c r="V103" s="2" t="s">
        <v>53</v>
      </c>
      <c r="W103" s="2" t="s">
        <v>193</v>
      </c>
      <c r="X103" s="2" t="s">
        <v>278</v>
      </c>
      <c r="Y103" s="2">
        <v>2474</v>
      </c>
      <c r="Z103" s="10">
        <v>42056</v>
      </c>
      <c r="AA103" s="14" t="str">
        <f>TEXT(Table1[[#This Row],[Order Date]],"mmmm")</f>
        <v>February</v>
      </c>
      <c r="AB103" s="8" t="str">
        <f>TEXT(Table1[[#This Row],[Order Date]],"yyyy")</f>
        <v>2015</v>
      </c>
      <c r="AC103" s="10">
        <v>42056</v>
      </c>
      <c r="AD103" s="2">
        <v>-76.89</v>
      </c>
      <c r="AE103" s="2">
        <v>5</v>
      </c>
      <c r="AF103" s="2">
        <v>250.5</v>
      </c>
      <c r="AG103" s="2">
        <v>88360</v>
      </c>
      <c r="AH103" s="7" t="str">
        <f>IF(COUNTIF(Returns!$A$2:$A$1635,Orders!AG103)&gt;0,"Returned","Not Returned")</f>
        <v>Not Returned</v>
      </c>
    </row>
    <row r="104" spans="5:34" ht="12.75" customHeight="1" thickTop="1" thickBot="1">
      <c r="E104" s="11">
        <v>18521</v>
      </c>
      <c r="F104" s="12" t="s">
        <v>25</v>
      </c>
      <c r="G104" s="12">
        <v>7.0000000000000007E-2</v>
      </c>
      <c r="H104" s="12">
        <v>10.06</v>
      </c>
      <c r="I104" s="12">
        <v>2.06</v>
      </c>
      <c r="J104" s="12">
        <v>188</v>
      </c>
      <c r="K104" s="7" t="str">
        <f>IF(COUNTIF(Table1[Customer ID],Table1[[#This Row],[Customer ID]])&gt;1,"Repeat Customer","One-Time Customer")</f>
        <v>Repeat Customer</v>
      </c>
      <c r="L104" s="12" t="s">
        <v>279</v>
      </c>
      <c r="M104" s="12" t="s">
        <v>49</v>
      </c>
      <c r="N104" s="12" t="s">
        <v>28</v>
      </c>
      <c r="O104" s="12" t="s">
        <v>29</v>
      </c>
      <c r="P104" s="12" t="s">
        <v>93</v>
      </c>
      <c r="Q104" s="12" t="s">
        <v>31</v>
      </c>
      <c r="R104" s="12" t="s">
        <v>280</v>
      </c>
      <c r="S104" s="12">
        <v>0.39</v>
      </c>
      <c r="T104" s="7">
        <f>Table1[[#This Row],[Profit]]/Table1[[#This Row],[Sales]]</f>
        <v>0.69</v>
      </c>
      <c r="U104" s="12" t="s">
        <v>33</v>
      </c>
      <c r="V104" s="12" t="s">
        <v>61</v>
      </c>
      <c r="W104" s="12" t="s">
        <v>130</v>
      </c>
      <c r="X104" s="12" t="s">
        <v>281</v>
      </c>
      <c r="Y104" s="12">
        <v>76240</v>
      </c>
      <c r="Z104" s="13">
        <v>42146</v>
      </c>
      <c r="AA104" s="14" t="str">
        <f>TEXT(Table1[[#This Row],[Order Date]],"mmmm")</f>
        <v>May</v>
      </c>
      <c r="AB104" s="8" t="str">
        <f>TEXT(Table1[[#This Row],[Order Date]],"yyyy")</f>
        <v>2015</v>
      </c>
      <c r="AC104" s="13">
        <v>42146</v>
      </c>
      <c r="AD104" s="12">
        <v>152.65559999999999</v>
      </c>
      <c r="AE104" s="12">
        <v>23</v>
      </c>
      <c r="AF104" s="12">
        <v>221.24</v>
      </c>
      <c r="AG104" s="12">
        <v>88361</v>
      </c>
      <c r="AH104" s="7" t="str">
        <f>IF(COUNTIF(Returns!$A$2:$A$1635,Orders!AG104)&gt;0,"Returned","Not Returned")</f>
        <v>Not Returned</v>
      </c>
    </row>
    <row r="105" spans="5:34" ht="12.75" customHeight="1" thickTop="1" thickBot="1">
      <c r="E105" s="9">
        <v>18522</v>
      </c>
      <c r="F105" s="2" t="s">
        <v>25</v>
      </c>
      <c r="G105" s="2">
        <v>7.0000000000000007E-2</v>
      </c>
      <c r="H105" s="2">
        <v>1.68</v>
      </c>
      <c r="I105" s="2">
        <v>1.57</v>
      </c>
      <c r="J105" s="2">
        <v>188</v>
      </c>
      <c r="K105" s="7" t="str">
        <f>IF(COUNTIF(Table1[Customer ID],Table1[[#This Row],[Customer ID]])&gt;1,"Repeat Customer","One-Time Customer")</f>
        <v>Repeat Customer</v>
      </c>
      <c r="L105" s="2" t="s">
        <v>279</v>
      </c>
      <c r="M105" s="2" t="s">
        <v>49</v>
      </c>
      <c r="N105" s="2" t="s">
        <v>28</v>
      </c>
      <c r="O105" s="2" t="s">
        <v>29</v>
      </c>
      <c r="P105" s="2" t="s">
        <v>30</v>
      </c>
      <c r="Q105" s="2" t="s">
        <v>31</v>
      </c>
      <c r="R105" s="2" t="s">
        <v>96</v>
      </c>
      <c r="S105" s="2">
        <v>0.59</v>
      </c>
      <c r="T105" s="7">
        <f>Table1[[#This Row],[Profit]]/Table1[[#This Row],[Sales]]</f>
        <v>0.15326902465166142</v>
      </c>
      <c r="U105" s="2" t="s">
        <v>33</v>
      </c>
      <c r="V105" s="2" t="s">
        <v>61</v>
      </c>
      <c r="W105" s="2" t="s">
        <v>130</v>
      </c>
      <c r="X105" s="2" t="s">
        <v>281</v>
      </c>
      <c r="Y105" s="2">
        <v>76240</v>
      </c>
      <c r="Z105" s="10">
        <v>42146</v>
      </c>
      <c r="AA105" s="14" t="str">
        <f>TEXT(Table1[[#This Row],[Order Date]],"mmmm")</f>
        <v>May</v>
      </c>
      <c r="AB105" s="8" t="str">
        <f>TEXT(Table1[[#This Row],[Order Date]],"yyyy")</f>
        <v>2015</v>
      </c>
      <c r="AC105" s="10">
        <v>42147</v>
      </c>
      <c r="AD105" s="2">
        <v>7.1500000000000057</v>
      </c>
      <c r="AE105" s="2">
        <v>29</v>
      </c>
      <c r="AF105" s="2">
        <v>46.65</v>
      </c>
      <c r="AG105" s="2">
        <v>88361</v>
      </c>
      <c r="AH105" s="7" t="str">
        <f>IF(COUNTIF(Returns!$A$2:$A$1635,Orders!AG105)&gt;0,"Returned","Not Returned")</f>
        <v>Not Returned</v>
      </c>
    </row>
    <row r="106" spans="5:34" ht="12.75" customHeight="1" thickTop="1" thickBot="1">
      <c r="E106" s="11">
        <v>18817</v>
      </c>
      <c r="F106" s="12" t="s">
        <v>25</v>
      </c>
      <c r="G106" s="12">
        <v>0.1</v>
      </c>
      <c r="H106" s="12">
        <v>58.1</v>
      </c>
      <c r="I106" s="12">
        <v>1.49</v>
      </c>
      <c r="J106" s="12">
        <v>190</v>
      </c>
      <c r="K106" s="7" t="str">
        <f>IF(COUNTIF(Table1[Customer ID],Table1[[#This Row],[Customer ID]])&gt;1,"Repeat Customer","One-Time Customer")</f>
        <v>One-Time Customer</v>
      </c>
      <c r="L106" s="12" t="s">
        <v>282</v>
      </c>
      <c r="M106" s="12" t="s">
        <v>49</v>
      </c>
      <c r="N106" s="12" t="s">
        <v>28</v>
      </c>
      <c r="O106" s="12" t="s">
        <v>29</v>
      </c>
      <c r="P106" s="12" t="s">
        <v>109</v>
      </c>
      <c r="Q106" s="12" t="s">
        <v>59</v>
      </c>
      <c r="R106" s="12" t="s">
        <v>283</v>
      </c>
      <c r="S106" s="12">
        <v>0.38</v>
      </c>
      <c r="T106" s="7">
        <f>Table1[[#This Row],[Profit]]/Table1[[#This Row],[Sales]]</f>
        <v>0.69</v>
      </c>
      <c r="U106" s="12" t="s">
        <v>33</v>
      </c>
      <c r="V106" s="12" t="s">
        <v>61</v>
      </c>
      <c r="W106" s="12" t="s">
        <v>178</v>
      </c>
      <c r="X106" s="12" t="s">
        <v>284</v>
      </c>
      <c r="Y106" s="12">
        <v>60004</v>
      </c>
      <c r="Z106" s="13">
        <v>42047</v>
      </c>
      <c r="AA106" s="14" t="str">
        <f>TEXT(Table1[[#This Row],[Order Date]],"mmmm")</f>
        <v>February</v>
      </c>
      <c r="AB106" s="8" t="str">
        <f>TEXT(Table1[[#This Row],[Order Date]],"yyyy")</f>
        <v>2015</v>
      </c>
      <c r="AC106" s="13">
        <v>42048</v>
      </c>
      <c r="AD106" s="12">
        <v>113.6499</v>
      </c>
      <c r="AE106" s="12">
        <v>3</v>
      </c>
      <c r="AF106" s="12">
        <v>164.71</v>
      </c>
      <c r="AG106" s="12">
        <v>89092</v>
      </c>
      <c r="AH106" s="7" t="str">
        <f>IF(COUNTIF(Returns!$A$2:$A$1635,Orders!AG106)&gt;0,"Returned","Not Returned")</f>
        <v>Not Returned</v>
      </c>
    </row>
    <row r="107" spans="5:34" ht="12.75" customHeight="1" thickTop="1" thickBot="1">
      <c r="E107" s="9">
        <v>18818</v>
      </c>
      <c r="F107" s="2" t="s">
        <v>25</v>
      </c>
      <c r="G107" s="2">
        <v>0.01</v>
      </c>
      <c r="H107" s="2">
        <v>80.48</v>
      </c>
      <c r="I107" s="2">
        <v>4.5</v>
      </c>
      <c r="J107" s="2">
        <v>191</v>
      </c>
      <c r="K107" s="7" t="str">
        <f>IF(COUNTIF(Table1[Customer ID],Table1[[#This Row],[Customer ID]])&gt;1,"Repeat Customer","One-Time Customer")</f>
        <v>Repeat Customer</v>
      </c>
      <c r="L107" s="2" t="s">
        <v>285</v>
      </c>
      <c r="M107" s="2" t="s">
        <v>49</v>
      </c>
      <c r="N107" s="2" t="s">
        <v>28</v>
      </c>
      <c r="O107" s="2" t="s">
        <v>29</v>
      </c>
      <c r="P107" s="2" t="s">
        <v>257</v>
      </c>
      <c r="Q107" s="2" t="s">
        <v>59</v>
      </c>
      <c r="R107" s="2" t="s">
        <v>286</v>
      </c>
      <c r="S107" s="2">
        <v>0.55000000000000004</v>
      </c>
      <c r="T107" s="7">
        <f>Table1[[#This Row],[Profit]]/Table1[[#This Row],[Sales]]</f>
        <v>-0.44521084337349398</v>
      </c>
      <c r="U107" s="2" t="s">
        <v>33</v>
      </c>
      <c r="V107" s="2" t="s">
        <v>61</v>
      </c>
      <c r="W107" s="2" t="s">
        <v>178</v>
      </c>
      <c r="X107" s="2" t="s">
        <v>287</v>
      </c>
      <c r="Y107" s="2">
        <v>60505</v>
      </c>
      <c r="Z107" s="10">
        <v>42047</v>
      </c>
      <c r="AA107" s="14" t="str">
        <f>TEXT(Table1[[#This Row],[Order Date]],"mmmm")</f>
        <v>February</v>
      </c>
      <c r="AB107" s="8" t="str">
        <f>TEXT(Table1[[#This Row],[Order Date]],"yyyy")</f>
        <v>2015</v>
      </c>
      <c r="AC107" s="10">
        <v>42050</v>
      </c>
      <c r="AD107" s="2">
        <v>-35.474400000000003</v>
      </c>
      <c r="AE107" s="2">
        <v>1</v>
      </c>
      <c r="AF107" s="2">
        <v>79.680000000000007</v>
      </c>
      <c r="AG107" s="2">
        <v>89092</v>
      </c>
      <c r="AH107" s="7" t="str">
        <f>IF(COUNTIF(Returns!$A$2:$A$1635,Orders!AG107)&gt;0,"Returned","Not Returned")</f>
        <v>Not Returned</v>
      </c>
    </row>
    <row r="108" spans="5:34" ht="12.75" customHeight="1" thickTop="1" thickBot="1">
      <c r="E108" s="11">
        <v>20520</v>
      </c>
      <c r="F108" s="12" t="s">
        <v>37</v>
      </c>
      <c r="G108" s="12">
        <v>0.05</v>
      </c>
      <c r="H108" s="12">
        <v>3.8</v>
      </c>
      <c r="I108" s="12">
        <v>1.49</v>
      </c>
      <c r="J108" s="12">
        <v>191</v>
      </c>
      <c r="K108" s="7" t="str">
        <f>IF(COUNTIF(Table1[Customer ID],Table1[[#This Row],[Customer ID]])&gt;1,"Repeat Customer","One-Time Customer")</f>
        <v>Repeat Customer</v>
      </c>
      <c r="L108" s="12" t="s">
        <v>285</v>
      </c>
      <c r="M108" s="12" t="s">
        <v>49</v>
      </c>
      <c r="N108" s="12" t="s">
        <v>28</v>
      </c>
      <c r="O108" s="12" t="s">
        <v>29</v>
      </c>
      <c r="P108" s="12" t="s">
        <v>109</v>
      </c>
      <c r="Q108" s="12" t="s">
        <v>59</v>
      </c>
      <c r="R108" s="12" t="s">
        <v>125</v>
      </c>
      <c r="S108" s="12">
        <v>0.38</v>
      </c>
      <c r="T108" s="7">
        <f>Table1[[#This Row],[Profit]]/Table1[[#This Row],[Sales]]</f>
        <v>0.27162974089372888</v>
      </c>
      <c r="U108" s="12" t="s">
        <v>33</v>
      </c>
      <c r="V108" s="12" t="s">
        <v>61</v>
      </c>
      <c r="W108" s="12" t="s">
        <v>178</v>
      </c>
      <c r="X108" s="12" t="s">
        <v>287</v>
      </c>
      <c r="Y108" s="12">
        <v>60505</v>
      </c>
      <c r="Z108" s="13">
        <v>42103</v>
      </c>
      <c r="AA108" s="14" t="str">
        <f>TEXT(Table1[[#This Row],[Order Date]],"mmmm")</f>
        <v>April</v>
      </c>
      <c r="AB108" s="8" t="str">
        <f>TEXT(Table1[[#This Row],[Order Date]],"yyyy")</f>
        <v>2015</v>
      </c>
      <c r="AC108" s="13">
        <v>42105</v>
      </c>
      <c r="AD108" s="12">
        <v>14.466999999999999</v>
      </c>
      <c r="AE108" s="12">
        <v>14</v>
      </c>
      <c r="AF108" s="12">
        <v>53.26</v>
      </c>
      <c r="AG108" s="12">
        <v>89093</v>
      </c>
      <c r="AH108" s="7" t="str">
        <f>IF(COUNTIF(Returns!$A$2:$A$1635,Orders!AG108)&gt;0,"Returned","Not Returned")</f>
        <v>Not Returned</v>
      </c>
    </row>
    <row r="109" spans="5:34" ht="12.75" customHeight="1" thickTop="1" thickBot="1">
      <c r="E109" s="9">
        <v>20521</v>
      </c>
      <c r="F109" s="2" t="s">
        <v>37</v>
      </c>
      <c r="G109" s="2">
        <v>0.09</v>
      </c>
      <c r="H109" s="2">
        <v>30.73</v>
      </c>
      <c r="I109" s="2">
        <v>4</v>
      </c>
      <c r="J109" s="2">
        <v>191</v>
      </c>
      <c r="K109" s="7" t="str">
        <f>IF(COUNTIF(Table1[Customer ID],Table1[[#This Row],[Customer ID]])&gt;1,"Repeat Customer","One-Time Customer")</f>
        <v>Repeat Customer</v>
      </c>
      <c r="L109" s="2" t="s">
        <v>285</v>
      </c>
      <c r="M109" s="2" t="s">
        <v>49</v>
      </c>
      <c r="N109" s="2" t="s">
        <v>28</v>
      </c>
      <c r="O109" s="2" t="s">
        <v>77</v>
      </c>
      <c r="P109" s="2" t="s">
        <v>180</v>
      </c>
      <c r="Q109" s="2" t="s">
        <v>59</v>
      </c>
      <c r="R109" s="2" t="s">
        <v>288</v>
      </c>
      <c r="S109" s="2">
        <v>0.75</v>
      </c>
      <c r="T109" s="7">
        <f>Table1[[#This Row],[Profit]]/Table1[[#This Row],[Sales]]</f>
        <v>-0.49135780628040687</v>
      </c>
      <c r="U109" s="2" t="s">
        <v>33</v>
      </c>
      <c r="V109" s="2" t="s">
        <v>61</v>
      </c>
      <c r="W109" s="2" t="s">
        <v>178</v>
      </c>
      <c r="X109" s="2" t="s">
        <v>287</v>
      </c>
      <c r="Y109" s="2">
        <v>60505</v>
      </c>
      <c r="Z109" s="10">
        <v>42103</v>
      </c>
      <c r="AA109" s="14" t="str">
        <f>TEXT(Table1[[#This Row],[Order Date]],"mmmm")</f>
        <v>April</v>
      </c>
      <c r="AB109" s="8" t="str">
        <f>TEXT(Table1[[#This Row],[Order Date]],"yyyy")</f>
        <v>2015</v>
      </c>
      <c r="AC109" s="10">
        <v>42103</v>
      </c>
      <c r="AD109" s="2">
        <v>-99.986400000000003</v>
      </c>
      <c r="AE109" s="2">
        <v>7</v>
      </c>
      <c r="AF109" s="2">
        <v>203.49</v>
      </c>
      <c r="AG109" s="2">
        <v>89093</v>
      </c>
      <c r="AH109" s="7" t="str">
        <f>IF(COUNTIF(Returns!$A$2:$A$1635,Orders!AG109)&gt;0,"Returned","Not Returned")</f>
        <v>Not Returned</v>
      </c>
    </row>
    <row r="110" spans="5:34" ht="12.75" customHeight="1" thickTop="1" thickBot="1">
      <c r="E110" s="11">
        <v>20522</v>
      </c>
      <c r="F110" s="12" t="s">
        <v>37</v>
      </c>
      <c r="G110" s="12">
        <v>0</v>
      </c>
      <c r="H110" s="12">
        <v>125.99</v>
      </c>
      <c r="I110" s="12">
        <v>8.08</v>
      </c>
      <c r="J110" s="12">
        <v>191</v>
      </c>
      <c r="K110" s="7" t="str">
        <f>IF(COUNTIF(Table1[Customer ID],Table1[[#This Row],[Customer ID]])&gt;1,"Repeat Customer","One-Time Customer")</f>
        <v>Repeat Customer</v>
      </c>
      <c r="L110" s="12" t="s">
        <v>285</v>
      </c>
      <c r="M110" s="12" t="s">
        <v>49</v>
      </c>
      <c r="N110" s="12" t="s">
        <v>28</v>
      </c>
      <c r="O110" s="12" t="s">
        <v>77</v>
      </c>
      <c r="P110" s="12" t="s">
        <v>78</v>
      </c>
      <c r="Q110" s="12" t="s">
        <v>59</v>
      </c>
      <c r="R110" s="12" t="s">
        <v>289</v>
      </c>
      <c r="S110" s="12">
        <v>0.56999999999999995</v>
      </c>
      <c r="T110" s="7">
        <f>Table1[[#This Row],[Profit]]/Table1[[#This Row],[Sales]]</f>
        <v>0.57240704411271592</v>
      </c>
      <c r="U110" s="12" t="s">
        <v>33</v>
      </c>
      <c r="V110" s="12" t="s">
        <v>61</v>
      </c>
      <c r="W110" s="12" t="s">
        <v>178</v>
      </c>
      <c r="X110" s="12" t="s">
        <v>287</v>
      </c>
      <c r="Y110" s="12">
        <v>60505</v>
      </c>
      <c r="Z110" s="13">
        <v>42103</v>
      </c>
      <c r="AA110" s="14" t="str">
        <f>TEXT(Table1[[#This Row],[Order Date]],"mmmm")</f>
        <v>April</v>
      </c>
      <c r="AB110" s="8" t="str">
        <f>TEXT(Table1[[#This Row],[Order Date]],"yyyy")</f>
        <v>2015</v>
      </c>
      <c r="AC110" s="13">
        <v>42104</v>
      </c>
      <c r="AD110" s="12">
        <v>1348.59672</v>
      </c>
      <c r="AE110" s="12">
        <v>22</v>
      </c>
      <c r="AF110" s="12">
        <v>2356.0100000000002</v>
      </c>
      <c r="AG110" s="12">
        <v>89093</v>
      </c>
      <c r="AH110" s="7" t="str">
        <f>IF(COUNTIF(Returns!$A$2:$A$1635,Orders!AG110)&gt;0,"Returned","Not Returned")</f>
        <v>Not Returned</v>
      </c>
    </row>
    <row r="111" spans="5:34" ht="12.75" customHeight="1" thickTop="1" thickBot="1">
      <c r="E111" s="9">
        <v>19663</v>
      </c>
      <c r="F111" s="2" t="s">
        <v>37</v>
      </c>
      <c r="G111" s="2">
        <v>0</v>
      </c>
      <c r="H111" s="2">
        <v>213.45</v>
      </c>
      <c r="I111" s="2">
        <v>14.7</v>
      </c>
      <c r="J111" s="2">
        <v>193</v>
      </c>
      <c r="K111" s="7" t="str">
        <f>IF(COUNTIF(Table1[Customer ID],Table1[[#This Row],[Customer ID]])&gt;1,"Repeat Customer","One-Time Customer")</f>
        <v>Repeat Customer</v>
      </c>
      <c r="L111" s="2" t="s">
        <v>290</v>
      </c>
      <c r="M111" s="2" t="s">
        <v>39</v>
      </c>
      <c r="N111" s="2" t="s">
        <v>28</v>
      </c>
      <c r="O111" s="2" t="s">
        <v>77</v>
      </c>
      <c r="P111" s="2" t="s">
        <v>85</v>
      </c>
      <c r="Q111" s="2" t="s">
        <v>43</v>
      </c>
      <c r="R111" s="2" t="s">
        <v>291</v>
      </c>
      <c r="S111" s="2">
        <v>0.59</v>
      </c>
      <c r="T111" s="7">
        <f>Table1[[#This Row],[Profit]]/Table1[[#This Row],[Sales]]</f>
        <v>-2.5022942173835445</v>
      </c>
      <c r="U111" s="2" t="s">
        <v>33</v>
      </c>
      <c r="V111" s="2" t="s">
        <v>34</v>
      </c>
      <c r="W111" s="2" t="s">
        <v>212</v>
      </c>
      <c r="X111" s="2" t="s">
        <v>213</v>
      </c>
      <c r="Y111" s="2">
        <v>84041</v>
      </c>
      <c r="Z111" s="10">
        <v>42007</v>
      </c>
      <c r="AA111" s="14" t="str">
        <f>TEXT(Table1[[#This Row],[Order Date]],"mmmm")</f>
        <v>January</v>
      </c>
      <c r="AB111" s="8" t="str">
        <f>TEXT(Table1[[#This Row],[Order Date]],"yyyy")</f>
        <v>2015</v>
      </c>
      <c r="AC111" s="10">
        <v>42009</v>
      </c>
      <c r="AD111" s="2">
        <v>-560.81417999999996</v>
      </c>
      <c r="AE111" s="2">
        <v>1</v>
      </c>
      <c r="AF111" s="2">
        <v>224.12</v>
      </c>
      <c r="AG111" s="2">
        <v>90430</v>
      </c>
      <c r="AH111" s="7" t="str">
        <f>IF(COUNTIF(Returns!$A$2:$A$1635,Orders!AG111)&gt;0,"Returned","Not Returned")</f>
        <v>Not Returned</v>
      </c>
    </row>
    <row r="112" spans="5:34" ht="12.75" customHeight="1" thickTop="1" thickBot="1">
      <c r="E112" s="11">
        <v>20645</v>
      </c>
      <c r="F112" s="12" t="s">
        <v>56</v>
      </c>
      <c r="G112" s="12">
        <v>7.0000000000000007E-2</v>
      </c>
      <c r="H112" s="12">
        <v>6.54</v>
      </c>
      <c r="I112" s="12">
        <v>5.27</v>
      </c>
      <c r="J112" s="12">
        <v>193</v>
      </c>
      <c r="K112" s="7" t="str">
        <f>IF(COUNTIF(Table1[Customer ID],Table1[[#This Row],[Customer ID]])&gt;1,"Repeat Customer","One-Time Customer")</f>
        <v>Repeat Customer</v>
      </c>
      <c r="L112" s="12" t="s">
        <v>290</v>
      </c>
      <c r="M112" s="12" t="s">
        <v>49</v>
      </c>
      <c r="N112" s="12" t="s">
        <v>28</v>
      </c>
      <c r="O112" s="12" t="s">
        <v>29</v>
      </c>
      <c r="P112" s="12" t="s">
        <v>109</v>
      </c>
      <c r="Q112" s="12" t="s">
        <v>59</v>
      </c>
      <c r="R112" s="12" t="s">
        <v>292</v>
      </c>
      <c r="S112" s="12">
        <v>0.36</v>
      </c>
      <c r="T112" s="7">
        <f>Table1[[#This Row],[Profit]]/Table1[[#This Row],[Sales]]</f>
        <v>-0.47073770491803274</v>
      </c>
      <c r="U112" s="12" t="s">
        <v>33</v>
      </c>
      <c r="V112" s="12" t="s">
        <v>34</v>
      </c>
      <c r="W112" s="12" t="s">
        <v>212</v>
      </c>
      <c r="X112" s="12" t="s">
        <v>213</v>
      </c>
      <c r="Y112" s="12">
        <v>84041</v>
      </c>
      <c r="Z112" s="13">
        <v>42093</v>
      </c>
      <c r="AA112" s="14" t="str">
        <f>TEXT(Table1[[#This Row],[Order Date]],"mmmm")</f>
        <v>March</v>
      </c>
      <c r="AB112" s="8" t="str">
        <f>TEXT(Table1[[#This Row],[Order Date]],"yyyy")</f>
        <v>2015</v>
      </c>
      <c r="AC112" s="13">
        <v>42095</v>
      </c>
      <c r="AD112" s="12">
        <v>-66.044499999999999</v>
      </c>
      <c r="AE112" s="12">
        <v>21</v>
      </c>
      <c r="AF112" s="12">
        <v>140.30000000000001</v>
      </c>
      <c r="AG112" s="12">
        <v>90432</v>
      </c>
      <c r="AH112" s="7" t="str">
        <f>IF(COUNTIF(Returns!$A$2:$A$1635,Orders!AG112)&gt;0,"Returned","Not Returned")</f>
        <v>Not Returned</v>
      </c>
    </row>
    <row r="113" spans="5:34" ht="12.75" customHeight="1" thickTop="1" thickBot="1">
      <c r="E113" s="9">
        <v>24273</v>
      </c>
      <c r="F113" s="2" t="s">
        <v>37</v>
      </c>
      <c r="G113" s="2">
        <v>0.02</v>
      </c>
      <c r="H113" s="2">
        <v>6.48</v>
      </c>
      <c r="I113" s="2">
        <v>9.17</v>
      </c>
      <c r="J113" s="2">
        <v>194</v>
      </c>
      <c r="K113" s="7" t="str">
        <f>IF(COUNTIF(Table1[Customer ID],Table1[[#This Row],[Customer ID]])&gt;1,"Repeat Customer","One-Time Customer")</f>
        <v>Repeat Customer</v>
      </c>
      <c r="L113" s="2" t="s">
        <v>293</v>
      </c>
      <c r="M113" s="2" t="s">
        <v>49</v>
      </c>
      <c r="N113" s="2" t="s">
        <v>28</v>
      </c>
      <c r="O113" s="2" t="s">
        <v>29</v>
      </c>
      <c r="P113" s="2" t="s">
        <v>93</v>
      </c>
      <c r="Q113" s="2" t="s">
        <v>59</v>
      </c>
      <c r="R113" s="2" t="s">
        <v>294</v>
      </c>
      <c r="S113" s="2">
        <v>0.37</v>
      </c>
      <c r="T113" s="7">
        <f>Table1[[#This Row],[Profit]]/Table1[[#This Row],[Sales]]</f>
        <v>-3.7477021276595748</v>
      </c>
      <c r="U113" s="2" t="s">
        <v>33</v>
      </c>
      <c r="V113" s="2" t="s">
        <v>34</v>
      </c>
      <c r="W113" s="2" t="s">
        <v>212</v>
      </c>
      <c r="X113" s="2" t="s">
        <v>295</v>
      </c>
      <c r="Y113" s="2">
        <v>84043</v>
      </c>
      <c r="Z113" s="10">
        <v>42014</v>
      </c>
      <c r="AA113" s="14" t="str">
        <f>TEXT(Table1[[#This Row],[Order Date]],"mmmm")</f>
        <v>January</v>
      </c>
      <c r="AB113" s="8" t="str">
        <f>TEXT(Table1[[#This Row],[Order Date]],"yyyy")</f>
        <v>2015</v>
      </c>
      <c r="AC113" s="10">
        <v>42015</v>
      </c>
      <c r="AD113" s="2">
        <v>-105.68520000000001</v>
      </c>
      <c r="AE113" s="2">
        <v>4</v>
      </c>
      <c r="AF113" s="2">
        <v>28.2</v>
      </c>
      <c r="AG113" s="2">
        <v>90431</v>
      </c>
      <c r="AH113" s="7" t="str">
        <f>IF(COUNTIF(Returns!$A$2:$A$1635,Orders!AG113)&gt;0,"Returned","Not Returned")</f>
        <v>Not Returned</v>
      </c>
    </row>
    <row r="114" spans="5:34" ht="12.75" customHeight="1" thickTop="1" thickBot="1">
      <c r="E114" s="11">
        <v>20646</v>
      </c>
      <c r="F114" s="12" t="s">
        <v>56</v>
      </c>
      <c r="G114" s="12">
        <v>0.09</v>
      </c>
      <c r="H114" s="12">
        <v>3.29</v>
      </c>
      <c r="I114" s="12">
        <v>1.35</v>
      </c>
      <c r="J114" s="12">
        <v>194</v>
      </c>
      <c r="K114" s="7" t="str">
        <f>IF(COUNTIF(Table1[Customer ID],Table1[[#This Row],[Customer ID]])&gt;1,"Repeat Customer","One-Time Customer")</f>
        <v>Repeat Customer</v>
      </c>
      <c r="L114" s="12" t="s">
        <v>293</v>
      </c>
      <c r="M114" s="12" t="s">
        <v>49</v>
      </c>
      <c r="N114" s="12" t="s">
        <v>28</v>
      </c>
      <c r="O114" s="12" t="s">
        <v>29</v>
      </c>
      <c r="P114" s="12" t="s">
        <v>66</v>
      </c>
      <c r="Q114" s="12" t="s">
        <v>31</v>
      </c>
      <c r="R114" s="12" t="s">
        <v>296</v>
      </c>
      <c r="S114" s="12">
        <v>0.4</v>
      </c>
      <c r="T114" s="7">
        <f>Table1[[#This Row],[Profit]]/Table1[[#This Row],[Sales]]</f>
        <v>0.21886792452830189</v>
      </c>
      <c r="U114" s="12" t="s">
        <v>33</v>
      </c>
      <c r="V114" s="12" t="s">
        <v>34</v>
      </c>
      <c r="W114" s="12" t="s">
        <v>212</v>
      </c>
      <c r="X114" s="12" t="s">
        <v>295</v>
      </c>
      <c r="Y114" s="12">
        <v>84043</v>
      </c>
      <c r="Z114" s="13">
        <v>42093</v>
      </c>
      <c r="AA114" s="14" t="str">
        <f>TEXT(Table1[[#This Row],[Order Date]],"mmmm")</f>
        <v>March</v>
      </c>
      <c r="AB114" s="8" t="str">
        <f>TEXT(Table1[[#This Row],[Order Date]],"yyyy")</f>
        <v>2015</v>
      </c>
      <c r="AC114" s="13">
        <v>42095</v>
      </c>
      <c r="AD114" s="12">
        <v>15.66</v>
      </c>
      <c r="AE114" s="12">
        <v>23</v>
      </c>
      <c r="AF114" s="12">
        <v>71.55</v>
      </c>
      <c r="AG114" s="12">
        <v>90432</v>
      </c>
      <c r="AH114" s="7" t="str">
        <f>IF(COUNTIF(Returns!$A$2:$A$1635,Orders!AG114)&gt;0,"Returned","Not Returned")</f>
        <v>Not Returned</v>
      </c>
    </row>
    <row r="115" spans="5:34" ht="12.75" customHeight="1" thickTop="1" thickBot="1">
      <c r="E115" s="9">
        <v>25158</v>
      </c>
      <c r="F115" s="2" t="s">
        <v>47</v>
      </c>
      <c r="G115" s="2">
        <v>0</v>
      </c>
      <c r="H115" s="2">
        <v>161.55000000000001</v>
      </c>
      <c r="I115" s="2">
        <v>19.989999999999998</v>
      </c>
      <c r="J115" s="2">
        <v>197</v>
      </c>
      <c r="K115" s="7" t="str">
        <f>IF(COUNTIF(Table1[Customer ID],Table1[[#This Row],[Customer ID]])&gt;1,"Repeat Customer","One-Time Customer")</f>
        <v>One-Time Customer</v>
      </c>
      <c r="L115" s="2" t="s">
        <v>297</v>
      </c>
      <c r="M115" s="2" t="s">
        <v>49</v>
      </c>
      <c r="N115" s="2" t="s">
        <v>58</v>
      </c>
      <c r="O115" s="2" t="s">
        <v>29</v>
      </c>
      <c r="P115" s="2" t="s">
        <v>141</v>
      </c>
      <c r="Q115" s="2" t="s">
        <v>59</v>
      </c>
      <c r="R115" s="2" t="s">
        <v>161</v>
      </c>
      <c r="S115" s="2">
        <v>0.66</v>
      </c>
      <c r="T115" s="7">
        <f>Table1[[#This Row],[Profit]]/Table1[[#This Row],[Sales]]</f>
        <v>0.37541508790664468</v>
      </c>
      <c r="U115" s="2" t="s">
        <v>33</v>
      </c>
      <c r="V115" s="2" t="s">
        <v>61</v>
      </c>
      <c r="W115" s="2" t="s">
        <v>183</v>
      </c>
      <c r="X115" s="2" t="s">
        <v>298</v>
      </c>
      <c r="Y115" s="2">
        <v>66212</v>
      </c>
      <c r="Z115" s="10">
        <v>42096</v>
      </c>
      <c r="AA115" s="14" t="str">
        <f>TEXT(Table1[[#This Row],[Order Date]],"mmmm")</f>
        <v>April</v>
      </c>
      <c r="AB115" s="8" t="str">
        <f>TEXT(Table1[[#This Row],[Order Date]],"yyyy")</f>
        <v>2015</v>
      </c>
      <c r="AC115" s="10">
        <v>42098</v>
      </c>
      <c r="AD115" s="2">
        <v>1167.1580000000001</v>
      </c>
      <c r="AE115" s="2">
        <v>19</v>
      </c>
      <c r="AF115" s="2">
        <v>3108.98</v>
      </c>
      <c r="AG115" s="2">
        <v>88921</v>
      </c>
      <c r="AH115" s="7" t="str">
        <f>IF(COUNTIF(Returns!$A$2:$A$1635,Orders!AG115)&gt;0,"Returned","Not Returned")</f>
        <v>Not Returned</v>
      </c>
    </row>
    <row r="116" spans="5:34" ht="12.75" customHeight="1" thickTop="1" thickBot="1">
      <c r="E116" s="11">
        <v>7158</v>
      </c>
      <c r="F116" s="12" t="s">
        <v>47</v>
      </c>
      <c r="G116" s="12">
        <v>0</v>
      </c>
      <c r="H116" s="12">
        <v>161.55000000000001</v>
      </c>
      <c r="I116" s="12">
        <v>19.989999999999998</v>
      </c>
      <c r="J116" s="12">
        <v>198</v>
      </c>
      <c r="K116" s="7" t="str">
        <f>IF(COUNTIF(Table1[Customer ID],Table1[[#This Row],[Customer ID]])&gt;1,"Repeat Customer","One-Time Customer")</f>
        <v>One-Time Customer</v>
      </c>
      <c r="L116" s="12" t="s">
        <v>299</v>
      </c>
      <c r="M116" s="12" t="s">
        <v>49</v>
      </c>
      <c r="N116" s="12" t="s">
        <v>58</v>
      </c>
      <c r="O116" s="12" t="s">
        <v>29</v>
      </c>
      <c r="P116" s="12" t="s">
        <v>141</v>
      </c>
      <c r="Q116" s="12" t="s">
        <v>59</v>
      </c>
      <c r="R116" s="12" t="s">
        <v>161</v>
      </c>
      <c r="S116" s="12">
        <v>0.66</v>
      </c>
      <c r="T116" s="7">
        <f>Table1[[#This Row],[Profit]]/Table1[[#This Row],[Sales]]</f>
        <v>8.0552083209320974E-2</v>
      </c>
      <c r="U116" s="12" t="s">
        <v>33</v>
      </c>
      <c r="V116" s="12" t="s">
        <v>61</v>
      </c>
      <c r="W116" s="12" t="s">
        <v>300</v>
      </c>
      <c r="X116" s="12" t="s">
        <v>301</v>
      </c>
      <c r="Y116" s="12">
        <v>48138</v>
      </c>
      <c r="Z116" s="13">
        <v>42096</v>
      </c>
      <c r="AA116" s="14" t="str">
        <f>TEXT(Table1[[#This Row],[Order Date]],"mmmm")</f>
        <v>April</v>
      </c>
      <c r="AB116" s="8" t="str">
        <f>TEXT(Table1[[#This Row],[Order Date]],"yyyy")</f>
        <v>2015</v>
      </c>
      <c r="AC116" s="13">
        <v>42098</v>
      </c>
      <c r="AD116" s="12">
        <v>1014.9200000000001</v>
      </c>
      <c r="AE116" s="12">
        <v>77</v>
      </c>
      <c r="AF116" s="12">
        <v>12599.55</v>
      </c>
      <c r="AG116" s="12">
        <v>51072</v>
      </c>
      <c r="AH116" s="7" t="str">
        <f>IF(COUNTIF(Returns!$A$2:$A$1635,Orders!AG116)&gt;0,"Returned","Not Returned")</f>
        <v>Not Returned</v>
      </c>
    </row>
    <row r="117" spans="5:34" ht="12.75" customHeight="1" thickTop="1" thickBot="1">
      <c r="E117" s="9">
        <v>22136</v>
      </c>
      <c r="F117" s="2" t="s">
        <v>37</v>
      </c>
      <c r="G117" s="2">
        <v>0.09</v>
      </c>
      <c r="H117" s="2">
        <v>12.28</v>
      </c>
      <c r="I117" s="2">
        <v>4.8600000000000003</v>
      </c>
      <c r="J117" s="2">
        <v>202</v>
      </c>
      <c r="K117" s="7" t="str">
        <f>IF(COUNTIF(Table1[Customer ID],Table1[[#This Row],[Customer ID]])&gt;1,"Repeat Customer","One-Time Customer")</f>
        <v>Repeat Customer</v>
      </c>
      <c r="L117" s="2" t="s">
        <v>302</v>
      </c>
      <c r="M117" s="2" t="s">
        <v>49</v>
      </c>
      <c r="N117" s="2" t="s">
        <v>28</v>
      </c>
      <c r="O117" s="2" t="s">
        <v>29</v>
      </c>
      <c r="P117" s="2" t="s">
        <v>93</v>
      </c>
      <c r="Q117" s="2" t="s">
        <v>59</v>
      </c>
      <c r="R117" s="2" t="s">
        <v>303</v>
      </c>
      <c r="S117" s="2">
        <v>0.38</v>
      </c>
      <c r="T117" s="7">
        <f>Table1[[#This Row],[Profit]]/Table1[[#This Row],[Sales]]</f>
        <v>4.9927849927849932E-2</v>
      </c>
      <c r="U117" s="2" t="s">
        <v>33</v>
      </c>
      <c r="V117" s="2" t="s">
        <v>61</v>
      </c>
      <c r="W117" s="2" t="s">
        <v>304</v>
      </c>
      <c r="X117" s="2" t="s">
        <v>305</v>
      </c>
      <c r="Y117" s="2">
        <v>74006</v>
      </c>
      <c r="Z117" s="10">
        <v>42121</v>
      </c>
      <c r="AA117" s="14" t="str">
        <f>TEXT(Table1[[#This Row],[Order Date]],"mmmm")</f>
        <v>April</v>
      </c>
      <c r="AB117" s="8" t="str">
        <f>TEXT(Table1[[#This Row],[Order Date]],"yyyy")</f>
        <v>2015</v>
      </c>
      <c r="AC117" s="10">
        <v>42122</v>
      </c>
      <c r="AD117" s="2">
        <v>1.73</v>
      </c>
      <c r="AE117" s="2">
        <v>3</v>
      </c>
      <c r="AF117" s="2">
        <v>34.65</v>
      </c>
      <c r="AG117" s="2">
        <v>88971</v>
      </c>
      <c r="AH117" s="7" t="str">
        <f>IF(COUNTIF(Returns!$A$2:$A$1635,Orders!AG117)&gt;0,"Returned","Not Returned")</f>
        <v>Not Returned</v>
      </c>
    </row>
    <row r="118" spans="5:34" ht="12.75" customHeight="1" thickTop="1" thickBot="1">
      <c r="E118" s="11">
        <v>18783</v>
      </c>
      <c r="F118" s="12" t="s">
        <v>25</v>
      </c>
      <c r="G118" s="12">
        <v>0.03</v>
      </c>
      <c r="H118" s="12">
        <v>7.37</v>
      </c>
      <c r="I118" s="12">
        <v>5.53</v>
      </c>
      <c r="J118" s="12">
        <v>202</v>
      </c>
      <c r="K118" s="7" t="str">
        <f>IF(COUNTIF(Table1[Customer ID],Table1[[#This Row],[Customer ID]])&gt;1,"Repeat Customer","One-Time Customer")</f>
        <v>Repeat Customer</v>
      </c>
      <c r="L118" s="12" t="s">
        <v>302</v>
      </c>
      <c r="M118" s="12" t="s">
        <v>49</v>
      </c>
      <c r="N118" s="12" t="s">
        <v>28</v>
      </c>
      <c r="O118" s="12" t="s">
        <v>77</v>
      </c>
      <c r="P118" s="12" t="s">
        <v>180</v>
      </c>
      <c r="Q118" s="12" t="s">
        <v>51</v>
      </c>
      <c r="R118" s="12" t="s">
        <v>306</v>
      </c>
      <c r="S118" s="12">
        <v>0.69</v>
      </c>
      <c r="T118" s="7">
        <f>Table1[[#This Row],[Profit]]/Table1[[#This Row],[Sales]]</f>
        <v>-1.5584566965846833</v>
      </c>
      <c r="U118" s="12" t="s">
        <v>33</v>
      </c>
      <c r="V118" s="12" t="s">
        <v>61</v>
      </c>
      <c r="W118" s="12" t="s">
        <v>304</v>
      </c>
      <c r="X118" s="12" t="s">
        <v>305</v>
      </c>
      <c r="Y118" s="12">
        <v>74006</v>
      </c>
      <c r="Z118" s="13">
        <v>42020</v>
      </c>
      <c r="AA118" s="14" t="str">
        <f>TEXT(Table1[[#This Row],[Order Date]],"mmmm")</f>
        <v>January</v>
      </c>
      <c r="AB118" s="8" t="str">
        <f>TEXT(Table1[[#This Row],[Order Date]],"yyyy")</f>
        <v>2015</v>
      </c>
      <c r="AC118" s="13">
        <v>42022</v>
      </c>
      <c r="AD118" s="12">
        <v>-133.69999999999999</v>
      </c>
      <c r="AE118" s="12">
        <v>11</v>
      </c>
      <c r="AF118" s="12">
        <v>85.79</v>
      </c>
      <c r="AG118" s="12">
        <v>88972</v>
      </c>
      <c r="AH118" s="7" t="str">
        <f>IF(COUNTIF(Returns!$A$2:$A$1635,Orders!AG118)&gt;0,"Returned","Not Returned")</f>
        <v>Not Returned</v>
      </c>
    </row>
    <row r="119" spans="5:34" ht="12.75" customHeight="1" thickTop="1" thickBot="1">
      <c r="E119" s="9">
        <v>21401</v>
      </c>
      <c r="F119" s="2" t="s">
        <v>106</v>
      </c>
      <c r="G119" s="2">
        <v>0.05</v>
      </c>
      <c r="H119" s="2">
        <v>1.86</v>
      </c>
      <c r="I119" s="2">
        <v>2.58</v>
      </c>
      <c r="J119" s="2">
        <v>210</v>
      </c>
      <c r="K119" s="7" t="str">
        <f>IF(COUNTIF(Table1[Customer ID],Table1[[#This Row],[Customer ID]])&gt;1,"Repeat Customer","One-Time Customer")</f>
        <v>Repeat Customer</v>
      </c>
      <c r="L119" s="2" t="s">
        <v>307</v>
      </c>
      <c r="M119" s="2" t="s">
        <v>49</v>
      </c>
      <c r="N119" s="2" t="s">
        <v>40</v>
      </c>
      <c r="O119" s="2" t="s">
        <v>29</v>
      </c>
      <c r="P119" s="2" t="s">
        <v>66</v>
      </c>
      <c r="Q119" s="2" t="s">
        <v>31</v>
      </c>
      <c r="R119" s="2" t="s">
        <v>308</v>
      </c>
      <c r="S119" s="2">
        <v>0.82</v>
      </c>
      <c r="T119" s="7">
        <f>Table1[[#This Row],[Profit]]/Table1[[#This Row],[Sales]]</f>
        <v>-3.7830777967064173</v>
      </c>
      <c r="U119" s="2" t="s">
        <v>33</v>
      </c>
      <c r="V119" s="2" t="s">
        <v>53</v>
      </c>
      <c r="W119" s="2" t="s">
        <v>71</v>
      </c>
      <c r="X119" s="2" t="s">
        <v>309</v>
      </c>
      <c r="Y119" s="2">
        <v>12180</v>
      </c>
      <c r="Z119" s="10">
        <v>42021</v>
      </c>
      <c r="AA119" s="14" t="str">
        <f>TEXT(Table1[[#This Row],[Order Date]],"mmmm")</f>
        <v>January</v>
      </c>
      <c r="AB119" s="8" t="str">
        <f>TEXT(Table1[[#This Row],[Order Date]],"yyyy")</f>
        <v>2015</v>
      </c>
      <c r="AC119" s="10">
        <v>42025</v>
      </c>
      <c r="AD119" s="2">
        <v>-66.62</v>
      </c>
      <c r="AE119" s="2">
        <v>9</v>
      </c>
      <c r="AF119" s="2">
        <v>17.61</v>
      </c>
      <c r="AG119" s="2">
        <v>85965</v>
      </c>
      <c r="AH119" s="7" t="str">
        <f>IF(COUNTIF(Returns!$A$2:$A$1635,Orders!AG119)&gt;0,"Returned","Not Returned")</f>
        <v>Not Returned</v>
      </c>
    </row>
    <row r="120" spans="5:34" ht="12.75" customHeight="1" thickTop="1" thickBot="1">
      <c r="E120" s="11">
        <v>23097</v>
      </c>
      <c r="F120" s="12" t="s">
        <v>56</v>
      </c>
      <c r="G120" s="12">
        <v>0.09</v>
      </c>
      <c r="H120" s="12">
        <v>5.4</v>
      </c>
      <c r="I120" s="12">
        <v>7.78</v>
      </c>
      <c r="J120" s="12">
        <v>210</v>
      </c>
      <c r="K120" s="7" t="str">
        <f>IF(COUNTIF(Table1[Customer ID],Table1[[#This Row],[Customer ID]])&gt;1,"Repeat Customer","One-Time Customer")</f>
        <v>Repeat Customer</v>
      </c>
      <c r="L120" s="12" t="s">
        <v>307</v>
      </c>
      <c r="M120" s="12" t="s">
        <v>27</v>
      </c>
      <c r="N120" s="12" t="s">
        <v>40</v>
      </c>
      <c r="O120" s="12" t="s">
        <v>29</v>
      </c>
      <c r="P120" s="12" t="s">
        <v>109</v>
      </c>
      <c r="Q120" s="12" t="s">
        <v>59</v>
      </c>
      <c r="R120" s="12" t="s">
        <v>310</v>
      </c>
      <c r="S120" s="12">
        <v>0.37</v>
      </c>
      <c r="T120" s="7">
        <f>Table1[[#This Row],[Profit]]/Table1[[#This Row],[Sales]]</f>
        <v>-0.78709706959706949</v>
      </c>
      <c r="U120" s="12" t="s">
        <v>33</v>
      </c>
      <c r="V120" s="12" t="s">
        <v>53</v>
      </c>
      <c r="W120" s="12" t="s">
        <v>71</v>
      </c>
      <c r="X120" s="12" t="s">
        <v>309</v>
      </c>
      <c r="Y120" s="12">
        <v>12180</v>
      </c>
      <c r="Z120" s="13">
        <v>42157</v>
      </c>
      <c r="AA120" s="14" t="str">
        <f>TEXT(Table1[[#This Row],[Order Date]],"mmmm")</f>
        <v>June</v>
      </c>
      <c r="AB120" s="8" t="str">
        <f>TEXT(Table1[[#This Row],[Order Date]],"yyyy")</f>
        <v>2015</v>
      </c>
      <c r="AC120" s="13">
        <v>42157</v>
      </c>
      <c r="AD120" s="12">
        <v>-21.487749999999998</v>
      </c>
      <c r="AE120" s="12">
        <v>4</v>
      </c>
      <c r="AF120" s="12">
        <v>27.3</v>
      </c>
      <c r="AG120" s="12">
        <v>85966</v>
      </c>
      <c r="AH120" s="7" t="str">
        <f>IF(COUNTIF(Returns!$A$2:$A$1635,Orders!AG120)&gt;0,"Returned","Not Returned")</f>
        <v>Not Returned</v>
      </c>
    </row>
    <row r="121" spans="5:34" ht="12.75" customHeight="1" thickTop="1" thickBot="1">
      <c r="E121" s="9">
        <v>23098</v>
      </c>
      <c r="F121" s="2" t="s">
        <v>56</v>
      </c>
      <c r="G121" s="2">
        <v>0.02</v>
      </c>
      <c r="H121" s="2">
        <v>20.28</v>
      </c>
      <c r="I121" s="2">
        <v>6.68</v>
      </c>
      <c r="J121" s="2">
        <v>210</v>
      </c>
      <c r="K121" s="7" t="str">
        <f>IF(COUNTIF(Table1[Customer ID],Table1[[#This Row],[Customer ID]])&gt;1,"Repeat Customer","One-Time Customer")</f>
        <v>Repeat Customer</v>
      </c>
      <c r="L121" s="2" t="s">
        <v>307</v>
      </c>
      <c r="M121" s="2" t="s">
        <v>49</v>
      </c>
      <c r="N121" s="2" t="s">
        <v>40</v>
      </c>
      <c r="O121" s="2" t="s">
        <v>41</v>
      </c>
      <c r="P121" s="2" t="s">
        <v>50</v>
      </c>
      <c r="Q121" s="2" t="s">
        <v>59</v>
      </c>
      <c r="R121" s="2" t="s">
        <v>311</v>
      </c>
      <c r="S121" s="2">
        <v>0.53</v>
      </c>
      <c r="T121" s="7">
        <f>Table1[[#This Row],[Profit]]/Table1[[#This Row],[Sales]]</f>
        <v>0.69</v>
      </c>
      <c r="U121" s="2" t="s">
        <v>33</v>
      </c>
      <c r="V121" s="2" t="s">
        <v>53</v>
      </c>
      <c r="W121" s="2" t="s">
        <v>71</v>
      </c>
      <c r="X121" s="2" t="s">
        <v>309</v>
      </c>
      <c r="Y121" s="2">
        <v>12180</v>
      </c>
      <c r="Z121" s="10">
        <v>42157</v>
      </c>
      <c r="AA121" s="14" t="str">
        <f>TEXT(Table1[[#This Row],[Order Date]],"mmmm")</f>
        <v>June</v>
      </c>
      <c r="AB121" s="8" t="str">
        <f>TEXT(Table1[[#This Row],[Order Date]],"yyyy")</f>
        <v>2015</v>
      </c>
      <c r="AC121" s="10">
        <v>42157</v>
      </c>
      <c r="AD121" s="2">
        <v>44.677499999999995</v>
      </c>
      <c r="AE121" s="2">
        <v>3</v>
      </c>
      <c r="AF121" s="2">
        <v>64.75</v>
      </c>
      <c r="AG121" s="2">
        <v>85966</v>
      </c>
      <c r="AH121" s="7" t="str">
        <f>IF(COUNTIF(Returns!$A$2:$A$1635,Orders!AG121)&gt;0,"Returned","Not Returned")</f>
        <v>Not Returned</v>
      </c>
    </row>
    <row r="122" spans="5:34" ht="12.75" customHeight="1" thickTop="1" thickBot="1">
      <c r="E122" s="11">
        <v>23099</v>
      </c>
      <c r="F122" s="12" t="s">
        <v>56</v>
      </c>
      <c r="G122" s="12">
        <v>0</v>
      </c>
      <c r="H122" s="12">
        <v>11.55</v>
      </c>
      <c r="I122" s="12">
        <v>2.36</v>
      </c>
      <c r="J122" s="12">
        <v>210</v>
      </c>
      <c r="K122" s="7" t="str">
        <f>IF(COUNTIF(Table1[Customer ID],Table1[[#This Row],[Customer ID]])&gt;1,"Repeat Customer","One-Time Customer")</f>
        <v>Repeat Customer</v>
      </c>
      <c r="L122" s="12" t="s">
        <v>307</v>
      </c>
      <c r="M122" s="12" t="s">
        <v>49</v>
      </c>
      <c r="N122" s="12" t="s">
        <v>40</v>
      </c>
      <c r="O122" s="12" t="s">
        <v>29</v>
      </c>
      <c r="P122" s="12" t="s">
        <v>30</v>
      </c>
      <c r="Q122" s="12" t="s">
        <v>31</v>
      </c>
      <c r="R122" s="12" t="s">
        <v>312</v>
      </c>
      <c r="S122" s="12">
        <v>0.55000000000000004</v>
      </c>
      <c r="T122" s="7">
        <f>Table1[[#This Row],[Profit]]/Table1[[#This Row],[Sales]]</f>
        <v>0.37464274372816769</v>
      </c>
      <c r="U122" s="12" t="s">
        <v>33</v>
      </c>
      <c r="V122" s="12" t="s">
        <v>53</v>
      </c>
      <c r="W122" s="12" t="s">
        <v>71</v>
      </c>
      <c r="X122" s="12" t="s">
        <v>309</v>
      </c>
      <c r="Y122" s="12">
        <v>12180</v>
      </c>
      <c r="Z122" s="13">
        <v>42157</v>
      </c>
      <c r="AA122" s="14" t="str">
        <f>TEXT(Table1[[#This Row],[Order Date]],"mmmm")</f>
        <v>June</v>
      </c>
      <c r="AB122" s="8" t="str">
        <f>TEXT(Table1[[#This Row],[Order Date]],"yyyy")</f>
        <v>2015</v>
      </c>
      <c r="AC122" s="13">
        <v>42158</v>
      </c>
      <c r="AD122" s="12">
        <v>23.594999999999999</v>
      </c>
      <c r="AE122" s="12">
        <v>5</v>
      </c>
      <c r="AF122" s="12">
        <v>62.98</v>
      </c>
      <c r="AG122" s="12">
        <v>85966</v>
      </c>
      <c r="AH122" s="7" t="str">
        <f>IF(COUNTIF(Returns!$A$2:$A$1635,Orders!AG122)&gt;0,"Returned","Not Returned")</f>
        <v>Not Returned</v>
      </c>
    </row>
    <row r="123" spans="5:34" ht="12.75" customHeight="1" thickTop="1" thickBot="1">
      <c r="E123" s="9">
        <v>23605</v>
      </c>
      <c r="F123" s="2" t="s">
        <v>56</v>
      </c>
      <c r="G123" s="2">
        <v>0.01</v>
      </c>
      <c r="H123" s="2">
        <v>10.06</v>
      </c>
      <c r="I123" s="2">
        <v>2.06</v>
      </c>
      <c r="J123" s="2">
        <v>211</v>
      </c>
      <c r="K123" s="7" t="str">
        <f>IF(COUNTIF(Table1[Customer ID],Table1[[#This Row],[Customer ID]])&gt;1,"Repeat Customer","One-Time Customer")</f>
        <v>Repeat Customer</v>
      </c>
      <c r="L123" s="2" t="s">
        <v>313</v>
      </c>
      <c r="M123" s="2" t="s">
        <v>49</v>
      </c>
      <c r="N123" s="2" t="s">
        <v>114</v>
      </c>
      <c r="O123" s="2" t="s">
        <v>29</v>
      </c>
      <c r="P123" s="2" t="s">
        <v>93</v>
      </c>
      <c r="Q123" s="2" t="s">
        <v>31</v>
      </c>
      <c r="R123" s="2" t="s">
        <v>280</v>
      </c>
      <c r="S123" s="2">
        <v>0.39</v>
      </c>
      <c r="T123" s="7">
        <f>Table1[[#This Row],[Profit]]/Table1[[#This Row],[Sales]]</f>
        <v>0.35801886792452831</v>
      </c>
      <c r="U123" s="2" t="s">
        <v>33</v>
      </c>
      <c r="V123" s="2" t="s">
        <v>53</v>
      </c>
      <c r="W123" s="2" t="s">
        <v>71</v>
      </c>
      <c r="X123" s="2" t="s">
        <v>314</v>
      </c>
      <c r="Y123" s="2">
        <v>13501</v>
      </c>
      <c r="Z123" s="10">
        <v>42010</v>
      </c>
      <c r="AA123" s="14" t="str">
        <f>TEXT(Table1[[#This Row],[Order Date]],"mmmm")</f>
        <v>January</v>
      </c>
      <c r="AB123" s="8" t="str">
        <f>TEXT(Table1[[#This Row],[Order Date]],"yyyy")</f>
        <v>2015</v>
      </c>
      <c r="AC123" s="10">
        <v>42012</v>
      </c>
      <c r="AD123" s="2">
        <v>7.59</v>
      </c>
      <c r="AE123" s="2">
        <v>2</v>
      </c>
      <c r="AF123" s="2">
        <v>21.2</v>
      </c>
      <c r="AG123" s="2">
        <v>85964</v>
      </c>
      <c r="AH123" s="7" t="str">
        <f>IF(COUNTIF(Returns!$A$2:$A$1635,Orders!AG123)&gt;0,"Returned","Not Returned")</f>
        <v>Not Returned</v>
      </c>
    </row>
    <row r="124" spans="5:34" ht="12.75" customHeight="1" thickTop="1" thickBot="1">
      <c r="E124" s="11">
        <v>23606</v>
      </c>
      <c r="F124" s="12" t="s">
        <v>56</v>
      </c>
      <c r="G124" s="12">
        <v>0</v>
      </c>
      <c r="H124" s="12">
        <v>65.989999999999995</v>
      </c>
      <c r="I124" s="12">
        <v>5.92</v>
      </c>
      <c r="J124" s="12">
        <v>211</v>
      </c>
      <c r="K124" s="7" t="str">
        <f>IF(COUNTIF(Table1[Customer ID],Table1[[#This Row],[Customer ID]])&gt;1,"Repeat Customer","One-Time Customer")</f>
        <v>Repeat Customer</v>
      </c>
      <c r="L124" s="12" t="s">
        <v>313</v>
      </c>
      <c r="M124" s="12" t="s">
        <v>49</v>
      </c>
      <c r="N124" s="12" t="s">
        <v>114</v>
      </c>
      <c r="O124" s="12" t="s">
        <v>77</v>
      </c>
      <c r="P124" s="12" t="s">
        <v>78</v>
      </c>
      <c r="Q124" s="12" t="s">
        <v>59</v>
      </c>
      <c r="R124" s="12" t="s">
        <v>315</v>
      </c>
      <c r="S124" s="12">
        <v>0.55000000000000004</v>
      </c>
      <c r="T124" s="7">
        <f>Table1[[#This Row],[Profit]]/Table1[[#This Row],[Sales]]</f>
        <v>-0.62304984998846069</v>
      </c>
      <c r="U124" s="12" t="s">
        <v>33</v>
      </c>
      <c r="V124" s="12" t="s">
        <v>53</v>
      </c>
      <c r="W124" s="12" t="s">
        <v>71</v>
      </c>
      <c r="X124" s="12" t="s">
        <v>314</v>
      </c>
      <c r="Y124" s="12">
        <v>13501</v>
      </c>
      <c r="Z124" s="13">
        <v>42010</v>
      </c>
      <c r="AA124" s="14" t="str">
        <f>TEXT(Table1[[#This Row],[Order Date]],"mmmm")</f>
        <v>January</v>
      </c>
      <c r="AB124" s="8" t="str">
        <f>TEXT(Table1[[#This Row],[Order Date]],"yyyy")</f>
        <v>2015</v>
      </c>
      <c r="AC124" s="13">
        <v>42012</v>
      </c>
      <c r="AD124" s="12">
        <v>-107.98699999999999</v>
      </c>
      <c r="AE124" s="12">
        <v>3</v>
      </c>
      <c r="AF124" s="12">
        <v>173.32</v>
      </c>
      <c r="AG124" s="12">
        <v>85964</v>
      </c>
      <c r="AH124" s="7" t="str">
        <f>IF(COUNTIF(Returns!$A$2:$A$1635,Orders!AG124)&gt;0,"Returned","Not Returned")</f>
        <v>Not Returned</v>
      </c>
    </row>
    <row r="125" spans="5:34" ht="12.75" customHeight="1" thickTop="1" thickBot="1">
      <c r="E125" s="9">
        <v>23100</v>
      </c>
      <c r="F125" s="2" t="s">
        <v>56</v>
      </c>
      <c r="G125" s="2">
        <v>0.05</v>
      </c>
      <c r="H125" s="2">
        <v>2.08</v>
      </c>
      <c r="I125" s="2">
        <v>2.56</v>
      </c>
      <c r="J125" s="2">
        <v>211</v>
      </c>
      <c r="K125" s="7" t="str">
        <f>IF(COUNTIF(Table1[Customer ID],Table1[[#This Row],[Customer ID]])&gt;1,"Repeat Customer","One-Time Customer")</f>
        <v>Repeat Customer</v>
      </c>
      <c r="L125" s="2" t="s">
        <v>313</v>
      </c>
      <c r="M125" s="2" t="s">
        <v>49</v>
      </c>
      <c r="N125" s="2" t="s">
        <v>40</v>
      </c>
      <c r="O125" s="2" t="s">
        <v>29</v>
      </c>
      <c r="P125" s="2" t="s">
        <v>174</v>
      </c>
      <c r="Q125" s="2" t="s">
        <v>51</v>
      </c>
      <c r="R125" s="2" t="s">
        <v>316</v>
      </c>
      <c r="S125" s="2">
        <v>0.55000000000000004</v>
      </c>
      <c r="T125" s="7">
        <f>Table1[[#This Row],[Profit]]/Table1[[#This Row],[Sales]]</f>
        <v>-0.85717663750295581</v>
      </c>
      <c r="U125" s="2" t="s">
        <v>33</v>
      </c>
      <c r="V125" s="2" t="s">
        <v>53</v>
      </c>
      <c r="W125" s="2" t="s">
        <v>71</v>
      </c>
      <c r="X125" s="2" t="s">
        <v>314</v>
      </c>
      <c r="Y125" s="2">
        <v>13501</v>
      </c>
      <c r="Z125" s="10">
        <v>42157</v>
      </c>
      <c r="AA125" s="14" t="str">
        <f>TEXT(Table1[[#This Row],[Order Date]],"mmmm")</f>
        <v>June</v>
      </c>
      <c r="AB125" s="8" t="str">
        <f>TEXT(Table1[[#This Row],[Order Date]],"yyyy")</f>
        <v>2015</v>
      </c>
      <c r="AC125" s="10">
        <v>42158</v>
      </c>
      <c r="AD125" s="2">
        <v>-36.25</v>
      </c>
      <c r="AE125" s="2">
        <v>20</v>
      </c>
      <c r="AF125" s="2">
        <v>42.29</v>
      </c>
      <c r="AG125" s="2">
        <v>85966</v>
      </c>
      <c r="AH125" s="7" t="str">
        <f>IF(COUNTIF(Returns!$A$2:$A$1635,Orders!AG125)&gt;0,"Returned","Not Returned")</f>
        <v>Not Returned</v>
      </c>
    </row>
    <row r="126" spans="5:34" ht="12.75" customHeight="1" thickTop="1" thickBot="1">
      <c r="E126" s="11">
        <v>26303</v>
      </c>
      <c r="F126" s="12" t="s">
        <v>56</v>
      </c>
      <c r="G126" s="12">
        <v>0.05</v>
      </c>
      <c r="H126" s="12">
        <v>119.99</v>
      </c>
      <c r="I126" s="12">
        <v>56.14</v>
      </c>
      <c r="J126" s="12">
        <v>218</v>
      </c>
      <c r="K126" s="7" t="str">
        <f>IF(COUNTIF(Table1[Customer ID],Table1[[#This Row],[Customer ID]])&gt;1,"Repeat Customer","One-Time Customer")</f>
        <v>One-Time Customer</v>
      </c>
      <c r="L126" s="12" t="s">
        <v>317</v>
      </c>
      <c r="M126" s="12" t="s">
        <v>39</v>
      </c>
      <c r="N126" s="12" t="s">
        <v>114</v>
      </c>
      <c r="O126" s="12" t="s">
        <v>77</v>
      </c>
      <c r="P126" s="12" t="s">
        <v>85</v>
      </c>
      <c r="Q126" s="12" t="s">
        <v>121</v>
      </c>
      <c r="R126" s="12" t="s">
        <v>318</v>
      </c>
      <c r="S126" s="12">
        <v>0.39</v>
      </c>
      <c r="T126" s="7">
        <f>Table1[[#This Row],[Profit]]/Table1[[#This Row],[Sales]]</f>
        <v>-0.14035639470405412</v>
      </c>
      <c r="U126" s="12" t="s">
        <v>33</v>
      </c>
      <c r="V126" s="12" t="s">
        <v>34</v>
      </c>
      <c r="W126" s="12" t="s">
        <v>212</v>
      </c>
      <c r="X126" s="12" t="s">
        <v>319</v>
      </c>
      <c r="Y126" s="12">
        <v>84107</v>
      </c>
      <c r="Z126" s="13">
        <v>42164</v>
      </c>
      <c r="AA126" s="14" t="str">
        <f>TEXT(Table1[[#This Row],[Order Date]],"mmmm")</f>
        <v>June</v>
      </c>
      <c r="AB126" s="8" t="str">
        <f>TEXT(Table1[[#This Row],[Order Date]],"yyyy")</f>
        <v>2015</v>
      </c>
      <c r="AC126" s="13">
        <v>42166</v>
      </c>
      <c r="AD126" s="12">
        <v>-102.5121</v>
      </c>
      <c r="AE126" s="12">
        <v>6</v>
      </c>
      <c r="AF126" s="12">
        <v>730.37</v>
      </c>
      <c r="AG126" s="12">
        <v>88048</v>
      </c>
      <c r="AH126" s="7" t="str">
        <f>IF(COUNTIF(Returns!$A$2:$A$1635,Orders!AG126)&gt;0,"Returned","Not Returned")</f>
        <v>Not Returned</v>
      </c>
    </row>
    <row r="127" spans="5:34" ht="12.75" customHeight="1" thickTop="1" thickBot="1">
      <c r="E127" s="9">
        <v>21203</v>
      </c>
      <c r="F127" s="2" t="s">
        <v>56</v>
      </c>
      <c r="G127" s="2">
        <v>0.03</v>
      </c>
      <c r="H127" s="2">
        <v>60.89</v>
      </c>
      <c r="I127" s="2">
        <v>32.409999999999997</v>
      </c>
      <c r="J127" s="2">
        <v>228</v>
      </c>
      <c r="K127" s="7" t="str">
        <f>IF(COUNTIF(Table1[Customer ID],Table1[[#This Row],[Customer ID]])&gt;1,"Repeat Customer","One-Time Customer")</f>
        <v>One-Time Customer</v>
      </c>
      <c r="L127" s="2" t="s">
        <v>320</v>
      </c>
      <c r="M127" s="2" t="s">
        <v>39</v>
      </c>
      <c r="N127" s="2" t="s">
        <v>58</v>
      </c>
      <c r="O127" s="2" t="s">
        <v>41</v>
      </c>
      <c r="P127" s="2" t="s">
        <v>42</v>
      </c>
      <c r="Q127" s="2" t="s">
        <v>43</v>
      </c>
      <c r="R127" s="2" t="s">
        <v>321</v>
      </c>
      <c r="S127" s="2">
        <v>0.56000000000000005</v>
      </c>
      <c r="T127" s="7">
        <f>Table1[[#This Row],[Profit]]/Table1[[#This Row],[Sales]]</f>
        <v>8.0698794645830088E-2</v>
      </c>
      <c r="U127" s="2" t="s">
        <v>33</v>
      </c>
      <c r="V127" s="2" t="s">
        <v>136</v>
      </c>
      <c r="W127" s="2" t="s">
        <v>322</v>
      </c>
      <c r="X127" s="2" t="s">
        <v>323</v>
      </c>
      <c r="Y127" s="2">
        <v>28227</v>
      </c>
      <c r="Z127" s="10">
        <v>42096</v>
      </c>
      <c r="AA127" s="14" t="str">
        <f>TEXT(Table1[[#This Row],[Order Date]],"mmmm")</f>
        <v>April</v>
      </c>
      <c r="AB127" s="8" t="str">
        <f>TEXT(Table1[[#This Row],[Order Date]],"yyyy")</f>
        <v>2015</v>
      </c>
      <c r="AC127" s="10">
        <v>42097</v>
      </c>
      <c r="AD127" s="2">
        <v>36.353999999999999</v>
      </c>
      <c r="AE127" s="2">
        <v>7</v>
      </c>
      <c r="AF127" s="2">
        <v>450.49</v>
      </c>
      <c r="AG127" s="2">
        <v>88527</v>
      </c>
      <c r="AH127" s="7" t="str">
        <f>IF(COUNTIF(Returns!$A$2:$A$1635,Orders!AG127)&gt;0,"Returned","Not Returned")</f>
        <v>Not Returned</v>
      </c>
    </row>
    <row r="128" spans="5:34" ht="12.75" customHeight="1" thickTop="1" thickBot="1">
      <c r="E128" s="11">
        <v>25500</v>
      </c>
      <c r="F128" s="12" t="s">
        <v>56</v>
      </c>
      <c r="G128" s="12">
        <v>7.0000000000000007E-2</v>
      </c>
      <c r="H128" s="12">
        <v>5.81</v>
      </c>
      <c r="I128" s="12">
        <v>8.49</v>
      </c>
      <c r="J128" s="12">
        <v>233</v>
      </c>
      <c r="K128" s="7" t="str">
        <f>IF(COUNTIF(Table1[Customer ID],Table1[[#This Row],[Customer ID]])&gt;1,"Repeat Customer","One-Time Customer")</f>
        <v>Repeat Customer</v>
      </c>
      <c r="L128" s="12" t="s">
        <v>324</v>
      </c>
      <c r="M128" s="12" t="s">
        <v>49</v>
      </c>
      <c r="N128" s="12" t="s">
        <v>58</v>
      </c>
      <c r="O128" s="12" t="s">
        <v>29</v>
      </c>
      <c r="P128" s="12" t="s">
        <v>109</v>
      </c>
      <c r="Q128" s="12" t="s">
        <v>59</v>
      </c>
      <c r="R128" s="12" t="s">
        <v>325</v>
      </c>
      <c r="S128" s="12">
        <v>0.39</v>
      </c>
      <c r="T128" s="7">
        <f>Table1[[#This Row],[Profit]]/Table1[[#This Row],[Sales]]</f>
        <v>-4.1366751700680267</v>
      </c>
      <c r="U128" s="12" t="s">
        <v>33</v>
      </c>
      <c r="V128" s="12" t="s">
        <v>61</v>
      </c>
      <c r="W128" s="12" t="s">
        <v>178</v>
      </c>
      <c r="X128" s="12" t="s">
        <v>326</v>
      </c>
      <c r="Y128" s="12">
        <v>60462</v>
      </c>
      <c r="Z128" s="13">
        <v>42055</v>
      </c>
      <c r="AA128" s="14" t="str">
        <f>TEXT(Table1[[#This Row],[Order Date]],"mmmm")</f>
        <v>February</v>
      </c>
      <c r="AB128" s="8" t="str">
        <f>TEXT(Table1[[#This Row],[Order Date]],"yyyy")</f>
        <v>2015</v>
      </c>
      <c r="AC128" s="13">
        <v>42057</v>
      </c>
      <c r="AD128" s="12">
        <v>-243.23649999999998</v>
      </c>
      <c r="AE128" s="12">
        <v>10</v>
      </c>
      <c r="AF128" s="12">
        <v>58.8</v>
      </c>
      <c r="AG128" s="12">
        <v>90237</v>
      </c>
      <c r="AH128" s="7" t="str">
        <f>IF(COUNTIF(Returns!$A$2:$A$1635,Orders!AG128)&gt;0,"Returned","Not Returned")</f>
        <v>Not Returned</v>
      </c>
    </row>
    <row r="129" spans="5:34" ht="12.75" customHeight="1" thickTop="1" thickBot="1">
      <c r="E129" s="9">
        <v>25501</v>
      </c>
      <c r="F129" s="2" t="s">
        <v>56</v>
      </c>
      <c r="G129" s="2">
        <v>0.04</v>
      </c>
      <c r="H129" s="2">
        <v>9.65</v>
      </c>
      <c r="I129" s="2">
        <v>6.22</v>
      </c>
      <c r="J129" s="2">
        <v>233</v>
      </c>
      <c r="K129" s="7" t="str">
        <f>IF(COUNTIF(Table1[Customer ID],Table1[[#This Row],[Customer ID]])&gt;1,"Repeat Customer","One-Time Customer")</f>
        <v>Repeat Customer</v>
      </c>
      <c r="L129" s="2" t="s">
        <v>324</v>
      </c>
      <c r="M129" s="2" t="s">
        <v>49</v>
      </c>
      <c r="N129" s="2" t="s">
        <v>58</v>
      </c>
      <c r="O129" s="2" t="s">
        <v>41</v>
      </c>
      <c r="P129" s="2" t="s">
        <v>50</v>
      </c>
      <c r="Q129" s="2" t="s">
        <v>59</v>
      </c>
      <c r="R129" s="2" t="s">
        <v>327</v>
      </c>
      <c r="S129" s="2">
        <v>0.55000000000000004</v>
      </c>
      <c r="T129" s="7">
        <f>Table1[[#This Row],[Profit]]/Table1[[#This Row],[Sales]]</f>
        <v>-0.44509006391632772</v>
      </c>
      <c r="U129" s="2" t="s">
        <v>33</v>
      </c>
      <c r="V129" s="2" t="s">
        <v>61</v>
      </c>
      <c r="W129" s="2" t="s">
        <v>178</v>
      </c>
      <c r="X129" s="2" t="s">
        <v>326</v>
      </c>
      <c r="Y129" s="2">
        <v>60462</v>
      </c>
      <c r="Z129" s="10">
        <v>42055</v>
      </c>
      <c r="AA129" s="14" t="str">
        <f>TEXT(Table1[[#This Row],[Order Date]],"mmmm")</f>
        <v>February</v>
      </c>
      <c r="AB129" s="8" t="str">
        <f>TEXT(Table1[[#This Row],[Order Date]],"yyyy")</f>
        <v>2015</v>
      </c>
      <c r="AC129" s="10">
        <v>42056</v>
      </c>
      <c r="AD129" s="2">
        <v>-53.62</v>
      </c>
      <c r="AE129" s="2">
        <v>12</v>
      </c>
      <c r="AF129" s="2">
        <v>120.47</v>
      </c>
      <c r="AG129" s="2">
        <v>90237</v>
      </c>
      <c r="AH129" s="7" t="str">
        <f>IF(COUNTIF(Returns!$A$2:$A$1635,Orders!AG129)&gt;0,"Returned","Not Returned")</f>
        <v>Not Returned</v>
      </c>
    </row>
    <row r="130" spans="5:34" ht="12.75" customHeight="1" thickTop="1" thickBot="1">
      <c r="E130" s="11">
        <v>23058</v>
      </c>
      <c r="F130" s="12" t="s">
        <v>47</v>
      </c>
      <c r="G130" s="12">
        <v>0.06</v>
      </c>
      <c r="H130" s="12">
        <v>279.81</v>
      </c>
      <c r="I130" s="12">
        <v>23.19</v>
      </c>
      <c r="J130" s="12">
        <v>234</v>
      </c>
      <c r="K130" s="7" t="str">
        <f>IF(COUNTIF(Table1[Customer ID],Table1[[#This Row],[Customer ID]])&gt;1,"Repeat Customer","One-Time Customer")</f>
        <v>Repeat Customer</v>
      </c>
      <c r="L130" s="12" t="s">
        <v>328</v>
      </c>
      <c r="M130" s="12" t="s">
        <v>39</v>
      </c>
      <c r="N130" s="12" t="s">
        <v>58</v>
      </c>
      <c r="O130" s="12" t="s">
        <v>29</v>
      </c>
      <c r="P130" s="12" t="s">
        <v>257</v>
      </c>
      <c r="Q130" s="12" t="s">
        <v>43</v>
      </c>
      <c r="R130" s="12" t="s">
        <v>329</v>
      </c>
      <c r="S130" s="12">
        <v>0.59</v>
      </c>
      <c r="T130" s="7">
        <f>Table1[[#This Row],[Profit]]/Table1[[#This Row],[Sales]]</f>
        <v>0.69</v>
      </c>
      <c r="U130" s="12" t="s">
        <v>33</v>
      </c>
      <c r="V130" s="12" t="s">
        <v>61</v>
      </c>
      <c r="W130" s="12" t="s">
        <v>330</v>
      </c>
      <c r="X130" s="12" t="s">
        <v>331</v>
      </c>
      <c r="Y130" s="12">
        <v>50208</v>
      </c>
      <c r="Z130" s="13">
        <v>42040</v>
      </c>
      <c r="AA130" s="14" t="str">
        <f>TEXT(Table1[[#This Row],[Order Date]],"mmmm")</f>
        <v>February</v>
      </c>
      <c r="AB130" s="8" t="str">
        <f>TEXT(Table1[[#This Row],[Order Date]],"yyyy")</f>
        <v>2015</v>
      </c>
      <c r="AC130" s="13">
        <v>42041</v>
      </c>
      <c r="AD130" s="12">
        <v>1103.9723999999999</v>
      </c>
      <c r="AE130" s="12">
        <v>6</v>
      </c>
      <c r="AF130" s="12">
        <v>1599.96</v>
      </c>
      <c r="AG130" s="12">
        <v>90236</v>
      </c>
      <c r="AH130" s="7" t="str">
        <f>IF(COUNTIF(Returns!$A$2:$A$1635,Orders!AG130)&gt;0,"Returned","Not Returned")</f>
        <v>Not Returned</v>
      </c>
    </row>
    <row r="131" spans="5:34" ht="12.75" customHeight="1" thickTop="1" thickBot="1">
      <c r="E131" s="9">
        <v>25121</v>
      </c>
      <c r="F131" s="2" t="s">
        <v>25</v>
      </c>
      <c r="G131" s="2">
        <v>0.03</v>
      </c>
      <c r="H131" s="2">
        <v>28.53</v>
      </c>
      <c r="I131" s="2">
        <v>1.49</v>
      </c>
      <c r="J131" s="2">
        <v>234</v>
      </c>
      <c r="K131" s="7" t="str">
        <f>IF(COUNTIF(Table1[Customer ID],Table1[[#This Row],[Customer ID]])&gt;1,"Repeat Customer","One-Time Customer")</f>
        <v>Repeat Customer</v>
      </c>
      <c r="L131" s="2" t="s">
        <v>328</v>
      </c>
      <c r="M131" s="2" t="s">
        <v>49</v>
      </c>
      <c r="N131" s="2" t="s">
        <v>58</v>
      </c>
      <c r="O131" s="2" t="s">
        <v>29</v>
      </c>
      <c r="P131" s="2" t="s">
        <v>109</v>
      </c>
      <c r="Q131" s="2" t="s">
        <v>59</v>
      </c>
      <c r="R131" s="2" t="s">
        <v>332</v>
      </c>
      <c r="S131" s="2">
        <v>0.38</v>
      </c>
      <c r="T131" s="7">
        <f>Table1[[#This Row],[Profit]]/Table1[[#This Row],[Sales]]</f>
        <v>0.69</v>
      </c>
      <c r="U131" s="2" t="s">
        <v>33</v>
      </c>
      <c r="V131" s="2" t="s">
        <v>61</v>
      </c>
      <c r="W131" s="2" t="s">
        <v>330</v>
      </c>
      <c r="X131" s="2" t="s">
        <v>331</v>
      </c>
      <c r="Y131" s="2">
        <v>50208</v>
      </c>
      <c r="Z131" s="10">
        <v>42090</v>
      </c>
      <c r="AA131" s="14" t="str">
        <f>TEXT(Table1[[#This Row],[Order Date]],"mmmm")</f>
        <v>March</v>
      </c>
      <c r="AB131" s="8" t="str">
        <f>TEXT(Table1[[#This Row],[Order Date]],"yyyy")</f>
        <v>2015</v>
      </c>
      <c r="AC131" s="10">
        <v>42092</v>
      </c>
      <c r="AD131" s="2">
        <v>136.33709999999999</v>
      </c>
      <c r="AE131" s="2">
        <v>7</v>
      </c>
      <c r="AF131" s="2">
        <v>197.59</v>
      </c>
      <c r="AG131" s="2">
        <v>90238</v>
      </c>
      <c r="AH131" s="7" t="str">
        <f>IF(COUNTIF(Returns!$A$2:$A$1635,Orders!AG131)&gt;0,"Returned","Not Returned")</f>
        <v>Not Returned</v>
      </c>
    </row>
    <row r="132" spans="5:34" ht="12.75" customHeight="1" thickTop="1" thickBot="1">
      <c r="E132" s="11">
        <v>25122</v>
      </c>
      <c r="F132" s="12" t="s">
        <v>25</v>
      </c>
      <c r="G132" s="12">
        <v>0.01</v>
      </c>
      <c r="H132" s="12">
        <v>15.28</v>
      </c>
      <c r="I132" s="12">
        <v>1.99</v>
      </c>
      <c r="J132" s="12">
        <v>234</v>
      </c>
      <c r="K132" s="7" t="str">
        <f>IF(COUNTIF(Table1[Customer ID],Table1[[#This Row],[Customer ID]])&gt;1,"Repeat Customer","One-Time Customer")</f>
        <v>Repeat Customer</v>
      </c>
      <c r="L132" s="12" t="s">
        <v>328</v>
      </c>
      <c r="M132" s="12" t="s">
        <v>49</v>
      </c>
      <c r="N132" s="12" t="s">
        <v>58</v>
      </c>
      <c r="O132" s="12" t="s">
        <v>77</v>
      </c>
      <c r="P132" s="12" t="s">
        <v>180</v>
      </c>
      <c r="Q132" s="12" t="s">
        <v>51</v>
      </c>
      <c r="R132" s="12" t="s">
        <v>333</v>
      </c>
      <c r="S132" s="12">
        <v>0.42</v>
      </c>
      <c r="T132" s="7">
        <f>Table1[[#This Row],[Profit]]/Table1[[#This Row],[Sales]]</f>
        <v>-0.37711864406779666</v>
      </c>
      <c r="U132" s="12" t="s">
        <v>33</v>
      </c>
      <c r="V132" s="12" t="s">
        <v>61</v>
      </c>
      <c r="W132" s="12" t="s">
        <v>330</v>
      </c>
      <c r="X132" s="12" t="s">
        <v>331</v>
      </c>
      <c r="Y132" s="12">
        <v>50208</v>
      </c>
      <c r="Z132" s="13">
        <v>42090</v>
      </c>
      <c r="AA132" s="14" t="str">
        <f>TEXT(Table1[[#This Row],[Order Date]],"mmmm")</f>
        <v>March</v>
      </c>
      <c r="AB132" s="8" t="str">
        <f>TEXT(Table1[[#This Row],[Order Date]],"yyyy")</f>
        <v>2015</v>
      </c>
      <c r="AC132" s="13">
        <v>42092</v>
      </c>
      <c r="AD132" s="12">
        <v>-12.46</v>
      </c>
      <c r="AE132" s="12">
        <v>2</v>
      </c>
      <c r="AF132" s="12">
        <v>33.04</v>
      </c>
      <c r="AG132" s="12">
        <v>90238</v>
      </c>
      <c r="AH132" s="7" t="str">
        <f>IF(COUNTIF(Returns!$A$2:$A$1635,Orders!AG132)&gt;0,"Returned","Not Returned")</f>
        <v>Not Returned</v>
      </c>
    </row>
    <row r="133" spans="5:34" ht="12.75" customHeight="1" thickTop="1" thickBot="1">
      <c r="E133" s="9">
        <v>22044</v>
      </c>
      <c r="F133" s="2" t="s">
        <v>106</v>
      </c>
      <c r="G133" s="2">
        <v>0.06</v>
      </c>
      <c r="H133" s="2">
        <v>3.34</v>
      </c>
      <c r="I133" s="2">
        <v>7.49</v>
      </c>
      <c r="J133" s="2">
        <v>234</v>
      </c>
      <c r="K133" s="7" t="str">
        <f>IF(COUNTIF(Table1[Customer ID],Table1[[#This Row],[Customer ID]])&gt;1,"Repeat Customer","One-Time Customer")</f>
        <v>Repeat Customer</v>
      </c>
      <c r="L133" s="2" t="s">
        <v>328</v>
      </c>
      <c r="M133" s="2" t="s">
        <v>27</v>
      </c>
      <c r="N133" s="2" t="s">
        <v>58</v>
      </c>
      <c r="O133" s="2" t="s">
        <v>29</v>
      </c>
      <c r="P133" s="2" t="s">
        <v>30</v>
      </c>
      <c r="Q133" s="2" t="s">
        <v>31</v>
      </c>
      <c r="R133" s="2" t="s">
        <v>334</v>
      </c>
      <c r="S133" s="2">
        <v>0.54</v>
      </c>
      <c r="T133" s="7">
        <f>Table1[[#This Row],[Profit]]/Table1[[#This Row],[Sales]]</f>
        <v>-6.4065573770491806</v>
      </c>
      <c r="U133" s="2" t="s">
        <v>33</v>
      </c>
      <c r="V133" s="2" t="s">
        <v>61</v>
      </c>
      <c r="W133" s="2" t="s">
        <v>330</v>
      </c>
      <c r="X133" s="2" t="s">
        <v>331</v>
      </c>
      <c r="Y133" s="2">
        <v>50208</v>
      </c>
      <c r="Z133" s="10">
        <v>42122</v>
      </c>
      <c r="AA133" s="14" t="str">
        <f>TEXT(Table1[[#This Row],[Order Date]],"mmmm")</f>
        <v>April</v>
      </c>
      <c r="AB133" s="8" t="str">
        <f>TEXT(Table1[[#This Row],[Order Date]],"yyyy")</f>
        <v>2015</v>
      </c>
      <c r="AC133" s="10">
        <v>42124</v>
      </c>
      <c r="AD133" s="2">
        <v>-175.86</v>
      </c>
      <c r="AE133" s="2">
        <v>8</v>
      </c>
      <c r="AF133" s="2">
        <v>27.45</v>
      </c>
      <c r="AG133" s="2">
        <v>90239</v>
      </c>
      <c r="AH133" s="7" t="str">
        <f>IF(COUNTIF(Returns!$A$2:$A$1635,Orders!AG133)&gt;0,"Returned","Not Returned")</f>
        <v>Not Returned</v>
      </c>
    </row>
    <row r="134" spans="5:34" ht="12.75" customHeight="1" thickTop="1" thickBot="1">
      <c r="E134" s="11">
        <v>18885</v>
      </c>
      <c r="F134" s="12" t="s">
        <v>37</v>
      </c>
      <c r="G134" s="12">
        <v>0</v>
      </c>
      <c r="H134" s="12">
        <v>442.14</v>
      </c>
      <c r="I134" s="12">
        <v>14.7</v>
      </c>
      <c r="J134" s="12">
        <v>236</v>
      </c>
      <c r="K134" s="7" t="str">
        <f>IF(COUNTIF(Table1[Customer ID],Table1[[#This Row],[Customer ID]])&gt;1,"Repeat Customer","One-Time Customer")</f>
        <v>One-Time Customer</v>
      </c>
      <c r="L134" s="12" t="s">
        <v>335</v>
      </c>
      <c r="M134" s="12" t="s">
        <v>39</v>
      </c>
      <c r="N134" s="12" t="s">
        <v>28</v>
      </c>
      <c r="O134" s="12" t="s">
        <v>77</v>
      </c>
      <c r="P134" s="12" t="s">
        <v>85</v>
      </c>
      <c r="Q134" s="12" t="s">
        <v>43</v>
      </c>
      <c r="R134" s="12" t="s">
        <v>336</v>
      </c>
      <c r="S134" s="12">
        <v>0.56000000000000005</v>
      </c>
      <c r="T134" s="7">
        <f>Table1[[#This Row],[Profit]]/Table1[[#This Row],[Sales]]</f>
        <v>0.69</v>
      </c>
      <c r="U134" s="12" t="s">
        <v>33</v>
      </c>
      <c r="V134" s="12" t="s">
        <v>34</v>
      </c>
      <c r="W134" s="12" t="s">
        <v>255</v>
      </c>
      <c r="X134" s="12" t="s">
        <v>337</v>
      </c>
      <c r="Y134" s="12">
        <v>80027</v>
      </c>
      <c r="Z134" s="13">
        <v>42057</v>
      </c>
      <c r="AA134" s="14" t="str">
        <f>TEXT(Table1[[#This Row],[Order Date]],"mmmm")</f>
        <v>February</v>
      </c>
      <c r="AB134" s="8" t="str">
        <f>TEXT(Table1[[#This Row],[Order Date]],"yyyy")</f>
        <v>2015</v>
      </c>
      <c r="AC134" s="13">
        <v>42057</v>
      </c>
      <c r="AD134" s="12">
        <v>3294.8258999999994</v>
      </c>
      <c r="AE134" s="12">
        <v>10</v>
      </c>
      <c r="AF134" s="12">
        <v>4775.1099999999997</v>
      </c>
      <c r="AG134" s="12">
        <v>86621</v>
      </c>
      <c r="AH134" s="7" t="str">
        <f>IF(COUNTIF(Returns!$A$2:$A$1635,Orders!AG134)&gt;0,"Returned","Not Returned")</f>
        <v>Not Returned</v>
      </c>
    </row>
    <row r="135" spans="5:34" ht="12.75" customHeight="1" thickTop="1" thickBot="1">
      <c r="E135" s="9">
        <v>24327</v>
      </c>
      <c r="F135" s="2" t="s">
        <v>56</v>
      </c>
      <c r="G135" s="2">
        <v>0.1</v>
      </c>
      <c r="H135" s="2">
        <v>19.98</v>
      </c>
      <c r="I135" s="2">
        <v>5.77</v>
      </c>
      <c r="J135" s="2">
        <v>240</v>
      </c>
      <c r="K135" s="7" t="str">
        <f>IF(COUNTIF(Table1[Customer ID],Table1[[#This Row],[Customer ID]])&gt;1,"Repeat Customer","One-Time Customer")</f>
        <v>One-Time Customer</v>
      </c>
      <c r="L135" s="2" t="s">
        <v>338</v>
      </c>
      <c r="M135" s="2" t="s">
        <v>27</v>
      </c>
      <c r="N135" s="2" t="s">
        <v>58</v>
      </c>
      <c r="O135" s="2" t="s">
        <v>29</v>
      </c>
      <c r="P135" s="2" t="s">
        <v>93</v>
      </c>
      <c r="Q135" s="2" t="s">
        <v>59</v>
      </c>
      <c r="R135" s="2" t="s">
        <v>339</v>
      </c>
      <c r="S135" s="2">
        <v>0.38</v>
      </c>
      <c r="T135" s="7">
        <f>Table1[[#This Row],[Profit]]/Table1[[#This Row],[Sales]]</f>
        <v>0.61121755791673937</v>
      </c>
      <c r="U135" s="2" t="s">
        <v>33</v>
      </c>
      <c r="V135" s="2" t="s">
        <v>34</v>
      </c>
      <c r="W135" s="2" t="s">
        <v>255</v>
      </c>
      <c r="X135" s="2" t="s">
        <v>340</v>
      </c>
      <c r="Y135" s="2">
        <v>80817</v>
      </c>
      <c r="Z135" s="10">
        <v>42114</v>
      </c>
      <c r="AA135" s="14" t="str">
        <f>TEXT(Table1[[#This Row],[Order Date]],"mmmm")</f>
        <v>April</v>
      </c>
      <c r="AB135" s="8" t="str">
        <f>TEXT(Table1[[#This Row],[Order Date]],"yyyy")</f>
        <v>2015</v>
      </c>
      <c r="AC135" s="10">
        <v>42114</v>
      </c>
      <c r="AD135" s="2">
        <v>35.090000000000003</v>
      </c>
      <c r="AE135" s="2">
        <v>3</v>
      </c>
      <c r="AF135" s="2">
        <v>57.41</v>
      </c>
      <c r="AG135" s="2">
        <v>90479</v>
      </c>
      <c r="AH135" s="7" t="str">
        <f>IF(COUNTIF(Returns!$A$2:$A$1635,Orders!AG135)&gt;0,"Returned","Not Returned")</f>
        <v>Not Returned</v>
      </c>
    </row>
    <row r="136" spans="5:34" ht="12.75" customHeight="1" thickTop="1" thickBot="1">
      <c r="E136" s="11">
        <v>24328</v>
      </c>
      <c r="F136" s="12" t="s">
        <v>56</v>
      </c>
      <c r="G136" s="12">
        <v>0.06</v>
      </c>
      <c r="H136" s="12">
        <v>259.70999999999998</v>
      </c>
      <c r="I136" s="12">
        <v>66.67</v>
      </c>
      <c r="J136" s="12">
        <v>241</v>
      </c>
      <c r="K136" s="7" t="str">
        <f>IF(COUNTIF(Table1[Customer ID],Table1[[#This Row],[Customer ID]])&gt;1,"Repeat Customer","One-Time Customer")</f>
        <v>Repeat Customer</v>
      </c>
      <c r="L136" s="12" t="s">
        <v>341</v>
      </c>
      <c r="M136" s="12" t="s">
        <v>39</v>
      </c>
      <c r="N136" s="12" t="s">
        <v>58</v>
      </c>
      <c r="O136" s="12" t="s">
        <v>41</v>
      </c>
      <c r="P136" s="12" t="s">
        <v>152</v>
      </c>
      <c r="Q136" s="12" t="s">
        <v>121</v>
      </c>
      <c r="R136" s="12" t="s">
        <v>342</v>
      </c>
      <c r="S136" s="12">
        <v>0.61</v>
      </c>
      <c r="T136" s="7">
        <f>Table1[[#This Row],[Profit]]/Table1[[#This Row],[Sales]]</f>
        <v>0.27959656496563901</v>
      </c>
      <c r="U136" s="12" t="s">
        <v>33</v>
      </c>
      <c r="V136" s="12" t="s">
        <v>34</v>
      </c>
      <c r="W136" s="12" t="s">
        <v>255</v>
      </c>
      <c r="X136" s="12" t="s">
        <v>343</v>
      </c>
      <c r="Y136" s="12">
        <v>81503</v>
      </c>
      <c r="Z136" s="13">
        <v>42114</v>
      </c>
      <c r="AA136" s="14" t="str">
        <f>TEXT(Table1[[#This Row],[Order Date]],"mmmm")</f>
        <v>April</v>
      </c>
      <c r="AB136" s="8" t="str">
        <f>TEXT(Table1[[#This Row],[Order Date]],"yyyy")</f>
        <v>2015</v>
      </c>
      <c r="AC136" s="13">
        <v>42115</v>
      </c>
      <c r="AD136" s="12">
        <v>785.63</v>
      </c>
      <c r="AE136" s="12">
        <v>11</v>
      </c>
      <c r="AF136" s="12">
        <v>2809.87</v>
      </c>
      <c r="AG136" s="12">
        <v>90479</v>
      </c>
      <c r="AH136" s="7" t="str">
        <f>IF(COUNTIF(Returns!$A$2:$A$1635,Orders!AG136)&gt;0,"Returned","Not Returned")</f>
        <v>Not Returned</v>
      </c>
    </row>
    <row r="137" spans="5:34" ht="12.75" customHeight="1" thickTop="1" thickBot="1">
      <c r="E137" s="9">
        <v>25264</v>
      </c>
      <c r="F137" s="2" t="s">
        <v>106</v>
      </c>
      <c r="G137" s="2">
        <v>0.01</v>
      </c>
      <c r="H137" s="2">
        <v>5.94</v>
      </c>
      <c r="I137" s="2">
        <v>9.92</v>
      </c>
      <c r="J137" s="2">
        <v>241</v>
      </c>
      <c r="K137" s="7" t="str">
        <f>IF(COUNTIF(Table1[Customer ID],Table1[[#This Row],[Customer ID]])&gt;1,"Repeat Customer","One-Time Customer")</f>
        <v>Repeat Customer</v>
      </c>
      <c r="L137" s="2" t="s">
        <v>341</v>
      </c>
      <c r="M137" s="2" t="s">
        <v>49</v>
      </c>
      <c r="N137" s="2" t="s">
        <v>58</v>
      </c>
      <c r="O137" s="2" t="s">
        <v>29</v>
      </c>
      <c r="P137" s="2" t="s">
        <v>109</v>
      </c>
      <c r="Q137" s="2" t="s">
        <v>59</v>
      </c>
      <c r="R137" s="2" t="s">
        <v>344</v>
      </c>
      <c r="S137" s="2">
        <v>0.38</v>
      </c>
      <c r="T137" s="7">
        <f>Table1[[#This Row],[Profit]]/Table1[[#This Row],[Sales]]</f>
        <v>-3.2092956336794694</v>
      </c>
      <c r="U137" s="2" t="s">
        <v>33</v>
      </c>
      <c r="V137" s="2" t="s">
        <v>34</v>
      </c>
      <c r="W137" s="2" t="s">
        <v>255</v>
      </c>
      <c r="X137" s="2" t="s">
        <v>343</v>
      </c>
      <c r="Y137" s="2">
        <v>81503</v>
      </c>
      <c r="Z137" s="10">
        <v>42150</v>
      </c>
      <c r="AA137" s="14" t="str">
        <f>TEXT(Table1[[#This Row],[Order Date]],"mmmm")</f>
        <v>May</v>
      </c>
      <c r="AB137" s="8" t="str">
        <f>TEXT(Table1[[#This Row],[Order Date]],"yyyy")</f>
        <v>2015</v>
      </c>
      <c r="AC137" s="10">
        <v>42157</v>
      </c>
      <c r="AD137" s="2">
        <v>-256.51900000000001</v>
      </c>
      <c r="AE137" s="2">
        <v>13</v>
      </c>
      <c r="AF137" s="2">
        <v>79.930000000000007</v>
      </c>
      <c r="AG137" s="2">
        <v>90480</v>
      </c>
      <c r="AH137" s="7" t="str">
        <f>IF(COUNTIF(Returns!$A$2:$A$1635,Orders!AG137)&gt;0,"Returned","Not Returned")</f>
        <v>Not Returned</v>
      </c>
    </row>
    <row r="138" spans="5:34" ht="12.75" customHeight="1" thickTop="1" thickBot="1">
      <c r="E138" s="11">
        <v>25265</v>
      </c>
      <c r="F138" s="12" t="s">
        <v>106</v>
      </c>
      <c r="G138" s="12">
        <v>0.02</v>
      </c>
      <c r="H138" s="12">
        <v>125.99</v>
      </c>
      <c r="I138" s="12">
        <v>3</v>
      </c>
      <c r="J138" s="12">
        <v>241</v>
      </c>
      <c r="K138" s="7" t="str">
        <f>IF(COUNTIF(Table1[Customer ID],Table1[[#This Row],[Customer ID]])&gt;1,"Repeat Customer","One-Time Customer")</f>
        <v>Repeat Customer</v>
      </c>
      <c r="L138" s="12" t="s">
        <v>341</v>
      </c>
      <c r="M138" s="12" t="s">
        <v>49</v>
      </c>
      <c r="N138" s="12" t="s">
        <v>58</v>
      </c>
      <c r="O138" s="12" t="s">
        <v>77</v>
      </c>
      <c r="P138" s="12" t="s">
        <v>78</v>
      </c>
      <c r="Q138" s="12" t="s">
        <v>59</v>
      </c>
      <c r="R138" s="12" t="s">
        <v>345</v>
      </c>
      <c r="S138" s="12">
        <v>0.59</v>
      </c>
      <c r="T138" s="7">
        <f>Table1[[#This Row],[Profit]]/Table1[[#This Row],[Sales]]</f>
        <v>0.45621521335807053</v>
      </c>
      <c r="U138" s="12" t="s">
        <v>33</v>
      </c>
      <c r="V138" s="12" t="s">
        <v>34</v>
      </c>
      <c r="W138" s="12" t="s">
        <v>255</v>
      </c>
      <c r="X138" s="12" t="s">
        <v>343</v>
      </c>
      <c r="Y138" s="12">
        <v>81503</v>
      </c>
      <c r="Z138" s="13">
        <v>42150</v>
      </c>
      <c r="AA138" s="14" t="str">
        <f>TEXT(Table1[[#This Row],[Order Date]],"mmmm")</f>
        <v>May</v>
      </c>
      <c r="AB138" s="8" t="str">
        <f>TEXT(Table1[[#This Row],[Order Date]],"yyyy")</f>
        <v>2015</v>
      </c>
      <c r="AC138" s="13">
        <v>42150</v>
      </c>
      <c r="AD138" s="12">
        <v>398.358</v>
      </c>
      <c r="AE138" s="12">
        <v>8</v>
      </c>
      <c r="AF138" s="12">
        <v>873.18</v>
      </c>
      <c r="AG138" s="12">
        <v>90480</v>
      </c>
      <c r="AH138" s="7" t="str">
        <f>IF(COUNTIF(Returns!$A$2:$A$1635,Orders!AG138)&gt;0,"Returned","Not Returned")</f>
        <v>Not Returned</v>
      </c>
    </row>
    <row r="139" spans="5:34" ht="12.75" customHeight="1" thickTop="1" thickBot="1">
      <c r="E139" s="9">
        <v>18849</v>
      </c>
      <c r="F139" s="2" t="s">
        <v>56</v>
      </c>
      <c r="G139" s="2">
        <v>0.02</v>
      </c>
      <c r="H139" s="2">
        <v>146.05000000000001</v>
      </c>
      <c r="I139" s="2">
        <v>80.2</v>
      </c>
      <c r="J139" s="2">
        <v>247</v>
      </c>
      <c r="K139" s="7" t="str">
        <f>IF(COUNTIF(Table1[Customer ID],Table1[[#This Row],[Customer ID]])&gt;1,"Repeat Customer","One-Time Customer")</f>
        <v>Repeat Customer</v>
      </c>
      <c r="L139" s="2" t="s">
        <v>346</v>
      </c>
      <c r="M139" s="2" t="s">
        <v>39</v>
      </c>
      <c r="N139" s="2" t="s">
        <v>28</v>
      </c>
      <c r="O139" s="2" t="s">
        <v>41</v>
      </c>
      <c r="P139" s="2" t="s">
        <v>152</v>
      </c>
      <c r="Q139" s="2" t="s">
        <v>121</v>
      </c>
      <c r="R139" s="2" t="s">
        <v>347</v>
      </c>
      <c r="S139" s="2">
        <v>0.71</v>
      </c>
      <c r="T139" s="7">
        <f>Table1[[#This Row],[Profit]]/Table1[[#This Row],[Sales]]</f>
        <v>-0.12669746710238014</v>
      </c>
      <c r="U139" s="2" t="s">
        <v>33</v>
      </c>
      <c r="V139" s="2" t="s">
        <v>136</v>
      </c>
      <c r="W139" s="2" t="s">
        <v>244</v>
      </c>
      <c r="X139" s="2" t="s">
        <v>348</v>
      </c>
      <c r="Y139" s="2">
        <v>37804</v>
      </c>
      <c r="Z139" s="10">
        <v>42058</v>
      </c>
      <c r="AA139" s="14" t="str">
        <f>TEXT(Table1[[#This Row],[Order Date]],"mmmm")</f>
        <v>February</v>
      </c>
      <c r="AB139" s="8" t="str">
        <f>TEXT(Table1[[#This Row],[Order Date]],"yyyy")</f>
        <v>2015</v>
      </c>
      <c r="AC139" s="10">
        <v>42058</v>
      </c>
      <c r="AD139" s="2">
        <v>-101.19200000000001</v>
      </c>
      <c r="AE139" s="2">
        <v>5</v>
      </c>
      <c r="AF139" s="2">
        <v>798.69</v>
      </c>
      <c r="AG139" s="2">
        <v>89139</v>
      </c>
      <c r="AH139" s="7" t="str">
        <f>IF(COUNTIF(Returns!$A$2:$A$1635,Orders!AG139)&gt;0,"Returned","Not Returned")</f>
        <v>Not Returned</v>
      </c>
    </row>
    <row r="140" spans="5:34" ht="12.75" customHeight="1" thickTop="1" thickBot="1">
      <c r="E140" s="11">
        <v>18850</v>
      </c>
      <c r="F140" s="12" t="s">
        <v>56</v>
      </c>
      <c r="G140" s="12">
        <v>0.06</v>
      </c>
      <c r="H140" s="12">
        <v>65.989999999999995</v>
      </c>
      <c r="I140" s="12">
        <v>5.92</v>
      </c>
      <c r="J140" s="12">
        <v>247</v>
      </c>
      <c r="K140" s="7" t="str">
        <f>IF(COUNTIF(Table1[Customer ID],Table1[[#This Row],[Customer ID]])&gt;1,"Repeat Customer","One-Time Customer")</f>
        <v>Repeat Customer</v>
      </c>
      <c r="L140" s="12" t="s">
        <v>346</v>
      </c>
      <c r="M140" s="12" t="s">
        <v>49</v>
      </c>
      <c r="N140" s="12" t="s">
        <v>28</v>
      </c>
      <c r="O140" s="12" t="s">
        <v>77</v>
      </c>
      <c r="P140" s="12" t="s">
        <v>78</v>
      </c>
      <c r="Q140" s="12" t="s">
        <v>59</v>
      </c>
      <c r="R140" s="12" t="s">
        <v>315</v>
      </c>
      <c r="S140" s="12">
        <v>0.55000000000000004</v>
      </c>
      <c r="T140" s="7">
        <f>Table1[[#This Row],[Profit]]/Table1[[#This Row],[Sales]]</f>
        <v>-4.2064864728384105E-3</v>
      </c>
      <c r="U140" s="12" t="s">
        <v>33</v>
      </c>
      <c r="V140" s="12" t="s">
        <v>136</v>
      </c>
      <c r="W140" s="12" t="s">
        <v>244</v>
      </c>
      <c r="X140" s="12" t="s">
        <v>348</v>
      </c>
      <c r="Y140" s="12">
        <v>37804</v>
      </c>
      <c r="Z140" s="13">
        <v>42058</v>
      </c>
      <c r="AA140" s="14" t="str">
        <f>TEXT(Table1[[#This Row],[Order Date]],"mmmm")</f>
        <v>February</v>
      </c>
      <c r="AB140" s="8" t="str">
        <f>TEXT(Table1[[#This Row],[Order Date]],"yyyy")</f>
        <v>2015</v>
      </c>
      <c r="AC140" s="13">
        <v>42059</v>
      </c>
      <c r="AD140" s="12">
        <v>-3.3320000000000336</v>
      </c>
      <c r="AE140" s="12">
        <v>14</v>
      </c>
      <c r="AF140" s="12">
        <v>792.11</v>
      </c>
      <c r="AG140" s="12">
        <v>89139</v>
      </c>
      <c r="AH140" s="7" t="str">
        <f>IF(COUNTIF(Returns!$A$2:$A$1635,Orders!AG140)&gt;0,"Returned","Not Returned")</f>
        <v>Not Returned</v>
      </c>
    </row>
    <row r="141" spans="5:34" ht="12.75" customHeight="1" thickTop="1" thickBot="1">
      <c r="E141" s="9">
        <v>18842</v>
      </c>
      <c r="F141" s="2" t="s">
        <v>56</v>
      </c>
      <c r="G141" s="2">
        <v>0.09</v>
      </c>
      <c r="H141" s="2">
        <v>2.88</v>
      </c>
      <c r="I141" s="2">
        <v>0.99</v>
      </c>
      <c r="J141" s="2">
        <v>247</v>
      </c>
      <c r="K141" s="7" t="str">
        <f>IF(COUNTIF(Table1[Customer ID],Table1[[#This Row],[Customer ID]])&gt;1,"Repeat Customer","One-Time Customer")</f>
        <v>Repeat Customer</v>
      </c>
      <c r="L141" s="2" t="s">
        <v>346</v>
      </c>
      <c r="M141" s="2" t="s">
        <v>49</v>
      </c>
      <c r="N141" s="2" t="s">
        <v>28</v>
      </c>
      <c r="O141" s="2" t="s">
        <v>29</v>
      </c>
      <c r="P141" s="2" t="s">
        <v>134</v>
      </c>
      <c r="Q141" s="2" t="s">
        <v>59</v>
      </c>
      <c r="R141" s="2" t="s">
        <v>349</v>
      </c>
      <c r="S141" s="2">
        <v>0.36</v>
      </c>
      <c r="T141" s="7">
        <f>Table1[[#This Row],[Profit]]/Table1[[#This Row],[Sales]]</f>
        <v>-5.0498433693003824</v>
      </c>
      <c r="U141" s="2" t="s">
        <v>33</v>
      </c>
      <c r="V141" s="2" t="s">
        <v>136</v>
      </c>
      <c r="W141" s="2" t="s">
        <v>244</v>
      </c>
      <c r="X141" s="2" t="s">
        <v>348</v>
      </c>
      <c r="Y141" s="2">
        <v>37804</v>
      </c>
      <c r="Z141" s="10">
        <v>42084</v>
      </c>
      <c r="AA141" s="14" t="str">
        <f>TEXT(Table1[[#This Row],[Order Date]],"mmmm")</f>
        <v>March</v>
      </c>
      <c r="AB141" s="8" t="str">
        <f>TEXT(Table1[[#This Row],[Order Date]],"yyyy")</f>
        <v>2015</v>
      </c>
      <c r="AC141" s="10">
        <v>42086</v>
      </c>
      <c r="AD141" s="2">
        <v>-145.08199999999999</v>
      </c>
      <c r="AE141" s="2">
        <v>10</v>
      </c>
      <c r="AF141" s="2">
        <v>28.73</v>
      </c>
      <c r="AG141" s="2">
        <v>89140</v>
      </c>
      <c r="AH141" s="7" t="str">
        <f>IF(COUNTIF(Returns!$A$2:$A$1635,Orders!AG141)&gt;0,"Returned","Not Returned")</f>
        <v>Not Returned</v>
      </c>
    </row>
    <row r="142" spans="5:34" ht="12.75" customHeight="1" thickTop="1" thickBot="1">
      <c r="E142" s="11">
        <v>18773</v>
      </c>
      <c r="F142" s="12" t="s">
        <v>47</v>
      </c>
      <c r="G142" s="12">
        <v>0.02</v>
      </c>
      <c r="H142" s="12">
        <v>2.58</v>
      </c>
      <c r="I142" s="12">
        <v>1.3</v>
      </c>
      <c r="J142" s="12">
        <v>250</v>
      </c>
      <c r="K142" s="7" t="str">
        <f>IF(COUNTIF(Table1[Customer ID],Table1[[#This Row],[Customer ID]])&gt;1,"Repeat Customer","One-Time Customer")</f>
        <v>Repeat Customer</v>
      </c>
      <c r="L142" s="12" t="s">
        <v>350</v>
      </c>
      <c r="M142" s="12" t="s">
        <v>27</v>
      </c>
      <c r="N142" s="12" t="s">
        <v>28</v>
      </c>
      <c r="O142" s="12" t="s">
        <v>29</v>
      </c>
      <c r="P142" s="12" t="s">
        <v>30</v>
      </c>
      <c r="Q142" s="12" t="s">
        <v>31</v>
      </c>
      <c r="R142" s="12" t="s">
        <v>351</v>
      </c>
      <c r="S142" s="12">
        <v>0.59</v>
      </c>
      <c r="T142" s="7">
        <f>Table1[[#This Row],[Profit]]/Table1[[#This Row],[Sales]]</f>
        <v>1.0096591944596332E-2</v>
      </c>
      <c r="U142" s="12" t="s">
        <v>33</v>
      </c>
      <c r="V142" s="12" t="s">
        <v>61</v>
      </c>
      <c r="W142" s="12" t="s">
        <v>62</v>
      </c>
      <c r="X142" s="12" t="s">
        <v>352</v>
      </c>
      <c r="Y142" s="12">
        <v>55423</v>
      </c>
      <c r="Z142" s="13">
        <v>42152</v>
      </c>
      <c r="AA142" s="14" t="str">
        <f>TEXT(Table1[[#This Row],[Order Date]],"mmmm")</f>
        <v>May</v>
      </c>
      <c r="AB142" s="8" t="str">
        <f>TEXT(Table1[[#This Row],[Order Date]],"yyyy")</f>
        <v>2015</v>
      </c>
      <c r="AC142" s="13">
        <v>42153</v>
      </c>
      <c r="AD142" s="12">
        <v>1.1080000000000014</v>
      </c>
      <c r="AE142" s="12">
        <v>39</v>
      </c>
      <c r="AF142" s="12">
        <v>109.74</v>
      </c>
      <c r="AG142" s="12">
        <v>87214</v>
      </c>
      <c r="AH142" s="7" t="str">
        <f>IF(COUNTIF(Returns!$A$2:$A$1635,Orders!AG142)&gt;0,"Returned","Not Returned")</f>
        <v>Not Returned</v>
      </c>
    </row>
    <row r="143" spans="5:34" ht="12.75" customHeight="1" thickTop="1" thickBot="1">
      <c r="E143" s="9">
        <v>18774</v>
      </c>
      <c r="F143" s="2" t="s">
        <v>47</v>
      </c>
      <c r="G143" s="2">
        <v>0.02</v>
      </c>
      <c r="H143" s="2">
        <v>65.989999999999995</v>
      </c>
      <c r="I143" s="2">
        <v>3.9</v>
      </c>
      <c r="J143" s="2">
        <v>250</v>
      </c>
      <c r="K143" s="7" t="str">
        <f>IF(COUNTIF(Table1[Customer ID],Table1[[#This Row],[Customer ID]])&gt;1,"Repeat Customer","One-Time Customer")</f>
        <v>Repeat Customer</v>
      </c>
      <c r="L143" s="2" t="s">
        <v>350</v>
      </c>
      <c r="M143" s="2" t="s">
        <v>49</v>
      </c>
      <c r="N143" s="2" t="s">
        <v>28</v>
      </c>
      <c r="O143" s="2" t="s">
        <v>77</v>
      </c>
      <c r="P143" s="2" t="s">
        <v>78</v>
      </c>
      <c r="Q143" s="2" t="s">
        <v>59</v>
      </c>
      <c r="R143" s="2" t="s">
        <v>353</v>
      </c>
      <c r="S143" s="2">
        <v>0.55000000000000004</v>
      </c>
      <c r="T143" s="7">
        <f>Table1[[#This Row],[Profit]]/Table1[[#This Row],[Sales]]</f>
        <v>0.6876220401023615</v>
      </c>
      <c r="U143" s="2" t="s">
        <v>33</v>
      </c>
      <c r="V143" s="2" t="s">
        <v>61</v>
      </c>
      <c r="W143" s="2" t="s">
        <v>62</v>
      </c>
      <c r="X143" s="2" t="s">
        <v>352</v>
      </c>
      <c r="Y143" s="2">
        <v>55423</v>
      </c>
      <c r="Z143" s="10">
        <v>42152</v>
      </c>
      <c r="AA143" s="14" t="str">
        <f>TEXT(Table1[[#This Row],[Order Date]],"mmmm")</f>
        <v>May</v>
      </c>
      <c r="AB143" s="8" t="str">
        <f>TEXT(Table1[[#This Row],[Order Date]],"yyyy")</f>
        <v>2015</v>
      </c>
      <c r="AC143" s="10">
        <v>42153</v>
      </c>
      <c r="AD143" s="2">
        <v>1061.3790000000001</v>
      </c>
      <c r="AE143" s="2">
        <v>27</v>
      </c>
      <c r="AF143" s="2">
        <v>1543.55</v>
      </c>
      <c r="AG143" s="2">
        <v>87214</v>
      </c>
      <c r="AH143" s="7" t="str">
        <f>IF(COUNTIF(Returns!$A$2:$A$1635,Orders!AG143)&gt;0,"Returned","Not Returned")</f>
        <v>Not Returned</v>
      </c>
    </row>
    <row r="144" spans="5:34" ht="12.75" customHeight="1" thickTop="1" thickBot="1">
      <c r="E144" s="11">
        <v>18801</v>
      </c>
      <c r="F144" s="12" t="s">
        <v>56</v>
      </c>
      <c r="G144" s="12">
        <v>0.1</v>
      </c>
      <c r="H144" s="12">
        <v>280.98</v>
      </c>
      <c r="I144" s="12">
        <v>35.67</v>
      </c>
      <c r="J144" s="12">
        <v>254</v>
      </c>
      <c r="K144" s="7" t="str">
        <f>IF(COUNTIF(Table1[Customer ID],Table1[[#This Row],[Customer ID]])&gt;1,"Repeat Customer","One-Time Customer")</f>
        <v>One-Time Customer</v>
      </c>
      <c r="L144" s="12" t="s">
        <v>354</v>
      </c>
      <c r="M144" s="12" t="s">
        <v>39</v>
      </c>
      <c r="N144" s="12" t="s">
        <v>40</v>
      </c>
      <c r="O144" s="12" t="s">
        <v>41</v>
      </c>
      <c r="P144" s="12" t="s">
        <v>152</v>
      </c>
      <c r="Q144" s="12" t="s">
        <v>121</v>
      </c>
      <c r="R144" s="12" t="s">
        <v>355</v>
      </c>
      <c r="S144" s="12">
        <v>0.66</v>
      </c>
      <c r="T144" s="7">
        <f>Table1[[#This Row],[Profit]]/Table1[[#This Row],[Sales]]</f>
        <v>-4.032427484581564E-2</v>
      </c>
      <c r="U144" s="12" t="s">
        <v>33</v>
      </c>
      <c r="V144" s="12" t="s">
        <v>34</v>
      </c>
      <c r="W144" s="12" t="s">
        <v>255</v>
      </c>
      <c r="X144" s="12" t="s">
        <v>356</v>
      </c>
      <c r="Y144" s="12">
        <v>80126</v>
      </c>
      <c r="Z144" s="13">
        <v>42165</v>
      </c>
      <c r="AA144" s="14" t="str">
        <f>TEXT(Table1[[#This Row],[Order Date]],"mmmm")</f>
        <v>June</v>
      </c>
      <c r="AB144" s="8" t="str">
        <f>TEXT(Table1[[#This Row],[Order Date]],"yyyy")</f>
        <v>2015</v>
      </c>
      <c r="AC144" s="13">
        <v>42166</v>
      </c>
      <c r="AD144" s="12">
        <v>-53.744999999999997</v>
      </c>
      <c r="AE144" s="12">
        <v>5</v>
      </c>
      <c r="AF144" s="12">
        <v>1332.82</v>
      </c>
      <c r="AG144" s="12">
        <v>86268</v>
      </c>
      <c r="AH144" s="7" t="str">
        <f>IF(COUNTIF(Returns!$A$2:$A$1635,Orders!AG144)&gt;0,"Returned","Not Returned")</f>
        <v>Not Returned</v>
      </c>
    </row>
    <row r="145" spans="5:34" ht="12.75" customHeight="1" thickTop="1" thickBot="1">
      <c r="E145" s="9">
        <v>20577</v>
      </c>
      <c r="F145" s="2" t="s">
        <v>47</v>
      </c>
      <c r="G145" s="2">
        <v>0.03</v>
      </c>
      <c r="H145" s="2">
        <v>8.34</v>
      </c>
      <c r="I145" s="2">
        <v>2.64</v>
      </c>
      <c r="J145" s="2">
        <v>256</v>
      </c>
      <c r="K145" s="7" t="str">
        <f>IF(COUNTIF(Table1[Customer ID],Table1[[#This Row],[Customer ID]])&gt;1,"Repeat Customer","One-Time Customer")</f>
        <v>One-Time Customer</v>
      </c>
      <c r="L145" s="2" t="s">
        <v>357</v>
      </c>
      <c r="M145" s="2" t="s">
        <v>49</v>
      </c>
      <c r="N145" s="2" t="s">
        <v>40</v>
      </c>
      <c r="O145" s="2" t="s">
        <v>29</v>
      </c>
      <c r="P145" s="2" t="s">
        <v>174</v>
      </c>
      <c r="Q145" s="2" t="s">
        <v>51</v>
      </c>
      <c r="R145" s="2" t="s">
        <v>358</v>
      </c>
      <c r="S145" s="2">
        <v>0.59</v>
      </c>
      <c r="T145" s="7">
        <f>Table1[[#This Row],[Profit]]/Table1[[#This Row],[Sales]]</f>
        <v>1.9745958429561169E-2</v>
      </c>
      <c r="U145" s="2" t="s">
        <v>33</v>
      </c>
      <c r="V145" s="2" t="s">
        <v>53</v>
      </c>
      <c r="W145" s="2" t="s">
        <v>234</v>
      </c>
      <c r="X145" s="2" t="s">
        <v>359</v>
      </c>
      <c r="Y145" s="2">
        <v>17331</v>
      </c>
      <c r="Z145" s="10">
        <v>42035</v>
      </c>
      <c r="AA145" s="14" t="str">
        <f>TEXT(Table1[[#This Row],[Order Date]],"mmmm")</f>
        <v>January</v>
      </c>
      <c r="AB145" s="8" t="str">
        <f>TEXT(Table1[[#This Row],[Order Date]],"yyyy")</f>
        <v>2015</v>
      </c>
      <c r="AC145" s="10">
        <v>42037</v>
      </c>
      <c r="AD145" s="2">
        <v>0.68399999999999894</v>
      </c>
      <c r="AE145" s="2">
        <v>4</v>
      </c>
      <c r="AF145" s="2">
        <v>34.64</v>
      </c>
      <c r="AG145" s="2">
        <v>86267</v>
      </c>
      <c r="AH145" s="7" t="str">
        <f>IF(COUNTIF(Returns!$A$2:$A$1635,Orders!AG145)&gt;0,"Returned","Not Returned")</f>
        <v>Not Returned</v>
      </c>
    </row>
    <row r="146" spans="5:34" ht="12.75" customHeight="1" thickTop="1" thickBot="1">
      <c r="E146" s="11">
        <v>24498</v>
      </c>
      <c r="F146" s="12" t="s">
        <v>56</v>
      </c>
      <c r="G146" s="12">
        <v>0.05</v>
      </c>
      <c r="H146" s="12">
        <v>17.48</v>
      </c>
      <c r="I146" s="12">
        <v>1.99</v>
      </c>
      <c r="J146" s="12">
        <v>258</v>
      </c>
      <c r="K146" s="7" t="str">
        <f>IF(COUNTIF(Table1[Customer ID],Table1[[#This Row],[Customer ID]])&gt;1,"Repeat Customer","One-Time Customer")</f>
        <v>One-Time Customer</v>
      </c>
      <c r="L146" s="12" t="s">
        <v>360</v>
      </c>
      <c r="M146" s="12" t="s">
        <v>49</v>
      </c>
      <c r="N146" s="12" t="s">
        <v>114</v>
      </c>
      <c r="O146" s="12" t="s">
        <v>77</v>
      </c>
      <c r="P146" s="12" t="s">
        <v>180</v>
      </c>
      <c r="Q146" s="12" t="s">
        <v>51</v>
      </c>
      <c r="R146" s="12" t="s">
        <v>361</v>
      </c>
      <c r="S146" s="12">
        <v>0.45</v>
      </c>
      <c r="T146" s="7">
        <f>Table1[[#This Row],[Profit]]/Table1[[#This Row],[Sales]]</f>
        <v>-2.4205831903945114</v>
      </c>
      <c r="U146" s="12" t="s">
        <v>33</v>
      </c>
      <c r="V146" s="12" t="s">
        <v>136</v>
      </c>
      <c r="W146" s="12" t="s">
        <v>362</v>
      </c>
      <c r="X146" s="12" t="s">
        <v>363</v>
      </c>
      <c r="Y146" s="12">
        <v>33772</v>
      </c>
      <c r="Z146" s="13">
        <v>42006</v>
      </c>
      <c r="AA146" s="14" t="str">
        <f>TEXT(Table1[[#This Row],[Order Date]],"mmmm")</f>
        <v>January</v>
      </c>
      <c r="AB146" s="8" t="str">
        <f>TEXT(Table1[[#This Row],[Order Date]],"yyyy")</f>
        <v>2015</v>
      </c>
      <c r="AC146" s="13">
        <v>42008</v>
      </c>
      <c r="AD146" s="12">
        <v>-127.00800000000001</v>
      </c>
      <c r="AE146" s="12">
        <v>3</v>
      </c>
      <c r="AF146" s="12">
        <v>52.47</v>
      </c>
      <c r="AG146" s="12">
        <v>85858</v>
      </c>
      <c r="AH146" s="7" t="str">
        <f>IF(COUNTIF(Returns!$A$2:$A$1635,Orders!AG146)&gt;0,"Returned","Not Returned")</f>
        <v>Not Returned</v>
      </c>
    </row>
    <row r="147" spans="5:34" ht="12.75" customHeight="1" thickTop="1" thickBot="1">
      <c r="E147" s="9">
        <v>18011</v>
      </c>
      <c r="F147" s="2" t="s">
        <v>106</v>
      </c>
      <c r="G147" s="2">
        <v>0.09</v>
      </c>
      <c r="H147" s="2">
        <v>2.88</v>
      </c>
      <c r="I147" s="2">
        <v>0.7</v>
      </c>
      <c r="J147" s="2">
        <v>259</v>
      </c>
      <c r="K147" s="7" t="str">
        <f>IF(COUNTIF(Table1[Customer ID],Table1[[#This Row],[Customer ID]])&gt;1,"Repeat Customer","One-Time Customer")</f>
        <v>One-Time Customer</v>
      </c>
      <c r="L147" s="2" t="s">
        <v>364</v>
      </c>
      <c r="M147" s="2" t="s">
        <v>49</v>
      </c>
      <c r="N147" s="2" t="s">
        <v>114</v>
      </c>
      <c r="O147" s="2" t="s">
        <v>29</v>
      </c>
      <c r="P147" s="2" t="s">
        <v>30</v>
      </c>
      <c r="Q147" s="2" t="s">
        <v>31</v>
      </c>
      <c r="R147" s="2" t="s">
        <v>365</v>
      </c>
      <c r="S147" s="2">
        <v>0.56000000000000005</v>
      </c>
      <c r="T147" s="7">
        <f>Table1[[#This Row],[Profit]]/Table1[[#This Row],[Sales]]</f>
        <v>0.21808946171341928</v>
      </c>
      <c r="U147" s="2" t="s">
        <v>33</v>
      </c>
      <c r="V147" s="2" t="s">
        <v>34</v>
      </c>
      <c r="W147" s="2" t="s">
        <v>366</v>
      </c>
      <c r="X147" s="2" t="s">
        <v>367</v>
      </c>
      <c r="Y147" s="2">
        <v>87505</v>
      </c>
      <c r="Z147" s="10">
        <v>42023</v>
      </c>
      <c r="AA147" s="14" t="str">
        <f>TEXT(Table1[[#This Row],[Order Date]],"mmmm")</f>
        <v>January</v>
      </c>
      <c r="AB147" s="8" t="str">
        <f>TEXT(Table1[[#This Row],[Order Date]],"yyyy")</f>
        <v>2015</v>
      </c>
      <c r="AC147" s="10">
        <v>42023</v>
      </c>
      <c r="AD147" s="2">
        <v>5.7532000000000005</v>
      </c>
      <c r="AE147" s="2">
        <v>10</v>
      </c>
      <c r="AF147" s="2">
        <v>26.38</v>
      </c>
      <c r="AG147" s="2">
        <v>85857</v>
      </c>
      <c r="AH147" s="7" t="str">
        <f>IF(COUNTIF(Returns!$A$2:$A$1635,Orders!AG147)&gt;0,"Returned","Not Returned")</f>
        <v>Not Returned</v>
      </c>
    </row>
    <row r="148" spans="5:34" ht="12.75" customHeight="1" thickTop="1" thickBot="1">
      <c r="E148" s="11">
        <v>22370</v>
      </c>
      <c r="F148" s="12" t="s">
        <v>25</v>
      </c>
      <c r="G148" s="12">
        <v>0.05</v>
      </c>
      <c r="H148" s="12">
        <v>31.76</v>
      </c>
      <c r="I148" s="12">
        <v>45.51</v>
      </c>
      <c r="J148" s="12">
        <v>263</v>
      </c>
      <c r="K148" s="7" t="str">
        <f>IF(COUNTIF(Table1[Customer ID],Table1[[#This Row],[Customer ID]])&gt;1,"Repeat Customer","One-Time Customer")</f>
        <v>One-Time Customer</v>
      </c>
      <c r="L148" s="12" t="s">
        <v>368</v>
      </c>
      <c r="M148" s="12" t="s">
        <v>39</v>
      </c>
      <c r="N148" s="12" t="s">
        <v>58</v>
      </c>
      <c r="O148" s="12" t="s">
        <v>41</v>
      </c>
      <c r="P148" s="12" t="s">
        <v>152</v>
      </c>
      <c r="Q148" s="12" t="s">
        <v>121</v>
      </c>
      <c r="R148" s="12" t="s">
        <v>369</v>
      </c>
      <c r="S148" s="12">
        <v>0.65</v>
      </c>
      <c r="T148" s="7">
        <f>Table1[[#This Row],[Profit]]/Table1[[#This Row],[Sales]]</f>
        <v>-7.1564240520470532</v>
      </c>
      <c r="U148" s="12" t="s">
        <v>33</v>
      </c>
      <c r="V148" s="12" t="s">
        <v>53</v>
      </c>
      <c r="W148" s="12" t="s">
        <v>154</v>
      </c>
      <c r="X148" s="12" t="s">
        <v>370</v>
      </c>
      <c r="Y148" s="12">
        <v>44106</v>
      </c>
      <c r="Z148" s="13">
        <v>42025</v>
      </c>
      <c r="AA148" s="14" t="str">
        <f>TEXT(Table1[[#This Row],[Order Date]],"mmmm")</f>
        <v>January</v>
      </c>
      <c r="AB148" s="8" t="str">
        <f>TEXT(Table1[[#This Row],[Order Date]],"yyyy")</f>
        <v>2015</v>
      </c>
      <c r="AC148" s="13">
        <v>42027</v>
      </c>
      <c r="AD148" s="12">
        <v>-2177.9860960000001</v>
      </c>
      <c r="AE148" s="12">
        <v>9</v>
      </c>
      <c r="AF148" s="12">
        <v>304.33999999999997</v>
      </c>
      <c r="AG148" s="12">
        <v>86297</v>
      </c>
      <c r="AH148" s="7" t="str">
        <f>IF(COUNTIF(Returns!$A$2:$A$1635,Orders!AG148)&gt;0,"Returned","Not Returned")</f>
        <v>Not Returned</v>
      </c>
    </row>
    <row r="149" spans="5:34" ht="12.75" customHeight="1" thickTop="1" thickBot="1">
      <c r="E149" s="9">
        <v>20858</v>
      </c>
      <c r="F149" s="2" t="s">
        <v>37</v>
      </c>
      <c r="G149" s="2">
        <v>0</v>
      </c>
      <c r="H149" s="2">
        <v>73.98</v>
      </c>
      <c r="I149" s="2">
        <v>12.14</v>
      </c>
      <c r="J149" s="2">
        <v>266</v>
      </c>
      <c r="K149" s="7" t="str">
        <f>IF(COUNTIF(Table1[Customer ID],Table1[[#This Row],[Customer ID]])&gt;1,"Repeat Customer","One-Time Customer")</f>
        <v>Repeat Customer</v>
      </c>
      <c r="L149" s="2" t="s">
        <v>371</v>
      </c>
      <c r="M149" s="2" t="s">
        <v>27</v>
      </c>
      <c r="N149" s="2" t="s">
        <v>28</v>
      </c>
      <c r="O149" s="2" t="s">
        <v>77</v>
      </c>
      <c r="P149" s="2" t="s">
        <v>180</v>
      </c>
      <c r="Q149" s="2" t="s">
        <v>59</v>
      </c>
      <c r="R149" s="2" t="s">
        <v>372</v>
      </c>
      <c r="S149" s="2">
        <v>0.67</v>
      </c>
      <c r="T149" s="7">
        <f>Table1[[#This Row],[Profit]]/Table1[[#This Row],[Sales]]</f>
        <v>0.25080526748718107</v>
      </c>
      <c r="U149" s="2" t="s">
        <v>33</v>
      </c>
      <c r="V149" s="2" t="s">
        <v>61</v>
      </c>
      <c r="W149" s="2" t="s">
        <v>130</v>
      </c>
      <c r="X149" s="2" t="s">
        <v>373</v>
      </c>
      <c r="Y149" s="2">
        <v>78207</v>
      </c>
      <c r="Z149" s="10">
        <v>42142</v>
      </c>
      <c r="AA149" s="14" t="str">
        <f>TEXT(Table1[[#This Row],[Order Date]],"mmmm")</f>
        <v>May</v>
      </c>
      <c r="AB149" s="8" t="str">
        <f>TEXT(Table1[[#This Row],[Order Date]],"yyyy")</f>
        <v>2015</v>
      </c>
      <c r="AC149" s="10">
        <v>42144</v>
      </c>
      <c r="AD149" s="2">
        <v>326.25</v>
      </c>
      <c r="AE149" s="2">
        <v>17</v>
      </c>
      <c r="AF149" s="2">
        <v>1300.81</v>
      </c>
      <c r="AG149" s="2">
        <v>90593</v>
      </c>
      <c r="AH149" s="7" t="str">
        <f>IF(COUNTIF(Returns!$A$2:$A$1635,Orders!AG149)&gt;0,"Returned","Not Returned")</f>
        <v>Not Returned</v>
      </c>
    </row>
    <row r="150" spans="5:34" ht="12.75" customHeight="1" thickTop="1" thickBot="1">
      <c r="E150" s="11">
        <v>19823</v>
      </c>
      <c r="F150" s="12" t="s">
        <v>56</v>
      </c>
      <c r="G150" s="12">
        <v>0.08</v>
      </c>
      <c r="H150" s="12">
        <v>6.48</v>
      </c>
      <c r="I150" s="12">
        <v>7.03</v>
      </c>
      <c r="J150" s="12">
        <v>266</v>
      </c>
      <c r="K150" s="7" t="str">
        <f>IF(COUNTIF(Table1[Customer ID],Table1[[#This Row],[Customer ID]])&gt;1,"Repeat Customer","One-Time Customer")</f>
        <v>Repeat Customer</v>
      </c>
      <c r="L150" s="12" t="s">
        <v>371</v>
      </c>
      <c r="M150" s="12" t="s">
        <v>49</v>
      </c>
      <c r="N150" s="12" t="s">
        <v>28</v>
      </c>
      <c r="O150" s="12" t="s">
        <v>29</v>
      </c>
      <c r="P150" s="12" t="s">
        <v>93</v>
      </c>
      <c r="Q150" s="12" t="s">
        <v>59</v>
      </c>
      <c r="R150" s="12" t="s">
        <v>374</v>
      </c>
      <c r="S150" s="12">
        <v>0.37</v>
      </c>
      <c r="T150" s="7">
        <f>Table1[[#This Row],[Profit]]/Table1[[#This Row],[Sales]]</f>
        <v>0.13162393162393177</v>
      </c>
      <c r="U150" s="12" t="s">
        <v>33</v>
      </c>
      <c r="V150" s="12" t="s">
        <v>61</v>
      </c>
      <c r="W150" s="12" t="s">
        <v>130</v>
      </c>
      <c r="X150" s="12" t="s">
        <v>373</v>
      </c>
      <c r="Y150" s="12">
        <v>78207</v>
      </c>
      <c r="Z150" s="13">
        <v>42139</v>
      </c>
      <c r="AA150" s="14" t="str">
        <f>TEXT(Table1[[#This Row],[Order Date]],"mmmm")</f>
        <v>May</v>
      </c>
      <c r="AB150" s="8" t="str">
        <f>TEXT(Table1[[#This Row],[Order Date]],"yyyy")</f>
        <v>2015</v>
      </c>
      <c r="AC150" s="13">
        <v>42140</v>
      </c>
      <c r="AD150" s="12">
        <v>8.9320000000000093</v>
      </c>
      <c r="AE150" s="12">
        <v>10</v>
      </c>
      <c r="AF150" s="12">
        <v>67.86</v>
      </c>
      <c r="AG150" s="12">
        <v>90594</v>
      </c>
      <c r="AH150" s="7" t="str">
        <f>IF(COUNTIF(Returns!$A$2:$A$1635,Orders!AG150)&gt;0,"Returned","Not Returned")</f>
        <v>Not Returned</v>
      </c>
    </row>
    <row r="151" spans="5:34" ht="12.75" customHeight="1" thickTop="1" thickBot="1">
      <c r="E151" s="9">
        <v>19824</v>
      </c>
      <c r="F151" s="2" t="s">
        <v>56</v>
      </c>
      <c r="G151" s="2">
        <v>0.01</v>
      </c>
      <c r="H151" s="2">
        <v>20.34</v>
      </c>
      <c r="I151" s="2">
        <v>35</v>
      </c>
      <c r="J151" s="2">
        <v>266</v>
      </c>
      <c r="K151" s="7" t="str">
        <f>IF(COUNTIF(Table1[Customer ID],Table1[[#This Row],[Customer ID]])&gt;1,"Repeat Customer","One-Time Customer")</f>
        <v>Repeat Customer</v>
      </c>
      <c r="L151" s="2" t="s">
        <v>371</v>
      </c>
      <c r="M151" s="2" t="s">
        <v>49</v>
      </c>
      <c r="N151" s="2" t="s">
        <v>28</v>
      </c>
      <c r="O151" s="2" t="s">
        <v>29</v>
      </c>
      <c r="P151" s="2" t="s">
        <v>141</v>
      </c>
      <c r="Q151" s="2" t="s">
        <v>236</v>
      </c>
      <c r="R151" s="2" t="s">
        <v>375</v>
      </c>
      <c r="S151" s="2">
        <v>0.84</v>
      </c>
      <c r="T151" s="7">
        <f>Table1[[#This Row],[Profit]]/Table1[[#This Row],[Sales]]</f>
        <v>0.30729846911465603</v>
      </c>
      <c r="U151" s="2" t="s">
        <v>33</v>
      </c>
      <c r="V151" s="2" t="s">
        <v>61</v>
      </c>
      <c r="W151" s="2" t="s">
        <v>130</v>
      </c>
      <c r="X151" s="2" t="s">
        <v>373</v>
      </c>
      <c r="Y151" s="2">
        <v>78207</v>
      </c>
      <c r="Z151" s="10">
        <v>42139</v>
      </c>
      <c r="AA151" s="14" t="str">
        <f>TEXT(Table1[[#This Row],[Order Date]],"mmmm")</f>
        <v>May</v>
      </c>
      <c r="AB151" s="8" t="str">
        <f>TEXT(Table1[[#This Row],[Order Date]],"yyyy")</f>
        <v>2015</v>
      </c>
      <c r="AC151" s="10">
        <v>42140</v>
      </c>
      <c r="AD151" s="2">
        <v>229.63800000000015</v>
      </c>
      <c r="AE151" s="2">
        <v>33</v>
      </c>
      <c r="AF151" s="2">
        <v>747.28</v>
      </c>
      <c r="AG151" s="2">
        <v>90594</v>
      </c>
      <c r="AH151" s="7" t="str">
        <f>IF(COUNTIF(Returns!$A$2:$A$1635,Orders!AG151)&gt;0,"Returned","Not Returned")</f>
        <v>Not Returned</v>
      </c>
    </row>
    <row r="152" spans="5:34" ht="15" thickTop="1" thickBot="1">
      <c r="E152" s="11">
        <v>18770</v>
      </c>
      <c r="F152" s="12" t="s">
        <v>106</v>
      </c>
      <c r="G152" s="12">
        <v>0.02</v>
      </c>
      <c r="H152" s="12">
        <v>5.58</v>
      </c>
      <c r="I152" s="12">
        <v>5.3</v>
      </c>
      <c r="J152" s="12">
        <v>268</v>
      </c>
      <c r="K152" s="7" t="str">
        <f>IF(COUNTIF(Table1[Customer ID],Table1[[#This Row],[Customer ID]])&gt;1,"Repeat Customer","One-Time Customer")</f>
        <v>Repeat Customer</v>
      </c>
      <c r="L152" s="12" t="s">
        <v>376</v>
      </c>
      <c r="M152" s="12" t="s">
        <v>49</v>
      </c>
      <c r="N152" s="12" t="s">
        <v>40</v>
      </c>
      <c r="O152" s="12" t="s">
        <v>29</v>
      </c>
      <c r="P152" s="12" t="s">
        <v>69</v>
      </c>
      <c r="Q152" s="12" t="s">
        <v>59</v>
      </c>
      <c r="R152" s="12" t="s">
        <v>377</v>
      </c>
      <c r="S152" s="12">
        <v>0.35</v>
      </c>
      <c r="T152" s="7">
        <f>Table1[[#This Row],[Profit]]/Table1[[#This Row],[Sales]]</f>
        <v>-1.2040707016604177</v>
      </c>
      <c r="U152" s="12" t="s">
        <v>33</v>
      </c>
      <c r="V152" s="12" t="s">
        <v>34</v>
      </c>
      <c r="W152" s="12" t="s">
        <v>378</v>
      </c>
      <c r="X152" s="12" t="s">
        <v>379</v>
      </c>
      <c r="Y152" s="12">
        <v>86001</v>
      </c>
      <c r="Z152" s="13">
        <v>42101</v>
      </c>
      <c r="AA152" s="14" t="str">
        <f>TEXT(Table1[[#This Row],[Order Date]],"mmmm")</f>
        <v>April</v>
      </c>
      <c r="AB152" s="8" t="str">
        <f>TEXT(Table1[[#This Row],[Order Date]],"yyyy")</f>
        <v>2015</v>
      </c>
      <c r="AC152" s="13">
        <v>42106</v>
      </c>
      <c r="AD152" s="12">
        <v>-22.48</v>
      </c>
      <c r="AE152" s="12">
        <v>3</v>
      </c>
      <c r="AF152" s="12">
        <v>18.670000000000002</v>
      </c>
      <c r="AG152" s="12">
        <v>88941</v>
      </c>
      <c r="AH152" s="7" t="str">
        <f>IF(COUNTIF(Returns!$A$2:$A$1635,Orders!AG152)&gt;0,"Returned","Not Returned")</f>
        <v>Not Returned</v>
      </c>
    </row>
    <row r="153" spans="5:34" ht="15" thickTop="1" thickBot="1">
      <c r="E153" s="9">
        <v>18771</v>
      </c>
      <c r="F153" s="2" t="s">
        <v>106</v>
      </c>
      <c r="G153" s="2">
        <v>0.03</v>
      </c>
      <c r="H153" s="2">
        <v>40.89</v>
      </c>
      <c r="I153" s="2">
        <v>18.98</v>
      </c>
      <c r="J153" s="2">
        <v>268</v>
      </c>
      <c r="K153" s="7" t="str">
        <f>IF(COUNTIF(Table1[Customer ID],Table1[[#This Row],[Customer ID]])&gt;1,"Repeat Customer","One-Time Customer")</f>
        <v>Repeat Customer</v>
      </c>
      <c r="L153" s="2" t="s">
        <v>376</v>
      </c>
      <c r="M153" s="2" t="s">
        <v>49</v>
      </c>
      <c r="N153" s="2" t="s">
        <v>40</v>
      </c>
      <c r="O153" s="2" t="s">
        <v>41</v>
      </c>
      <c r="P153" s="2" t="s">
        <v>50</v>
      </c>
      <c r="Q153" s="2" t="s">
        <v>59</v>
      </c>
      <c r="R153" s="2" t="s">
        <v>380</v>
      </c>
      <c r="S153" s="2">
        <v>0.56999999999999995</v>
      </c>
      <c r="T153" s="7">
        <f>Table1[[#This Row],[Profit]]/Table1[[#This Row],[Sales]]</f>
        <v>0.37472126014138635</v>
      </c>
      <c r="U153" s="2" t="s">
        <v>33</v>
      </c>
      <c r="V153" s="2" t="s">
        <v>34</v>
      </c>
      <c r="W153" s="2" t="s">
        <v>378</v>
      </c>
      <c r="X153" s="2" t="s">
        <v>379</v>
      </c>
      <c r="Y153" s="2">
        <v>86001</v>
      </c>
      <c r="Z153" s="10">
        <v>42101</v>
      </c>
      <c r="AA153" s="14" t="str">
        <f>TEXT(Table1[[#This Row],[Order Date]],"mmmm")</f>
        <v>April</v>
      </c>
      <c r="AB153" s="8" t="str">
        <f>TEXT(Table1[[#This Row],[Order Date]],"yyyy")</f>
        <v>2015</v>
      </c>
      <c r="AC153" s="10">
        <v>42108</v>
      </c>
      <c r="AD153" s="2">
        <v>78.98</v>
      </c>
      <c r="AE153" s="2">
        <v>5</v>
      </c>
      <c r="AF153" s="2">
        <v>210.77</v>
      </c>
      <c r="AG153" s="2">
        <v>88941</v>
      </c>
      <c r="AH153" s="7" t="str">
        <f>IF(COUNTIF(Returns!$A$2:$A$1635,Orders!AG153)&gt;0,"Returned","Not Returned")</f>
        <v>Not Returned</v>
      </c>
    </row>
    <row r="154" spans="5:34" ht="15" thickTop="1" thickBot="1">
      <c r="E154" s="11">
        <v>23059</v>
      </c>
      <c r="F154" s="12" t="s">
        <v>106</v>
      </c>
      <c r="G154" s="12">
        <v>0.09</v>
      </c>
      <c r="H154" s="12">
        <v>35.94</v>
      </c>
      <c r="I154" s="12">
        <v>6.66</v>
      </c>
      <c r="J154" s="12">
        <v>269</v>
      </c>
      <c r="K154" s="7" t="str">
        <f>IF(COUNTIF(Table1[Customer ID],Table1[[#This Row],[Customer ID]])&gt;1,"Repeat Customer","One-Time Customer")</f>
        <v>Repeat Customer</v>
      </c>
      <c r="L154" s="12" t="s">
        <v>381</v>
      </c>
      <c r="M154" s="12" t="s">
        <v>49</v>
      </c>
      <c r="N154" s="12" t="s">
        <v>40</v>
      </c>
      <c r="O154" s="12" t="s">
        <v>29</v>
      </c>
      <c r="P154" s="12" t="s">
        <v>69</v>
      </c>
      <c r="Q154" s="12" t="s">
        <v>59</v>
      </c>
      <c r="R154" s="12" t="s">
        <v>73</v>
      </c>
      <c r="S154" s="12">
        <v>0.4</v>
      </c>
      <c r="T154" s="7">
        <f>Table1[[#This Row],[Profit]]/Table1[[#This Row],[Sales]]</f>
        <v>0.69</v>
      </c>
      <c r="U154" s="12" t="s">
        <v>33</v>
      </c>
      <c r="V154" s="12" t="s">
        <v>34</v>
      </c>
      <c r="W154" s="12" t="s">
        <v>378</v>
      </c>
      <c r="X154" s="12" t="s">
        <v>382</v>
      </c>
      <c r="Y154" s="12">
        <v>85234</v>
      </c>
      <c r="Z154" s="13">
        <v>42160</v>
      </c>
      <c r="AA154" s="14" t="str">
        <f>TEXT(Table1[[#This Row],[Order Date]],"mmmm")</f>
        <v>June</v>
      </c>
      <c r="AB154" s="8" t="str">
        <f>TEXT(Table1[[#This Row],[Order Date]],"yyyy")</f>
        <v>2015</v>
      </c>
      <c r="AC154" s="13">
        <v>42165</v>
      </c>
      <c r="AD154" s="12">
        <v>144.2928</v>
      </c>
      <c r="AE154" s="12">
        <v>6</v>
      </c>
      <c r="AF154" s="12">
        <v>209.12</v>
      </c>
      <c r="AG154" s="12">
        <v>88942</v>
      </c>
      <c r="AH154" s="7" t="str">
        <f>IF(COUNTIF(Returns!$A$2:$A$1635,Orders!AG154)&gt;0,"Returned","Not Returned")</f>
        <v>Not Returned</v>
      </c>
    </row>
    <row r="155" spans="5:34" ht="15" thickTop="1" thickBot="1">
      <c r="E155" s="9">
        <v>23060</v>
      </c>
      <c r="F155" s="2" t="s">
        <v>106</v>
      </c>
      <c r="G155" s="2">
        <v>0</v>
      </c>
      <c r="H155" s="2">
        <v>170.98</v>
      </c>
      <c r="I155" s="2">
        <v>13.99</v>
      </c>
      <c r="J155" s="2">
        <v>269</v>
      </c>
      <c r="K155" s="7" t="str">
        <f>IF(COUNTIF(Table1[Customer ID],Table1[[#This Row],[Customer ID]])&gt;1,"Repeat Customer","One-Time Customer")</f>
        <v>Repeat Customer</v>
      </c>
      <c r="L155" s="2" t="s">
        <v>381</v>
      </c>
      <c r="M155" s="2" t="s">
        <v>49</v>
      </c>
      <c r="N155" s="2" t="s">
        <v>40</v>
      </c>
      <c r="O155" s="2" t="s">
        <v>41</v>
      </c>
      <c r="P155" s="2" t="s">
        <v>50</v>
      </c>
      <c r="Q155" s="2" t="s">
        <v>86</v>
      </c>
      <c r="R155" s="2" t="s">
        <v>383</v>
      </c>
      <c r="S155" s="2">
        <v>0.75</v>
      </c>
      <c r="T155" s="7">
        <f>Table1[[#This Row],[Profit]]/Table1[[#This Row],[Sales]]</f>
        <v>0.69</v>
      </c>
      <c r="U155" s="2" t="s">
        <v>33</v>
      </c>
      <c r="V155" s="2" t="s">
        <v>34</v>
      </c>
      <c r="W155" s="2" t="s">
        <v>378</v>
      </c>
      <c r="X155" s="2" t="s">
        <v>382</v>
      </c>
      <c r="Y155" s="2">
        <v>85234</v>
      </c>
      <c r="Z155" s="10">
        <v>42160</v>
      </c>
      <c r="AA155" s="14" t="str">
        <f>TEXT(Table1[[#This Row],[Order Date]],"mmmm")</f>
        <v>June</v>
      </c>
      <c r="AB155" s="8" t="str">
        <f>TEXT(Table1[[#This Row],[Order Date]],"yyyy")</f>
        <v>2015</v>
      </c>
      <c r="AC155" s="10">
        <v>42167</v>
      </c>
      <c r="AD155" s="2">
        <v>888.14729999999997</v>
      </c>
      <c r="AE155" s="2">
        <v>7</v>
      </c>
      <c r="AF155" s="2">
        <v>1287.17</v>
      </c>
      <c r="AG155" s="2">
        <v>88942</v>
      </c>
      <c r="AH155" s="7" t="str">
        <f>IF(COUNTIF(Returns!$A$2:$A$1635,Orders!AG155)&gt;0,"Returned","Not Returned")</f>
        <v>Not Returned</v>
      </c>
    </row>
    <row r="156" spans="5:34" ht="15" thickTop="1" thickBot="1">
      <c r="E156" s="11">
        <v>23061</v>
      </c>
      <c r="F156" s="12" t="s">
        <v>106</v>
      </c>
      <c r="G156" s="12">
        <v>0.09</v>
      </c>
      <c r="H156" s="12">
        <v>4.9800000000000004</v>
      </c>
      <c r="I156" s="12">
        <v>7.44</v>
      </c>
      <c r="J156" s="12">
        <v>269</v>
      </c>
      <c r="K156" s="7" t="str">
        <f>IF(COUNTIF(Table1[Customer ID],Table1[[#This Row],[Customer ID]])&gt;1,"Repeat Customer","One-Time Customer")</f>
        <v>Repeat Customer</v>
      </c>
      <c r="L156" s="12" t="s">
        <v>381</v>
      </c>
      <c r="M156" s="12" t="s">
        <v>49</v>
      </c>
      <c r="N156" s="12" t="s">
        <v>40</v>
      </c>
      <c r="O156" s="12" t="s">
        <v>29</v>
      </c>
      <c r="P156" s="12" t="s">
        <v>93</v>
      </c>
      <c r="Q156" s="12" t="s">
        <v>59</v>
      </c>
      <c r="R156" s="12" t="s">
        <v>384</v>
      </c>
      <c r="S156" s="12">
        <v>0.36</v>
      </c>
      <c r="T156" s="7">
        <f>Table1[[#This Row],[Profit]]/Table1[[#This Row],[Sales]]</f>
        <v>-0.9964262508122157</v>
      </c>
      <c r="U156" s="12" t="s">
        <v>33</v>
      </c>
      <c r="V156" s="12" t="s">
        <v>34</v>
      </c>
      <c r="W156" s="12" t="s">
        <v>378</v>
      </c>
      <c r="X156" s="12" t="s">
        <v>382</v>
      </c>
      <c r="Y156" s="12">
        <v>85234</v>
      </c>
      <c r="Z156" s="13">
        <v>42160</v>
      </c>
      <c r="AA156" s="14" t="str">
        <f>TEXT(Table1[[#This Row],[Order Date]],"mmmm")</f>
        <v>June</v>
      </c>
      <c r="AB156" s="8" t="str">
        <f>TEXT(Table1[[#This Row],[Order Date]],"yyyy")</f>
        <v>2015</v>
      </c>
      <c r="AC156" s="13">
        <v>42162</v>
      </c>
      <c r="AD156" s="12">
        <v>-46.005000000000003</v>
      </c>
      <c r="AE156" s="12">
        <v>9</v>
      </c>
      <c r="AF156" s="12">
        <v>46.17</v>
      </c>
      <c r="AG156" s="12">
        <v>88942</v>
      </c>
      <c r="AH156" s="7" t="str">
        <f>IF(COUNTIF(Returns!$A$2:$A$1635,Orders!AG156)&gt;0,"Returned","Not Returned")</f>
        <v>Not Returned</v>
      </c>
    </row>
    <row r="157" spans="5:34" ht="12.75" customHeight="1" thickTop="1" thickBot="1">
      <c r="E157" s="9">
        <v>19515</v>
      </c>
      <c r="F157" s="2" t="s">
        <v>56</v>
      </c>
      <c r="G157" s="2">
        <v>0.1</v>
      </c>
      <c r="H157" s="2">
        <v>80.97</v>
      </c>
      <c r="I157" s="2">
        <v>30.06</v>
      </c>
      <c r="J157" s="2">
        <v>271</v>
      </c>
      <c r="K157" s="7" t="str">
        <f>IF(COUNTIF(Table1[Customer ID],Table1[[#This Row],[Customer ID]])&gt;1,"Repeat Customer","One-Time Customer")</f>
        <v>One-Time Customer</v>
      </c>
      <c r="L157" s="2" t="s">
        <v>385</v>
      </c>
      <c r="M157" s="2" t="s">
        <v>39</v>
      </c>
      <c r="N157" s="2" t="s">
        <v>58</v>
      </c>
      <c r="O157" s="2" t="s">
        <v>77</v>
      </c>
      <c r="P157" s="2" t="s">
        <v>85</v>
      </c>
      <c r="Q157" s="2" t="s">
        <v>121</v>
      </c>
      <c r="R157" s="2" t="s">
        <v>386</v>
      </c>
      <c r="S157" s="2">
        <v>0.4</v>
      </c>
      <c r="T157" s="7">
        <f>Table1[[#This Row],[Profit]]/Table1[[#This Row],[Sales]]</f>
        <v>0.14228037030039675</v>
      </c>
      <c r="U157" s="2" t="s">
        <v>33</v>
      </c>
      <c r="V157" s="2" t="s">
        <v>136</v>
      </c>
      <c r="W157" s="2" t="s">
        <v>387</v>
      </c>
      <c r="X157" s="2" t="s">
        <v>388</v>
      </c>
      <c r="Y157" s="2">
        <v>30297</v>
      </c>
      <c r="Z157" s="10">
        <v>42093</v>
      </c>
      <c r="AA157" s="14" t="str">
        <f>TEXT(Table1[[#This Row],[Order Date]],"mmmm")</f>
        <v>March</v>
      </c>
      <c r="AB157" s="8" t="str">
        <f>TEXT(Table1[[#This Row],[Order Date]],"yyyy")</f>
        <v>2015</v>
      </c>
      <c r="AC157" s="10">
        <v>42094</v>
      </c>
      <c r="AD157" s="2">
        <v>128.02529999999999</v>
      </c>
      <c r="AE157" s="2">
        <v>12</v>
      </c>
      <c r="AF157" s="2">
        <v>899.81</v>
      </c>
      <c r="AG157" s="2">
        <v>88940</v>
      </c>
      <c r="AH157" s="7" t="str">
        <f>IF(COUNTIF(Returns!$A$2:$A$1635,Orders!AG157)&gt;0,"Returned","Not Returned")</f>
        <v>Not Returned</v>
      </c>
    </row>
    <row r="158" spans="5:34" ht="12.75" customHeight="1" thickTop="1" thickBot="1">
      <c r="E158" s="11">
        <v>770</v>
      </c>
      <c r="F158" s="12" t="s">
        <v>106</v>
      </c>
      <c r="G158" s="12">
        <v>0.02</v>
      </c>
      <c r="H158" s="12">
        <v>5.58</v>
      </c>
      <c r="I158" s="12">
        <v>5.3</v>
      </c>
      <c r="J158" s="12">
        <v>272</v>
      </c>
      <c r="K158" s="7" t="str">
        <f>IF(COUNTIF(Table1[Customer ID],Table1[[#This Row],[Customer ID]])&gt;1,"Repeat Customer","One-Time Customer")</f>
        <v>Repeat Customer</v>
      </c>
      <c r="L158" s="12" t="s">
        <v>389</v>
      </c>
      <c r="M158" s="12" t="s">
        <v>49</v>
      </c>
      <c r="N158" s="12" t="s">
        <v>40</v>
      </c>
      <c r="O158" s="12" t="s">
        <v>29</v>
      </c>
      <c r="P158" s="12" t="s">
        <v>69</v>
      </c>
      <c r="Q158" s="12" t="s">
        <v>59</v>
      </c>
      <c r="R158" s="12" t="s">
        <v>377</v>
      </c>
      <c r="S158" s="12">
        <v>0.35</v>
      </c>
      <c r="T158" s="7">
        <f>Table1[[#This Row],[Profit]]/Table1[[#This Row],[Sales]]</f>
        <v>-0.43672801635991826</v>
      </c>
      <c r="U158" s="12" t="s">
        <v>33</v>
      </c>
      <c r="V158" s="12" t="s">
        <v>136</v>
      </c>
      <c r="W158" s="12" t="s">
        <v>322</v>
      </c>
      <c r="X158" s="12" t="s">
        <v>390</v>
      </c>
      <c r="Y158" s="12">
        <v>28204</v>
      </c>
      <c r="Z158" s="13">
        <v>42101</v>
      </c>
      <c r="AA158" s="14" t="str">
        <f>TEXT(Table1[[#This Row],[Order Date]],"mmmm")</f>
        <v>April</v>
      </c>
      <c r="AB158" s="8" t="str">
        <f>TEXT(Table1[[#This Row],[Order Date]],"yyyy")</f>
        <v>2015</v>
      </c>
      <c r="AC158" s="13">
        <v>42106</v>
      </c>
      <c r="AD158" s="12">
        <v>-29.898400000000002</v>
      </c>
      <c r="AE158" s="12">
        <v>11</v>
      </c>
      <c r="AF158" s="12">
        <v>68.459999999999994</v>
      </c>
      <c r="AG158" s="12">
        <v>5509</v>
      </c>
      <c r="AH158" s="7" t="str">
        <f>IF(COUNTIF(Returns!$A$2:$A$1635,Orders!AG158)&gt;0,"Returned","Not Returned")</f>
        <v>Not Returned</v>
      </c>
    </row>
    <row r="159" spans="5:34" ht="12.75" customHeight="1" thickTop="1" thickBot="1">
      <c r="E159" s="9">
        <v>771</v>
      </c>
      <c r="F159" s="2" t="s">
        <v>106</v>
      </c>
      <c r="G159" s="2">
        <v>0.03</v>
      </c>
      <c r="H159" s="2">
        <v>40.89</v>
      </c>
      <c r="I159" s="2">
        <v>18.98</v>
      </c>
      <c r="J159" s="2">
        <v>272</v>
      </c>
      <c r="K159" s="7" t="str">
        <f>IF(COUNTIF(Table1[Customer ID],Table1[[#This Row],[Customer ID]])&gt;1,"Repeat Customer","One-Time Customer")</f>
        <v>Repeat Customer</v>
      </c>
      <c r="L159" s="2" t="s">
        <v>389</v>
      </c>
      <c r="M159" s="2" t="s">
        <v>49</v>
      </c>
      <c r="N159" s="2" t="s">
        <v>40</v>
      </c>
      <c r="O159" s="2" t="s">
        <v>41</v>
      </c>
      <c r="P159" s="2" t="s">
        <v>50</v>
      </c>
      <c r="Q159" s="2" t="s">
        <v>59</v>
      </c>
      <c r="R159" s="2" t="s">
        <v>380</v>
      </c>
      <c r="S159" s="2">
        <v>0.56999999999999995</v>
      </c>
      <c r="T159" s="7">
        <f>Table1[[#This Row],[Profit]]/Table1[[#This Row],[Sales]]</f>
        <v>5.9777233035482304E-2</v>
      </c>
      <c r="U159" s="2" t="s">
        <v>33</v>
      </c>
      <c r="V159" s="2" t="s">
        <v>136</v>
      </c>
      <c r="W159" s="2" t="s">
        <v>322</v>
      </c>
      <c r="X159" s="2" t="s">
        <v>390</v>
      </c>
      <c r="Y159" s="2">
        <v>28204</v>
      </c>
      <c r="Z159" s="10">
        <v>42101</v>
      </c>
      <c r="AA159" s="14" t="str">
        <f>TEXT(Table1[[#This Row],[Order Date]],"mmmm")</f>
        <v>April</v>
      </c>
      <c r="AB159" s="8" t="str">
        <f>TEXT(Table1[[#This Row],[Order Date]],"yyyy")</f>
        <v>2015</v>
      </c>
      <c r="AC159" s="10">
        <v>42108</v>
      </c>
      <c r="AD159" s="2">
        <v>52.916600000000003</v>
      </c>
      <c r="AE159" s="2">
        <v>21</v>
      </c>
      <c r="AF159" s="2">
        <v>885.23</v>
      </c>
      <c r="AG159" s="2">
        <v>5509</v>
      </c>
      <c r="AH159" s="7" t="str">
        <f>IF(COUNTIF(Returns!$A$2:$A$1635,Orders!AG159)&gt;0,"Returned","Not Returned")</f>
        <v>Not Returned</v>
      </c>
    </row>
    <row r="160" spans="5:34" ht="12.75" customHeight="1" thickTop="1" thickBot="1">
      <c r="E160" s="11">
        <v>5059</v>
      </c>
      <c r="F160" s="12" t="s">
        <v>106</v>
      </c>
      <c r="G160" s="12">
        <v>0.09</v>
      </c>
      <c r="H160" s="12">
        <v>35.94</v>
      </c>
      <c r="I160" s="12">
        <v>6.66</v>
      </c>
      <c r="J160" s="12">
        <v>272</v>
      </c>
      <c r="K160" s="7" t="str">
        <f>IF(COUNTIF(Table1[Customer ID],Table1[[#This Row],[Customer ID]])&gt;1,"Repeat Customer","One-Time Customer")</f>
        <v>Repeat Customer</v>
      </c>
      <c r="L160" s="12" t="s">
        <v>389</v>
      </c>
      <c r="M160" s="12" t="s">
        <v>49</v>
      </c>
      <c r="N160" s="12" t="s">
        <v>40</v>
      </c>
      <c r="O160" s="12" t="s">
        <v>29</v>
      </c>
      <c r="P160" s="12" t="s">
        <v>69</v>
      </c>
      <c r="Q160" s="12" t="s">
        <v>59</v>
      </c>
      <c r="R160" s="12" t="s">
        <v>73</v>
      </c>
      <c r="S160" s="12">
        <v>0.4</v>
      </c>
      <c r="T160" s="7">
        <f>Table1[[#This Row],[Profit]]/Table1[[#This Row],[Sales]]</f>
        <v>8.6298133824285389E-2</v>
      </c>
      <c r="U160" s="12" t="s">
        <v>33</v>
      </c>
      <c r="V160" s="12" t="s">
        <v>136</v>
      </c>
      <c r="W160" s="12" t="s">
        <v>322</v>
      </c>
      <c r="X160" s="12" t="s">
        <v>390</v>
      </c>
      <c r="Y160" s="12">
        <v>28204</v>
      </c>
      <c r="Z160" s="13">
        <v>42160</v>
      </c>
      <c r="AA160" s="14" t="str">
        <f>TEXT(Table1[[#This Row],[Order Date]],"mmmm")</f>
        <v>June</v>
      </c>
      <c r="AB160" s="8" t="str">
        <f>TEXT(Table1[[#This Row],[Order Date]],"yyyy")</f>
        <v>2015</v>
      </c>
      <c r="AC160" s="13">
        <v>42165</v>
      </c>
      <c r="AD160" s="12">
        <v>72.1858</v>
      </c>
      <c r="AE160" s="12">
        <v>24</v>
      </c>
      <c r="AF160" s="12">
        <v>836.47</v>
      </c>
      <c r="AG160" s="12">
        <v>36069</v>
      </c>
      <c r="AH160" s="7" t="str">
        <f>IF(COUNTIF(Returns!$A$2:$A$1635,Orders!AG160)&gt;0,"Returned","Not Returned")</f>
        <v>Not Returned</v>
      </c>
    </row>
    <row r="161" spans="5:34" ht="12.75" customHeight="1" thickTop="1" thickBot="1">
      <c r="E161" s="9">
        <v>5061</v>
      </c>
      <c r="F161" s="2" t="s">
        <v>106</v>
      </c>
      <c r="G161" s="2">
        <v>0.09</v>
      </c>
      <c r="H161" s="2">
        <v>4.9800000000000004</v>
      </c>
      <c r="I161" s="2">
        <v>7.44</v>
      </c>
      <c r="J161" s="2">
        <v>272</v>
      </c>
      <c r="K161" s="7" t="str">
        <f>IF(COUNTIF(Table1[Customer ID],Table1[[#This Row],[Customer ID]])&gt;1,"Repeat Customer","One-Time Customer")</f>
        <v>Repeat Customer</v>
      </c>
      <c r="L161" s="2" t="s">
        <v>389</v>
      </c>
      <c r="M161" s="2" t="s">
        <v>49</v>
      </c>
      <c r="N161" s="2" t="s">
        <v>40</v>
      </c>
      <c r="O161" s="2" t="s">
        <v>29</v>
      </c>
      <c r="P161" s="2" t="s">
        <v>93</v>
      </c>
      <c r="Q161" s="2" t="s">
        <v>59</v>
      </c>
      <c r="R161" s="2" t="s">
        <v>384</v>
      </c>
      <c r="S161" s="2">
        <v>0.36</v>
      </c>
      <c r="T161" s="7">
        <f>Table1[[#This Row],[Profit]]/Table1[[#This Row],[Sales]]</f>
        <v>-0.6446467892324711</v>
      </c>
      <c r="U161" s="2" t="s">
        <v>33</v>
      </c>
      <c r="V161" s="2" t="s">
        <v>136</v>
      </c>
      <c r="W161" s="2" t="s">
        <v>322</v>
      </c>
      <c r="X161" s="2" t="s">
        <v>390</v>
      </c>
      <c r="Y161" s="2">
        <v>28204</v>
      </c>
      <c r="Z161" s="10">
        <v>42160</v>
      </c>
      <c r="AA161" s="14" t="str">
        <f>TEXT(Table1[[#This Row],[Order Date]],"mmmm")</f>
        <v>June</v>
      </c>
      <c r="AB161" s="8" t="str">
        <f>TEXT(Table1[[#This Row],[Order Date]],"yyyy")</f>
        <v>2015</v>
      </c>
      <c r="AC161" s="10">
        <v>42162</v>
      </c>
      <c r="AD161" s="2">
        <v>-122.3733</v>
      </c>
      <c r="AE161" s="2">
        <v>37</v>
      </c>
      <c r="AF161" s="2">
        <v>189.83</v>
      </c>
      <c r="AG161" s="2">
        <v>36069</v>
      </c>
      <c r="AH161" s="7" t="str">
        <f>IF(COUNTIF(Returns!$A$2:$A$1635,Orders!AG161)&gt;0,"Returned","Not Returned")</f>
        <v>Not Returned</v>
      </c>
    </row>
    <row r="162" spans="5:34" ht="12.75" customHeight="1" thickTop="1" thickBot="1">
      <c r="E162" s="11">
        <v>22180</v>
      </c>
      <c r="F162" s="12" t="s">
        <v>37</v>
      </c>
      <c r="G162" s="12">
        <v>0.09</v>
      </c>
      <c r="H162" s="12">
        <v>15.28</v>
      </c>
      <c r="I162" s="12">
        <v>10.91</v>
      </c>
      <c r="J162" s="12">
        <v>275</v>
      </c>
      <c r="K162" s="7" t="str">
        <f>IF(COUNTIF(Table1[Customer ID],Table1[[#This Row],[Customer ID]])&gt;1,"Repeat Customer","One-Time Customer")</f>
        <v>One-Time Customer</v>
      </c>
      <c r="L162" s="12" t="s">
        <v>391</v>
      </c>
      <c r="M162" s="12" t="s">
        <v>49</v>
      </c>
      <c r="N162" s="12" t="s">
        <v>28</v>
      </c>
      <c r="O162" s="12" t="s">
        <v>29</v>
      </c>
      <c r="P162" s="12" t="s">
        <v>109</v>
      </c>
      <c r="Q162" s="12" t="s">
        <v>59</v>
      </c>
      <c r="R162" s="12" t="s">
        <v>392</v>
      </c>
      <c r="S162" s="12">
        <v>0.36</v>
      </c>
      <c r="T162" s="7">
        <f>Table1[[#This Row],[Profit]]/Table1[[#This Row],[Sales]]</f>
        <v>-0.84118985695708703</v>
      </c>
      <c r="U162" s="12" t="s">
        <v>33</v>
      </c>
      <c r="V162" s="12" t="s">
        <v>53</v>
      </c>
      <c r="W162" s="12" t="s">
        <v>228</v>
      </c>
      <c r="X162" s="12" t="s">
        <v>393</v>
      </c>
      <c r="Y162" s="12">
        <v>6824</v>
      </c>
      <c r="Z162" s="13">
        <v>42028</v>
      </c>
      <c r="AA162" s="14" t="str">
        <f>TEXT(Table1[[#This Row],[Order Date]],"mmmm")</f>
        <v>January</v>
      </c>
      <c r="AB162" s="8" t="str">
        <f>TEXT(Table1[[#This Row],[Order Date]],"yyyy")</f>
        <v>2015</v>
      </c>
      <c r="AC162" s="13">
        <v>42029</v>
      </c>
      <c r="AD162" s="12">
        <v>-51.75</v>
      </c>
      <c r="AE162" s="12">
        <v>4</v>
      </c>
      <c r="AF162" s="12">
        <v>61.52</v>
      </c>
      <c r="AG162" s="12">
        <v>89292</v>
      </c>
      <c r="AH162" s="7" t="str">
        <f>IF(COUNTIF(Returns!$A$2:$A$1635,Orders!AG162)&gt;0,"Returned","Not Returned")</f>
        <v>Not Returned</v>
      </c>
    </row>
    <row r="163" spans="5:34" ht="12.75" customHeight="1" thickTop="1" thickBot="1">
      <c r="E163" s="9">
        <v>23504</v>
      </c>
      <c r="F163" s="2" t="s">
        <v>47</v>
      </c>
      <c r="G163" s="2">
        <v>0.04</v>
      </c>
      <c r="H163" s="2">
        <v>1.98</v>
      </c>
      <c r="I163" s="2">
        <v>0.7</v>
      </c>
      <c r="J163" s="2">
        <v>276</v>
      </c>
      <c r="K163" s="7" t="str">
        <f>IF(COUNTIF(Table1[Customer ID],Table1[[#This Row],[Customer ID]])&gt;1,"Repeat Customer","One-Time Customer")</f>
        <v>One-Time Customer</v>
      </c>
      <c r="L163" s="2" t="s">
        <v>394</v>
      </c>
      <c r="M163" s="2" t="s">
        <v>27</v>
      </c>
      <c r="N163" s="2" t="s">
        <v>28</v>
      </c>
      <c r="O163" s="2" t="s">
        <v>29</v>
      </c>
      <c r="P163" s="2" t="s">
        <v>66</v>
      </c>
      <c r="Q163" s="2" t="s">
        <v>31</v>
      </c>
      <c r="R163" s="2" t="s">
        <v>395</v>
      </c>
      <c r="S163" s="2">
        <v>0.83</v>
      </c>
      <c r="T163" s="7">
        <f>Table1[[#This Row],[Profit]]/Table1[[#This Row],[Sales]]</f>
        <v>-0.12048192771084336</v>
      </c>
      <c r="U163" s="2" t="s">
        <v>33</v>
      </c>
      <c r="V163" s="2" t="s">
        <v>53</v>
      </c>
      <c r="W163" s="2" t="s">
        <v>228</v>
      </c>
      <c r="X163" s="2" t="s">
        <v>396</v>
      </c>
      <c r="Y163" s="2">
        <v>6111</v>
      </c>
      <c r="Z163" s="10">
        <v>42145</v>
      </c>
      <c r="AA163" s="14" t="str">
        <f>TEXT(Table1[[#This Row],[Order Date]],"mmmm")</f>
        <v>May</v>
      </c>
      <c r="AB163" s="8" t="str">
        <f>TEXT(Table1[[#This Row],[Order Date]],"yyyy")</f>
        <v>2015</v>
      </c>
      <c r="AC163" s="10">
        <v>42146</v>
      </c>
      <c r="AD163" s="2">
        <v>-1</v>
      </c>
      <c r="AE163" s="2">
        <v>3</v>
      </c>
      <c r="AF163" s="2">
        <v>8.3000000000000007</v>
      </c>
      <c r="AG163" s="2">
        <v>89291</v>
      </c>
      <c r="AH163" s="7" t="str">
        <f>IF(COUNTIF(Returns!$A$2:$A$1635,Orders!AG163)&gt;0,"Returned","Not Returned")</f>
        <v>Not Returned</v>
      </c>
    </row>
    <row r="164" spans="5:34" ht="12.75" customHeight="1" thickTop="1" thickBot="1">
      <c r="E164" s="11">
        <v>23503</v>
      </c>
      <c r="F164" s="12" t="s">
        <v>47</v>
      </c>
      <c r="G164" s="12">
        <v>0.03</v>
      </c>
      <c r="H164" s="12">
        <v>55.99</v>
      </c>
      <c r="I164" s="12">
        <v>5</v>
      </c>
      <c r="J164" s="12">
        <v>282</v>
      </c>
      <c r="K164" s="7" t="str">
        <f>IF(COUNTIF(Table1[Customer ID],Table1[[#This Row],[Customer ID]])&gt;1,"Repeat Customer","One-Time Customer")</f>
        <v>One-Time Customer</v>
      </c>
      <c r="L164" s="12" t="s">
        <v>397</v>
      </c>
      <c r="M164" s="12" t="s">
        <v>49</v>
      </c>
      <c r="N164" s="12" t="s">
        <v>28</v>
      </c>
      <c r="O164" s="12" t="s">
        <v>77</v>
      </c>
      <c r="P164" s="12" t="s">
        <v>78</v>
      </c>
      <c r="Q164" s="12" t="s">
        <v>51</v>
      </c>
      <c r="R164" s="12" t="s">
        <v>398</v>
      </c>
      <c r="S164" s="12">
        <v>0.83</v>
      </c>
      <c r="T164" s="7">
        <f>Table1[[#This Row],[Profit]]/Table1[[#This Row],[Sales]]</f>
        <v>-0.5306487588439861</v>
      </c>
      <c r="U164" s="12" t="s">
        <v>33</v>
      </c>
      <c r="V164" s="12" t="s">
        <v>53</v>
      </c>
      <c r="W164" s="12" t="s">
        <v>54</v>
      </c>
      <c r="X164" s="12" t="s">
        <v>399</v>
      </c>
      <c r="Y164" s="12">
        <v>7109</v>
      </c>
      <c r="Z164" s="13">
        <v>42145</v>
      </c>
      <c r="AA164" s="14" t="str">
        <f>TEXT(Table1[[#This Row],[Order Date]],"mmmm")</f>
        <v>May</v>
      </c>
      <c r="AB164" s="8" t="str">
        <f>TEXT(Table1[[#This Row],[Order Date]],"yyyy")</f>
        <v>2015</v>
      </c>
      <c r="AC164" s="13">
        <v>42146</v>
      </c>
      <c r="AD164" s="12">
        <v>-221.25399999999999</v>
      </c>
      <c r="AE164" s="12">
        <v>9</v>
      </c>
      <c r="AF164" s="12">
        <v>416.95</v>
      </c>
      <c r="AG164" s="12">
        <v>89291</v>
      </c>
      <c r="AH164" s="7" t="str">
        <f>IF(COUNTIF(Returns!$A$2:$A$1635,Orders!AG164)&gt;0,"Returned","Not Returned")</f>
        <v>Not Returned</v>
      </c>
    </row>
    <row r="165" spans="5:34" ht="12.75" customHeight="1" thickTop="1" thickBot="1">
      <c r="E165" s="9">
        <v>24512</v>
      </c>
      <c r="F165" s="2" t="s">
        <v>25</v>
      </c>
      <c r="G165" s="2">
        <v>0.1</v>
      </c>
      <c r="H165" s="2">
        <v>1.68</v>
      </c>
      <c r="I165" s="2">
        <v>1.57</v>
      </c>
      <c r="J165" s="2">
        <v>283</v>
      </c>
      <c r="K165" s="7" t="str">
        <f>IF(COUNTIF(Table1[Customer ID],Table1[[#This Row],[Customer ID]])&gt;1,"Repeat Customer","One-Time Customer")</f>
        <v>One-Time Customer</v>
      </c>
      <c r="L165" s="2" t="s">
        <v>400</v>
      </c>
      <c r="M165" s="2" t="s">
        <v>49</v>
      </c>
      <c r="N165" s="2" t="s">
        <v>28</v>
      </c>
      <c r="O165" s="2" t="s">
        <v>29</v>
      </c>
      <c r="P165" s="2" t="s">
        <v>30</v>
      </c>
      <c r="Q165" s="2" t="s">
        <v>31</v>
      </c>
      <c r="R165" s="2" t="s">
        <v>96</v>
      </c>
      <c r="S165" s="2">
        <v>0.59</v>
      </c>
      <c r="T165" s="7">
        <f>Table1[[#This Row],[Profit]]/Table1[[#This Row],[Sales]]</f>
        <v>-0.61838588989845</v>
      </c>
      <c r="U165" s="2" t="s">
        <v>33</v>
      </c>
      <c r="V165" s="2" t="s">
        <v>53</v>
      </c>
      <c r="W165" s="2" t="s">
        <v>54</v>
      </c>
      <c r="X165" s="2" t="s">
        <v>401</v>
      </c>
      <c r="Y165" s="2">
        <v>7101</v>
      </c>
      <c r="Z165" s="10">
        <v>42172</v>
      </c>
      <c r="AA165" s="14" t="str">
        <f>TEXT(Table1[[#This Row],[Order Date]],"mmmm")</f>
        <v>June</v>
      </c>
      <c r="AB165" s="8" t="str">
        <f>TEXT(Table1[[#This Row],[Order Date]],"yyyy")</f>
        <v>2015</v>
      </c>
      <c r="AC165" s="10">
        <v>42173</v>
      </c>
      <c r="AD165" s="2">
        <v>-11.57</v>
      </c>
      <c r="AE165" s="2">
        <v>11</v>
      </c>
      <c r="AF165" s="2">
        <v>18.71</v>
      </c>
      <c r="AG165" s="2">
        <v>89293</v>
      </c>
      <c r="AH165" s="7" t="str">
        <f>IF(COUNTIF(Returns!$A$2:$A$1635,Orders!AG165)&gt;0,"Returned","Not Returned")</f>
        <v>Not Returned</v>
      </c>
    </row>
    <row r="166" spans="5:34" ht="12.75" customHeight="1" thickTop="1" thickBot="1">
      <c r="E166" s="11">
        <v>19168</v>
      </c>
      <c r="F166" s="12" t="s">
        <v>106</v>
      </c>
      <c r="G166" s="12">
        <v>0</v>
      </c>
      <c r="H166" s="12">
        <v>4.13</v>
      </c>
      <c r="I166" s="12">
        <v>5.34</v>
      </c>
      <c r="J166" s="12">
        <v>286</v>
      </c>
      <c r="K166" s="7" t="str">
        <f>IF(COUNTIF(Table1[Customer ID],Table1[[#This Row],[Customer ID]])&gt;1,"Repeat Customer","One-Time Customer")</f>
        <v>Repeat Customer</v>
      </c>
      <c r="L166" s="12" t="s">
        <v>402</v>
      </c>
      <c r="M166" s="12" t="s">
        <v>49</v>
      </c>
      <c r="N166" s="12" t="s">
        <v>58</v>
      </c>
      <c r="O166" s="12" t="s">
        <v>29</v>
      </c>
      <c r="P166" s="12" t="s">
        <v>109</v>
      </c>
      <c r="Q166" s="12" t="s">
        <v>59</v>
      </c>
      <c r="R166" s="12" t="s">
        <v>403</v>
      </c>
      <c r="S166" s="12">
        <v>0.38</v>
      </c>
      <c r="T166" s="7">
        <f>Table1[[#This Row],[Profit]]/Table1[[#This Row],[Sales]]</f>
        <v>-1.5108669108669108</v>
      </c>
      <c r="U166" s="12" t="s">
        <v>33</v>
      </c>
      <c r="V166" s="12" t="s">
        <v>61</v>
      </c>
      <c r="W166" s="12" t="s">
        <v>183</v>
      </c>
      <c r="X166" s="12" t="s">
        <v>404</v>
      </c>
      <c r="Y166" s="12">
        <v>66203</v>
      </c>
      <c r="Z166" s="13">
        <v>42172</v>
      </c>
      <c r="AA166" s="14" t="str">
        <f>TEXT(Table1[[#This Row],[Order Date]],"mmmm")</f>
        <v>June</v>
      </c>
      <c r="AB166" s="8" t="str">
        <f>TEXT(Table1[[#This Row],[Order Date]],"yyyy")</f>
        <v>2015</v>
      </c>
      <c r="AC166" s="13">
        <v>42176</v>
      </c>
      <c r="AD166" s="12">
        <v>-61.870000000000005</v>
      </c>
      <c r="AE166" s="12">
        <v>9</v>
      </c>
      <c r="AF166" s="12">
        <v>40.950000000000003</v>
      </c>
      <c r="AG166" s="12">
        <v>89761</v>
      </c>
      <c r="AH166" s="7" t="str">
        <f>IF(COUNTIF(Returns!$A$2:$A$1635,Orders!AG166)&gt;0,"Returned","Not Returned")</f>
        <v>Not Returned</v>
      </c>
    </row>
    <row r="167" spans="5:34" ht="12.75" customHeight="1" thickTop="1" thickBot="1">
      <c r="E167" s="9">
        <v>19169</v>
      </c>
      <c r="F167" s="2" t="s">
        <v>106</v>
      </c>
      <c r="G167" s="2">
        <v>0.1</v>
      </c>
      <c r="H167" s="2">
        <v>130.97999999999999</v>
      </c>
      <c r="I167" s="2">
        <v>54.74</v>
      </c>
      <c r="J167" s="2">
        <v>286</v>
      </c>
      <c r="K167" s="7" t="str">
        <f>IF(COUNTIF(Table1[Customer ID],Table1[[#This Row],[Customer ID]])&gt;1,"Repeat Customer","One-Time Customer")</f>
        <v>Repeat Customer</v>
      </c>
      <c r="L167" s="2" t="s">
        <v>402</v>
      </c>
      <c r="M167" s="2" t="s">
        <v>39</v>
      </c>
      <c r="N167" s="2" t="s">
        <v>58</v>
      </c>
      <c r="O167" s="2" t="s">
        <v>41</v>
      </c>
      <c r="P167" s="2" t="s">
        <v>191</v>
      </c>
      <c r="Q167" s="2" t="s">
        <v>121</v>
      </c>
      <c r="R167" s="2" t="s">
        <v>405</v>
      </c>
      <c r="S167" s="2">
        <v>0.69</v>
      </c>
      <c r="T167" s="7">
        <f>Table1[[#This Row],[Profit]]/Table1[[#This Row],[Sales]]</f>
        <v>-0.45879227847334586</v>
      </c>
      <c r="U167" s="2" t="s">
        <v>33</v>
      </c>
      <c r="V167" s="2" t="s">
        <v>61</v>
      </c>
      <c r="W167" s="2" t="s">
        <v>183</v>
      </c>
      <c r="X167" s="2" t="s">
        <v>404</v>
      </c>
      <c r="Y167" s="2">
        <v>66203</v>
      </c>
      <c r="Z167" s="10">
        <v>42172</v>
      </c>
      <c r="AA167" s="14" t="str">
        <f>TEXT(Table1[[#This Row],[Order Date]],"mmmm")</f>
        <v>June</v>
      </c>
      <c r="AB167" s="8" t="str">
        <f>TEXT(Table1[[#This Row],[Order Date]],"yyyy")</f>
        <v>2015</v>
      </c>
      <c r="AC167" s="10">
        <v>42176</v>
      </c>
      <c r="AD167" s="2">
        <v>-530.24</v>
      </c>
      <c r="AE167" s="2">
        <v>9</v>
      </c>
      <c r="AF167" s="2">
        <v>1155.73</v>
      </c>
      <c r="AG167" s="2">
        <v>89761</v>
      </c>
      <c r="AH167" s="7" t="str">
        <f>IF(COUNTIF(Returns!$A$2:$A$1635,Orders!AG167)&gt;0,"Returned","Not Returned")</f>
        <v>Not Returned</v>
      </c>
    </row>
    <row r="168" spans="5:34" ht="12.75" customHeight="1" thickTop="1" thickBot="1">
      <c r="E168" s="11">
        <v>25624</v>
      </c>
      <c r="F168" s="12" t="s">
        <v>47</v>
      </c>
      <c r="G168" s="12">
        <v>0.09</v>
      </c>
      <c r="H168" s="12">
        <v>28.48</v>
      </c>
      <c r="I168" s="12">
        <v>1.99</v>
      </c>
      <c r="J168" s="12">
        <v>288</v>
      </c>
      <c r="K168" s="7" t="str">
        <f>IF(COUNTIF(Table1[Customer ID],Table1[[#This Row],[Customer ID]])&gt;1,"Repeat Customer","One-Time Customer")</f>
        <v>Repeat Customer</v>
      </c>
      <c r="L168" s="12" t="s">
        <v>406</v>
      </c>
      <c r="M168" s="12" t="s">
        <v>49</v>
      </c>
      <c r="N168" s="12" t="s">
        <v>58</v>
      </c>
      <c r="O168" s="12" t="s">
        <v>77</v>
      </c>
      <c r="P168" s="12" t="s">
        <v>180</v>
      </c>
      <c r="Q168" s="12" t="s">
        <v>51</v>
      </c>
      <c r="R168" s="12" t="s">
        <v>407</v>
      </c>
      <c r="S168" s="12">
        <v>0.4</v>
      </c>
      <c r="T168" s="7">
        <f>Table1[[#This Row],[Profit]]/Table1[[#This Row],[Sales]]</f>
        <v>0.68999999999999984</v>
      </c>
      <c r="U168" s="12" t="s">
        <v>33</v>
      </c>
      <c r="V168" s="12" t="s">
        <v>61</v>
      </c>
      <c r="W168" s="12" t="s">
        <v>183</v>
      </c>
      <c r="X168" s="12" t="s">
        <v>408</v>
      </c>
      <c r="Y168" s="12">
        <v>67212</v>
      </c>
      <c r="Z168" s="13">
        <v>42020</v>
      </c>
      <c r="AA168" s="14" t="str">
        <f>TEXT(Table1[[#This Row],[Order Date]],"mmmm")</f>
        <v>January</v>
      </c>
      <c r="AB168" s="8" t="str">
        <f>TEXT(Table1[[#This Row],[Order Date]],"yyyy")</f>
        <v>2015</v>
      </c>
      <c r="AC168" s="13">
        <v>42023</v>
      </c>
      <c r="AD168" s="12">
        <v>132.68699999999998</v>
      </c>
      <c r="AE168" s="12">
        <v>7</v>
      </c>
      <c r="AF168" s="12">
        <v>192.3</v>
      </c>
      <c r="AG168" s="12">
        <v>89762</v>
      </c>
      <c r="AH168" s="7" t="str">
        <f>IF(COUNTIF(Returns!$A$2:$A$1635,Orders!AG168)&gt;0,"Returned","Not Returned")</f>
        <v>Not Returned</v>
      </c>
    </row>
    <row r="169" spans="5:34" ht="12.75" customHeight="1" thickTop="1" thickBot="1">
      <c r="E169" s="9">
        <v>25625</v>
      </c>
      <c r="F169" s="2" t="s">
        <v>47</v>
      </c>
      <c r="G169" s="2">
        <v>0.08</v>
      </c>
      <c r="H169" s="2">
        <v>65.989999999999995</v>
      </c>
      <c r="I169" s="2">
        <v>4.99</v>
      </c>
      <c r="J169" s="2">
        <v>288</v>
      </c>
      <c r="K169" s="7" t="str">
        <f>IF(COUNTIF(Table1[Customer ID],Table1[[#This Row],[Customer ID]])&gt;1,"Repeat Customer","One-Time Customer")</f>
        <v>Repeat Customer</v>
      </c>
      <c r="L169" s="2" t="s">
        <v>406</v>
      </c>
      <c r="M169" s="2" t="s">
        <v>27</v>
      </c>
      <c r="N169" s="2" t="s">
        <v>58</v>
      </c>
      <c r="O169" s="2" t="s">
        <v>77</v>
      </c>
      <c r="P169" s="2" t="s">
        <v>78</v>
      </c>
      <c r="Q169" s="2" t="s">
        <v>59</v>
      </c>
      <c r="R169" s="2" t="s">
        <v>409</v>
      </c>
      <c r="S169" s="2">
        <v>0.57999999999999996</v>
      </c>
      <c r="T169" s="7">
        <f>Table1[[#This Row],[Profit]]/Table1[[#This Row],[Sales]]</f>
        <v>0.66420264670498597</v>
      </c>
      <c r="U169" s="2" t="s">
        <v>33</v>
      </c>
      <c r="V169" s="2" t="s">
        <v>61</v>
      </c>
      <c r="W169" s="2" t="s">
        <v>183</v>
      </c>
      <c r="X169" s="2" t="s">
        <v>408</v>
      </c>
      <c r="Y169" s="2">
        <v>67212</v>
      </c>
      <c r="Z169" s="10">
        <v>42020</v>
      </c>
      <c r="AA169" s="14" t="str">
        <f>TEXT(Table1[[#This Row],[Order Date]],"mmmm")</f>
        <v>January</v>
      </c>
      <c r="AB169" s="8" t="str">
        <f>TEXT(Table1[[#This Row],[Order Date]],"yyyy")</f>
        <v>2015</v>
      </c>
      <c r="AC169" s="10">
        <v>42022</v>
      </c>
      <c r="AD169" s="2">
        <v>496.89</v>
      </c>
      <c r="AE169" s="2">
        <v>14</v>
      </c>
      <c r="AF169" s="2">
        <v>748.1</v>
      </c>
      <c r="AG169" s="2">
        <v>89762</v>
      </c>
      <c r="AH169" s="7" t="str">
        <f>IF(COUNTIF(Returns!$A$2:$A$1635,Orders!AG169)&gt;0,"Returned","Not Returned")</f>
        <v>Not Returned</v>
      </c>
    </row>
    <row r="170" spans="5:34" ht="12.75" customHeight="1" thickTop="1" thickBot="1">
      <c r="E170" s="11">
        <v>21223</v>
      </c>
      <c r="F170" s="12" t="s">
        <v>37</v>
      </c>
      <c r="G170" s="12">
        <v>0.04</v>
      </c>
      <c r="H170" s="12">
        <v>4.9800000000000004</v>
      </c>
      <c r="I170" s="12">
        <v>4.62</v>
      </c>
      <c r="J170" s="12">
        <v>290</v>
      </c>
      <c r="K170" s="7" t="str">
        <f>IF(COUNTIF(Table1[Customer ID],Table1[[#This Row],[Customer ID]])&gt;1,"Repeat Customer","One-Time Customer")</f>
        <v>One-Time Customer</v>
      </c>
      <c r="L170" s="12" t="s">
        <v>410</v>
      </c>
      <c r="M170" s="12" t="s">
        <v>49</v>
      </c>
      <c r="N170" s="12" t="s">
        <v>58</v>
      </c>
      <c r="O170" s="12" t="s">
        <v>77</v>
      </c>
      <c r="P170" s="12" t="s">
        <v>180</v>
      </c>
      <c r="Q170" s="12" t="s">
        <v>51</v>
      </c>
      <c r="R170" s="12" t="s">
        <v>411</v>
      </c>
      <c r="S170" s="12">
        <v>0.64</v>
      </c>
      <c r="T170" s="7">
        <f>Table1[[#This Row],[Profit]]/Table1[[#This Row],[Sales]]</f>
        <v>-1.3181197581431636</v>
      </c>
      <c r="U170" s="12" t="s">
        <v>33</v>
      </c>
      <c r="V170" s="12" t="s">
        <v>34</v>
      </c>
      <c r="W170" s="12" t="s">
        <v>255</v>
      </c>
      <c r="X170" s="12" t="s">
        <v>412</v>
      </c>
      <c r="Y170" s="12">
        <v>80538</v>
      </c>
      <c r="Z170" s="13">
        <v>42088</v>
      </c>
      <c r="AA170" s="14" t="str">
        <f>TEXT(Table1[[#This Row],[Order Date]],"mmmm")</f>
        <v>March</v>
      </c>
      <c r="AB170" s="8" t="str">
        <f>TEXT(Table1[[#This Row],[Order Date]],"yyyy")</f>
        <v>2015</v>
      </c>
      <c r="AC170" s="13">
        <v>42089</v>
      </c>
      <c r="AD170" s="12">
        <v>-135.16</v>
      </c>
      <c r="AE170" s="12">
        <v>20</v>
      </c>
      <c r="AF170" s="12">
        <v>102.54</v>
      </c>
      <c r="AG170" s="12">
        <v>90837</v>
      </c>
      <c r="AH170" s="7" t="str">
        <f>IF(COUNTIF(Returns!$A$2:$A$1635,Orders!AG170)&gt;0,"Returned","Not Returned")</f>
        <v>Not Returned</v>
      </c>
    </row>
    <row r="171" spans="5:34" ht="12.75" customHeight="1" thickTop="1" thickBot="1">
      <c r="E171" s="9">
        <v>23302</v>
      </c>
      <c r="F171" s="2" t="s">
        <v>25</v>
      </c>
      <c r="G171" s="2">
        <v>0.01</v>
      </c>
      <c r="H171" s="2">
        <v>8.33</v>
      </c>
      <c r="I171" s="2">
        <v>1.99</v>
      </c>
      <c r="J171" s="2">
        <v>306</v>
      </c>
      <c r="K171" s="7" t="str">
        <f>IF(COUNTIF(Table1[Customer ID],Table1[[#This Row],[Customer ID]])&gt;1,"Repeat Customer","One-Time Customer")</f>
        <v>Repeat Customer</v>
      </c>
      <c r="L171" s="2" t="s">
        <v>413</v>
      </c>
      <c r="M171" s="2" t="s">
        <v>49</v>
      </c>
      <c r="N171" s="2" t="s">
        <v>58</v>
      </c>
      <c r="O171" s="2" t="s">
        <v>77</v>
      </c>
      <c r="P171" s="2" t="s">
        <v>180</v>
      </c>
      <c r="Q171" s="2" t="s">
        <v>51</v>
      </c>
      <c r="R171" s="2" t="s">
        <v>414</v>
      </c>
      <c r="S171" s="2">
        <v>0.52</v>
      </c>
      <c r="T171" s="7">
        <f>Table1[[#This Row],[Profit]]/Table1[[#This Row],[Sales]]</f>
        <v>0.2265564424173318</v>
      </c>
      <c r="U171" s="2" t="s">
        <v>33</v>
      </c>
      <c r="V171" s="2" t="s">
        <v>53</v>
      </c>
      <c r="W171" s="2" t="s">
        <v>415</v>
      </c>
      <c r="X171" s="2" t="s">
        <v>416</v>
      </c>
      <c r="Y171" s="2">
        <v>21208</v>
      </c>
      <c r="Z171" s="10">
        <v>42049</v>
      </c>
      <c r="AA171" s="14" t="str">
        <f>TEXT(Table1[[#This Row],[Order Date]],"mmmm")</f>
        <v>February</v>
      </c>
      <c r="AB171" s="8" t="str">
        <f>TEXT(Table1[[#This Row],[Order Date]],"yyyy")</f>
        <v>2015</v>
      </c>
      <c r="AC171" s="10">
        <v>42050</v>
      </c>
      <c r="AD171" s="2">
        <v>15.895199999999999</v>
      </c>
      <c r="AE171" s="2">
        <v>8</v>
      </c>
      <c r="AF171" s="2">
        <v>70.16</v>
      </c>
      <c r="AG171" s="2">
        <v>87057</v>
      </c>
      <c r="AH171" s="7" t="str">
        <f>IF(COUNTIF(Returns!$A$2:$A$1635,Orders!AG171)&gt;0,"Returned","Not Returned")</f>
        <v>Not Returned</v>
      </c>
    </row>
    <row r="172" spans="5:34" ht="12.75" customHeight="1" thickTop="1" thickBot="1">
      <c r="E172" s="11">
        <v>23303</v>
      </c>
      <c r="F172" s="12" t="s">
        <v>25</v>
      </c>
      <c r="G172" s="12">
        <v>0.04</v>
      </c>
      <c r="H172" s="12">
        <v>85.99</v>
      </c>
      <c r="I172" s="12">
        <v>0.99</v>
      </c>
      <c r="J172" s="12">
        <v>306</v>
      </c>
      <c r="K172" s="7" t="str">
        <f>IF(COUNTIF(Table1[Customer ID],Table1[[#This Row],[Customer ID]])&gt;1,"Repeat Customer","One-Time Customer")</f>
        <v>Repeat Customer</v>
      </c>
      <c r="L172" s="12" t="s">
        <v>413</v>
      </c>
      <c r="M172" s="12" t="s">
        <v>49</v>
      </c>
      <c r="N172" s="12" t="s">
        <v>58</v>
      </c>
      <c r="O172" s="12" t="s">
        <v>77</v>
      </c>
      <c r="P172" s="12" t="s">
        <v>78</v>
      </c>
      <c r="Q172" s="12" t="s">
        <v>31</v>
      </c>
      <c r="R172" s="12" t="s">
        <v>417</v>
      </c>
      <c r="S172" s="12">
        <v>0.55000000000000004</v>
      </c>
      <c r="T172" s="7">
        <f>Table1[[#This Row],[Profit]]/Table1[[#This Row],[Sales]]</f>
        <v>0.69</v>
      </c>
      <c r="U172" s="12" t="s">
        <v>33</v>
      </c>
      <c r="V172" s="12" t="s">
        <v>53</v>
      </c>
      <c r="W172" s="12" t="s">
        <v>415</v>
      </c>
      <c r="X172" s="12" t="s">
        <v>416</v>
      </c>
      <c r="Y172" s="12">
        <v>21208</v>
      </c>
      <c r="Z172" s="13">
        <v>42049</v>
      </c>
      <c r="AA172" s="14" t="str">
        <f>TEXT(Table1[[#This Row],[Order Date]],"mmmm")</f>
        <v>February</v>
      </c>
      <c r="AB172" s="8" t="str">
        <f>TEXT(Table1[[#This Row],[Order Date]],"yyyy")</f>
        <v>2015</v>
      </c>
      <c r="AC172" s="13">
        <v>42051</v>
      </c>
      <c r="AD172" s="12">
        <v>855.99329999999986</v>
      </c>
      <c r="AE172" s="12">
        <v>17</v>
      </c>
      <c r="AF172" s="12">
        <v>1240.57</v>
      </c>
      <c r="AG172" s="12">
        <v>87057</v>
      </c>
      <c r="AH172" s="7" t="str">
        <f>IF(COUNTIF(Returns!$A$2:$A$1635,Orders!AG172)&gt;0,"Returned","Not Returned")</f>
        <v>Not Returned</v>
      </c>
    </row>
    <row r="173" spans="5:34" ht="12.75" customHeight="1" thickTop="1" thickBot="1">
      <c r="E173" s="9">
        <v>5302</v>
      </c>
      <c r="F173" s="2" t="s">
        <v>25</v>
      </c>
      <c r="G173" s="2">
        <v>0.01</v>
      </c>
      <c r="H173" s="2">
        <v>8.33</v>
      </c>
      <c r="I173" s="2">
        <v>1.99</v>
      </c>
      <c r="J173" s="2">
        <v>308</v>
      </c>
      <c r="K173" s="7" t="str">
        <f>IF(COUNTIF(Table1[Customer ID],Table1[[#This Row],[Customer ID]])&gt;1,"Repeat Customer","One-Time Customer")</f>
        <v>One-Time Customer</v>
      </c>
      <c r="L173" s="2" t="s">
        <v>418</v>
      </c>
      <c r="M173" s="2" t="s">
        <v>49</v>
      </c>
      <c r="N173" s="2" t="s">
        <v>58</v>
      </c>
      <c r="O173" s="2" t="s">
        <v>77</v>
      </c>
      <c r="P173" s="2" t="s">
        <v>180</v>
      </c>
      <c r="Q173" s="2" t="s">
        <v>51</v>
      </c>
      <c r="R173" s="2" t="s">
        <v>414</v>
      </c>
      <c r="S173" s="2">
        <v>0.52</v>
      </c>
      <c r="T173" s="7">
        <f>Table1[[#This Row],[Profit]]/Table1[[#This Row],[Sales]]</f>
        <v>3.8272396835578364E-2</v>
      </c>
      <c r="U173" s="2" t="s">
        <v>33</v>
      </c>
      <c r="V173" s="2" t="s">
        <v>34</v>
      </c>
      <c r="W173" s="2" t="s">
        <v>35</v>
      </c>
      <c r="X173" s="2" t="s">
        <v>209</v>
      </c>
      <c r="Y173" s="2">
        <v>98115</v>
      </c>
      <c r="Z173" s="10">
        <v>42049</v>
      </c>
      <c r="AA173" s="14" t="str">
        <f>TEXT(Table1[[#This Row],[Order Date]],"mmmm")</f>
        <v>February</v>
      </c>
      <c r="AB173" s="8" t="str">
        <f>TEXT(Table1[[#This Row],[Order Date]],"yyyy")</f>
        <v>2015</v>
      </c>
      <c r="AC173" s="10">
        <v>42050</v>
      </c>
      <c r="AD173" s="2">
        <v>10.74</v>
      </c>
      <c r="AE173" s="2">
        <v>32</v>
      </c>
      <c r="AF173" s="2">
        <v>280.62</v>
      </c>
      <c r="AG173" s="2">
        <v>37760</v>
      </c>
      <c r="AH173" s="7" t="str">
        <f>IF(COUNTIF(Returns!$A$2:$A$1635,Orders!AG173)&gt;0,"Returned","Not Returned")</f>
        <v>Returned</v>
      </c>
    </row>
    <row r="174" spans="5:34" ht="12.75" customHeight="1" thickTop="1" thickBot="1">
      <c r="E174" s="11">
        <v>18853</v>
      </c>
      <c r="F174" s="12" t="s">
        <v>56</v>
      </c>
      <c r="G174" s="12">
        <v>0.04</v>
      </c>
      <c r="H174" s="12">
        <v>1637.53</v>
      </c>
      <c r="I174" s="12">
        <v>24.49</v>
      </c>
      <c r="J174" s="12">
        <v>314</v>
      </c>
      <c r="K174" s="7" t="str">
        <f>IF(COUNTIF(Table1[Customer ID],Table1[[#This Row],[Customer ID]])&gt;1,"Repeat Customer","One-Time Customer")</f>
        <v>One-Time Customer</v>
      </c>
      <c r="L174" s="12" t="s">
        <v>419</v>
      </c>
      <c r="M174" s="12" t="s">
        <v>49</v>
      </c>
      <c r="N174" s="12" t="s">
        <v>28</v>
      </c>
      <c r="O174" s="12" t="s">
        <v>29</v>
      </c>
      <c r="P174" s="12" t="s">
        <v>174</v>
      </c>
      <c r="Q174" s="12" t="s">
        <v>86</v>
      </c>
      <c r="R174" s="12" t="s">
        <v>420</v>
      </c>
      <c r="S174" s="12">
        <v>0.81</v>
      </c>
      <c r="T174" s="7">
        <f>Table1[[#This Row],[Profit]]/Table1[[#This Row],[Sales]]</f>
        <v>-0.54867880284632697</v>
      </c>
      <c r="U174" s="12" t="s">
        <v>33</v>
      </c>
      <c r="V174" s="12" t="s">
        <v>61</v>
      </c>
      <c r="W174" s="12" t="s">
        <v>178</v>
      </c>
      <c r="X174" s="12" t="s">
        <v>388</v>
      </c>
      <c r="Y174" s="12">
        <v>60130</v>
      </c>
      <c r="Z174" s="13">
        <v>42083</v>
      </c>
      <c r="AA174" s="14" t="str">
        <f>TEXT(Table1[[#This Row],[Order Date]],"mmmm")</f>
        <v>March</v>
      </c>
      <c r="AB174" s="8" t="str">
        <f>TEXT(Table1[[#This Row],[Order Date]],"yyyy")</f>
        <v>2015</v>
      </c>
      <c r="AC174" s="13">
        <v>42085</v>
      </c>
      <c r="AD174" s="12">
        <v>-1759.58</v>
      </c>
      <c r="AE174" s="12">
        <v>2</v>
      </c>
      <c r="AF174" s="12">
        <v>3206.94</v>
      </c>
      <c r="AG174" s="12">
        <v>89166</v>
      </c>
      <c r="AH174" s="7" t="str">
        <f>IF(COUNTIF(Returns!$A$2:$A$1635,Orders!AG174)&gt;0,"Returned","Not Returned")</f>
        <v>Not Returned</v>
      </c>
    </row>
    <row r="175" spans="5:34" ht="12.75" customHeight="1" thickTop="1" thickBot="1">
      <c r="E175" s="9">
        <v>18852</v>
      </c>
      <c r="F175" s="2" t="s">
        <v>56</v>
      </c>
      <c r="G175" s="2">
        <v>0.01</v>
      </c>
      <c r="H175" s="2">
        <v>19.98</v>
      </c>
      <c r="I175" s="2">
        <v>4</v>
      </c>
      <c r="J175" s="2">
        <v>315</v>
      </c>
      <c r="K175" s="7" t="str">
        <f>IF(COUNTIF(Table1[Customer ID],Table1[[#This Row],[Customer ID]])&gt;1,"Repeat Customer","One-Time Customer")</f>
        <v>One-Time Customer</v>
      </c>
      <c r="L175" s="2" t="s">
        <v>421</v>
      </c>
      <c r="M175" s="2" t="s">
        <v>49</v>
      </c>
      <c r="N175" s="2" t="s">
        <v>28</v>
      </c>
      <c r="O175" s="2" t="s">
        <v>77</v>
      </c>
      <c r="P175" s="2" t="s">
        <v>180</v>
      </c>
      <c r="Q175" s="2" t="s">
        <v>59</v>
      </c>
      <c r="R175" s="2" t="s">
        <v>187</v>
      </c>
      <c r="S175" s="2">
        <v>0.68</v>
      </c>
      <c r="T175" s="7">
        <f>Table1[[#This Row],[Profit]]/Table1[[#This Row],[Sales]]</f>
        <v>-1.6766480965645312</v>
      </c>
      <c r="U175" s="2" t="s">
        <v>33</v>
      </c>
      <c r="V175" s="2" t="s">
        <v>53</v>
      </c>
      <c r="W175" s="2" t="s">
        <v>193</v>
      </c>
      <c r="X175" s="2" t="s">
        <v>422</v>
      </c>
      <c r="Y175" s="2">
        <v>1007</v>
      </c>
      <c r="Z175" s="10">
        <v>42083</v>
      </c>
      <c r="AA175" s="14" t="str">
        <f>TEXT(Table1[[#This Row],[Order Date]],"mmmm")</f>
        <v>March</v>
      </c>
      <c r="AB175" s="8" t="str">
        <f>TEXT(Table1[[#This Row],[Order Date]],"yyyy")</f>
        <v>2015</v>
      </c>
      <c r="AC175" s="10">
        <v>42083</v>
      </c>
      <c r="AD175" s="2">
        <v>-72.23</v>
      </c>
      <c r="AE175" s="2">
        <v>2</v>
      </c>
      <c r="AF175" s="2">
        <v>43.08</v>
      </c>
      <c r="AG175" s="2">
        <v>89166</v>
      </c>
      <c r="AH175" s="7" t="str">
        <f>IF(COUNTIF(Returns!$A$2:$A$1635,Orders!AG175)&gt;0,"Returned","Not Returned")</f>
        <v>Not Returned</v>
      </c>
    </row>
    <row r="176" spans="5:34" ht="12.75" customHeight="1" thickTop="1" thickBot="1">
      <c r="E176" s="11">
        <v>18032</v>
      </c>
      <c r="F176" s="12" t="s">
        <v>37</v>
      </c>
      <c r="G176" s="12">
        <v>0.09</v>
      </c>
      <c r="H176" s="12">
        <v>7.38</v>
      </c>
      <c r="I176" s="12">
        <v>5.21</v>
      </c>
      <c r="J176" s="12">
        <v>317</v>
      </c>
      <c r="K176" s="7" t="str">
        <f>IF(COUNTIF(Table1[Customer ID],Table1[[#This Row],[Customer ID]])&gt;1,"Repeat Customer","One-Time Customer")</f>
        <v>Repeat Customer</v>
      </c>
      <c r="L176" s="12" t="s">
        <v>423</v>
      </c>
      <c r="M176" s="12" t="s">
        <v>49</v>
      </c>
      <c r="N176" s="12" t="s">
        <v>28</v>
      </c>
      <c r="O176" s="12" t="s">
        <v>41</v>
      </c>
      <c r="P176" s="12" t="s">
        <v>50</v>
      </c>
      <c r="Q176" s="12" t="s">
        <v>59</v>
      </c>
      <c r="R176" s="12" t="s">
        <v>424</v>
      </c>
      <c r="S176" s="12">
        <v>0.56000000000000005</v>
      </c>
      <c r="T176" s="7">
        <f>Table1[[#This Row],[Profit]]/Table1[[#This Row],[Sales]]</f>
        <v>-0.40811419984973712</v>
      </c>
      <c r="U176" s="12" t="s">
        <v>33</v>
      </c>
      <c r="V176" s="12" t="s">
        <v>34</v>
      </c>
      <c r="W176" s="12" t="s">
        <v>45</v>
      </c>
      <c r="X176" s="12" t="s">
        <v>425</v>
      </c>
      <c r="Y176" s="12">
        <v>91945</v>
      </c>
      <c r="Z176" s="13">
        <v>42172</v>
      </c>
      <c r="AA176" s="14" t="str">
        <f>TEXT(Table1[[#This Row],[Order Date]],"mmmm")</f>
        <v>June</v>
      </c>
      <c r="AB176" s="8" t="str">
        <f>TEXT(Table1[[#This Row],[Order Date]],"yyyy")</f>
        <v>2015</v>
      </c>
      <c r="AC176" s="13">
        <v>42173</v>
      </c>
      <c r="AD176" s="12">
        <v>-27.160000000000004</v>
      </c>
      <c r="AE176" s="12">
        <v>9</v>
      </c>
      <c r="AF176" s="12">
        <v>66.55</v>
      </c>
      <c r="AG176" s="12">
        <v>86041</v>
      </c>
      <c r="AH176" s="7" t="str">
        <f>IF(COUNTIF(Returns!$A$2:$A$1635,Orders!AG176)&gt;0,"Returned","Not Returned")</f>
        <v>Not Returned</v>
      </c>
    </row>
    <row r="177" spans="5:34" ht="12.75" customHeight="1" thickTop="1" thickBot="1">
      <c r="E177" s="9">
        <v>18033</v>
      </c>
      <c r="F177" s="2" t="s">
        <v>37</v>
      </c>
      <c r="G177" s="2">
        <v>0.04</v>
      </c>
      <c r="H177" s="2">
        <v>5.98</v>
      </c>
      <c r="I177" s="2">
        <v>5.15</v>
      </c>
      <c r="J177" s="2">
        <v>317</v>
      </c>
      <c r="K177" s="7" t="str">
        <f>IF(COUNTIF(Table1[Customer ID],Table1[[#This Row],[Customer ID]])&gt;1,"Repeat Customer","One-Time Customer")</f>
        <v>Repeat Customer</v>
      </c>
      <c r="L177" s="2" t="s">
        <v>423</v>
      </c>
      <c r="M177" s="2" t="s">
        <v>49</v>
      </c>
      <c r="N177" s="2" t="s">
        <v>28</v>
      </c>
      <c r="O177" s="2" t="s">
        <v>29</v>
      </c>
      <c r="P177" s="2" t="s">
        <v>93</v>
      </c>
      <c r="Q177" s="2" t="s">
        <v>59</v>
      </c>
      <c r="R177" s="2" t="s">
        <v>129</v>
      </c>
      <c r="S177" s="2">
        <v>0.36</v>
      </c>
      <c r="T177" s="7">
        <f>Table1[[#This Row],[Profit]]/Table1[[#This Row],[Sales]]</f>
        <v>-0.50578799884046777</v>
      </c>
      <c r="U177" s="2" t="s">
        <v>33</v>
      </c>
      <c r="V177" s="2" t="s">
        <v>34</v>
      </c>
      <c r="W177" s="2" t="s">
        <v>45</v>
      </c>
      <c r="X177" s="2" t="s">
        <v>425</v>
      </c>
      <c r="Y177" s="2">
        <v>91945</v>
      </c>
      <c r="Z177" s="10">
        <v>42172</v>
      </c>
      <c r="AA177" s="14" t="str">
        <f>TEXT(Table1[[#This Row],[Order Date]],"mmmm")</f>
        <v>June</v>
      </c>
      <c r="AB177" s="8" t="str">
        <f>TEXT(Table1[[#This Row],[Order Date]],"yyyy")</f>
        <v>2015</v>
      </c>
      <c r="AC177" s="10">
        <v>42173</v>
      </c>
      <c r="AD177" s="2">
        <v>-52.344000000000008</v>
      </c>
      <c r="AE177" s="2">
        <v>17</v>
      </c>
      <c r="AF177" s="2">
        <v>103.49</v>
      </c>
      <c r="AG177" s="2">
        <v>86041</v>
      </c>
      <c r="AH177" s="7" t="str">
        <f>IF(COUNTIF(Returns!$A$2:$A$1635,Orders!AG177)&gt;0,"Returned","Not Returned")</f>
        <v>Not Returned</v>
      </c>
    </row>
    <row r="178" spans="5:34" ht="12.75" customHeight="1" thickTop="1" thickBot="1">
      <c r="E178" s="11">
        <v>18034</v>
      </c>
      <c r="F178" s="12" t="s">
        <v>37</v>
      </c>
      <c r="G178" s="12">
        <v>0.04</v>
      </c>
      <c r="H178" s="12">
        <v>15.42</v>
      </c>
      <c r="I178" s="12">
        <v>10.68</v>
      </c>
      <c r="J178" s="12">
        <v>317</v>
      </c>
      <c r="K178" s="7" t="str">
        <f>IF(COUNTIF(Table1[Customer ID],Table1[[#This Row],[Customer ID]])&gt;1,"Repeat Customer","One-Time Customer")</f>
        <v>Repeat Customer</v>
      </c>
      <c r="L178" s="12" t="s">
        <v>423</v>
      </c>
      <c r="M178" s="12" t="s">
        <v>49</v>
      </c>
      <c r="N178" s="12" t="s">
        <v>28</v>
      </c>
      <c r="O178" s="12" t="s">
        <v>29</v>
      </c>
      <c r="P178" s="12" t="s">
        <v>141</v>
      </c>
      <c r="Q178" s="12" t="s">
        <v>59</v>
      </c>
      <c r="R178" s="12" t="s">
        <v>426</v>
      </c>
      <c r="S178" s="12">
        <v>0.57999999999999996</v>
      </c>
      <c r="T178" s="7">
        <f>Table1[[#This Row],[Profit]]/Table1[[#This Row],[Sales]]</f>
        <v>-0.62408159017587672</v>
      </c>
      <c r="U178" s="12" t="s">
        <v>33</v>
      </c>
      <c r="V178" s="12" t="s">
        <v>34</v>
      </c>
      <c r="W178" s="12" t="s">
        <v>45</v>
      </c>
      <c r="X178" s="12" t="s">
        <v>425</v>
      </c>
      <c r="Y178" s="12">
        <v>91945</v>
      </c>
      <c r="Z178" s="13">
        <v>42172</v>
      </c>
      <c r="AA178" s="14" t="str">
        <f>TEXT(Table1[[#This Row],[Order Date]],"mmmm")</f>
        <v>June</v>
      </c>
      <c r="AB178" s="8" t="str">
        <f>TEXT(Table1[[#This Row],[Order Date]],"yyyy")</f>
        <v>2015</v>
      </c>
      <c r="AC178" s="13">
        <v>42173</v>
      </c>
      <c r="AD178" s="12">
        <v>-119.93599999999999</v>
      </c>
      <c r="AE178" s="12">
        <v>12</v>
      </c>
      <c r="AF178" s="12">
        <v>192.18</v>
      </c>
      <c r="AG178" s="12">
        <v>86041</v>
      </c>
      <c r="AH178" s="7" t="str">
        <f>IF(COUNTIF(Returns!$A$2:$A$1635,Orders!AG178)&gt;0,"Returned","Not Returned")</f>
        <v>Not Returned</v>
      </c>
    </row>
    <row r="179" spans="5:34" ht="12.75" customHeight="1" thickTop="1" thickBot="1">
      <c r="E179" s="9">
        <v>20641</v>
      </c>
      <c r="F179" s="2" t="s">
        <v>106</v>
      </c>
      <c r="G179" s="2">
        <v>0.04</v>
      </c>
      <c r="H179" s="2">
        <v>8.33</v>
      </c>
      <c r="I179" s="2">
        <v>1.99</v>
      </c>
      <c r="J179" s="2">
        <v>321</v>
      </c>
      <c r="K179" s="7" t="str">
        <f>IF(COUNTIF(Table1[Customer ID],Table1[[#This Row],[Customer ID]])&gt;1,"Repeat Customer","One-Time Customer")</f>
        <v>One-Time Customer</v>
      </c>
      <c r="L179" s="2" t="s">
        <v>427</v>
      </c>
      <c r="M179" s="2" t="s">
        <v>49</v>
      </c>
      <c r="N179" s="2" t="s">
        <v>114</v>
      </c>
      <c r="O179" s="2" t="s">
        <v>77</v>
      </c>
      <c r="P179" s="2" t="s">
        <v>180</v>
      </c>
      <c r="Q179" s="2" t="s">
        <v>51</v>
      </c>
      <c r="R179" s="2" t="s">
        <v>414</v>
      </c>
      <c r="S179" s="2">
        <v>0.52</v>
      </c>
      <c r="T179" s="7">
        <f>Table1[[#This Row],[Profit]]/Table1[[#This Row],[Sales]]</f>
        <v>0.11059269162210336</v>
      </c>
      <c r="U179" s="2" t="s">
        <v>33</v>
      </c>
      <c r="V179" s="2" t="s">
        <v>53</v>
      </c>
      <c r="W179" s="2" t="s">
        <v>415</v>
      </c>
      <c r="X179" s="2" t="s">
        <v>428</v>
      </c>
      <c r="Y179" s="2">
        <v>20854</v>
      </c>
      <c r="Z179" s="10">
        <v>42098</v>
      </c>
      <c r="AA179" s="14" t="str">
        <f>TEXT(Table1[[#This Row],[Order Date]],"mmmm")</f>
        <v>April</v>
      </c>
      <c r="AB179" s="8" t="str">
        <f>TEXT(Table1[[#This Row],[Order Date]],"yyyy")</f>
        <v>2015</v>
      </c>
      <c r="AC179" s="10">
        <v>42103</v>
      </c>
      <c r="AD179" s="2">
        <v>9.9267999999999983</v>
      </c>
      <c r="AE179" s="2">
        <v>11</v>
      </c>
      <c r="AF179" s="2">
        <v>89.76</v>
      </c>
      <c r="AG179" s="2">
        <v>91057</v>
      </c>
      <c r="AH179" s="7" t="str">
        <f>IF(COUNTIF(Returns!$A$2:$A$1635,Orders!AG179)&gt;0,"Returned","Not Returned")</f>
        <v>Not Returned</v>
      </c>
    </row>
    <row r="180" spans="5:34" ht="12.75" customHeight="1" thickTop="1" thickBot="1">
      <c r="E180" s="11">
        <v>25111</v>
      </c>
      <c r="F180" s="12" t="s">
        <v>37</v>
      </c>
      <c r="G180" s="12">
        <v>0.06</v>
      </c>
      <c r="H180" s="12">
        <v>7.99</v>
      </c>
      <c r="I180" s="12">
        <v>5.03</v>
      </c>
      <c r="J180" s="12">
        <v>326</v>
      </c>
      <c r="K180" s="7" t="str">
        <f>IF(COUNTIF(Table1[Customer ID],Table1[[#This Row],[Customer ID]])&gt;1,"Repeat Customer","One-Time Customer")</f>
        <v>One-Time Customer</v>
      </c>
      <c r="L180" s="12" t="s">
        <v>429</v>
      </c>
      <c r="M180" s="12" t="s">
        <v>49</v>
      </c>
      <c r="N180" s="12" t="s">
        <v>114</v>
      </c>
      <c r="O180" s="12" t="s">
        <v>77</v>
      </c>
      <c r="P180" s="12" t="s">
        <v>78</v>
      </c>
      <c r="Q180" s="12" t="s">
        <v>86</v>
      </c>
      <c r="R180" s="12" t="s">
        <v>430</v>
      </c>
      <c r="S180" s="12">
        <v>0.6</v>
      </c>
      <c r="T180" s="7">
        <f>Table1[[#This Row],[Profit]]/Table1[[#This Row],[Sales]]</f>
        <v>-1.0250175685172171</v>
      </c>
      <c r="U180" s="12" t="s">
        <v>33</v>
      </c>
      <c r="V180" s="12" t="s">
        <v>61</v>
      </c>
      <c r="W180" s="12" t="s">
        <v>178</v>
      </c>
      <c r="X180" s="12" t="s">
        <v>431</v>
      </c>
      <c r="Y180" s="12">
        <v>60510</v>
      </c>
      <c r="Z180" s="13">
        <v>42164</v>
      </c>
      <c r="AA180" s="14" t="str">
        <f>TEXT(Table1[[#This Row],[Order Date]],"mmmm")</f>
        <v>June</v>
      </c>
      <c r="AB180" s="8" t="str">
        <f>TEXT(Table1[[#This Row],[Order Date]],"yyyy")</f>
        <v>2015</v>
      </c>
      <c r="AC180" s="13">
        <v>42165</v>
      </c>
      <c r="AD180" s="12">
        <v>-29.172000000000001</v>
      </c>
      <c r="AE180" s="12">
        <v>4</v>
      </c>
      <c r="AF180" s="12">
        <v>28.46</v>
      </c>
      <c r="AG180" s="12">
        <v>90973</v>
      </c>
      <c r="AH180" s="7" t="str">
        <f>IF(COUNTIF(Returns!$A$2:$A$1635,Orders!AG180)&gt;0,"Returned","Not Returned")</f>
        <v>Not Returned</v>
      </c>
    </row>
    <row r="181" spans="5:34" ht="12.75" customHeight="1" thickTop="1" thickBot="1">
      <c r="E181" s="9">
        <v>19159</v>
      </c>
      <c r="F181" s="2" t="s">
        <v>56</v>
      </c>
      <c r="G181" s="2">
        <v>0.06</v>
      </c>
      <c r="H181" s="2">
        <v>296.18</v>
      </c>
      <c r="I181" s="2">
        <v>54.12</v>
      </c>
      <c r="J181" s="2">
        <v>329</v>
      </c>
      <c r="K181" s="7" t="str">
        <f>IF(COUNTIF(Table1[Customer ID],Table1[[#This Row],[Customer ID]])&gt;1,"Repeat Customer","One-Time Customer")</f>
        <v>One-Time Customer</v>
      </c>
      <c r="L181" s="2" t="s">
        <v>432</v>
      </c>
      <c r="M181" s="2" t="s">
        <v>39</v>
      </c>
      <c r="N181" s="2" t="s">
        <v>40</v>
      </c>
      <c r="O181" s="2" t="s">
        <v>41</v>
      </c>
      <c r="P181" s="2" t="s">
        <v>152</v>
      </c>
      <c r="Q181" s="2" t="s">
        <v>121</v>
      </c>
      <c r="R181" s="2" t="s">
        <v>153</v>
      </c>
      <c r="S181" s="2">
        <v>0.76</v>
      </c>
      <c r="T181" s="7">
        <f>Table1[[#This Row],[Profit]]/Table1[[#This Row],[Sales]]</f>
        <v>-0.6116664581570832</v>
      </c>
      <c r="U181" s="2" t="s">
        <v>33</v>
      </c>
      <c r="V181" s="2" t="s">
        <v>53</v>
      </c>
      <c r="W181" s="2" t="s">
        <v>188</v>
      </c>
      <c r="X181" s="2" t="s">
        <v>433</v>
      </c>
      <c r="Y181" s="2">
        <v>4073</v>
      </c>
      <c r="Z181" s="10">
        <v>42108</v>
      </c>
      <c r="AA181" s="14" t="str">
        <f>TEXT(Table1[[#This Row],[Order Date]],"mmmm")</f>
        <v>April</v>
      </c>
      <c r="AB181" s="8" t="str">
        <f>TEXT(Table1[[#This Row],[Order Date]],"yyyy")</f>
        <v>2015</v>
      </c>
      <c r="AC181" s="10">
        <v>42109</v>
      </c>
      <c r="AD181" s="2">
        <v>-715.7782060000003</v>
      </c>
      <c r="AE181" s="2">
        <v>5</v>
      </c>
      <c r="AF181" s="2">
        <v>1170.21</v>
      </c>
      <c r="AG181" s="2">
        <v>89726</v>
      </c>
      <c r="AH181" s="7" t="str">
        <f>IF(COUNTIF(Returns!$A$2:$A$1635,Orders!AG181)&gt;0,"Returned","Not Returned")</f>
        <v>Not Returned</v>
      </c>
    </row>
    <row r="182" spans="5:34" ht="12.75" customHeight="1" thickTop="1" thickBot="1">
      <c r="E182" s="11">
        <v>19158</v>
      </c>
      <c r="F182" s="12" t="s">
        <v>56</v>
      </c>
      <c r="G182" s="12">
        <v>0.01</v>
      </c>
      <c r="H182" s="12">
        <v>29.1</v>
      </c>
      <c r="I182" s="12">
        <v>4</v>
      </c>
      <c r="J182" s="12">
        <v>331</v>
      </c>
      <c r="K182" s="7" t="str">
        <f>IF(COUNTIF(Table1[Customer ID],Table1[[#This Row],[Customer ID]])&gt;1,"Repeat Customer","One-Time Customer")</f>
        <v>One-Time Customer</v>
      </c>
      <c r="L182" s="12" t="s">
        <v>434</v>
      </c>
      <c r="M182" s="12" t="s">
        <v>27</v>
      </c>
      <c r="N182" s="12" t="s">
        <v>40</v>
      </c>
      <c r="O182" s="12" t="s">
        <v>77</v>
      </c>
      <c r="P182" s="12" t="s">
        <v>180</v>
      </c>
      <c r="Q182" s="12" t="s">
        <v>59</v>
      </c>
      <c r="R182" s="12" t="s">
        <v>435</v>
      </c>
      <c r="S182" s="12">
        <v>0.78</v>
      </c>
      <c r="T182" s="7">
        <f>Table1[[#This Row],[Profit]]/Table1[[#This Row],[Sales]]</f>
        <v>-9.3785960874568475E-2</v>
      </c>
      <c r="U182" s="12" t="s">
        <v>33</v>
      </c>
      <c r="V182" s="12" t="s">
        <v>53</v>
      </c>
      <c r="W182" s="12" t="s">
        <v>197</v>
      </c>
      <c r="X182" s="12" t="s">
        <v>436</v>
      </c>
      <c r="Y182" s="12">
        <v>3045</v>
      </c>
      <c r="Z182" s="13">
        <v>42108</v>
      </c>
      <c r="AA182" s="14" t="str">
        <f>TEXT(Table1[[#This Row],[Order Date]],"mmmm")</f>
        <v>April</v>
      </c>
      <c r="AB182" s="8" t="str">
        <f>TEXT(Table1[[#This Row],[Order Date]],"yyyy")</f>
        <v>2015</v>
      </c>
      <c r="AC182" s="13">
        <v>42110</v>
      </c>
      <c r="AD182" s="12">
        <v>-22.82</v>
      </c>
      <c r="AE182" s="12">
        <v>8</v>
      </c>
      <c r="AF182" s="12">
        <v>243.32</v>
      </c>
      <c r="AG182" s="12">
        <v>89726</v>
      </c>
      <c r="AH182" s="7" t="str">
        <f>IF(COUNTIF(Returns!$A$2:$A$1635,Orders!AG182)&gt;0,"Returned","Not Returned")</f>
        <v>Not Returned</v>
      </c>
    </row>
    <row r="183" spans="5:34" ht="12.75" customHeight="1" thickTop="1" thickBot="1">
      <c r="E183" s="9">
        <v>18261</v>
      </c>
      <c r="F183" s="2" t="s">
        <v>47</v>
      </c>
      <c r="G183" s="2">
        <v>0.06</v>
      </c>
      <c r="H183" s="2">
        <v>276.2</v>
      </c>
      <c r="I183" s="2">
        <v>24.49</v>
      </c>
      <c r="J183" s="2">
        <v>335</v>
      </c>
      <c r="K183" s="7" t="str">
        <f>IF(COUNTIF(Table1[Customer ID],Table1[[#This Row],[Customer ID]])&gt;1,"Repeat Customer","One-Time Customer")</f>
        <v>Repeat Customer</v>
      </c>
      <c r="L183" s="2" t="s">
        <v>437</v>
      </c>
      <c r="M183" s="2" t="s">
        <v>49</v>
      </c>
      <c r="N183" s="2" t="s">
        <v>28</v>
      </c>
      <c r="O183" s="2" t="s">
        <v>41</v>
      </c>
      <c r="P183" s="2" t="s">
        <v>42</v>
      </c>
      <c r="Q183" s="2" t="s">
        <v>236</v>
      </c>
      <c r="R183" s="2" t="s">
        <v>438</v>
      </c>
      <c r="S183" s="2"/>
      <c r="T183" s="7">
        <f>Table1[[#This Row],[Profit]]/Table1[[#This Row],[Sales]]</f>
        <v>0.69</v>
      </c>
      <c r="U183" s="2" t="s">
        <v>33</v>
      </c>
      <c r="V183" s="2" t="s">
        <v>34</v>
      </c>
      <c r="W183" s="2" t="s">
        <v>102</v>
      </c>
      <c r="X183" s="2" t="s">
        <v>439</v>
      </c>
      <c r="Y183" s="2">
        <v>97504</v>
      </c>
      <c r="Z183" s="10">
        <v>42128</v>
      </c>
      <c r="AA183" s="14" t="str">
        <f>TEXT(Table1[[#This Row],[Order Date]],"mmmm")</f>
        <v>May</v>
      </c>
      <c r="AB183" s="8" t="str">
        <f>TEXT(Table1[[#This Row],[Order Date]],"yyyy")</f>
        <v>2015</v>
      </c>
      <c r="AC183" s="10">
        <v>42129</v>
      </c>
      <c r="AD183" s="2">
        <v>2639.4708000000001</v>
      </c>
      <c r="AE183" s="2">
        <v>14</v>
      </c>
      <c r="AF183" s="2">
        <v>3825.32</v>
      </c>
      <c r="AG183" s="2">
        <v>87277</v>
      </c>
      <c r="AH183" s="7" t="str">
        <f>IF(COUNTIF(Returns!$A$2:$A$1635,Orders!AG183)&gt;0,"Returned","Not Returned")</f>
        <v>Not Returned</v>
      </c>
    </row>
    <row r="184" spans="5:34" ht="12.75" customHeight="1" thickTop="1" thickBot="1">
      <c r="E184" s="11">
        <v>18262</v>
      </c>
      <c r="F184" s="12" t="s">
        <v>47</v>
      </c>
      <c r="G184" s="12">
        <v>0.09</v>
      </c>
      <c r="H184" s="12">
        <v>6.28</v>
      </c>
      <c r="I184" s="12">
        <v>5.29</v>
      </c>
      <c r="J184" s="12">
        <v>335</v>
      </c>
      <c r="K184" s="7" t="str">
        <f>IF(COUNTIF(Table1[Customer ID],Table1[[#This Row],[Customer ID]])&gt;1,"Repeat Customer","One-Time Customer")</f>
        <v>Repeat Customer</v>
      </c>
      <c r="L184" s="12" t="s">
        <v>437</v>
      </c>
      <c r="M184" s="12" t="s">
        <v>49</v>
      </c>
      <c r="N184" s="12" t="s">
        <v>28</v>
      </c>
      <c r="O184" s="12" t="s">
        <v>41</v>
      </c>
      <c r="P184" s="12" t="s">
        <v>50</v>
      </c>
      <c r="Q184" s="12" t="s">
        <v>59</v>
      </c>
      <c r="R184" s="12" t="s">
        <v>440</v>
      </c>
      <c r="S184" s="12">
        <v>0.43</v>
      </c>
      <c r="T184" s="7">
        <f>Table1[[#This Row],[Profit]]/Table1[[#This Row],[Sales]]</f>
        <v>-0.60961313012895668</v>
      </c>
      <c r="U184" s="12" t="s">
        <v>33</v>
      </c>
      <c r="V184" s="12" t="s">
        <v>34</v>
      </c>
      <c r="W184" s="12" t="s">
        <v>102</v>
      </c>
      <c r="X184" s="12" t="s">
        <v>439</v>
      </c>
      <c r="Y184" s="12">
        <v>97504</v>
      </c>
      <c r="Z184" s="13">
        <v>42128</v>
      </c>
      <c r="AA184" s="14" t="str">
        <f>TEXT(Table1[[#This Row],[Order Date]],"mmmm")</f>
        <v>May</v>
      </c>
      <c r="AB184" s="8" t="str">
        <f>TEXT(Table1[[#This Row],[Order Date]],"yyyy")</f>
        <v>2015</v>
      </c>
      <c r="AC184" s="13">
        <v>42128</v>
      </c>
      <c r="AD184" s="12">
        <v>-5.2</v>
      </c>
      <c r="AE184" s="12">
        <v>1</v>
      </c>
      <c r="AF184" s="12">
        <v>8.5299999999999994</v>
      </c>
      <c r="AG184" s="12">
        <v>87277</v>
      </c>
      <c r="AH184" s="7" t="str">
        <f>IF(COUNTIF(Returns!$A$2:$A$1635,Orders!AG184)&gt;0,"Returned","Not Returned")</f>
        <v>Not Returned</v>
      </c>
    </row>
    <row r="185" spans="5:34" ht="12.75" customHeight="1" thickTop="1" thickBot="1">
      <c r="E185" s="9">
        <v>23481</v>
      </c>
      <c r="F185" s="2" t="s">
        <v>56</v>
      </c>
      <c r="G185" s="2">
        <v>0.08</v>
      </c>
      <c r="H185" s="2">
        <v>7.77</v>
      </c>
      <c r="I185" s="2">
        <v>9.23</v>
      </c>
      <c r="J185" s="2">
        <v>339</v>
      </c>
      <c r="K185" s="7" t="str">
        <f>IF(COUNTIF(Table1[Customer ID],Table1[[#This Row],[Customer ID]])&gt;1,"Repeat Customer","One-Time Customer")</f>
        <v>Repeat Customer</v>
      </c>
      <c r="L185" s="2" t="s">
        <v>441</v>
      </c>
      <c r="M185" s="2" t="s">
        <v>49</v>
      </c>
      <c r="N185" s="2" t="s">
        <v>28</v>
      </c>
      <c r="O185" s="2" t="s">
        <v>29</v>
      </c>
      <c r="P185" s="2" t="s">
        <v>257</v>
      </c>
      <c r="Q185" s="2" t="s">
        <v>59</v>
      </c>
      <c r="R185" s="2" t="s">
        <v>442</v>
      </c>
      <c r="S185" s="2">
        <v>0.57999999999999996</v>
      </c>
      <c r="T185" s="7">
        <f>Table1[[#This Row],[Profit]]/Table1[[#This Row],[Sales]]</f>
        <v>-2.0756823821339951</v>
      </c>
      <c r="U185" s="2" t="s">
        <v>33</v>
      </c>
      <c r="V185" s="2" t="s">
        <v>53</v>
      </c>
      <c r="W185" s="2" t="s">
        <v>154</v>
      </c>
      <c r="X185" s="2" t="s">
        <v>443</v>
      </c>
      <c r="Y185" s="2">
        <v>43229</v>
      </c>
      <c r="Z185" s="10">
        <v>42080</v>
      </c>
      <c r="AA185" s="14" t="str">
        <f>TEXT(Table1[[#This Row],[Order Date]],"mmmm")</f>
        <v>March</v>
      </c>
      <c r="AB185" s="8" t="str">
        <f>TEXT(Table1[[#This Row],[Order Date]],"yyyy")</f>
        <v>2015</v>
      </c>
      <c r="AC185" s="10">
        <v>42081</v>
      </c>
      <c r="AD185" s="2">
        <v>-83.65</v>
      </c>
      <c r="AE185" s="2">
        <v>5</v>
      </c>
      <c r="AF185" s="2">
        <v>40.299999999999997</v>
      </c>
      <c r="AG185" s="2">
        <v>90583</v>
      </c>
      <c r="AH185" s="7" t="str">
        <f>IF(COUNTIF(Returns!$A$2:$A$1635,Orders!AG185)&gt;0,"Returned","Not Returned")</f>
        <v>Not Returned</v>
      </c>
    </row>
    <row r="186" spans="5:34" ht="12.75" customHeight="1" thickTop="1" thickBot="1">
      <c r="E186" s="11">
        <v>23482</v>
      </c>
      <c r="F186" s="12" t="s">
        <v>56</v>
      </c>
      <c r="G186" s="12">
        <v>7.0000000000000007E-2</v>
      </c>
      <c r="H186" s="12">
        <v>7.59</v>
      </c>
      <c r="I186" s="12">
        <v>4</v>
      </c>
      <c r="J186" s="12">
        <v>339</v>
      </c>
      <c r="K186" s="7" t="str">
        <f>IF(COUNTIF(Table1[Customer ID],Table1[[#This Row],[Customer ID]])&gt;1,"Repeat Customer","One-Time Customer")</f>
        <v>Repeat Customer</v>
      </c>
      <c r="L186" s="12" t="s">
        <v>441</v>
      </c>
      <c r="M186" s="12" t="s">
        <v>49</v>
      </c>
      <c r="N186" s="12" t="s">
        <v>28</v>
      </c>
      <c r="O186" s="12" t="s">
        <v>41</v>
      </c>
      <c r="P186" s="12" t="s">
        <v>50</v>
      </c>
      <c r="Q186" s="12" t="s">
        <v>31</v>
      </c>
      <c r="R186" s="12" t="s">
        <v>444</v>
      </c>
      <c r="S186" s="12">
        <v>0.42</v>
      </c>
      <c r="T186" s="7">
        <f>Table1[[#This Row],[Profit]]/Table1[[#This Row],[Sales]]</f>
        <v>0.21800143010368253</v>
      </c>
      <c r="U186" s="12" t="s">
        <v>33</v>
      </c>
      <c r="V186" s="12" t="s">
        <v>53</v>
      </c>
      <c r="W186" s="12" t="s">
        <v>154</v>
      </c>
      <c r="X186" s="12" t="s">
        <v>443</v>
      </c>
      <c r="Y186" s="12">
        <v>43229</v>
      </c>
      <c r="Z186" s="13">
        <v>42080</v>
      </c>
      <c r="AA186" s="14" t="str">
        <f>TEXT(Table1[[#This Row],[Order Date]],"mmmm")</f>
        <v>March</v>
      </c>
      <c r="AB186" s="8" t="str">
        <f>TEXT(Table1[[#This Row],[Order Date]],"yyyy")</f>
        <v>2015</v>
      </c>
      <c r="AC186" s="13">
        <v>42082</v>
      </c>
      <c r="AD186" s="12">
        <v>24.39</v>
      </c>
      <c r="AE186" s="12">
        <v>15</v>
      </c>
      <c r="AF186" s="12">
        <v>111.88</v>
      </c>
      <c r="AG186" s="12">
        <v>90583</v>
      </c>
      <c r="AH186" s="7" t="str">
        <f>IF(COUNTIF(Returns!$A$2:$A$1635,Orders!AG186)&gt;0,"Returned","Not Returned")</f>
        <v>Not Returned</v>
      </c>
    </row>
    <row r="187" spans="5:34" ht="12.75" customHeight="1" thickTop="1" thickBot="1">
      <c r="E187" s="9">
        <v>480</v>
      </c>
      <c r="F187" s="2" t="s">
        <v>47</v>
      </c>
      <c r="G187" s="2">
        <v>0.01</v>
      </c>
      <c r="H187" s="2">
        <v>3.26</v>
      </c>
      <c r="I187" s="2">
        <v>1.86</v>
      </c>
      <c r="J187" s="2">
        <v>342</v>
      </c>
      <c r="K187" s="7" t="str">
        <f>IF(COUNTIF(Table1[Customer ID],Table1[[#This Row],[Customer ID]])&gt;1,"Repeat Customer","One-Time Customer")</f>
        <v>One-Time Customer</v>
      </c>
      <c r="L187" s="2" t="s">
        <v>445</v>
      </c>
      <c r="M187" s="2" t="s">
        <v>49</v>
      </c>
      <c r="N187" s="2" t="s">
        <v>28</v>
      </c>
      <c r="O187" s="2" t="s">
        <v>29</v>
      </c>
      <c r="P187" s="2" t="s">
        <v>30</v>
      </c>
      <c r="Q187" s="2" t="s">
        <v>31</v>
      </c>
      <c r="R187" s="2" t="s">
        <v>446</v>
      </c>
      <c r="S187" s="2">
        <v>0.41</v>
      </c>
      <c r="T187" s="7">
        <f>Table1[[#This Row],[Profit]]/Table1[[#This Row],[Sales]]</f>
        <v>-6.3110720562390157E-2</v>
      </c>
      <c r="U187" s="2" t="s">
        <v>33</v>
      </c>
      <c r="V187" s="2" t="s">
        <v>136</v>
      </c>
      <c r="W187" s="2" t="s">
        <v>362</v>
      </c>
      <c r="X187" s="2" t="s">
        <v>447</v>
      </c>
      <c r="Y187" s="2">
        <v>33181</v>
      </c>
      <c r="Z187" s="10">
        <v>42128</v>
      </c>
      <c r="AA187" s="14" t="str">
        <f>TEXT(Table1[[#This Row],[Order Date]],"mmmm")</f>
        <v>May</v>
      </c>
      <c r="AB187" s="8" t="str">
        <f>TEXT(Table1[[#This Row],[Order Date]],"yyyy")</f>
        <v>2015</v>
      </c>
      <c r="AC187" s="10">
        <v>42130</v>
      </c>
      <c r="AD187" s="2">
        <v>-4.6682999999999995</v>
      </c>
      <c r="AE187" s="2">
        <v>20</v>
      </c>
      <c r="AF187" s="2">
        <v>73.97</v>
      </c>
      <c r="AG187" s="2">
        <v>3332</v>
      </c>
      <c r="AH187" s="7" t="str">
        <f>IF(COUNTIF(Returns!$A$2:$A$1635,Orders!AG187)&gt;0,"Returned","Not Returned")</f>
        <v>Not Returned</v>
      </c>
    </row>
    <row r="188" spans="5:34" ht="12.75" customHeight="1" thickTop="1" thickBot="1">
      <c r="E188" s="11">
        <v>22784</v>
      </c>
      <c r="F188" s="12" t="s">
        <v>47</v>
      </c>
      <c r="G188" s="12">
        <v>0.03</v>
      </c>
      <c r="H188" s="12">
        <v>15.23</v>
      </c>
      <c r="I188" s="12">
        <v>27.75</v>
      </c>
      <c r="J188" s="12">
        <v>343</v>
      </c>
      <c r="K188" s="7" t="str">
        <f>IF(COUNTIF(Table1[Customer ID],Table1[[#This Row],[Customer ID]])&gt;1,"Repeat Customer","One-Time Customer")</f>
        <v>One-Time Customer</v>
      </c>
      <c r="L188" s="12" t="s">
        <v>448</v>
      </c>
      <c r="M188" s="12" t="s">
        <v>39</v>
      </c>
      <c r="N188" s="12" t="s">
        <v>28</v>
      </c>
      <c r="O188" s="12" t="s">
        <v>41</v>
      </c>
      <c r="P188" s="12" t="s">
        <v>152</v>
      </c>
      <c r="Q188" s="12" t="s">
        <v>121</v>
      </c>
      <c r="R188" s="12" t="s">
        <v>449</v>
      </c>
      <c r="S188" s="12">
        <v>0.76</v>
      </c>
      <c r="T188" s="7">
        <f>Table1[[#This Row],[Profit]]/Table1[[#This Row],[Sales]]</f>
        <v>0.10415653495440731</v>
      </c>
      <c r="U188" s="12" t="s">
        <v>33</v>
      </c>
      <c r="V188" s="12" t="s">
        <v>53</v>
      </c>
      <c r="W188" s="12" t="s">
        <v>188</v>
      </c>
      <c r="X188" s="12" t="s">
        <v>450</v>
      </c>
      <c r="Y188" s="12">
        <v>4401</v>
      </c>
      <c r="Z188" s="13">
        <v>42035</v>
      </c>
      <c r="AA188" s="14" t="str">
        <f>TEXT(Table1[[#This Row],[Order Date]],"mmmm")</f>
        <v>January</v>
      </c>
      <c r="AB188" s="8" t="str">
        <f>TEXT(Table1[[#This Row],[Order Date]],"yyyy")</f>
        <v>2015</v>
      </c>
      <c r="AC188" s="13">
        <v>42036</v>
      </c>
      <c r="AD188" s="12">
        <v>11.650950000000002</v>
      </c>
      <c r="AE188" s="12">
        <v>7</v>
      </c>
      <c r="AF188" s="12">
        <v>111.86</v>
      </c>
      <c r="AG188" s="12">
        <v>88151</v>
      </c>
      <c r="AH188" s="7" t="str">
        <f>IF(COUNTIF(Returns!$A$2:$A$1635,Orders!AG188)&gt;0,"Returned","Not Returned")</f>
        <v>Not Returned</v>
      </c>
    </row>
    <row r="189" spans="5:34" ht="12.75" customHeight="1" thickTop="1" thickBot="1">
      <c r="E189" s="9">
        <v>18480</v>
      </c>
      <c r="F189" s="2" t="s">
        <v>47</v>
      </c>
      <c r="G189" s="2">
        <v>0.01</v>
      </c>
      <c r="H189" s="2">
        <v>3.26</v>
      </c>
      <c r="I189" s="2">
        <v>1.86</v>
      </c>
      <c r="J189" s="2">
        <v>344</v>
      </c>
      <c r="K189" s="7" t="str">
        <f>IF(COUNTIF(Table1[Customer ID],Table1[[#This Row],[Customer ID]])&gt;1,"Repeat Customer","One-Time Customer")</f>
        <v>One-Time Customer</v>
      </c>
      <c r="L189" s="2" t="s">
        <v>451</v>
      </c>
      <c r="M189" s="2" t="s">
        <v>49</v>
      </c>
      <c r="N189" s="2" t="s">
        <v>28</v>
      </c>
      <c r="O189" s="2" t="s">
        <v>29</v>
      </c>
      <c r="P189" s="2" t="s">
        <v>30</v>
      </c>
      <c r="Q189" s="2" t="s">
        <v>31</v>
      </c>
      <c r="R189" s="2" t="s">
        <v>446</v>
      </c>
      <c r="S189" s="2">
        <v>0.41</v>
      </c>
      <c r="T189" s="7">
        <f>Table1[[#This Row],[Profit]]/Table1[[#This Row],[Sales]]</f>
        <v>3.7966468361276415E-2</v>
      </c>
      <c r="U189" s="2" t="s">
        <v>33</v>
      </c>
      <c r="V189" s="2" t="s">
        <v>53</v>
      </c>
      <c r="W189" s="2" t="s">
        <v>188</v>
      </c>
      <c r="X189" s="2" t="s">
        <v>452</v>
      </c>
      <c r="Y189" s="2">
        <v>4101</v>
      </c>
      <c r="Z189" s="10">
        <v>42128</v>
      </c>
      <c r="AA189" s="14" t="str">
        <f>TEXT(Table1[[#This Row],[Order Date]],"mmmm")</f>
        <v>May</v>
      </c>
      <c r="AB189" s="8" t="str">
        <f>TEXT(Table1[[#This Row],[Order Date]],"yyyy")</f>
        <v>2015</v>
      </c>
      <c r="AC189" s="10">
        <v>42130</v>
      </c>
      <c r="AD189" s="2">
        <v>0.70200000000000085</v>
      </c>
      <c r="AE189" s="2">
        <v>5</v>
      </c>
      <c r="AF189" s="2">
        <v>18.489999999999998</v>
      </c>
      <c r="AG189" s="2">
        <v>88152</v>
      </c>
      <c r="AH189" s="7" t="str">
        <f>IF(COUNTIF(Returns!$A$2:$A$1635,Orders!AG189)&gt;0,"Returned","Not Returned")</f>
        <v>Not Returned</v>
      </c>
    </row>
    <row r="190" spans="5:34" ht="12.75" customHeight="1" thickTop="1" thickBot="1">
      <c r="E190" s="11">
        <v>2408</v>
      </c>
      <c r="F190" s="12" t="s">
        <v>47</v>
      </c>
      <c r="G190" s="12">
        <v>0</v>
      </c>
      <c r="H190" s="12">
        <v>8.34</v>
      </c>
      <c r="I190" s="12">
        <v>2.64</v>
      </c>
      <c r="J190" s="12">
        <v>349</v>
      </c>
      <c r="K190" s="7" t="str">
        <f>IF(COUNTIF(Table1[Customer ID],Table1[[#This Row],[Customer ID]])&gt;1,"Repeat Customer","One-Time Customer")</f>
        <v>Repeat Customer</v>
      </c>
      <c r="L190" s="12" t="s">
        <v>453</v>
      </c>
      <c r="M190" s="12" t="s">
        <v>27</v>
      </c>
      <c r="N190" s="12" t="s">
        <v>40</v>
      </c>
      <c r="O190" s="12" t="s">
        <v>29</v>
      </c>
      <c r="P190" s="12" t="s">
        <v>174</v>
      </c>
      <c r="Q190" s="12" t="s">
        <v>51</v>
      </c>
      <c r="R190" s="12" t="s">
        <v>358</v>
      </c>
      <c r="S190" s="12">
        <v>0.59</v>
      </c>
      <c r="T190" s="7">
        <f>Table1[[#This Row],[Profit]]/Table1[[#This Row],[Sales]]</f>
        <v>2.7537695523509795E-2</v>
      </c>
      <c r="U190" s="12" t="s">
        <v>33</v>
      </c>
      <c r="V190" s="12" t="s">
        <v>136</v>
      </c>
      <c r="W190" s="12" t="s">
        <v>362</v>
      </c>
      <c r="X190" s="12" t="s">
        <v>447</v>
      </c>
      <c r="Y190" s="12">
        <v>33132</v>
      </c>
      <c r="Z190" s="13">
        <v>42164</v>
      </c>
      <c r="AA190" s="14" t="str">
        <f>TEXT(Table1[[#This Row],[Order Date]],"mmmm")</f>
        <v>June</v>
      </c>
      <c r="AB190" s="8" t="str">
        <f>TEXT(Table1[[#This Row],[Order Date]],"yyyy")</f>
        <v>2015</v>
      </c>
      <c r="AC190" s="13">
        <v>42166</v>
      </c>
      <c r="AD190" s="12">
        <v>5.8624999999999998</v>
      </c>
      <c r="AE190" s="12">
        <v>23</v>
      </c>
      <c r="AF190" s="12">
        <v>212.89</v>
      </c>
      <c r="AG190" s="12">
        <v>17446</v>
      </c>
      <c r="AH190" s="7" t="str">
        <f>IF(COUNTIF(Returns!$A$2:$A$1635,Orders!AG190)&gt;0,"Returned","Not Returned")</f>
        <v>Not Returned</v>
      </c>
    </row>
    <row r="191" spans="5:34" ht="12.75" customHeight="1" thickTop="1" thickBot="1">
      <c r="E191" s="9">
        <v>1595</v>
      </c>
      <c r="F191" s="2" t="s">
        <v>56</v>
      </c>
      <c r="G191" s="2">
        <v>0.04</v>
      </c>
      <c r="H191" s="2">
        <v>99.23</v>
      </c>
      <c r="I191" s="2">
        <v>8.99</v>
      </c>
      <c r="J191" s="2">
        <v>349</v>
      </c>
      <c r="K191" s="7" t="str">
        <f>IF(COUNTIF(Table1[Customer ID],Table1[[#This Row],[Customer ID]])&gt;1,"Repeat Customer","One-Time Customer")</f>
        <v>Repeat Customer</v>
      </c>
      <c r="L191" s="2" t="s">
        <v>453</v>
      </c>
      <c r="M191" s="2" t="s">
        <v>49</v>
      </c>
      <c r="N191" s="2" t="s">
        <v>40</v>
      </c>
      <c r="O191" s="2" t="s">
        <v>41</v>
      </c>
      <c r="P191" s="2" t="s">
        <v>50</v>
      </c>
      <c r="Q191" s="2" t="s">
        <v>51</v>
      </c>
      <c r="R191" s="2" t="s">
        <v>454</v>
      </c>
      <c r="S191" s="2">
        <v>0.35</v>
      </c>
      <c r="T191" s="7">
        <f>Table1[[#This Row],[Profit]]/Table1[[#This Row],[Sales]]</f>
        <v>0.34499886600907193</v>
      </c>
      <c r="U191" s="2" t="s">
        <v>33</v>
      </c>
      <c r="V191" s="2" t="s">
        <v>136</v>
      </c>
      <c r="W191" s="2" t="s">
        <v>362</v>
      </c>
      <c r="X191" s="2" t="s">
        <v>447</v>
      </c>
      <c r="Y191" s="2">
        <v>33132</v>
      </c>
      <c r="Z191" s="10">
        <v>42006</v>
      </c>
      <c r="AA191" s="14" t="str">
        <f>TEXT(Table1[[#This Row],[Order Date]],"mmmm")</f>
        <v>January</v>
      </c>
      <c r="AB191" s="8" t="str">
        <f>TEXT(Table1[[#This Row],[Order Date]],"yyyy")</f>
        <v>2015</v>
      </c>
      <c r="AC191" s="10">
        <v>42008</v>
      </c>
      <c r="AD191" s="2">
        <v>1916.6757</v>
      </c>
      <c r="AE191" s="2">
        <v>54</v>
      </c>
      <c r="AF191" s="2">
        <v>5555.6</v>
      </c>
      <c r="AG191" s="2">
        <v>11527</v>
      </c>
      <c r="AH191" s="7" t="str">
        <f>IF(COUNTIF(Returns!$A$2:$A$1635,Orders!AG191)&gt;0,"Returned","Not Returned")</f>
        <v>Not Returned</v>
      </c>
    </row>
    <row r="192" spans="5:34" ht="12.75" customHeight="1" thickTop="1" thickBot="1">
      <c r="E192" s="11">
        <v>20408</v>
      </c>
      <c r="F192" s="12" t="s">
        <v>47</v>
      </c>
      <c r="G192" s="12">
        <v>0</v>
      </c>
      <c r="H192" s="12">
        <v>8.34</v>
      </c>
      <c r="I192" s="12">
        <v>2.64</v>
      </c>
      <c r="J192" s="12">
        <v>351</v>
      </c>
      <c r="K192" s="7" t="str">
        <f>IF(COUNTIF(Table1[Customer ID],Table1[[#This Row],[Customer ID]])&gt;1,"Repeat Customer","One-Time Customer")</f>
        <v>Repeat Customer</v>
      </c>
      <c r="L192" s="12" t="s">
        <v>455</v>
      </c>
      <c r="M192" s="12" t="s">
        <v>27</v>
      </c>
      <c r="N192" s="12" t="s">
        <v>40</v>
      </c>
      <c r="O192" s="12" t="s">
        <v>29</v>
      </c>
      <c r="P192" s="12" t="s">
        <v>174</v>
      </c>
      <c r="Q192" s="12" t="s">
        <v>51</v>
      </c>
      <c r="R192" s="12" t="s">
        <v>358</v>
      </c>
      <c r="S192" s="12">
        <v>0.59</v>
      </c>
      <c r="T192" s="7">
        <f>Table1[[#This Row],[Profit]]/Table1[[#This Row],[Sales]]</f>
        <v>0.18905293482175009</v>
      </c>
      <c r="U192" s="12" t="s">
        <v>33</v>
      </c>
      <c r="V192" s="12" t="s">
        <v>53</v>
      </c>
      <c r="W192" s="12" t="s">
        <v>71</v>
      </c>
      <c r="X192" s="12" t="s">
        <v>456</v>
      </c>
      <c r="Y192" s="12">
        <v>13601</v>
      </c>
      <c r="Z192" s="13">
        <v>42164</v>
      </c>
      <c r="AA192" s="14" t="str">
        <f>TEXT(Table1[[#This Row],[Order Date]],"mmmm")</f>
        <v>June</v>
      </c>
      <c r="AB192" s="8" t="str">
        <f>TEXT(Table1[[#This Row],[Order Date]],"yyyy")</f>
        <v>2015</v>
      </c>
      <c r="AC192" s="13">
        <v>42166</v>
      </c>
      <c r="AD192" s="12">
        <v>10.5</v>
      </c>
      <c r="AE192" s="12">
        <v>6</v>
      </c>
      <c r="AF192" s="12">
        <v>55.54</v>
      </c>
      <c r="AG192" s="12">
        <v>88685</v>
      </c>
      <c r="AH192" s="7" t="str">
        <f>IF(COUNTIF(Returns!$A$2:$A$1635,Orders!AG192)&gt;0,"Returned","Not Returned")</f>
        <v>Not Returned</v>
      </c>
    </row>
    <row r="193" spans="5:34" ht="12.75" customHeight="1" thickTop="1" thickBot="1">
      <c r="E193" s="9">
        <v>19595</v>
      </c>
      <c r="F193" s="2" t="s">
        <v>56</v>
      </c>
      <c r="G193" s="2">
        <v>0.04</v>
      </c>
      <c r="H193" s="2">
        <v>99.23</v>
      </c>
      <c r="I193" s="2">
        <v>8.99</v>
      </c>
      <c r="J193" s="2">
        <v>351</v>
      </c>
      <c r="K193" s="7" t="str">
        <f>IF(COUNTIF(Table1[Customer ID],Table1[[#This Row],[Customer ID]])&gt;1,"Repeat Customer","One-Time Customer")</f>
        <v>Repeat Customer</v>
      </c>
      <c r="L193" s="2" t="s">
        <v>455</v>
      </c>
      <c r="M193" s="2" t="s">
        <v>49</v>
      </c>
      <c r="N193" s="2" t="s">
        <v>40</v>
      </c>
      <c r="O193" s="2" t="s">
        <v>41</v>
      </c>
      <c r="P193" s="2" t="s">
        <v>50</v>
      </c>
      <c r="Q193" s="2" t="s">
        <v>51</v>
      </c>
      <c r="R193" s="2" t="s">
        <v>454</v>
      </c>
      <c r="S193" s="2">
        <v>0.35</v>
      </c>
      <c r="T193" s="7">
        <f>Table1[[#This Row],[Profit]]/Table1[[#This Row],[Sales]]</f>
        <v>0.69</v>
      </c>
      <c r="U193" s="2" t="s">
        <v>33</v>
      </c>
      <c r="V193" s="2" t="s">
        <v>53</v>
      </c>
      <c r="W193" s="2" t="s">
        <v>71</v>
      </c>
      <c r="X193" s="2" t="s">
        <v>456</v>
      </c>
      <c r="Y193" s="2">
        <v>13601</v>
      </c>
      <c r="Z193" s="10">
        <v>42006</v>
      </c>
      <c r="AA193" s="14" t="str">
        <f>TEXT(Table1[[#This Row],[Order Date]],"mmmm")</f>
        <v>January</v>
      </c>
      <c r="AB193" s="8" t="str">
        <f>TEXT(Table1[[#This Row],[Order Date]],"yyyy")</f>
        <v>2015</v>
      </c>
      <c r="AC193" s="10">
        <v>42008</v>
      </c>
      <c r="AD193" s="2">
        <v>993.83459999999991</v>
      </c>
      <c r="AE193" s="2">
        <v>14</v>
      </c>
      <c r="AF193" s="2">
        <v>1440.34</v>
      </c>
      <c r="AG193" s="2">
        <v>88686</v>
      </c>
      <c r="AH193" s="7" t="str">
        <f>IF(COUNTIF(Returns!$A$2:$A$1635,Orders!AG193)&gt;0,"Returned","Not Returned")</f>
        <v>Not Returned</v>
      </c>
    </row>
    <row r="194" spans="5:34" ht="15" thickTop="1" thickBot="1">
      <c r="E194" s="11">
        <v>19107</v>
      </c>
      <c r="F194" s="12" t="s">
        <v>106</v>
      </c>
      <c r="G194" s="12">
        <v>0.08</v>
      </c>
      <c r="H194" s="12">
        <v>4.8899999999999997</v>
      </c>
      <c r="I194" s="12">
        <v>4.93</v>
      </c>
      <c r="J194" s="12">
        <v>353</v>
      </c>
      <c r="K194" s="7" t="str">
        <f>IF(COUNTIF(Table1[Customer ID],Table1[[#This Row],[Customer ID]])&gt;1,"Repeat Customer","One-Time Customer")</f>
        <v>Repeat Customer</v>
      </c>
      <c r="L194" s="12" t="s">
        <v>457</v>
      </c>
      <c r="M194" s="12" t="s">
        <v>27</v>
      </c>
      <c r="N194" s="12" t="s">
        <v>40</v>
      </c>
      <c r="O194" s="12" t="s">
        <v>77</v>
      </c>
      <c r="P194" s="12" t="s">
        <v>180</v>
      </c>
      <c r="Q194" s="12" t="s">
        <v>51</v>
      </c>
      <c r="R194" s="12" t="s">
        <v>458</v>
      </c>
      <c r="S194" s="12">
        <v>0.66</v>
      </c>
      <c r="T194" s="7">
        <f>Table1[[#This Row],[Profit]]/Table1[[#This Row],[Sales]]</f>
        <v>-1.9519820670127417</v>
      </c>
      <c r="U194" s="12" t="s">
        <v>33</v>
      </c>
      <c r="V194" s="12" t="s">
        <v>34</v>
      </c>
      <c r="W194" s="12" t="s">
        <v>378</v>
      </c>
      <c r="X194" s="12" t="s">
        <v>459</v>
      </c>
      <c r="Y194" s="12">
        <v>85301</v>
      </c>
      <c r="Z194" s="13">
        <v>42138</v>
      </c>
      <c r="AA194" s="14" t="str">
        <f>TEXT(Table1[[#This Row],[Order Date]],"mmmm")</f>
        <v>May</v>
      </c>
      <c r="AB194" s="8" t="str">
        <f>TEXT(Table1[[#This Row],[Order Date]],"yyyy")</f>
        <v>2015</v>
      </c>
      <c r="AC194" s="13">
        <v>42138</v>
      </c>
      <c r="AD194" s="12">
        <v>-165.45</v>
      </c>
      <c r="AE194" s="12">
        <v>17</v>
      </c>
      <c r="AF194" s="12">
        <v>84.76</v>
      </c>
      <c r="AG194" s="12">
        <v>89647</v>
      </c>
      <c r="AH194" s="7" t="str">
        <f>IF(COUNTIF(Returns!$A$2:$A$1635,Orders!AG194)&gt;0,"Returned","Not Returned")</f>
        <v>Not Returned</v>
      </c>
    </row>
    <row r="195" spans="5:34" ht="15" thickTop="1" thickBot="1">
      <c r="E195" s="9">
        <v>19108</v>
      </c>
      <c r="F195" s="2" t="s">
        <v>106</v>
      </c>
      <c r="G195" s="2">
        <v>7.0000000000000007E-2</v>
      </c>
      <c r="H195" s="2">
        <v>6.68</v>
      </c>
      <c r="I195" s="2">
        <v>6.92</v>
      </c>
      <c r="J195" s="2">
        <v>353</v>
      </c>
      <c r="K195" s="7" t="str">
        <f>IF(COUNTIF(Table1[Customer ID],Table1[[#This Row],[Customer ID]])&gt;1,"Repeat Customer","One-Time Customer")</f>
        <v>Repeat Customer</v>
      </c>
      <c r="L195" s="2" t="s">
        <v>457</v>
      </c>
      <c r="M195" s="2" t="s">
        <v>49</v>
      </c>
      <c r="N195" s="2" t="s">
        <v>40</v>
      </c>
      <c r="O195" s="2" t="s">
        <v>29</v>
      </c>
      <c r="P195" s="2" t="s">
        <v>93</v>
      </c>
      <c r="Q195" s="2" t="s">
        <v>59</v>
      </c>
      <c r="R195" s="2" t="s">
        <v>460</v>
      </c>
      <c r="S195" s="2">
        <v>0.37</v>
      </c>
      <c r="T195" s="7">
        <f>Table1[[#This Row],[Profit]]/Table1[[#This Row],[Sales]]</f>
        <v>-1.346051125524609</v>
      </c>
      <c r="U195" s="2" t="s">
        <v>33</v>
      </c>
      <c r="V195" s="2" t="s">
        <v>34</v>
      </c>
      <c r="W195" s="2" t="s">
        <v>378</v>
      </c>
      <c r="X195" s="2" t="s">
        <v>459</v>
      </c>
      <c r="Y195" s="2">
        <v>85301</v>
      </c>
      <c r="Z195" s="10">
        <v>42138</v>
      </c>
      <c r="AA195" s="14" t="str">
        <f>TEXT(Table1[[#This Row],[Order Date]],"mmmm")</f>
        <v>May</v>
      </c>
      <c r="AB195" s="8" t="str">
        <f>TEXT(Table1[[#This Row],[Order Date]],"yyyy")</f>
        <v>2015</v>
      </c>
      <c r="AC195" s="10">
        <v>42145</v>
      </c>
      <c r="AD195" s="2">
        <v>-141.12</v>
      </c>
      <c r="AE195" s="2">
        <v>16</v>
      </c>
      <c r="AF195" s="2">
        <v>104.84</v>
      </c>
      <c r="AG195" s="2">
        <v>89647</v>
      </c>
      <c r="AH195" s="7" t="str">
        <f>IF(COUNTIF(Returns!$A$2:$A$1635,Orders!AG195)&gt;0,"Returned","Not Returned")</f>
        <v>Not Returned</v>
      </c>
    </row>
    <row r="196" spans="5:34" ht="15" thickTop="1" thickBot="1">
      <c r="E196" s="11">
        <v>20760</v>
      </c>
      <c r="F196" s="12" t="s">
        <v>47</v>
      </c>
      <c r="G196" s="12">
        <v>7.0000000000000007E-2</v>
      </c>
      <c r="H196" s="12">
        <v>124.49</v>
      </c>
      <c r="I196" s="12">
        <v>51.94</v>
      </c>
      <c r="J196" s="12">
        <v>357</v>
      </c>
      <c r="K196" s="7" t="str">
        <f>IF(COUNTIF(Table1[Customer ID],Table1[[#This Row],[Customer ID]])&gt;1,"Repeat Customer","One-Time Customer")</f>
        <v>One-Time Customer</v>
      </c>
      <c r="L196" s="12" t="s">
        <v>461</v>
      </c>
      <c r="M196" s="12" t="s">
        <v>39</v>
      </c>
      <c r="N196" s="12" t="s">
        <v>28</v>
      </c>
      <c r="O196" s="12" t="s">
        <v>41</v>
      </c>
      <c r="P196" s="12" t="s">
        <v>152</v>
      </c>
      <c r="Q196" s="12" t="s">
        <v>121</v>
      </c>
      <c r="R196" s="12" t="s">
        <v>462</v>
      </c>
      <c r="S196" s="12">
        <v>0.63</v>
      </c>
      <c r="T196" s="7">
        <f>Table1[[#This Row],[Profit]]/Table1[[#This Row],[Sales]]</f>
        <v>0.62652119911599891</v>
      </c>
      <c r="U196" s="12" t="s">
        <v>33</v>
      </c>
      <c r="V196" s="12" t="s">
        <v>34</v>
      </c>
      <c r="W196" s="12" t="s">
        <v>378</v>
      </c>
      <c r="X196" s="12" t="s">
        <v>463</v>
      </c>
      <c r="Y196" s="12">
        <v>86401</v>
      </c>
      <c r="Z196" s="13">
        <v>42148</v>
      </c>
      <c r="AA196" s="14" t="str">
        <f>TEXT(Table1[[#This Row],[Order Date]],"mmmm")</f>
        <v>May</v>
      </c>
      <c r="AB196" s="8" t="str">
        <f>TEXT(Table1[[#This Row],[Order Date]],"yyyy")</f>
        <v>2015</v>
      </c>
      <c r="AC196" s="13">
        <v>42149</v>
      </c>
      <c r="AD196" s="12">
        <v>1074.44</v>
      </c>
      <c r="AE196" s="12">
        <v>14</v>
      </c>
      <c r="AF196" s="12">
        <v>1714.93</v>
      </c>
      <c r="AG196" s="12">
        <v>91131</v>
      </c>
      <c r="AH196" s="7" t="str">
        <f>IF(COUNTIF(Returns!$A$2:$A$1635,Orders!AG196)&gt;0,"Returned","Not Returned")</f>
        <v>Not Returned</v>
      </c>
    </row>
    <row r="197" spans="5:34" ht="12.75" customHeight="1" thickTop="1" thickBot="1">
      <c r="E197" s="9">
        <v>24627</v>
      </c>
      <c r="F197" s="2" t="s">
        <v>106</v>
      </c>
      <c r="G197" s="2">
        <v>0.04</v>
      </c>
      <c r="H197" s="2">
        <v>125.99</v>
      </c>
      <c r="I197" s="2">
        <v>8.99</v>
      </c>
      <c r="J197" s="2">
        <v>358</v>
      </c>
      <c r="K197" s="7" t="str">
        <f>IF(COUNTIF(Table1[Customer ID],Table1[[#This Row],[Customer ID]])&gt;1,"Repeat Customer","One-Time Customer")</f>
        <v>One-Time Customer</v>
      </c>
      <c r="L197" s="2" t="s">
        <v>464</v>
      </c>
      <c r="M197" s="2" t="s">
        <v>49</v>
      </c>
      <c r="N197" s="2" t="s">
        <v>28</v>
      </c>
      <c r="O197" s="2" t="s">
        <v>77</v>
      </c>
      <c r="P197" s="2" t="s">
        <v>78</v>
      </c>
      <c r="Q197" s="2" t="s">
        <v>59</v>
      </c>
      <c r="R197" s="2" t="s">
        <v>465</v>
      </c>
      <c r="S197" s="2">
        <v>0.59</v>
      </c>
      <c r="T197" s="7">
        <f>Table1[[#This Row],[Profit]]/Table1[[#This Row],[Sales]]</f>
        <v>-5.8158584529874942</v>
      </c>
      <c r="U197" s="2" t="s">
        <v>33</v>
      </c>
      <c r="V197" s="2" t="s">
        <v>53</v>
      </c>
      <c r="W197" s="2" t="s">
        <v>234</v>
      </c>
      <c r="X197" s="2" t="s">
        <v>466</v>
      </c>
      <c r="Y197" s="2">
        <v>19406</v>
      </c>
      <c r="Z197" s="10">
        <v>42013</v>
      </c>
      <c r="AA197" s="14" t="str">
        <f>TEXT(Table1[[#This Row],[Order Date]],"mmmm")</f>
        <v>January</v>
      </c>
      <c r="AB197" s="8" t="str">
        <f>TEXT(Table1[[#This Row],[Order Date]],"yyyy")</f>
        <v>2015</v>
      </c>
      <c r="AC197" s="10">
        <v>42020</v>
      </c>
      <c r="AD197" s="2">
        <v>-627.82191999999998</v>
      </c>
      <c r="AE197" s="2">
        <v>1</v>
      </c>
      <c r="AF197" s="2">
        <v>107.95</v>
      </c>
      <c r="AG197" s="2">
        <v>91130</v>
      </c>
      <c r="AH197" s="7" t="str">
        <f>IF(COUNTIF(Returns!$A$2:$A$1635,Orders!AG197)&gt;0,"Returned","Not Returned")</f>
        <v>Not Returned</v>
      </c>
    </row>
    <row r="198" spans="5:34" ht="12.75" customHeight="1" thickTop="1" thickBot="1">
      <c r="E198" s="11">
        <v>18278</v>
      </c>
      <c r="F198" s="12" t="s">
        <v>56</v>
      </c>
      <c r="G198" s="12">
        <v>0.05</v>
      </c>
      <c r="H198" s="12">
        <v>328.14</v>
      </c>
      <c r="I198" s="12">
        <v>91.05</v>
      </c>
      <c r="J198" s="12">
        <v>366</v>
      </c>
      <c r="K198" s="7" t="str">
        <f>IF(COUNTIF(Table1[Customer ID],Table1[[#This Row],[Customer ID]])&gt;1,"Repeat Customer","One-Time Customer")</f>
        <v>One-Time Customer</v>
      </c>
      <c r="L198" s="12" t="s">
        <v>467</v>
      </c>
      <c r="M198" s="12" t="s">
        <v>39</v>
      </c>
      <c r="N198" s="12" t="s">
        <v>58</v>
      </c>
      <c r="O198" s="12" t="s">
        <v>29</v>
      </c>
      <c r="P198" s="12" t="s">
        <v>257</v>
      </c>
      <c r="Q198" s="12" t="s">
        <v>43</v>
      </c>
      <c r="R198" s="12" t="s">
        <v>468</v>
      </c>
      <c r="S198" s="12">
        <v>0.56999999999999995</v>
      </c>
      <c r="T198" s="7">
        <f>Table1[[#This Row],[Profit]]/Table1[[#This Row],[Sales]]</f>
        <v>0.20910639335765607</v>
      </c>
      <c r="U198" s="12" t="s">
        <v>33</v>
      </c>
      <c r="V198" s="12" t="s">
        <v>53</v>
      </c>
      <c r="W198" s="12" t="s">
        <v>469</v>
      </c>
      <c r="X198" s="12" t="s">
        <v>470</v>
      </c>
      <c r="Y198" s="12">
        <v>2910</v>
      </c>
      <c r="Z198" s="13">
        <v>42021</v>
      </c>
      <c r="AA198" s="14" t="str">
        <f>TEXT(Table1[[#This Row],[Order Date]],"mmmm")</f>
        <v>January</v>
      </c>
      <c r="AB198" s="8" t="str">
        <f>TEXT(Table1[[#This Row],[Order Date]],"yyyy")</f>
        <v>2015</v>
      </c>
      <c r="AC198" s="13">
        <v>42023</v>
      </c>
      <c r="AD198" s="12">
        <v>411.5172</v>
      </c>
      <c r="AE198" s="12">
        <v>6</v>
      </c>
      <c r="AF198" s="12">
        <v>1967.98</v>
      </c>
      <c r="AG198" s="12">
        <v>87347</v>
      </c>
      <c r="AH198" s="7" t="str">
        <f>IF(COUNTIF(Returns!$A$2:$A$1635,Orders!AG198)&gt;0,"Returned","Not Returned")</f>
        <v>Not Returned</v>
      </c>
    </row>
    <row r="199" spans="5:34" ht="12.75" customHeight="1" thickTop="1" thickBot="1">
      <c r="E199" s="9">
        <v>24794</v>
      </c>
      <c r="F199" s="2" t="s">
        <v>106</v>
      </c>
      <c r="G199" s="2">
        <v>0.09</v>
      </c>
      <c r="H199" s="2">
        <v>19.23</v>
      </c>
      <c r="I199" s="2">
        <v>6.15</v>
      </c>
      <c r="J199" s="2">
        <v>369</v>
      </c>
      <c r="K199" s="7" t="str">
        <f>IF(COUNTIF(Table1[Customer ID],Table1[[#This Row],[Customer ID]])&gt;1,"Repeat Customer","One-Time Customer")</f>
        <v>One-Time Customer</v>
      </c>
      <c r="L199" s="2" t="s">
        <v>471</v>
      </c>
      <c r="M199" s="2" t="s">
        <v>27</v>
      </c>
      <c r="N199" s="2" t="s">
        <v>28</v>
      </c>
      <c r="O199" s="2" t="s">
        <v>41</v>
      </c>
      <c r="P199" s="2" t="s">
        <v>50</v>
      </c>
      <c r="Q199" s="2" t="s">
        <v>51</v>
      </c>
      <c r="R199" s="2" t="s">
        <v>472</v>
      </c>
      <c r="S199" s="2">
        <v>0.44</v>
      </c>
      <c r="T199" s="7">
        <f>Table1[[#This Row],[Profit]]/Table1[[#This Row],[Sales]]</f>
        <v>0.53598579040852568</v>
      </c>
      <c r="U199" s="2" t="s">
        <v>33</v>
      </c>
      <c r="V199" s="2" t="s">
        <v>34</v>
      </c>
      <c r="W199" s="2" t="s">
        <v>45</v>
      </c>
      <c r="X199" s="2" t="s">
        <v>473</v>
      </c>
      <c r="Y199" s="2">
        <v>94601</v>
      </c>
      <c r="Z199" s="10">
        <v>42105</v>
      </c>
      <c r="AA199" s="14" t="str">
        <f>TEXT(Table1[[#This Row],[Order Date]],"mmmm")</f>
        <v>April</v>
      </c>
      <c r="AB199" s="8" t="str">
        <f>TEXT(Table1[[#This Row],[Order Date]],"yyyy")</f>
        <v>2015</v>
      </c>
      <c r="AC199" s="10">
        <v>42107</v>
      </c>
      <c r="AD199" s="2">
        <v>211.232</v>
      </c>
      <c r="AE199" s="2">
        <v>21</v>
      </c>
      <c r="AF199" s="2">
        <v>394.1</v>
      </c>
      <c r="AG199" s="2">
        <v>90292</v>
      </c>
      <c r="AH199" s="7" t="str">
        <f>IF(COUNTIF(Returns!$A$2:$A$1635,Orders!AG199)&gt;0,"Returned","Not Returned")</f>
        <v>Not Returned</v>
      </c>
    </row>
    <row r="200" spans="5:34" ht="12.75" customHeight="1" thickTop="1" thickBot="1">
      <c r="E200" s="11">
        <v>20401</v>
      </c>
      <c r="F200" s="12" t="s">
        <v>37</v>
      </c>
      <c r="G200" s="12">
        <v>0.02</v>
      </c>
      <c r="H200" s="12">
        <v>20.99</v>
      </c>
      <c r="I200" s="12">
        <v>4.8099999999999996</v>
      </c>
      <c r="J200" s="12">
        <v>370</v>
      </c>
      <c r="K200" s="7" t="str">
        <f>IF(COUNTIF(Table1[Customer ID],Table1[[#This Row],[Customer ID]])&gt;1,"Repeat Customer","One-Time Customer")</f>
        <v>One-Time Customer</v>
      </c>
      <c r="L200" s="12" t="s">
        <v>474</v>
      </c>
      <c r="M200" s="12" t="s">
        <v>49</v>
      </c>
      <c r="N200" s="12" t="s">
        <v>28</v>
      </c>
      <c r="O200" s="12" t="s">
        <v>77</v>
      </c>
      <c r="P200" s="12" t="s">
        <v>78</v>
      </c>
      <c r="Q200" s="12" t="s">
        <v>86</v>
      </c>
      <c r="R200" s="12" t="s">
        <v>475</v>
      </c>
      <c r="S200" s="12">
        <v>0.57999999999999996</v>
      </c>
      <c r="T200" s="7">
        <f>Table1[[#This Row],[Profit]]/Table1[[#This Row],[Sales]]</f>
        <v>0.18689890761665229</v>
      </c>
      <c r="U200" s="12" t="s">
        <v>33</v>
      </c>
      <c r="V200" s="12" t="s">
        <v>53</v>
      </c>
      <c r="W200" s="12" t="s">
        <v>188</v>
      </c>
      <c r="X200" s="12" t="s">
        <v>476</v>
      </c>
      <c r="Y200" s="12">
        <v>4240</v>
      </c>
      <c r="Z200" s="13">
        <v>42151</v>
      </c>
      <c r="AA200" s="14" t="str">
        <f>TEXT(Table1[[#This Row],[Order Date]],"mmmm")</f>
        <v>May</v>
      </c>
      <c r="AB200" s="8" t="str">
        <f>TEXT(Table1[[#This Row],[Order Date]],"yyyy")</f>
        <v>2015</v>
      </c>
      <c r="AC200" s="13">
        <v>42153</v>
      </c>
      <c r="AD200" s="12">
        <v>49.787999999999997</v>
      </c>
      <c r="AE200" s="12">
        <v>15</v>
      </c>
      <c r="AF200" s="12">
        <v>266.39</v>
      </c>
      <c r="AG200" s="12">
        <v>90291</v>
      </c>
      <c r="AH200" s="7" t="str">
        <f>IF(COUNTIF(Returns!$A$2:$A$1635,Orders!AG200)&gt;0,"Returned","Not Returned")</f>
        <v>Not Returned</v>
      </c>
    </row>
    <row r="201" spans="5:34" ht="12.75" customHeight="1" thickTop="1" thickBot="1">
      <c r="E201" s="9">
        <v>20400</v>
      </c>
      <c r="F201" s="2" t="s">
        <v>37</v>
      </c>
      <c r="G201" s="2">
        <v>0.05</v>
      </c>
      <c r="H201" s="2">
        <v>5.4</v>
      </c>
      <c r="I201" s="2">
        <v>7.78</v>
      </c>
      <c r="J201" s="2">
        <v>371</v>
      </c>
      <c r="K201" s="7" t="str">
        <f>IF(COUNTIF(Table1[Customer ID],Table1[[#This Row],[Customer ID]])&gt;1,"Repeat Customer","One-Time Customer")</f>
        <v>One-Time Customer</v>
      </c>
      <c r="L201" s="2" t="s">
        <v>477</v>
      </c>
      <c r="M201" s="2" t="s">
        <v>27</v>
      </c>
      <c r="N201" s="2" t="s">
        <v>28</v>
      </c>
      <c r="O201" s="2" t="s">
        <v>29</v>
      </c>
      <c r="P201" s="2" t="s">
        <v>109</v>
      </c>
      <c r="Q201" s="2" t="s">
        <v>59</v>
      </c>
      <c r="R201" s="2" t="s">
        <v>310</v>
      </c>
      <c r="S201" s="2">
        <v>0.37</v>
      </c>
      <c r="T201" s="7">
        <f>Table1[[#This Row],[Profit]]/Table1[[#This Row],[Sales]]</f>
        <v>-2.5594268622153611</v>
      </c>
      <c r="U201" s="2" t="s">
        <v>33</v>
      </c>
      <c r="V201" s="2" t="s">
        <v>53</v>
      </c>
      <c r="W201" s="2" t="s">
        <v>193</v>
      </c>
      <c r="X201" s="2" t="s">
        <v>478</v>
      </c>
      <c r="Y201" s="2">
        <v>2149</v>
      </c>
      <c r="Z201" s="10">
        <v>42151</v>
      </c>
      <c r="AA201" s="14" t="str">
        <f>TEXT(Table1[[#This Row],[Order Date]],"mmmm")</f>
        <v>May</v>
      </c>
      <c r="AB201" s="8" t="str">
        <f>TEXT(Table1[[#This Row],[Order Date]],"yyyy")</f>
        <v>2015</v>
      </c>
      <c r="AC201" s="10">
        <v>42153</v>
      </c>
      <c r="AD201" s="2">
        <v>-132.62950000000001</v>
      </c>
      <c r="AE201" s="2">
        <v>9</v>
      </c>
      <c r="AF201" s="2">
        <v>51.82</v>
      </c>
      <c r="AG201" s="2">
        <v>90291</v>
      </c>
      <c r="AH201" s="7" t="str">
        <f>IF(COUNTIF(Returns!$A$2:$A$1635,Orders!AG201)&gt;0,"Returned","Not Returned")</f>
        <v>Not Returned</v>
      </c>
    </row>
    <row r="202" spans="5:34" ht="12.75" customHeight="1" thickTop="1" thickBot="1">
      <c r="E202" s="11">
        <v>3392</v>
      </c>
      <c r="F202" s="12" t="s">
        <v>37</v>
      </c>
      <c r="G202" s="12">
        <v>0.02</v>
      </c>
      <c r="H202" s="12">
        <v>200.98</v>
      </c>
      <c r="I202" s="12">
        <v>55.96</v>
      </c>
      <c r="J202" s="12">
        <v>373</v>
      </c>
      <c r="K202" s="7" t="str">
        <f>IF(COUNTIF(Table1[Customer ID],Table1[[#This Row],[Customer ID]])&gt;1,"Repeat Customer","One-Time Customer")</f>
        <v>Repeat Customer</v>
      </c>
      <c r="L202" s="12" t="s">
        <v>479</v>
      </c>
      <c r="M202" s="12" t="s">
        <v>39</v>
      </c>
      <c r="N202" s="12" t="s">
        <v>58</v>
      </c>
      <c r="O202" s="12" t="s">
        <v>41</v>
      </c>
      <c r="P202" s="12" t="s">
        <v>191</v>
      </c>
      <c r="Q202" s="12" t="s">
        <v>121</v>
      </c>
      <c r="R202" s="12" t="s">
        <v>480</v>
      </c>
      <c r="S202" s="12">
        <v>0.75</v>
      </c>
      <c r="T202" s="7">
        <f>Table1[[#This Row],[Profit]]/Table1[[#This Row],[Sales]]</f>
        <v>-1.7152710805484507E-2</v>
      </c>
      <c r="U202" s="12" t="s">
        <v>33</v>
      </c>
      <c r="V202" s="12" t="s">
        <v>61</v>
      </c>
      <c r="W202" s="12" t="s">
        <v>300</v>
      </c>
      <c r="X202" s="12" t="s">
        <v>301</v>
      </c>
      <c r="Y202" s="12">
        <v>48234</v>
      </c>
      <c r="Z202" s="13">
        <v>42077</v>
      </c>
      <c r="AA202" s="14" t="str">
        <f>TEXT(Table1[[#This Row],[Order Date]],"mmmm")</f>
        <v>March</v>
      </c>
      <c r="AB202" s="8" t="str">
        <f>TEXT(Table1[[#This Row],[Order Date]],"yyyy")</f>
        <v>2015</v>
      </c>
      <c r="AC202" s="13">
        <v>42079</v>
      </c>
      <c r="AD202" s="12">
        <v>-163.63</v>
      </c>
      <c r="AE202" s="12">
        <v>45</v>
      </c>
      <c r="AF202" s="12">
        <v>9539.6</v>
      </c>
      <c r="AG202" s="12">
        <v>24193</v>
      </c>
      <c r="AH202" s="7" t="str">
        <f>IF(COUNTIF(Returns!$A$2:$A$1635,Orders!AG202)&gt;0,"Returned","Not Returned")</f>
        <v>Not Returned</v>
      </c>
    </row>
    <row r="203" spans="5:34" ht="12.75" customHeight="1" thickTop="1" thickBot="1">
      <c r="E203" s="9">
        <v>3393</v>
      </c>
      <c r="F203" s="2" t="s">
        <v>37</v>
      </c>
      <c r="G203" s="2">
        <v>0.02</v>
      </c>
      <c r="H203" s="2">
        <v>4.28</v>
      </c>
      <c r="I203" s="2">
        <v>5.17</v>
      </c>
      <c r="J203" s="2">
        <v>373</v>
      </c>
      <c r="K203" s="7" t="str">
        <f>IF(COUNTIF(Table1[Customer ID],Table1[[#This Row],[Customer ID]])&gt;1,"Repeat Customer","One-Time Customer")</f>
        <v>Repeat Customer</v>
      </c>
      <c r="L203" s="2" t="s">
        <v>479</v>
      </c>
      <c r="M203" s="2" t="s">
        <v>49</v>
      </c>
      <c r="N203" s="2" t="s">
        <v>58</v>
      </c>
      <c r="O203" s="2" t="s">
        <v>29</v>
      </c>
      <c r="P203" s="2" t="s">
        <v>93</v>
      </c>
      <c r="Q203" s="2" t="s">
        <v>59</v>
      </c>
      <c r="R203" s="2" t="s">
        <v>481</v>
      </c>
      <c r="S203" s="2">
        <v>0.4</v>
      </c>
      <c r="T203" s="7">
        <f>Table1[[#This Row],[Profit]]/Table1[[#This Row],[Sales]]</f>
        <v>-0.58137629710540684</v>
      </c>
      <c r="U203" s="2" t="s">
        <v>33</v>
      </c>
      <c r="V203" s="2" t="s">
        <v>61</v>
      </c>
      <c r="W203" s="2" t="s">
        <v>300</v>
      </c>
      <c r="X203" s="2" t="s">
        <v>301</v>
      </c>
      <c r="Y203" s="2">
        <v>48234</v>
      </c>
      <c r="Z203" s="10">
        <v>42077</v>
      </c>
      <c r="AA203" s="14" t="str">
        <f>TEXT(Table1[[#This Row],[Order Date]],"mmmm")</f>
        <v>March</v>
      </c>
      <c r="AB203" s="8" t="str">
        <f>TEXT(Table1[[#This Row],[Order Date]],"yyyy")</f>
        <v>2015</v>
      </c>
      <c r="AC203" s="10">
        <v>42078</v>
      </c>
      <c r="AD203" s="2">
        <v>-63.87</v>
      </c>
      <c r="AE203" s="2">
        <v>24</v>
      </c>
      <c r="AF203" s="2">
        <v>109.86</v>
      </c>
      <c r="AG203" s="2">
        <v>24193</v>
      </c>
      <c r="AH203" s="7" t="str">
        <f>IF(COUNTIF(Returns!$A$2:$A$1635,Orders!AG203)&gt;0,"Returned","Not Returned")</f>
        <v>Not Returned</v>
      </c>
    </row>
    <row r="204" spans="5:34" ht="12.75" customHeight="1" thickTop="1" thickBot="1">
      <c r="E204" s="11">
        <v>3394</v>
      </c>
      <c r="F204" s="12" t="s">
        <v>37</v>
      </c>
      <c r="G204" s="12">
        <v>0.04</v>
      </c>
      <c r="H204" s="12">
        <v>85.99</v>
      </c>
      <c r="I204" s="12">
        <v>0.99</v>
      </c>
      <c r="J204" s="12">
        <v>373</v>
      </c>
      <c r="K204" s="7" t="str">
        <f>IF(COUNTIF(Table1[Customer ID],Table1[[#This Row],[Customer ID]])&gt;1,"Repeat Customer","One-Time Customer")</f>
        <v>Repeat Customer</v>
      </c>
      <c r="L204" s="12" t="s">
        <v>479</v>
      </c>
      <c r="M204" s="12" t="s">
        <v>49</v>
      </c>
      <c r="N204" s="12" t="s">
        <v>58</v>
      </c>
      <c r="O204" s="12" t="s">
        <v>77</v>
      </c>
      <c r="P204" s="12" t="s">
        <v>78</v>
      </c>
      <c r="Q204" s="12" t="s">
        <v>31</v>
      </c>
      <c r="R204" s="12" t="s">
        <v>482</v>
      </c>
      <c r="S204" s="12">
        <v>0.85</v>
      </c>
      <c r="T204" s="7">
        <f>Table1[[#This Row],[Profit]]/Table1[[#This Row],[Sales]]</f>
        <v>-0.12279969996705246</v>
      </c>
      <c r="U204" s="12" t="s">
        <v>33</v>
      </c>
      <c r="V204" s="12" t="s">
        <v>61</v>
      </c>
      <c r="W204" s="12" t="s">
        <v>300</v>
      </c>
      <c r="X204" s="12" t="s">
        <v>301</v>
      </c>
      <c r="Y204" s="12">
        <v>48234</v>
      </c>
      <c r="Z204" s="13">
        <v>42077</v>
      </c>
      <c r="AA204" s="14" t="str">
        <f>TEXT(Table1[[#This Row],[Order Date]],"mmmm")</f>
        <v>March</v>
      </c>
      <c r="AB204" s="8" t="str">
        <f>TEXT(Table1[[#This Row],[Order Date]],"yyyy")</f>
        <v>2015</v>
      </c>
      <c r="AC204" s="13">
        <v>42079</v>
      </c>
      <c r="AD204" s="12">
        <v>-175.17500000000001</v>
      </c>
      <c r="AE204" s="12">
        <v>19</v>
      </c>
      <c r="AF204" s="12">
        <v>1426.51</v>
      </c>
      <c r="AG204" s="12">
        <v>24193</v>
      </c>
      <c r="AH204" s="7" t="str">
        <f>IF(COUNTIF(Returns!$A$2:$A$1635,Orders!AG204)&gt;0,"Returned","Not Returned")</f>
        <v>Not Returned</v>
      </c>
    </row>
    <row r="205" spans="5:34" ht="12.75" customHeight="1" thickTop="1" thickBot="1">
      <c r="E205" s="9">
        <v>21392</v>
      </c>
      <c r="F205" s="2" t="s">
        <v>37</v>
      </c>
      <c r="G205" s="2">
        <v>0.02</v>
      </c>
      <c r="H205" s="2">
        <v>200.98</v>
      </c>
      <c r="I205" s="2">
        <v>55.96</v>
      </c>
      <c r="J205" s="2">
        <v>375</v>
      </c>
      <c r="K205" s="7" t="str">
        <f>IF(COUNTIF(Table1[Customer ID],Table1[[#This Row],[Customer ID]])&gt;1,"Repeat Customer","One-Time Customer")</f>
        <v>Repeat Customer</v>
      </c>
      <c r="L205" s="2" t="s">
        <v>483</v>
      </c>
      <c r="M205" s="2" t="s">
        <v>39</v>
      </c>
      <c r="N205" s="2" t="s">
        <v>58</v>
      </c>
      <c r="O205" s="2" t="s">
        <v>41</v>
      </c>
      <c r="P205" s="2" t="s">
        <v>191</v>
      </c>
      <c r="Q205" s="2" t="s">
        <v>121</v>
      </c>
      <c r="R205" s="2" t="s">
        <v>480</v>
      </c>
      <c r="S205" s="2">
        <v>0.75</v>
      </c>
      <c r="T205" s="7">
        <f>Table1[[#This Row],[Profit]]/Table1[[#This Row],[Sales]]</f>
        <v>-9.6465457352373579E-2</v>
      </c>
      <c r="U205" s="2" t="s">
        <v>33</v>
      </c>
      <c r="V205" s="2" t="s">
        <v>136</v>
      </c>
      <c r="W205" s="2" t="s">
        <v>244</v>
      </c>
      <c r="X205" s="2" t="s">
        <v>484</v>
      </c>
      <c r="Y205" s="2">
        <v>37814</v>
      </c>
      <c r="Z205" s="10">
        <v>42077</v>
      </c>
      <c r="AA205" s="14" t="str">
        <f>TEXT(Table1[[#This Row],[Order Date]],"mmmm")</f>
        <v>March</v>
      </c>
      <c r="AB205" s="8" t="str">
        <f>TEXT(Table1[[#This Row],[Order Date]],"yyyy")</f>
        <v>2015</v>
      </c>
      <c r="AC205" s="10">
        <v>42079</v>
      </c>
      <c r="AD205" s="2">
        <v>-224.94779999999997</v>
      </c>
      <c r="AE205" s="2">
        <v>11</v>
      </c>
      <c r="AF205" s="2">
        <v>2331.9</v>
      </c>
      <c r="AG205" s="2">
        <v>90917</v>
      </c>
      <c r="AH205" s="7" t="str">
        <f>IF(COUNTIF(Returns!$A$2:$A$1635,Orders!AG205)&gt;0,"Returned","Not Returned")</f>
        <v>Not Returned</v>
      </c>
    </row>
    <row r="206" spans="5:34" ht="12.75" customHeight="1" thickTop="1" thickBot="1">
      <c r="E206" s="11">
        <v>21393</v>
      </c>
      <c r="F206" s="12" t="s">
        <v>37</v>
      </c>
      <c r="G206" s="12">
        <v>0.02</v>
      </c>
      <c r="H206" s="12">
        <v>4.28</v>
      </c>
      <c r="I206" s="12">
        <v>5.17</v>
      </c>
      <c r="J206" s="12">
        <v>375</v>
      </c>
      <c r="K206" s="7" t="str">
        <f>IF(COUNTIF(Table1[Customer ID],Table1[[#This Row],[Customer ID]])&gt;1,"Repeat Customer","One-Time Customer")</f>
        <v>Repeat Customer</v>
      </c>
      <c r="L206" s="12" t="s">
        <v>483</v>
      </c>
      <c r="M206" s="12" t="s">
        <v>49</v>
      </c>
      <c r="N206" s="12" t="s">
        <v>58</v>
      </c>
      <c r="O206" s="12" t="s">
        <v>29</v>
      </c>
      <c r="P206" s="12" t="s">
        <v>93</v>
      </c>
      <c r="Q206" s="12" t="s">
        <v>59</v>
      </c>
      <c r="R206" s="12" t="s">
        <v>481</v>
      </c>
      <c r="S206" s="12">
        <v>0.4</v>
      </c>
      <c r="T206" s="7">
        <f>Table1[[#This Row],[Profit]]/Table1[[#This Row],[Sales]]</f>
        <v>7.1641791044776113</v>
      </c>
      <c r="U206" s="12" t="s">
        <v>33</v>
      </c>
      <c r="V206" s="12" t="s">
        <v>136</v>
      </c>
      <c r="W206" s="12" t="s">
        <v>244</v>
      </c>
      <c r="X206" s="12" t="s">
        <v>484</v>
      </c>
      <c r="Y206" s="12">
        <v>37814</v>
      </c>
      <c r="Z206" s="13">
        <v>42077</v>
      </c>
      <c r="AA206" s="14" t="str">
        <f>TEXT(Table1[[#This Row],[Order Date]],"mmmm")</f>
        <v>March</v>
      </c>
      <c r="AB206" s="8" t="str">
        <f>TEXT(Table1[[#This Row],[Order Date]],"yyyy")</f>
        <v>2015</v>
      </c>
      <c r="AC206" s="13">
        <v>42078</v>
      </c>
      <c r="AD206" s="12">
        <v>196.79999999999998</v>
      </c>
      <c r="AE206" s="12">
        <v>6</v>
      </c>
      <c r="AF206" s="12">
        <v>27.47</v>
      </c>
      <c r="AG206" s="12">
        <v>90917</v>
      </c>
      <c r="AH206" s="7" t="str">
        <f>IF(COUNTIF(Returns!$A$2:$A$1635,Orders!AG206)&gt;0,"Returned","Not Returned")</f>
        <v>Not Returned</v>
      </c>
    </row>
    <row r="207" spans="5:34" ht="12.75" customHeight="1" thickTop="1" thickBot="1">
      <c r="E207" s="9">
        <v>19073</v>
      </c>
      <c r="F207" s="2" t="s">
        <v>56</v>
      </c>
      <c r="G207" s="2">
        <v>0.03</v>
      </c>
      <c r="H207" s="2">
        <v>25.98</v>
      </c>
      <c r="I207" s="2">
        <v>5.37</v>
      </c>
      <c r="J207" s="2">
        <v>377</v>
      </c>
      <c r="K207" s="7" t="str">
        <f>IF(COUNTIF(Table1[Customer ID],Table1[[#This Row],[Customer ID]])&gt;1,"Repeat Customer","One-Time Customer")</f>
        <v>One-Time Customer</v>
      </c>
      <c r="L207" s="2" t="s">
        <v>485</v>
      </c>
      <c r="M207" s="2" t="s">
        <v>49</v>
      </c>
      <c r="N207" s="2" t="s">
        <v>114</v>
      </c>
      <c r="O207" s="2" t="s">
        <v>29</v>
      </c>
      <c r="P207" s="2" t="s">
        <v>257</v>
      </c>
      <c r="Q207" s="2" t="s">
        <v>86</v>
      </c>
      <c r="R207" s="2" t="s">
        <v>486</v>
      </c>
      <c r="S207" s="2">
        <v>0.5</v>
      </c>
      <c r="T207" s="7">
        <f>Table1[[#This Row],[Profit]]/Table1[[#This Row],[Sales]]</f>
        <v>0.54253390326990247</v>
      </c>
      <c r="U207" s="2" t="s">
        <v>33</v>
      </c>
      <c r="V207" s="2" t="s">
        <v>61</v>
      </c>
      <c r="W207" s="2" t="s">
        <v>178</v>
      </c>
      <c r="X207" s="2" t="s">
        <v>431</v>
      </c>
      <c r="Y207" s="2">
        <v>60510</v>
      </c>
      <c r="Z207" s="10">
        <v>42111</v>
      </c>
      <c r="AA207" s="14" t="str">
        <f>TEXT(Table1[[#This Row],[Order Date]],"mmmm")</f>
        <v>April</v>
      </c>
      <c r="AB207" s="8" t="str">
        <f>TEXT(Table1[[#This Row],[Order Date]],"yyyy")</f>
        <v>2015</v>
      </c>
      <c r="AC207" s="10">
        <v>42111</v>
      </c>
      <c r="AD207" s="2">
        <v>250.03759999999997</v>
      </c>
      <c r="AE207" s="2">
        <v>17</v>
      </c>
      <c r="AF207" s="2">
        <v>460.87</v>
      </c>
      <c r="AG207" s="2">
        <v>89579</v>
      </c>
      <c r="AH207" s="7" t="str">
        <f>IF(COUNTIF(Returns!$A$2:$A$1635,Orders!AG207)&gt;0,"Returned","Not Returned")</f>
        <v>Not Returned</v>
      </c>
    </row>
    <row r="208" spans="5:34" ht="12.75" customHeight="1" thickTop="1" thickBot="1">
      <c r="E208" s="11">
        <v>22401</v>
      </c>
      <c r="F208" s="12" t="s">
        <v>37</v>
      </c>
      <c r="G208" s="12">
        <v>7.0000000000000007E-2</v>
      </c>
      <c r="H208" s="12">
        <v>415.88</v>
      </c>
      <c r="I208" s="12">
        <v>11.37</v>
      </c>
      <c r="J208" s="12">
        <v>381</v>
      </c>
      <c r="K208" s="7" t="str">
        <f>IF(COUNTIF(Table1[Customer ID],Table1[[#This Row],[Customer ID]])&gt;1,"Repeat Customer","One-Time Customer")</f>
        <v>One-Time Customer</v>
      </c>
      <c r="L208" s="12" t="s">
        <v>487</v>
      </c>
      <c r="M208" s="12" t="s">
        <v>49</v>
      </c>
      <c r="N208" s="12" t="s">
        <v>28</v>
      </c>
      <c r="O208" s="12" t="s">
        <v>29</v>
      </c>
      <c r="P208" s="12" t="s">
        <v>141</v>
      </c>
      <c r="Q208" s="12" t="s">
        <v>59</v>
      </c>
      <c r="R208" s="12" t="s">
        <v>488</v>
      </c>
      <c r="S208" s="12">
        <v>0.56999999999999995</v>
      </c>
      <c r="T208" s="7">
        <f>Table1[[#This Row],[Profit]]/Table1[[#This Row],[Sales]]</f>
        <v>-1.3677473321335329</v>
      </c>
      <c r="U208" s="12" t="s">
        <v>33</v>
      </c>
      <c r="V208" s="12" t="s">
        <v>61</v>
      </c>
      <c r="W208" s="12" t="s">
        <v>178</v>
      </c>
      <c r="X208" s="12" t="s">
        <v>489</v>
      </c>
      <c r="Y208" s="12">
        <v>61701</v>
      </c>
      <c r="Z208" s="13">
        <v>42125</v>
      </c>
      <c r="AA208" s="14" t="str">
        <f>TEXT(Table1[[#This Row],[Order Date]],"mmmm")</f>
        <v>May</v>
      </c>
      <c r="AB208" s="8" t="str">
        <f>TEXT(Table1[[#This Row],[Order Date]],"yyyy")</f>
        <v>2015</v>
      </c>
      <c r="AC208" s="13">
        <v>42125</v>
      </c>
      <c r="AD208" s="12">
        <v>-539.59</v>
      </c>
      <c r="AE208" s="12">
        <v>1</v>
      </c>
      <c r="AF208" s="12">
        <v>394.51</v>
      </c>
      <c r="AG208" s="12">
        <v>88929</v>
      </c>
      <c r="AH208" s="7" t="str">
        <f>IF(COUNTIF(Returns!$A$2:$A$1635,Orders!AG208)&gt;0,"Returned","Not Returned")</f>
        <v>Not Returned</v>
      </c>
    </row>
    <row r="209" spans="5:34" ht="12.75" customHeight="1" thickTop="1" thickBot="1">
      <c r="E209" s="9">
        <v>21281</v>
      </c>
      <c r="F209" s="2" t="s">
        <v>47</v>
      </c>
      <c r="G209" s="2">
        <v>0.06</v>
      </c>
      <c r="H209" s="2">
        <v>5.34</v>
      </c>
      <c r="I209" s="2">
        <v>5.63</v>
      </c>
      <c r="J209" s="2">
        <v>383</v>
      </c>
      <c r="K209" s="7" t="str">
        <f>IF(COUNTIF(Table1[Customer ID],Table1[[#This Row],[Customer ID]])&gt;1,"Repeat Customer","One-Time Customer")</f>
        <v>Repeat Customer</v>
      </c>
      <c r="L209" s="2" t="s">
        <v>490</v>
      </c>
      <c r="M209" s="2" t="s">
        <v>49</v>
      </c>
      <c r="N209" s="2" t="s">
        <v>28</v>
      </c>
      <c r="O209" s="2" t="s">
        <v>29</v>
      </c>
      <c r="P209" s="2" t="s">
        <v>109</v>
      </c>
      <c r="Q209" s="2" t="s">
        <v>59</v>
      </c>
      <c r="R209" s="2" t="s">
        <v>491</v>
      </c>
      <c r="S209" s="2">
        <v>0.39</v>
      </c>
      <c r="T209" s="7">
        <f>Table1[[#This Row],[Profit]]/Table1[[#This Row],[Sales]]</f>
        <v>-2.1428978007761965</v>
      </c>
      <c r="U209" s="2" t="s">
        <v>33</v>
      </c>
      <c r="V209" s="2" t="s">
        <v>53</v>
      </c>
      <c r="W209" s="2" t="s">
        <v>234</v>
      </c>
      <c r="X209" s="2" t="s">
        <v>492</v>
      </c>
      <c r="Y209" s="2">
        <v>19026</v>
      </c>
      <c r="Z209" s="10">
        <v>42082</v>
      </c>
      <c r="AA209" s="14" t="str">
        <f>TEXT(Table1[[#This Row],[Order Date]],"mmmm")</f>
        <v>March</v>
      </c>
      <c r="AB209" s="8" t="str">
        <f>TEXT(Table1[[#This Row],[Order Date]],"yyyy")</f>
        <v>2015</v>
      </c>
      <c r="AC209" s="10">
        <v>42082</v>
      </c>
      <c r="AD209" s="2">
        <v>-82.822999999999993</v>
      </c>
      <c r="AE209" s="2">
        <v>7</v>
      </c>
      <c r="AF209" s="2">
        <v>38.65</v>
      </c>
      <c r="AG209" s="2">
        <v>88928</v>
      </c>
      <c r="AH209" s="7" t="str">
        <f>IF(COUNTIF(Returns!$A$2:$A$1635,Orders!AG209)&gt;0,"Returned","Not Returned")</f>
        <v>Not Returned</v>
      </c>
    </row>
    <row r="210" spans="5:34" ht="12.75" customHeight="1" thickTop="1" thickBot="1">
      <c r="E210" s="11">
        <v>21282</v>
      </c>
      <c r="F210" s="12" t="s">
        <v>47</v>
      </c>
      <c r="G210" s="12">
        <v>7.0000000000000007E-2</v>
      </c>
      <c r="H210" s="12">
        <v>65.989999999999995</v>
      </c>
      <c r="I210" s="12">
        <v>5.26</v>
      </c>
      <c r="J210" s="12">
        <v>383</v>
      </c>
      <c r="K210" s="7" t="str">
        <f>IF(COUNTIF(Table1[Customer ID],Table1[[#This Row],[Customer ID]])&gt;1,"Repeat Customer","One-Time Customer")</f>
        <v>Repeat Customer</v>
      </c>
      <c r="L210" s="12" t="s">
        <v>490</v>
      </c>
      <c r="M210" s="12" t="s">
        <v>27</v>
      </c>
      <c r="N210" s="12" t="s">
        <v>28</v>
      </c>
      <c r="O210" s="12" t="s">
        <v>77</v>
      </c>
      <c r="P210" s="12" t="s">
        <v>78</v>
      </c>
      <c r="Q210" s="12" t="s">
        <v>59</v>
      </c>
      <c r="R210" s="12" t="s">
        <v>493</v>
      </c>
      <c r="S210" s="12">
        <v>0.56000000000000005</v>
      </c>
      <c r="T210" s="7">
        <f>Table1[[#This Row],[Profit]]/Table1[[#This Row],[Sales]]</f>
        <v>0.3826680484579924</v>
      </c>
      <c r="U210" s="12" t="s">
        <v>33</v>
      </c>
      <c r="V210" s="12" t="s">
        <v>53</v>
      </c>
      <c r="W210" s="12" t="s">
        <v>234</v>
      </c>
      <c r="X210" s="12" t="s">
        <v>492</v>
      </c>
      <c r="Y210" s="12">
        <v>19026</v>
      </c>
      <c r="Z210" s="13">
        <v>42082</v>
      </c>
      <c r="AA210" s="14" t="str">
        <f>TEXT(Table1[[#This Row],[Order Date]],"mmmm")</f>
        <v>March</v>
      </c>
      <c r="AB210" s="8" t="str">
        <f>TEXT(Table1[[#This Row],[Order Date]],"yyyy")</f>
        <v>2015</v>
      </c>
      <c r="AC210" s="13">
        <v>42084</v>
      </c>
      <c r="AD210" s="12">
        <v>107.08200000000001</v>
      </c>
      <c r="AE210" s="12">
        <v>5</v>
      </c>
      <c r="AF210" s="12">
        <v>279.83</v>
      </c>
      <c r="AG210" s="12">
        <v>88928</v>
      </c>
      <c r="AH210" s="7" t="str">
        <f>IF(COUNTIF(Returns!$A$2:$A$1635,Orders!AG210)&gt;0,"Returned","Not Returned")</f>
        <v>Not Returned</v>
      </c>
    </row>
    <row r="211" spans="5:34" ht="12.75" customHeight="1" thickTop="1" thickBot="1">
      <c r="E211" s="9">
        <v>20919</v>
      </c>
      <c r="F211" s="2" t="s">
        <v>25</v>
      </c>
      <c r="G211" s="2">
        <v>0.1</v>
      </c>
      <c r="H211" s="2">
        <v>8.8800000000000008</v>
      </c>
      <c r="I211" s="2">
        <v>6.28</v>
      </c>
      <c r="J211" s="2">
        <v>387</v>
      </c>
      <c r="K211" s="7" t="str">
        <f>IF(COUNTIF(Table1[Customer ID],Table1[[#This Row],[Customer ID]])&gt;1,"Repeat Customer","One-Time Customer")</f>
        <v>One-Time Customer</v>
      </c>
      <c r="L211" s="2" t="s">
        <v>494</v>
      </c>
      <c r="M211" s="2" t="s">
        <v>27</v>
      </c>
      <c r="N211" s="2" t="s">
        <v>28</v>
      </c>
      <c r="O211" s="2" t="s">
        <v>29</v>
      </c>
      <c r="P211" s="2" t="s">
        <v>109</v>
      </c>
      <c r="Q211" s="2" t="s">
        <v>59</v>
      </c>
      <c r="R211" s="2" t="s">
        <v>495</v>
      </c>
      <c r="S211" s="2">
        <v>0.35</v>
      </c>
      <c r="T211" s="7">
        <f>Table1[[#This Row],[Profit]]/Table1[[#This Row],[Sales]]</f>
        <v>-0.21500197005516156</v>
      </c>
      <c r="U211" s="2" t="s">
        <v>33</v>
      </c>
      <c r="V211" s="2" t="s">
        <v>61</v>
      </c>
      <c r="W211" s="2" t="s">
        <v>496</v>
      </c>
      <c r="X211" s="2" t="s">
        <v>497</v>
      </c>
      <c r="Y211" s="2">
        <v>68801</v>
      </c>
      <c r="Z211" s="10">
        <v>42167</v>
      </c>
      <c r="AA211" s="14" t="str">
        <f>TEXT(Table1[[#This Row],[Order Date]],"mmmm")</f>
        <v>June</v>
      </c>
      <c r="AB211" s="8" t="str">
        <f>TEXT(Table1[[#This Row],[Order Date]],"yyyy")</f>
        <v>2015</v>
      </c>
      <c r="AC211" s="10">
        <v>42169</v>
      </c>
      <c r="AD211" s="2">
        <v>-27.283750000000001</v>
      </c>
      <c r="AE211" s="2">
        <v>15</v>
      </c>
      <c r="AF211" s="2">
        <v>126.9</v>
      </c>
      <c r="AG211" s="2">
        <v>90339</v>
      </c>
      <c r="AH211" s="7" t="str">
        <f>IF(COUNTIF(Returns!$A$2:$A$1635,Orders!AG211)&gt;0,"Returned","Not Returned")</f>
        <v>Not Returned</v>
      </c>
    </row>
    <row r="212" spans="5:34" ht="12.75" customHeight="1" thickTop="1" thickBot="1">
      <c r="E212" s="11">
        <v>22223</v>
      </c>
      <c r="F212" s="12" t="s">
        <v>47</v>
      </c>
      <c r="G212" s="12">
        <v>0.03</v>
      </c>
      <c r="H212" s="12">
        <v>5.28</v>
      </c>
      <c r="I212" s="12">
        <v>5.66</v>
      </c>
      <c r="J212" s="12">
        <v>388</v>
      </c>
      <c r="K212" s="7" t="str">
        <f>IF(COUNTIF(Table1[Customer ID],Table1[[#This Row],[Customer ID]])&gt;1,"Repeat Customer","One-Time Customer")</f>
        <v>Repeat Customer</v>
      </c>
      <c r="L212" s="12" t="s">
        <v>498</v>
      </c>
      <c r="M212" s="12" t="s">
        <v>49</v>
      </c>
      <c r="N212" s="12" t="s">
        <v>28</v>
      </c>
      <c r="O212" s="12" t="s">
        <v>29</v>
      </c>
      <c r="P212" s="12" t="s">
        <v>93</v>
      </c>
      <c r="Q212" s="12" t="s">
        <v>59</v>
      </c>
      <c r="R212" s="12" t="s">
        <v>499</v>
      </c>
      <c r="S212" s="12">
        <v>0.4</v>
      </c>
      <c r="T212" s="7">
        <f>Table1[[#This Row],[Profit]]/Table1[[#This Row],[Sales]]</f>
        <v>-2.2593865030674847</v>
      </c>
      <c r="U212" s="12" t="s">
        <v>33</v>
      </c>
      <c r="V212" s="12" t="s">
        <v>61</v>
      </c>
      <c r="W212" s="12" t="s">
        <v>496</v>
      </c>
      <c r="X212" s="12" t="s">
        <v>500</v>
      </c>
      <c r="Y212" s="12">
        <v>68847</v>
      </c>
      <c r="Z212" s="13">
        <v>42007</v>
      </c>
      <c r="AA212" s="14" t="str">
        <f>TEXT(Table1[[#This Row],[Order Date]],"mmmm")</f>
        <v>January</v>
      </c>
      <c r="AB212" s="8" t="str">
        <f>TEXT(Table1[[#This Row],[Order Date]],"yyyy")</f>
        <v>2015</v>
      </c>
      <c r="AC212" s="13">
        <v>42009</v>
      </c>
      <c r="AD212" s="12">
        <v>-51.559199999999997</v>
      </c>
      <c r="AE212" s="12">
        <v>4</v>
      </c>
      <c r="AF212" s="12">
        <v>22.82</v>
      </c>
      <c r="AG212" s="12">
        <v>90337</v>
      </c>
      <c r="AH212" s="7" t="str">
        <f>IF(COUNTIF(Returns!$A$2:$A$1635,Orders!AG212)&gt;0,"Returned","Not Returned")</f>
        <v>Not Returned</v>
      </c>
    </row>
    <row r="213" spans="5:34" ht="12.75" customHeight="1" thickTop="1" thickBot="1">
      <c r="E213" s="9">
        <v>22224</v>
      </c>
      <c r="F213" s="2" t="s">
        <v>47</v>
      </c>
      <c r="G213" s="2">
        <v>0.01</v>
      </c>
      <c r="H213" s="2">
        <v>110.99</v>
      </c>
      <c r="I213" s="2">
        <v>2.5</v>
      </c>
      <c r="J213" s="2">
        <v>388</v>
      </c>
      <c r="K213" s="7" t="str">
        <f>IF(COUNTIF(Table1[Customer ID],Table1[[#This Row],[Customer ID]])&gt;1,"Repeat Customer","One-Time Customer")</f>
        <v>Repeat Customer</v>
      </c>
      <c r="L213" s="2" t="s">
        <v>498</v>
      </c>
      <c r="M213" s="2" t="s">
        <v>49</v>
      </c>
      <c r="N213" s="2" t="s">
        <v>28</v>
      </c>
      <c r="O213" s="2" t="s">
        <v>77</v>
      </c>
      <c r="P213" s="2" t="s">
        <v>78</v>
      </c>
      <c r="Q213" s="2" t="s">
        <v>59</v>
      </c>
      <c r="R213" s="2" t="s">
        <v>501</v>
      </c>
      <c r="S213" s="2">
        <v>0.56999999999999995</v>
      </c>
      <c r="T213" s="7">
        <f>Table1[[#This Row],[Profit]]/Table1[[#This Row],[Sales]]</f>
        <v>-1.3970408141630446</v>
      </c>
      <c r="U213" s="2" t="s">
        <v>33</v>
      </c>
      <c r="V213" s="2" t="s">
        <v>61</v>
      </c>
      <c r="W213" s="2" t="s">
        <v>496</v>
      </c>
      <c r="X213" s="2" t="s">
        <v>500</v>
      </c>
      <c r="Y213" s="2">
        <v>68847</v>
      </c>
      <c r="Z213" s="10">
        <v>42007</v>
      </c>
      <c r="AA213" s="14" t="str">
        <f>TEXT(Table1[[#This Row],[Order Date]],"mmmm")</f>
        <v>January</v>
      </c>
      <c r="AB213" s="8" t="str">
        <f>TEXT(Table1[[#This Row],[Order Date]],"yyyy")</f>
        <v>2015</v>
      </c>
      <c r="AC213" s="10">
        <v>42010</v>
      </c>
      <c r="AD213" s="2">
        <v>-263.56572</v>
      </c>
      <c r="AE213" s="2">
        <v>2</v>
      </c>
      <c r="AF213" s="2">
        <v>188.66</v>
      </c>
      <c r="AG213" s="2">
        <v>90337</v>
      </c>
      <c r="AH213" s="7" t="str">
        <f>IF(COUNTIF(Returns!$A$2:$A$1635,Orders!AG213)&gt;0,"Returned","Not Returned")</f>
        <v>Not Returned</v>
      </c>
    </row>
    <row r="214" spans="5:34" ht="12.75" customHeight="1" thickTop="1" thickBot="1">
      <c r="E214" s="11">
        <v>23853</v>
      </c>
      <c r="F214" s="12" t="s">
        <v>106</v>
      </c>
      <c r="G214" s="12">
        <v>0.03</v>
      </c>
      <c r="H214" s="12">
        <v>160.97999999999999</v>
      </c>
      <c r="I214" s="12">
        <v>30</v>
      </c>
      <c r="J214" s="12">
        <v>389</v>
      </c>
      <c r="K214" s="7" t="str">
        <f>IF(COUNTIF(Table1[Customer ID],Table1[[#This Row],[Customer ID]])&gt;1,"Repeat Customer","One-Time Customer")</f>
        <v>One-Time Customer</v>
      </c>
      <c r="L214" s="12" t="s">
        <v>502</v>
      </c>
      <c r="M214" s="12" t="s">
        <v>39</v>
      </c>
      <c r="N214" s="12" t="s">
        <v>28</v>
      </c>
      <c r="O214" s="12" t="s">
        <v>41</v>
      </c>
      <c r="P214" s="12" t="s">
        <v>42</v>
      </c>
      <c r="Q214" s="12" t="s">
        <v>43</v>
      </c>
      <c r="R214" s="12" t="s">
        <v>177</v>
      </c>
      <c r="S214" s="12">
        <v>0.62</v>
      </c>
      <c r="T214" s="7">
        <f>Table1[[#This Row],[Profit]]/Table1[[#This Row],[Sales]]</f>
        <v>0.69</v>
      </c>
      <c r="U214" s="12" t="s">
        <v>33</v>
      </c>
      <c r="V214" s="12" t="s">
        <v>61</v>
      </c>
      <c r="W214" s="12" t="s">
        <v>496</v>
      </c>
      <c r="X214" s="12" t="s">
        <v>503</v>
      </c>
      <c r="Y214" s="12">
        <v>68502</v>
      </c>
      <c r="Z214" s="13">
        <v>42041</v>
      </c>
      <c r="AA214" s="14" t="str">
        <f>TEXT(Table1[[#This Row],[Order Date]],"mmmm")</f>
        <v>February</v>
      </c>
      <c r="AB214" s="8" t="str">
        <f>TEXT(Table1[[#This Row],[Order Date]],"yyyy")</f>
        <v>2015</v>
      </c>
      <c r="AC214" s="13">
        <v>42045</v>
      </c>
      <c r="AD214" s="12">
        <v>1273.2086999999999</v>
      </c>
      <c r="AE214" s="12">
        <v>11</v>
      </c>
      <c r="AF214" s="12">
        <v>1845.23</v>
      </c>
      <c r="AG214" s="12">
        <v>90338</v>
      </c>
      <c r="AH214" s="7" t="str">
        <f>IF(COUNTIF(Returns!$A$2:$A$1635,Orders!AG214)&gt;0,"Returned","Not Returned")</f>
        <v>Not Returned</v>
      </c>
    </row>
    <row r="215" spans="5:34" ht="12.75" customHeight="1" thickTop="1" thickBot="1">
      <c r="E215" s="9">
        <v>25449</v>
      </c>
      <c r="F215" s="2" t="s">
        <v>56</v>
      </c>
      <c r="G215" s="2">
        <v>0.02</v>
      </c>
      <c r="H215" s="2">
        <v>34.979999999999997</v>
      </c>
      <c r="I215" s="2">
        <v>7.53</v>
      </c>
      <c r="J215" s="2">
        <v>392</v>
      </c>
      <c r="K215" s="7" t="str">
        <f>IF(COUNTIF(Table1[Customer ID],Table1[[#This Row],[Customer ID]])&gt;1,"Repeat Customer","One-Time Customer")</f>
        <v>Repeat Customer</v>
      </c>
      <c r="L215" s="2" t="s">
        <v>504</v>
      </c>
      <c r="M215" s="2" t="s">
        <v>49</v>
      </c>
      <c r="N215" s="2" t="s">
        <v>28</v>
      </c>
      <c r="O215" s="2" t="s">
        <v>77</v>
      </c>
      <c r="P215" s="2" t="s">
        <v>180</v>
      </c>
      <c r="Q215" s="2" t="s">
        <v>59</v>
      </c>
      <c r="R215" s="2" t="s">
        <v>505</v>
      </c>
      <c r="S215" s="2">
        <v>0.76</v>
      </c>
      <c r="T215" s="7">
        <f>Table1[[#This Row],[Profit]]/Table1[[#This Row],[Sales]]</f>
        <v>-4.2970936490850384</v>
      </c>
      <c r="U215" s="2" t="s">
        <v>33</v>
      </c>
      <c r="V215" s="2" t="s">
        <v>61</v>
      </c>
      <c r="W215" s="2" t="s">
        <v>506</v>
      </c>
      <c r="X215" s="2" t="s">
        <v>507</v>
      </c>
      <c r="Y215" s="2">
        <v>63105</v>
      </c>
      <c r="Z215" s="10">
        <v>42068</v>
      </c>
      <c r="AA215" s="14" t="str">
        <f>TEXT(Table1[[#This Row],[Order Date]],"mmmm")</f>
        <v>March</v>
      </c>
      <c r="AB215" s="8" t="str">
        <f>TEXT(Table1[[#This Row],[Order Date]],"yyyy")</f>
        <v>2015</v>
      </c>
      <c r="AC215" s="10">
        <v>42070</v>
      </c>
      <c r="AD215" s="2">
        <v>-159.68</v>
      </c>
      <c r="AE215" s="2">
        <v>1</v>
      </c>
      <c r="AF215" s="2">
        <v>37.159999999999997</v>
      </c>
      <c r="AG215" s="2">
        <v>86383</v>
      </c>
      <c r="AH215" s="7" t="str">
        <f>IF(COUNTIF(Returns!$A$2:$A$1635,Orders!AG215)&gt;0,"Returned","Not Returned")</f>
        <v>Not Returned</v>
      </c>
    </row>
    <row r="216" spans="5:34" ht="12.75" customHeight="1" thickTop="1" thickBot="1">
      <c r="E216" s="11">
        <v>25450</v>
      </c>
      <c r="F216" s="12" t="s">
        <v>56</v>
      </c>
      <c r="G216" s="12">
        <v>0.01</v>
      </c>
      <c r="H216" s="12">
        <v>19.989999999999998</v>
      </c>
      <c r="I216" s="12">
        <v>11.17</v>
      </c>
      <c r="J216" s="12">
        <v>392</v>
      </c>
      <c r="K216" s="7" t="str">
        <f>IF(COUNTIF(Table1[Customer ID],Table1[[#This Row],[Customer ID]])&gt;1,"Repeat Customer","One-Time Customer")</f>
        <v>Repeat Customer</v>
      </c>
      <c r="L216" s="12" t="s">
        <v>504</v>
      </c>
      <c r="M216" s="12" t="s">
        <v>49</v>
      </c>
      <c r="N216" s="12" t="s">
        <v>28</v>
      </c>
      <c r="O216" s="12" t="s">
        <v>41</v>
      </c>
      <c r="P216" s="12" t="s">
        <v>50</v>
      </c>
      <c r="Q216" s="12" t="s">
        <v>236</v>
      </c>
      <c r="R216" s="12" t="s">
        <v>508</v>
      </c>
      <c r="S216" s="12">
        <v>0.6</v>
      </c>
      <c r="T216" s="7">
        <f>Table1[[#This Row],[Profit]]/Table1[[#This Row],[Sales]]</f>
        <v>0.63940435280641472</v>
      </c>
      <c r="U216" s="12" t="s">
        <v>33</v>
      </c>
      <c r="V216" s="12" t="s">
        <v>61</v>
      </c>
      <c r="W216" s="12" t="s">
        <v>506</v>
      </c>
      <c r="X216" s="12" t="s">
        <v>507</v>
      </c>
      <c r="Y216" s="12">
        <v>63105</v>
      </c>
      <c r="Z216" s="13">
        <v>42068</v>
      </c>
      <c r="AA216" s="14" t="str">
        <f>TEXT(Table1[[#This Row],[Order Date]],"mmmm")</f>
        <v>March</v>
      </c>
      <c r="AB216" s="8" t="str">
        <f>TEXT(Table1[[#This Row],[Order Date]],"yyyy")</f>
        <v>2015</v>
      </c>
      <c r="AC216" s="13">
        <v>42071</v>
      </c>
      <c r="AD216" s="12">
        <v>27.91</v>
      </c>
      <c r="AE216" s="12">
        <v>2</v>
      </c>
      <c r="AF216" s="12">
        <v>43.65</v>
      </c>
      <c r="AG216" s="12">
        <v>86383</v>
      </c>
      <c r="AH216" s="7" t="str">
        <f>IF(COUNTIF(Returns!$A$2:$A$1635,Orders!AG216)&gt;0,"Returned","Not Returned")</f>
        <v>Not Returned</v>
      </c>
    </row>
    <row r="217" spans="5:34" ht="12.75" customHeight="1" thickTop="1" thickBot="1">
      <c r="E217" s="9">
        <v>22598</v>
      </c>
      <c r="F217" s="2" t="s">
        <v>106</v>
      </c>
      <c r="G217" s="2">
        <v>7.0000000000000007E-2</v>
      </c>
      <c r="H217" s="2">
        <v>9.7100000000000009</v>
      </c>
      <c r="I217" s="2">
        <v>9.4499999999999993</v>
      </c>
      <c r="J217" s="2">
        <v>393</v>
      </c>
      <c r="K217" s="7" t="str">
        <f>IF(COUNTIF(Table1[Customer ID],Table1[[#This Row],[Customer ID]])&gt;1,"Repeat Customer","One-Time Customer")</f>
        <v>One-Time Customer</v>
      </c>
      <c r="L217" s="2" t="s">
        <v>509</v>
      </c>
      <c r="M217" s="2" t="s">
        <v>49</v>
      </c>
      <c r="N217" s="2" t="s">
        <v>28</v>
      </c>
      <c r="O217" s="2" t="s">
        <v>29</v>
      </c>
      <c r="P217" s="2" t="s">
        <v>141</v>
      </c>
      <c r="Q217" s="2" t="s">
        <v>59</v>
      </c>
      <c r="R217" s="2" t="s">
        <v>510</v>
      </c>
      <c r="S217" s="2">
        <v>0.6</v>
      </c>
      <c r="T217" s="7">
        <f>Table1[[#This Row],[Profit]]/Table1[[#This Row],[Sales]]</f>
        <v>-2.6008269720101778</v>
      </c>
      <c r="U217" s="2" t="s">
        <v>33</v>
      </c>
      <c r="V217" s="2" t="s">
        <v>53</v>
      </c>
      <c r="W217" s="2" t="s">
        <v>71</v>
      </c>
      <c r="X217" s="2" t="s">
        <v>511</v>
      </c>
      <c r="Y217" s="2">
        <v>13021</v>
      </c>
      <c r="Z217" s="10">
        <v>42050</v>
      </c>
      <c r="AA217" s="14" t="str">
        <f>TEXT(Table1[[#This Row],[Order Date]],"mmmm")</f>
        <v>February</v>
      </c>
      <c r="AB217" s="8" t="str">
        <f>TEXT(Table1[[#This Row],[Order Date]],"yyyy")</f>
        <v>2015</v>
      </c>
      <c r="AC217" s="10">
        <v>42057</v>
      </c>
      <c r="AD217" s="2">
        <v>-81.77</v>
      </c>
      <c r="AE217" s="2">
        <v>3</v>
      </c>
      <c r="AF217" s="2">
        <v>31.44</v>
      </c>
      <c r="AG217" s="2">
        <v>86382</v>
      </c>
      <c r="AH217" s="7" t="str">
        <f>IF(COUNTIF(Returns!$A$2:$A$1635,Orders!AG217)&gt;0,"Returned","Not Returned")</f>
        <v>Not Returned</v>
      </c>
    </row>
    <row r="218" spans="5:34" ht="12.75" customHeight="1" thickTop="1" thickBot="1">
      <c r="E218" s="11">
        <v>24638</v>
      </c>
      <c r="F218" s="12" t="s">
        <v>47</v>
      </c>
      <c r="G218" s="12">
        <v>0.04</v>
      </c>
      <c r="H218" s="12">
        <v>15.98</v>
      </c>
      <c r="I218" s="12">
        <v>4</v>
      </c>
      <c r="J218" s="12">
        <v>395</v>
      </c>
      <c r="K218" s="7" t="str">
        <f>IF(COUNTIF(Table1[Customer ID],Table1[[#This Row],[Customer ID]])&gt;1,"Repeat Customer","One-Time Customer")</f>
        <v>Repeat Customer</v>
      </c>
      <c r="L218" s="12" t="s">
        <v>512</v>
      </c>
      <c r="M218" s="12" t="s">
        <v>49</v>
      </c>
      <c r="N218" s="12" t="s">
        <v>28</v>
      </c>
      <c r="O218" s="12" t="s">
        <v>77</v>
      </c>
      <c r="P218" s="12" t="s">
        <v>180</v>
      </c>
      <c r="Q218" s="12" t="s">
        <v>59</v>
      </c>
      <c r="R218" s="12" t="s">
        <v>513</v>
      </c>
      <c r="S218" s="12">
        <v>0.37</v>
      </c>
      <c r="T218" s="7">
        <f>Table1[[#This Row],[Profit]]/Table1[[#This Row],[Sales]]</f>
        <v>-0.2973834958971977</v>
      </c>
      <c r="U218" s="12" t="s">
        <v>33</v>
      </c>
      <c r="V218" s="12" t="s">
        <v>136</v>
      </c>
      <c r="W218" s="12" t="s">
        <v>322</v>
      </c>
      <c r="X218" s="12" t="s">
        <v>514</v>
      </c>
      <c r="Y218" s="12">
        <v>28001</v>
      </c>
      <c r="Z218" s="13">
        <v>42173</v>
      </c>
      <c r="AA218" s="14" t="str">
        <f>TEXT(Table1[[#This Row],[Order Date]],"mmmm")</f>
        <v>June</v>
      </c>
      <c r="AB218" s="8" t="str">
        <f>TEXT(Table1[[#This Row],[Order Date]],"yyyy")</f>
        <v>2015</v>
      </c>
      <c r="AC218" s="13">
        <v>42174</v>
      </c>
      <c r="AD218" s="12">
        <v>-19.208000000000002</v>
      </c>
      <c r="AE218" s="12">
        <v>4</v>
      </c>
      <c r="AF218" s="12">
        <v>64.59</v>
      </c>
      <c r="AG218" s="12">
        <v>86384</v>
      </c>
      <c r="AH218" s="7" t="str">
        <f>IF(COUNTIF(Returns!$A$2:$A$1635,Orders!AG218)&gt;0,"Returned","Not Returned")</f>
        <v>Not Returned</v>
      </c>
    </row>
    <row r="219" spans="5:34" ht="12.75" customHeight="1" thickTop="1" thickBot="1">
      <c r="E219" s="9">
        <v>24639</v>
      </c>
      <c r="F219" s="2" t="s">
        <v>47</v>
      </c>
      <c r="G219" s="2">
        <v>0.06</v>
      </c>
      <c r="H219" s="2">
        <v>22.84</v>
      </c>
      <c r="I219" s="2">
        <v>5.47</v>
      </c>
      <c r="J219" s="2">
        <v>395</v>
      </c>
      <c r="K219" s="7" t="str">
        <f>IF(COUNTIF(Table1[Customer ID],Table1[[#This Row],[Customer ID]])&gt;1,"Repeat Customer","One-Time Customer")</f>
        <v>Repeat Customer</v>
      </c>
      <c r="L219" s="2" t="s">
        <v>512</v>
      </c>
      <c r="M219" s="2" t="s">
        <v>49</v>
      </c>
      <c r="N219" s="2" t="s">
        <v>28</v>
      </c>
      <c r="O219" s="2" t="s">
        <v>29</v>
      </c>
      <c r="P219" s="2" t="s">
        <v>93</v>
      </c>
      <c r="Q219" s="2" t="s">
        <v>59</v>
      </c>
      <c r="R219" s="2" t="s">
        <v>515</v>
      </c>
      <c r="S219" s="2">
        <v>0.39</v>
      </c>
      <c r="T219" s="7">
        <f>Table1[[#This Row],[Profit]]/Table1[[#This Row],[Sales]]</f>
        <v>1.6105987790622157E-2</v>
      </c>
      <c r="U219" s="2" t="s">
        <v>33</v>
      </c>
      <c r="V219" s="2" t="s">
        <v>136</v>
      </c>
      <c r="W219" s="2" t="s">
        <v>322</v>
      </c>
      <c r="X219" s="2" t="s">
        <v>514</v>
      </c>
      <c r="Y219" s="2">
        <v>28001</v>
      </c>
      <c r="Z219" s="10">
        <v>42173</v>
      </c>
      <c r="AA219" s="14" t="str">
        <f>TEXT(Table1[[#This Row],[Order Date]],"mmmm")</f>
        <v>June</v>
      </c>
      <c r="AB219" s="8" t="str">
        <f>TEXT(Table1[[#This Row],[Order Date]],"yyyy")</f>
        <v>2015</v>
      </c>
      <c r="AC219" s="10">
        <v>42175</v>
      </c>
      <c r="AD219" s="2">
        <v>7.4399999999999995</v>
      </c>
      <c r="AE219" s="2">
        <v>20</v>
      </c>
      <c r="AF219" s="2">
        <v>461.94</v>
      </c>
      <c r="AG219" s="2">
        <v>86384</v>
      </c>
      <c r="AH219" s="7" t="str">
        <f>IF(COUNTIF(Returns!$A$2:$A$1635,Orders!AG219)&gt;0,"Returned","Not Returned")</f>
        <v>Not Returned</v>
      </c>
    </row>
    <row r="220" spans="5:34" ht="12.75" customHeight="1" thickTop="1" thickBot="1">
      <c r="E220" s="11">
        <v>20693</v>
      </c>
      <c r="F220" s="12" t="s">
        <v>47</v>
      </c>
      <c r="G220" s="12">
        <v>0.1</v>
      </c>
      <c r="H220" s="12">
        <v>154.13</v>
      </c>
      <c r="I220" s="12">
        <v>69</v>
      </c>
      <c r="J220" s="12">
        <v>397</v>
      </c>
      <c r="K220" s="7" t="str">
        <f>IF(COUNTIF(Table1[Customer ID],Table1[[#This Row],[Customer ID]])&gt;1,"Repeat Customer","One-Time Customer")</f>
        <v>One-Time Customer</v>
      </c>
      <c r="L220" s="12" t="s">
        <v>516</v>
      </c>
      <c r="M220" s="12" t="s">
        <v>49</v>
      </c>
      <c r="N220" s="12" t="s">
        <v>28</v>
      </c>
      <c r="O220" s="12" t="s">
        <v>41</v>
      </c>
      <c r="P220" s="12" t="s">
        <v>152</v>
      </c>
      <c r="Q220" s="12" t="s">
        <v>236</v>
      </c>
      <c r="R220" s="12" t="s">
        <v>237</v>
      </c>
      <c r="S220" s="12">
        <v>0.68</v>
      </c>
      <c r="T220" s="7">
        <f>Table1[[#This Row],[Profit]]/Table1[[#This Row],[Sales]]</f>
        <v>-0.30624011033280724</v>
      </c>
      <c r="U220" s="12" t="s">
        <v>33</v>
      </c>
      <c r="V220" s="12" t="s">
        <v>53</v>
      </c>
      <c r="W220" s="12" t="s">
        <v>154</v>
      </c>
      <c r="X220" s="12" t="s">
        <v>517</v>
      </c>
      <c r="Y220" s="12">
        <v>44221</v>
      </c>
      <c r="Z220" s="13">
        <v>42037</v>
      </c>
      <c r="AA220" s="14" t="str">
        <f>TEXT(Table1[[#This Row],[Order Date]],"mmmm")</f>
        <v>February</v>
      </c>
      <c r="AB220" s="8" t="str">
        <f>TEXT(Table1[[#This Row],[Order Date]],"yyyy")</f>
        <v>2015</v>
      </c>
      <c r="AC220" s="13">
        <v>42038</v>
      </c>
      <c r="AD220" s="12">
        <v>-372.48597100000006</v>
      </c>
      <c r="AE220" s="12">
        <v>8</v>
      </c>
      <c r="AF220" s="12">
        <v>1216.32</v>
      </c>
      <c r="AG220" s="12">
        <v>89319</v>
      </c>
      <c r="AH220" s="7" t="str">
        <f>IF(COUNTIF(Returns!$A$2:$A$1635,Orders!AG220)&gt;0,"Returned","Not Returned")</f>
        <v>Not Returned</v>
      </c>
    </row>
    <row r="221" spans="5:34" ht="12.75" customHeight="1" thickTop="1" thickBot="1">
      <c r="E221" s="9">
        <v>24471</v>
      </c>
      <c r="F221" s="2" t="s">
        <v>56</v>
      </c>
      <c r="G221" s="2">
        <v>0.05</v>
      </c>
      <c r="H221" s="2">
        <v>63.94</v>
      </c>
      <c r="I221" s="2">
        <v>14.48</v>
      </c>
      <c r="J221" s="2">
        <v>398</v>
      </c>
      <c r="K221" s="7" t="str">
        <f>IF(COUNTIF(Table1[Customer ID],Table1[[#This Row],[Customer ID]])&gt;1,"Repeat Customer","One-Time Customer")</f>
        <v>One-Time Customer</v>
      </c>
      <c r="L221" s="2" t="s">
        <v>518</v>
      </c>
      <c r="M221" s="2" t="s">
        <v>49</v>
      </c>
      <c r="N221" s="2" t="s">
        <v>28</v>
      </c>
      <c r="O221" s="2" t="s">
        <v>41</v>
      </c>
      <c r="P221" s="2" t="s">
        <v>50</v>
      </c>
      <c r="Q221" s="2" t="s">
        <v>59</v>
      </c>
      <c r="R221" s="2" t="s">
        <v>519</v>
      </c>
      <c r="S221" s="2">
        <v>0.46</v>
      </c>
      <c r="T221" s="7">
        <f>Table1[[#This Row],[Profit]]/Table1[[#This Row],[Sales]]</f>
        <v>0.69</v>
      </c>
      <c r="U221" s="2" t="s">
        <v>33</v>
      </c>
      <c r="V221" s="2" t="s">
        <v>53</v>
      </c>
      <c r="W221" s="2" t="s">
        <v>154</v>
      </c>
      <c r="X221" s="2" t="s">
        <v>520</v>
      </c>
      <c r="Y221" s="2">
        <v>45406</v>
      </c>
      <c r="Z221" s="10">
        <v>42147</v>
      </c>
      <c r="AA221" s="14" t="str">
        <f>TEXT(Table1[[#This Row],[Order Date]],"mmmm")</f>
        <v>May</v>
      </c>
      <c r="AB221" s="8" t="str">
        <f>TEXT(Table1[[#This Row],[Order Date]],"yyyy")</f>
        <v>2015</v>
      </c>
      <c r="AC221" s="10">
        <v>42149</v>
      </c>
      <c r="AD221" s="2">
        <v>1372.6307999999999</v>
      </c>
      <c r="AE221" s="2">
        <v>31</v>
      </c>
      <c r="AF221" s="2">
        <v>1989.32</v>
      </c>
      <c r="AG221" s="2">
        <v>89320</v>
      </c>
      <c r="AH221" s="7" t="str">
        <f>IF(COUNTIF(Returns!$A$2:$A$1635,Orders!AG221)&gt;0,"Returned","Not Returned")</f>
        <v>Not Returned</v>
      </c>
    </row>
    <row r="222" spans="5:34" ht="12.75" customHeight="1" thickTop="1" thickBot="1">
      <c r="E222" s="11">
        <v>21570</v>
      </c>
      <c r="F222" s="12" t="s">
        <v>25</v>
      </c>
      <c r="G222" s="12">
        <v>0.03</v>
      </c>
      <c r="H222" s="12">
        <v>4.9800000000000004</v>
      </c>
      <c r="I222" s="12">
        <v>0.8</v>
      </c>
      <c r="J222" s="12">
        <v>406</v>
      </c>
      <c r="K222" s="7" t="str">
        <f>IF(COUNTIF(Table1[Customer ID],Table1[[#This Row],[Customer ID]])&gt;1,"Repeat Customer","One-Time Customer")</f>
        <v>One-Time Customer</v>
      </c>
      <c r="L222" s="12" t="s">
        <v>521</v>
      </c>
      <c r="M222" s="12" t="s">
        <v>49</v>
      </c>
      <c r="N222" s="12" t="s">
        <v>58</v>
      </c>
      <c r="O222" s="12" t="s">
        <v>29</v>
      </c>
      <c r="P222" s="12" t="s">
        <v>93</v>
      </c>
      <c r="Q222" s="12" t="s">
        <v>31</v>
      </c>
      <c r="R222" s="12" t="s">
        <v>522</v>
      </c>
      <c r="S222" s="12">
        <v>0.36</v>
      </c>
      <c r="T222" s="7">
        <f>Table1[[#This Row],[Profit]]/Table1[[#This Row],[Sales]]</f>
        <v>0.69</v>
      </c>
      <c r="U222" s="12" t="s">
        <v>33</v>
      </c>
      <c r="V222" s="12" t="s">
        <v>53</v>
      </c>
      <c r="W222" s="12" t="s">
        <v>54</v>
      </c>
      <c r="X222" s="12" t="s">
        <v>523</v>
      </c>
      <c r="Y222" s="12">
        <v>8360</v>
      </c>
      <c r="Z222" s="13">
        <v>42145</v>
      </c>
      <c r="AA222" s="14" t="str">
        <f>TEXT(Table1[[#This Row],[Order Date]],"mmmm")</f>
        <v>May</v>
      </c>
      <c r="AB222" s="8" t="str">
        <f>TEXT(Table1[[#This Row],[Order Date]],"yyyy")</f>
        <v>2015</v>
      </c>
      <c r="AC222" s="13">
        <v>42146</v>
      </c>
      <c r="AD222" s="12">
        <v>50.2044</v>
      </c>
      <c r="AE222" s="12">
        <v>15</v>
      </c>
      <c r="AF222" s="12">
        <v>72.760000000000005</v>
      </c>
      <c r="AG222" s="12">
        <v>87804</v>
      </c>
      <c r="AH222" s="7" t="str">
        <f>IF(COUNTIF(Returns!$A$2:$A$1635,Orders!AG222)&gt;0,"Returned","Not Returned")</f>
        <v>Not Returned</v>
      </c>
    </row>
    <row r="223" spans="5:34" ht="12.75" customHeight="1" thickTop="1" thickBot="1">
      <c r="E223" s="9">
        <v>19104</v>
      </c>
      <c r="F223" s="2" t="s">
        <v>106</v>
      </c>
      <c r="G223" s="2">
        <v>7.0000000000000007E-2</v>
      </c>
      <c r="H223" s="2">
        <v>29.17</v>
      </c>
      <c r="I223" s="2">
        <v>6.27</v>
      </c>
      <c r="J223" s="2">
        <v>408</v>
      </c>
      <c r="K223" s="7" t="str">
        <f>IF(COUNTIF(Table1[Customer ID],Table1[[#This Row],[Customer ID]])&gt;1,"Repeat Customer","One-Time Customer")</f>
        <v>One-Time Customer</v>
      </c>
      <c r="L223" s="2" t="s">
        <v>524</v>
      </c>
      <c r="M223" s="2" t="s">
        <v>49</v>
      </c>
      <c r="N223" s="2" t="s">
        <v>28</v>
      </c>
      <c r="O223" s="2" t="s">
        <v>29</v>
      </c>
      <c r="P223" s="2" t="s">
        <v>109</v>
      </c>
      <c r="Q223" s="2" t="s">
        <v>59</v>
      </c>
      <c r="R223" s="2" t="s">
        <v>525</v>
      </c>
      <c r="S223" s="2">
        <v>0.37</v>
      </c>
      <c r="T223" s="7">
        <f>Table1[[#This Row],[Profit]]/Table1[[#This Row],[Sales]]</f>
        <v>0.58989961794890999</v>
      </c>
      <c r="U223" s="2" t="s">
        <v>33</v>
      </c>
      <c r="V223" s="2" t="s">
        <v>61</v>
      </c>
      <c r="W223" s="2" t="s">
        <v>130</v>
      </c>
      <c r="X223" s="2" t="s">
        <v>526</v>
      </c>
      <c r="Y223" s="2">
        <v>78589</v>
      </c>
      <c r="Z223" s="10">
        <v>42126</v>
      </c>
      <c r="AA223" s="14" t="str">
        <f>TEXT(Table1[[#This Row],[Order Date]],"mmmm")</f>
        <v>May</v>
      </c>
      <c r="AB223" s="8" t="str">
        <f>TEXT(Table1[[#This Row],[Order Date]],"yyyy")</f>
        <v>2015</v>
      </c>
      <c r="AC223" s="10">
        <v>42130</v>
      </c>
      <c r="AD223" s="2">
        <v>236.2371</v>
      </c>
      <c r="AE223" s="2">
        <v>14</v>
      </c>
      <c r="AF223" s="2">
        <v>400.47</v>
      </c>
      <c r="AG223" s="2">
        <v>89639</v>
      </c>
      <c r="AH223" s="7" t="str">
        <f>IF(COUNTIF(Returns!$A$2:$A$1635,Orders!AG223)&gt;0,"Returned","Not Returned")</f>
        <v>Not Returned</v>
      </c>
    </row>
    <row r="224" spans="5:34" ht="12.75" customHeight="1" thickTop="1" thickBot="1">
      <c r="E224" s="11">
        <v>18428</v>
      </c>
      <c r="F224" s="12" t="s">
        <v>25</v>
      </c>
      <c r="G224" s="12">
        <v>0.05</v>
      </c>
      <c r="H224" s="12">
        <v>178.47</v>
      </c>
      <c r="I224" s="12">
        <v>19.989999999999998</v>
      </c>
      <c r="J224" s="12">
        <v>411</v>
      </c>
      <c r="K224" s="7" t="str">
        <f>IF(COUNTIF(Table1[Customer ID],Table1[[#This Row],[Customer ID]])&gt;1,"Repeat Customer","One-Time Customer")</f>
        <v>One-Time Customer</v>
      </c>
      <c r="L224" s="12" t="s">
        <v>527</v>
      </c>
      <c r="M224" s="12" t="s">
        <v>27</v>
      </c>
      <c r="N224" s="12" t="s">
        <v>114</v>
      </c>
      <c r="O224" s="12" t="s">
        <v>29</v>
      </c>
      <c r="P224" s="12" t="s">
        <v>141</v>
      </c>
      <c r="Q224" s="12" t="s">
        <v>59</v>
      </c>
      <c r="R224" s="12" t="s">
        <v>528</v>
      </c>
      <c r="S224" s="12">
        <v>0.55000000000000004</v>
      </c>
      <c r="T224" s="7">
        <f>Table1[[#This Row],[Profit]]/Table1[[#This Row],[Sales]]</f>
        <v>0.61581260489384904</v>
      </c>
      <c r="U224" s="12" t="s">
        <v>33</v>
      </c>
      <c r="V224" s="12" t="s">
        <v>34</v>
      </c>
      <c r="W224" s="12" t="s">
        <v>45</v>
      </c>
      <c r="X224" s="12" t="s">
        <v>473</v>
      </c>
      <c r="Y224" s="12">
        <v>94601</v>
      </c>
      <c r="Z224" s="13">
        <v>42128</v>
      </c>
      <c r="AA224" s="14" t="str">
        <f>TEXT(Table1[[#This Row],[Order Date]],"mmmm")</f>
        <v>May</v>
      </c>
      <c r="AB224" s="8" t="str">
        <f>TEXT(Table1[[#This Row],[Order Date]],"yyyy")</f>
        <v>2015</v>
      </c>
      <c r="AC224" s="13">
        <v>42131</v>
      </c>
      <c r="AD224" s="12">
        <v>943</v>
      </c>
      <c r="AE224" s="12">
        <v>9</v>
      </c>
      <c r="AF224" s="12">
        <v>1531.31</v>
      </c>
      <c r="AG224" s="12">
        <v>87905</v>
      </c>
      <c r="AH224" s="7" t="str">
        <f>IF(COUNTIF(Returns!$A$2:$A$1635,Orders!AG224)&gt;0,"Returned","Not Returned")</f>
        <v>Not Returned</v>
      </c>
    </row>
    <row r="225" spans="5:34" ht="12.75" customHeight="1" thickTop="1" thickBot="1">
      <c r="E225" s="9">
        <v>21739</v>
      </c>
      <c r="F225" s="2" t="s">
        <v>47</v>
      </c>
      <c r="G225" s="2">
        <v>0.09</v>
      </c>
      <c r="H225" s="2">
        <v>999.99</v>
      </c>
      <c r="I225" s="2">
        <v>13.99</v>
      </c>
      <c r="J225" s="2">
        <v>421</v>
      </c>
      <c r="K225" s="7" t="str">
        <f>IF(COUNTIF(Table1[Customer ID],Table1[[#This Row],[Customer ID]])&gt;1,"Repeat Customer","One-Time Customer")</f>
        <v>One-Time Customer</v>
      </c>
      <c r="L225" s="2" t="s">
        <v>529</v>
      </c>
      <c r="M225" s="2" t="s">
        <v>49</v>
      </c>
      <c r="N225" s="2" t="s">
        <v>58</v>
      </c>
      <c r="O225" s="2" t="s">
        <v>77</v>
      </c>
      <c r="P225" s="2" t="s">
        <v>85</v>
      </c>
      <c r="Q225" s="2" t="s">
        <v>86</v>
      </c>
      <c r="R225" s="2" t="s">
        <v>530</v>
      </c>
      <c r="S225" s="2">
        <v>0.36</v>
      </c>
      <c r="T225" s="7">
        <f>Table1[[#This Row],[Profit]]/Table1[[#This Row],[Sales]]</f>
        <v>-2.7543358104211775</v>
      </c>
      <c r="U225" s="2" t="s">
        <v>33</v>
      </c>
      <c r="V225" s="2" t="s">
        <v>53</v>
      </c>
      <c r="W225" s="2" t="s">
        <v>54</v>
      </c>
      <c r="X225" s="2" t="s">
        <v>531</v>
      </c>
      <c r="Y225" s="2">
        <v>7201</v>
      </c>
      <c r="Z225" s="10">
        <v>42041</v>
      </c>
      <c r="AA225" s="14" t="str">
        <f>TEXT(Table1[[#This Row],[Order Date]],"mmmm")</f>
        <v>February</v>
      </c>
      <c r="AB225" s="8" t="str">
        <f>TEXT(Table1[[#This Row],[Order Date]],"yyyy")</f>
        <v>2015</v>
      </c>
      <c r="AC225" s="10">
        <v>42043</v>
      </c>
      <c r="AD225" s="2">
        <v>-2531.4825000000001</v>
      </c>
      <c r="AE225" s="2">
        <v>1</v>
      </c>
      <c r="AF225" s="2">
        <v>919.09</v>
      </c>
      <c r="AG225" s="2">
        <v>87700</v>
      </c>
      <c r="AH225" s="7" t="str">
        <f>IF(COUNTIF(Returns!$A$2:$A$1635,Orders!AG225)&gt;0,"Returned","Not Returned")</f>
        <v>Not Returned</v>
      </c>
    </row>
    <row r="226" spans="5:34" ht="12.75" customHeight="1" thickTop="1" thickBot="1">
      <c r="E226" s="11">
        <v>22355</v>
      </c>
      <c r="F226" s="12" t="s">
        <v>25</v>
      </c>
      <c r="G226" s="12">
        <v>0.02</v>
      </c>
      <c r="H226" s="12">
        <v>15.28</v>
      </c>
      <c r="I226" s="12">
        <v>1.99</v>
      </c>
      <c r="J226" s="12">
        <v>428</v>
      </c>
      <c r="K226" s="7" t="str">
        <f>IF(COUNTIF(Table1[Customer ID],Table1[[#This Row],[Customer ID]])&gt;1,"Repeat Customer","One-Time Customer")</f>
        <v>Repeat Customer</v>
      </c>
      <c r="L226" s="12" t="s">
        <v>532</v>
      </c>
      <c r="M226" s="12" t="s">
        <v>49</v>
      </c>
      <c r="N226" s="12" t="s">
        <v>28</v>
      </c>
      <c r="O226" s="12" t="s">
        <v>77</v>
      </c>
      <c r="P226" s="12" t="s">
        <v>180</v>
      </c>
      <c r="Q226" s="12" t="s">
        <v>51</v>
      </c>
      <c r="R226" s="12" t="s">
        <v>333</v>
      </c>
      <c r="S226" s="12">
        <v>0.42</v>
      </c>
      <c r="T226" s="7">
        <f>Table1[[#This Row],[Profit]]/Table1[[#This Row],[Sales]]</f>
        <v>0.69</v>
      </c>
      <c r="U226" s="12" t="s">
        <v>33</v>
      </c>
      <c r="V226" s="12" t="s">
        <v>34</v>
      </c>
      <c r="W226" s="12" t="s">
        <v>533</v>
      </c>
      <c r="X226" s="12" t="s">
        <v>534</v>
      </c>
      <c r="Y226" s="12">
        <v>89701</v>
      </c>
      <c r="Z226" s="13">
        <v>42019</v>
      </c>
      <c r="AA226" s="14" t="str">
        <f>TEXT(Table1[[#This Row],[Order Date]],"mmmm")</f>
        <v>January</v>
      </c>
      <c r="AB226" s="8" t="str">
        <f>TEXT(Table1[[#This Row],[Order Date]],"yyyy")</f>
        <v>2015</v>
      </c>
      <c r="AC226" s="13">
        <v>42020</v>
      </c>
      <c r="AD226" s="12">
        <v>163.1574</v>
      </c>
      <c r="AE226" s="12">
        <v>15</v>
      </c>
      <c r="AF226" s="12">
        <v>236.46</v>
      </c>
      <c r="AG226" s="12">
        <v>88479</v>
      </c>
      <c r="AH226" s="7" t="str">
        <f>IF(COUNTIF(Returns!$A$2:$A$1635,Orders!AG226)&gt;0,"Returned","Not Returned")</f>
        <v>Not Returned</v>
      </c>
    </row>
    <row r="227" spans="5:34" ht="12.75" customHeight="1" thickTop="1" thickBot="1">
      <c r="E227" s="9">
        <v>22356</v>
      </c>
      <c r="F227" s="2" t="s">
        <v>25</v>
      </c>
      <c r="G227" s="2">
        <v>0</v>
      </c>
      <c r="H227" s="2">
        <v>85.99</v>
      </c>
      <c r="I227" s="2">
        <v>3.3</v>
      </c>
      <c r="J227" s="2">
        <v>428</v>
      </c>
      <c r="K227" s="7" t="str">
        <f>IF(COUNTIF(Table1[Customer ID],Table1[[#This Row],[Customer ID]])&gt;1,"Repeat Customer","One-Time Customer")</f>
        <v>Repeat Customer</v>
      </c>
      <c r="L227" s="2" t="s">
        <v>532</v>
      </c>
      <c r="M227" s="2" t="s">
        <v>49</v>
      </c>
      <c r="N227" s="2" t="s">
        <v>28</v>
      </c>
      <c r="O227" s="2" t="s">
        <v>77</v>
      </c>
      <c r="P227" s="2" t="s">
        <v>78</v>
      </c>
      <c r="Q227" s="2" t="s">
        <v>51</v>
      </c>
      <c r="R227" s="2" t="s">
        <v>535</v>
      </c>
      <c r="S227" s="2">
        <v>0.37</v>
      </c>
      <c r="T227" s="7">
        <f>Table1[[#This Row],[Profit]]/Table1[[#This Row],[Sales]]</f>
        <v>-4.0940801950690879</v>
      </c>
      <c r="U227" s="2" t="s">
        <v>33</v>
      </c>
      <c r="V227" s="2" t="s">
        <v>34</v>
      </c>
      <c r="W227" s="2" t="s">
        <v>533</v>
      </c>
      <c r="X227" s="2" t="s">
        <v>534</v>
      </c>
      <c r="Y227" s="2">
        <v>89701</v>
      </c>
      <c r="Z227" s="10">
        <v>42019</v>
      </c>
      <c r="AA227" s="14" t="str">
        <f>TEXT(Table1[[#This Row],[Order Date]],"mmmm")</f>
        <v>January</v>
      </c>
      <c r="AB227" s="8" t="str">
        <f>TEXT(Table1[[#This Row],[Order Date]],"yyyy")</f>
        <v>2015</v>
      </c>
      <c r="AC227" s="10">
        <v>42020</v>
      </c>
      <c r="AD227" s="2">
        <v>-302.22500000000002</v>
      </c>
      <c r="AE227" s="2">
        <v>1</v>
      </c>
      <c r="AF227" s="2">
        <v>73.819999999999993</v>
      </c>
      <c r="AG227" s="2">
        <v>88479</v>
      </c>
      <c r="AH227" s="7" t="str">
        <f>IF(COUNTIF(Returns!$A$2:$A$1635,Orders!AG227)&gt;0,"Returned","Not Returned")</f>
        <v>Not Returned</v>
      </c>
    </row>
    <row r="228" spans="5:34" ht="12.75" customHeight="1" thickTop="1" thickBot="1">
      <c r="E228" s="11">
        <v>25351</v>
      </c>
      <c r="F228" s="12" t="s">
        <v>37</v>
      </c>
      <c r="G228" s="12">
        <v>0.05</v>
      </c>
      <c r="H228" s="12">
        <v>10.98</v>
      </c>
      <c r="I228" s="12">
        <v>4.8</v>
      </c>
      <c r="J228" s="12">
        <v>428</v>
      </c>
      <c r="K228" s="7" t="str">
        <f>IF(COUNTIF(Table1[Customer ID],Table1[[#This Row],[Customer ID]])&gt;1,"Repeat Customer","One-Time Customer")</f>
        <v>Repeat Customer</v>
      </c>
      <c r="L228" s="12" t="s">
        <v>532</v>
      </c>
      <c r="M228" s="12" t="s">
        <v>49</v>
      </c>
      <c r="N228" s="12" t="s">
        <v>28</v>
      </c>
      <c r="O228" s="12" t="s">
        <v>29</v>
      </c>
      <c r="P228" s="12" t="s">
        <v>69</v>
      </c>
      <c r="Q228" s="12" t="s">
        <v>59</v>
      </c>
      <c r="R228" s="12" t="s">
        <v>536</v>
      </c>
      <c r="S228" s="12">
        <v>0.36</v>
      </c>
      <c r="T228" s="7">
        <f>Table1[[#This Row],[Profit]]/Table1[[#This Row],[Sales]]</f>
        <v>0.37275307473982972</v>
      </c>
      <c r="U228" s="12" t="s">
        <v>33</v>
      </c>
      <c r="V228" s="12" t="s">
        <v>34</v>
      </c>
      <c r="W228" s="12" t="s">
        <v>533</v>
      </c>
      <c r="X228" s="12" t="s">
        <v>534</v>
      </c>
      <c r="Y228" s="12">
        <v>89701</v>
      </c>
      <c r="Z228" s="13">
        <v>42066</v>
      </c>
      <c r="AA228" s="14" t="str">
        <f>TEXT(Table1[[#This Row],[Order Date]],"mmmm")</f>
        <v>March</v>
      </c>
      <c r="AB228" s="8" t="str">
        <f>TEXT(Table1[[#This Row],[Order Date]],"yyyy")</f>
        <v>2015</v>
      </c>
      <c r="AC228" s="13">
        <v>42068</v>
      </c>
      <c r="AD228" s="12">
        <v>90.62</v>
      </c>
      <c r="AE228" s="12">
        <v>22</v>
      </c>
      <c r="AF228" s="12">
        <v>243.11</v>
      </c>
      <c r="AG228" s="12">
        <v>88480</v>
      </c>
      <c r="AH228" s="7" t="str">
        <f>IF(COUNTIF(Returns!$A$2:$A$1635,Orders!AG228)&gt;0,"Returned","Not Returned")</f>
        <v>Not Returned</v>
      </c>
    </row>
    <row r="229" spans="5:34" ht="12.75" customHeight="1" thickTop="1" thickBot="1">
      <c r="E229" s="9">
        <v>19988</v>
      </c>
      <c r="F229" s="2" t="s">
        <v>106</v>
      </c>
      <c r="G229" s="2">
        <v>0.05</v>
      </c>
      <c r="H229" s="2">
        <v>125.99</v>
      </c>
      <c r="I229" s="2">
        <v>8.08</v>
      </c>
      <c r="J229" s="2">
        <v>437</v>
      </c>
      <c r="K229" s="7" t="str">
        <f>IF(COUNTIF(Table1[Customer ID],Table1[[#This Row],[Customer ID]])&gt;1,"Repeat Customer","One-Time Customer")</f>
        <v>One-Time Customer</v>
      </c>
      <c r="L229" s="2" t="s">
        <v>537</v>
      </c>
      <c r="M229" s="2" t="s">
        <v>49</v>
      </c>
      <c r="N229" s="2" t="s">
        <v>58</v>
      </c>
      <c r="O229" s="2" t="s">
        <v>77</v>
      </c>
      <c r="P229" s="2" t="s">
        <v>78</v>
      </c>
      <c r="Q229" s="2" t="s">
        <v>59</v>
      </c>
      <c r="R229" s="2" t="s">
        <v>289</v>
      </c>
      <c r="S229" s="2">
        <v>0.56999999999999995</v>
      </c>
      <c r="T229" s="7">
        <f>Table1[[#This Row],[Profit]]/Table1[[#This Row],[Sales]]</f>
        <v>0.44853128347300109</v>
      </c>
      <c r="U229" s="2" t="s">
        <v>33</v>
      </c>
      <c r="V229" s="2" t="s">
        <v>53</v>
      </c>
      <c r="W229" s="2" t="s">
        <v>193</v>
      </c>
      <c r="X229" s="2" t="s">
        <v>538</v>
      </c>
      <c r="Y229" s="2">
        <v>1462</v>
      </c>
      <c r="Z229" s="10">
        <v>42177</v>
      </c>
      <c r="AA229" s="14" t="str">
        <f>TEXT(Table1[[#This Row],[Order Date]],"mmmm")</f>
        <v>June</v>
      </c>
      <c r="AB229" s="8" t="str">
        <f>TEXT(Table1[[#This Row],[Order Date]],"yyyy")</f>
        <v>2015</v>
      </c>
      <c r="AC229" s="10">
        <v>42182</v>
      </c>
      <c r="AD229" s="2">
        <v>427.11840000000001</v>
      </c>
      <c r="AE229" s="2">
        <v>9</v>
      </c>
      <c r="AF229" s="2">
        <v>952.26</v>
      </c>
      <c r="AG229" s="2">
        <v>90695</v>
      </c>
      <c r="AH229" s="7" t="str">
        <f>IF(COUNTIF(Returns!$A$2:$A$1635,Orders!AG229)&gt;0,"Returned","Not Returned")</f>
        <v>Not Returned</v>
      </c>
    </row>
    <row r="230" spans="5:34" ht="12.75" customHeight="1" thickTop="1" thickBot="1">
      <c r="E230" s="11">
        <v>25813</v>
      </c>
      <c r="F230" s="12" t="s">
        <v>47</v>
      </c>
      <c r="G230" s="12">
        <v>0</v>
      </c>
      <c r="H230" s="12">
        <v>7.59</v>
      </c>
      <c r="I230" s="12">
        <v>4</v>
      </c>
      <c r="J230" s="12">
        <v>444</v>
      </c>
      <c r="K230" s="7" t="str">
        <f>IF(COUNTIF(Table1[Customer ID],Table1[[#This Row],[Customer ID]])&gt;1,"Repeat Customer","One-Time Customer")</f>
        <v>One-Time Customer</v>
      </c>
      <c r="L230" s="12" t="s">
        <v>539</v>
      </c>
      <c r="M230" s="12" t="s">
        <v>49</v>
      </c>
      <c r="N230" s="12" t="s">
        <v>58</v>
      </c>
      <c r="O230" s="12" t="s">
        <v>41</v>
      </c>
      <c r="P230" s="12" t="s">
        <v>50</v>
      </c>
      <c r="Q230" s="12" t="s">
        <v>31</v>
      </c>
      <c r="R230" s="12" t="s">
        <v>444</v>
      </c>
      <c r="S230" s="12">
        <v>0.42</v>
      </c>
      <c r="T230" s="7">
        <f>Table1[[#This Row],[Profit]]/Table1[[#This Row],[Sales]]</f>
        <v>0.24285794560575411</v>
      </c>
      <c r="U230" s="12" t="s">
        <v>33</v>
      </c>
      <c r="V230" s="12" t="s">
        <v>61</v>
      </c>
      <c r="W230" s="12" t="s">
        <v>178</v>
      </c>
      <c r="X230" s="12" t="s">
        <v>540</v>
      </c>
      <c r="Y230" s="12">
        <v>61801</v>
      </c>
      <c r="Z230" s="13">
        <v>42149</v>
      </c>
      <c r="AA230" s="14" t="str">
        <f>TEXT(Table1[[#This Row],[Order Date]],"mmmm")</f>
        <v>May</v>
      </c>
      <c r="AB230" s="8" t="str">
        <f>TEXT(Table1[[#This Row],[Order Date]],"yyyy")</f>
        <v>2015</v>
      </c>
      <c r="AC230" s="13">
        <v>42152</v>
      </c>
      <c r="AD230" s="12">
        <v>86.438000000000002</v>
      </c>
      <c r="AE230" s="12">
        <v>43</v>
      </c>
      <c r="AF230" s="12">
        <v>355.92</v>
      </c>
      <c r="AG230" s="12">
        <v>88085</v>
      </c>
      <c r="AH230" s="7" t="str">
        <f>IF(COUNTIF(Returns!$A$2:$A$1635,Orders!AG230)&gt;0,"Returned","Not Returned")</f>
        <v>Not Returned</v>
      </c>
    </row>
    <row r="231" spans="5:34" ht="12.75" customHeight="1" thickTop="1" thickBot="1">
      <c r="E231" s="9">
        <v>23153</v>
      </c>
      <c r="F231" s="2" t="s">
        <v>37</v>
      </c>
      <c r="G231" s="2">
        <v>0.03</v>
      </c>
      <c r="H231" s="2">
        <v>48.04</v>
      </c>
      <c r="I231" s="2">
        <v>19.989999999999998</v>
      </c>
      <c r="J231" s="2">
        <v>445</v>
      </c>
      <c r="K231" s="7" t="str">
        <f>IF(COUNTIF(Table1[Customer ID],Table1[[#This Row],[Customer ID]])&gt;1,"Repeat Customer","One-Time Customer")</f>
        <v>Repeat Customer</v>
      </c>
      <c r="L231" s="2" t="s">
        <v>541</v>
      </c>
      <c r="M231" s="2" t="s">
        <v>49</v>
      </c>
      <c r="N231" s="2" t="s">
        <v>58</v>
      </c>
      <c r="O231" s="2" t="s">
        <v>29</v>
      </c>
      <c r="P231" s="2" t="s">
        <v>93</v>
      </c>
      <c r="Q231" s="2" t="s">
        <v>59</v>
      </c>
      <c r="R231" s="2" t="s">
        <v>542</v>
      </c>
      <c r="S231" s="2">
        <v>0.37</v>
      </c>
      <c r="T231" s="7">
        <f>Table1[[#This Row],[Profit]]/Table1[[#This Row],[Sales]]</f>
        <v>-4.3850162225936427E-2</v>
      </c>
      <c r="U231" s="2" t="s">
        <v>33</v>
      </c>
      <c r="V231" s="2" t="s">
        <v>61</v>
      </c>
      <c r="W231" s="2" t="s">
        <v>496</v>
      </c>
      <c r="X231" s="2" t="s">
        <v>543</v>
      </c>
      <c r="Y231" s="2">
        <v>68701</v>
      </c>
      <c r="Z231" s="10">
        <v>42105</v>
      </c>
      <c r="AA231" s="14" t="str">
        <f>TEXT(Table1[[#This Row],[Order Date]],"mmmm")</f>
        <v>April</v>
      </c>
      <c r="AB231" s="8" t="str">
        <f>TEXT(Table1[[#This Row],[Order Date]],"yyyy")</f>
        <v>2015</v>
      </c>
      <c r="AC231" s="10">
        <v>42107</v>
      </c>
      <c r="AD231" s="2">
        <v>-4.4599999999999937</v>
      </c>
      <c r="AE231" s="2">
        <v>2</v>
      </c>
      <c r="AF231" s="2">
        <v>101.71</v>
      </c>
      <c r="AG231" s="2">
        <v>88083</v>
      </c>
      <c r="AH231" s="7" t="str">
        <f>IF(COUNTIF(Returns!$A$2:$A$1635,Orders!AG231)&gt;0,"Returned","Not Returned")</f>
        <v>Not Returned</v>
      </c>
    </row>
    <row r="232" spans="5:34" ht="12.75" customHeight="1" thickTop="1" thickBot="1">
      <c r="E232" s="11">
        <v>23862</v>
      </c>
      <c r="F232" s="12" t="s">
        <v>25</v>
      </c>
      <c r="G232" s="12">
        <v>0.09</v>
      </c>
      <c r="H232" s="12">
        <v>200.98</v>
      </c>
      <c r="I232" s="12">
        <v>55.96</v>
      </c>
      <c r="J232" s="12">
        <v>445</v>
      </c>
      <c r="K232" s="7" t="str">
        <f>IF(COUNTIF(Table1[Customer ID],Table1[[#This Row],[Customer ID]])&gt;1,"Repeat Customer","One-Time Customer")</f>
        <v>Repeat Customer</v>
      </c>
      <c r="L232" s="12" t="s">
        <v>541</v>
      </c>
      <c r="M232" s="12" t="s">
        <v>39</v>
      </c>
      <c r="N232" s="12" t="s">
        <v>58</v>
      </c>
      <c r="O232" s="12" t="s">
        <v>41</v>
      </c>
      <c r="P232" s="12" t="s">
        <v>191</v>
      </c>
      <c r="Q232" s="12" t="s">
        <v>121</v>
      </c>
      <c r="R232" s="12" t="s">
        <v>480</v>
      </c>
      <c r="S232" s="12">
        <v>0.75</v>
      </c>
      <c r="T232" s="7">
        <f>Table1[[#This Row],[Profit]]/Table1[[#This Row],[Sales]]</f>
        <v>-0.29030271469649288</v>
      </c>
      <c r="U232" s="12" t="s">
        <v>33</v>
      </c>
      <c r="V232" s="12" t="s">
        <v>61</v>
      </c>
      <c r="W232" s="12" t="s">
        <v>496</v>
      </c>
      <c r="X232" s="12" t="s">
        <v>543</v>
      </c>
      <c r="Y232" s="12">
        <v>68701</v>
      </c>
      <c r="Z232" s="13">
        <v>42178</v>
      </c>
      <c r="AA232" s="14" t="str">
        <f>TEXT(Table1[[#This Row],[Order Date]],"mmmm")</f>
        <v>June</v>
      </c>
      <c r="AB232" s="8" t="str">
        <f>TEXT(Table1[[#This Row],[Order Date]],"yyyy")</f>
        <v>2015</v>
      </c>
      <c r="AC232" s="13">
        <v>42179</v>
      </c>
      <c r="AD232" s="12">
        <v>-512.87200000000007</v>
      </c>
      <c r="AE232" s="12">
        <v>9</v>
      </c>
      <c r="AF232" s="12">
        <v>1766.68</v>
      </c>
      <c r="AG232" s="12">
        <v>88084</v>
      </c>
      <c r="AH232" s="7" t="str">
        <f>IF(COUNTIF(Returns!$A$2:$A$1635,Orders!AG232)&gt;0,"Returned","Not Returned")</f>
        <v>Not Returned</v>
      </c>
    </row>
    <row r="233" spans="5:34" ht="12.75" customHeight="1" thickTop="1" thickBot="1">
      <c r="E233" s="9">
        <v>23863</v>
      </c>
      <c r="F233" s="2" t="s">
        <v>25</v>
      </c>
      <c r="G233" s="2">
        <v>0.09</v>
      </c>
      <c r="H233" s="2">
        <v>2.78</v>
      </c>
      <c r="I233" s="2">
        <v>0.97</v>
      </c>
      <c r="J233" s="2">
        <v>445</v>
      </c>
      <c r="K233" s="7" t="str">
        <f>IF(COUNTIF(Table1[Customer ID],Table1[[#This Row],[Customer ID]])&gt;1,"Repeat Customer","One-Time Customer")</f>
        <v>Repeat Customer</v>
      </c>
      <c r="L233" s="2" t="s">
        <v>541</v>
      </c>
      <c r="M233" s="2" t="s">
        <v>49</v>
      </c>
      <c r="N233" s="2" t="s">
        <v>58</v>
      </c>
      <c r="O233" s="2" t="s">
        <v>29</v>
      </c>
      <c r="P233" s="2" t="s">
        <v>30</v>
      </c>
      <c r="Q233" s="2" t="s">
        <v>31</v>
      </c>
      <c r="R233" s="2" t="s">
        <v>544</v>
      </c>
      <c r="S233" s="2">
        <v>0.59</v>
      </c>
      <c r="T233" s="7">
        <f>Table1[[#This Row],[Profit]]/Table1[[#This Row],[Sales]]</f>
        <v>-0.13039283252929015</v>
      </c>
      <c r="U233" s="2" t="s">
        <v>33</v>
      </c>
      <c r="V233" s="2" t="s">
        <v>61</v>
      </c>
      <c r="W233" s="2" t="s">
        <v>496</v>
      </c>
      <c r="X233" s="2" t="s">
        <v>543</v>
      </c>
      <c r="Y233" s="2">
        <v>68701</v>
      </c>
      <c r="Z233" s="10">
        <v>42178</v>
      </c>
      <c r="AA233" s="14" t="str">
        <f>TEXT(Table1[[#This Row],[Order Date]],"mmmm")</f>
        <v>June</v>
      </c>
      <c r="AB233" s="8" t="str">
        <f>TEXT(Table1[[#This Row],[Order Date]],"yyyy")</f>
        <v>2015</v>
      </c>
      <c r="AC233" s="10">
        <v>42179</v>
      </c>
      <c r="AD233" s="2">
        <v>-3.7840000000000003</v>
      </c>
      <c r="AE233" s="2">
        <v>11</v>
      </c>
      <c r="AF233" s="2">
        <v>29.02</v>
      </c>
      <c r="AG233" s="2">
        <v>88084</v>
      </c>
      <c r="AH233" s="7" t="str">
        <f>IF(COUNTIF(Returns!$A$2:$A$1635,Orders!AG233)&gt;0,"Returned","Not Returned")</f>
        <v>Not Returned</v>
      </c>
    </row>
    <row r="234" spans="5:34" ht="12.75" customHeight="1" thickTop="1" thickBot="1">
      <c r="E234" s="11">
        <v>19694</v>
      </c>
      <c r="F234" s="12" t="s">
        <v>37</v>
      </c>
      <c r="G234" s="12">
        <v>0.04</v>
      </c>
      <c r="H234" s="12">
        <v>130.97999999999999</v>
      </c>
      <c r="I234" s="12">
        <v>30</v>
      </c>
      <c r="J234" s="12">
        <v>447</v>
      </c>
      <c r="K234" s="7" t="str">
        <f>IF(COUNTIF(Table1[Customer ID],Table1[[#This Row],[Customer ID]])&gt;1,"Repeat Customer","One-Time Customer")</f>
        <v>Repeat Customer</v>
      </c>
      <c r="L234" s="12" t="s">
        <v>545</v>
      </c>
      <c r="M234" s="12" t="s">
        <v>39</v>
      </c>
      <c r="N234" s="12" t="s">
        <v>28</v>
      </c>
      <c r="O234" s="12" t="s">
        <v>41</v>
      </c>
      <c r="P234" s="12" t="s">
        <v>42</v>
      </c>
      <c r="Q234" s="12" t="s">
        <v>43</v>
      </c>
      <c r="R234" s="12" t="s">
        <v>546</v>
      </c>
      <c r="S234" s="12">
        <v>0.78</v>
      </c>
      <c r="T234" s="7">
        <f>Table1[[#This Row],[Profit]]/Table1[[#This Row],[Sales]]</f>
        <v>-0.51974170898376282</v>
      </c>
      <c r="U234" s="12" t="s">
        <v>33</v>
      </c>
      <c r="V234" s="12" t="s">
        <v>61</v>
      </c>
      <c r="W234" s="12" t="s">
        <v>62</v>
      </c>
      <c r="X234" s="12" t="s">
        <v>547</v>
      </c>
      <c r="Y234" s="12">
        <v>55113</v>
      </c>
      <c r="Z234" s="13">
        <v>42180</v>
      </c>
      <c r="AA234" s="14" t="str">
        <f>TEXT(Table1[[#This Row],[Order Date]],"mmmm")</f>
        <v>June</v>
      </c>
      <c r="AB234" s="8" t="str">
        <f>TEXT(Table1[[#This Row],[Order Date]],"yyyy")</f>
        <v>2015</v>
      </c>
      <c r="AC234" s="13">
        <v>42183</v>
      </c>
      <c r="AD234" s="12">
        <v>-82.903999999999996</v>
      </c>
      <c r="AE234" s="12">
        <v>1</v>
      </c>
      <c r="AF234" s="12">
        <v>159.51</v>
      </c>
      <c r="AG234" s="12">
        <v>90449</v>
      </c>
      <c r="AH234" s="7" t="str">
        <f>IF(COUNTIF(Returns!$A$2:$A$1635,Orders!AG234)&gt;0,"Returned","Not Returned")</f>
        <v>Not Returned</v>
      </c>
    </row>
    <row r="235" spans="5:34" ht="12.75" customHeight="1" thickTop="1" thickBot="1">
      <c r="E235" s="9">
        <v>19695</v>
      </c>
      <c r="F235" s="2" t="s">
        <v>37</v>
      </c>
      <c r="G235" s="2">
        <v>0.05</v>
      </c>
      <c r="H235" s="2">
        <v>200.99</v>
      </c>
      <c r="I235" s="2">
        <v>4.2</v>
      </c>
      <c r="J235" s="2">
        <v>447</v>
      </c>
      <c r="K235" s="7" t="str">
        <f>IF(COUNTIF(Table1[Customer ID],Table1[[#This Row],[Customer ID]])&gt;1,"Repeat Customer","One-Time Customer")</f>
        <v>Repeat Customer</v>
      </c>
      <c r="L235" s="2" t="s">
        <v>545</v>
      </c>
      <c r="M235" s="2" t="s">
        <v>49</v>
      </c>
      <c r="N235" s="2" t="s">
        <v>28</v>
      </c>
      <c r="O235" s="2" t="s">
        <v>77</v>
      </c>
      <c r="P235" s="2" t="s">
        <v>78</v>
      </c>
      <c r="Q235" s="2" t="s">
        <v>59</v>
      </c>
      <c r="R235" s="2" t="s">
        <v>548</v>
      </c>
      <c r="S235" s="2">
        <v>0.59</v>
      </c>
      <c r="T235" s="7">
        <f>Table1[[#This Row],[Profit]]/Table1[[#This Row],[Sales]]</f>
        <v>0.69</v>
      </c>
      <c r="U235" s="2" t="s">
        <v>33</v>
      </c>
      <c r="V235" s="2" t="s">
        <v>61</v>
      </c>
      <c r="W235" s="2" t="s">
        <v>62</v>
      </c>
      <c r="X235" s="2" t="s">
        <v>547</v>
      </c>
      <c r="Y235" s="2">
        <v>55113</v>
      </c>
      <c r="Z235" s="10">
        <v>42180</v>
      </c>
      <c r="AA235" s="14" t="str">
        <f>TEXT(Table1[[#This Row],[Order Date]],"mmmm")</f>
        <v>June</v>
      </c>
      <c r="AB235" s="8" t="str">
        <f>TEXT(Table1[[#This Row],[Order Date]],"yyyy")</f>
        <v>2015</v>
      </c>
      <c r="AC235" s="10">
        <v>42180</v>
      </c>
      <c r="AD235" s="2">
        <v>1268.8064999999999</v>
      </c>
      <c r="AE235" s="2">
        <v>11</v>
      </c>
      <c r="AF235" s="2">
        <v>1838.85</v>
      </c>
      <c r="AG235" s="2">
        <v>90449</v>
      </c>
      <c r="AH235" s="7" t="str">
        <f>IF(COUNTIF(Returns!$A$2:$A$1635,Orders!AG235)&gt;0,"Returned","Not Returned")</f>
        <v>Not Returned</v>
      </c>
    </row>
    <row r="236" spans="5:34" ht="12.75" customHeight="1" thickTop="1" thickBot="1">
      <c r="E236" s="11">
        <v>20851</v>
      </c>
      <c r="F236" s="12" t="s">
        <v>25</v>
      </c>
      <c r="G236" s="12">
        <v>0.03</v>
      </c>
      <c r="H236" s="12">
        <v>15.99</v>
      </c>
      <c r="I236" s="12">
        <v>11.28</v>
      </c>
      <c r="J236" s="12">
        <v>451</v>
      </c>
      <c r="K236" s="7" t="str">
        <f>IF(COUNTIF(Table1[Customer ID],Table1[[#This Row],[Customer ID]])&gt;1,"Repeat Customer","One-Time Customer")</f>
        <v>Repeat Customer</v>
      </c>
      <c r="L236" s="12" t="s">
        <v>549</v>
      </c>
      <c r="M236" s="12" t="s">
        <v>49</v>
      </c>
      <c r="N236" s="12" t="s">
        <v>40</v>
      </c>
      <c r="O236" s="12" t="s">
        <v>77</v>
      </c>
      <c r="P236" s="12" t="s">
        <v>85</v>
      </c>
      <c r="Q236" s="12" t="s">
        <v>86</v>
      </c>
      <c r="R236" s="12" t="s">
        <v>550</v>
      </c>
      <c r="S236" s="12">
        <v>0.38</v>
      </c>
      <c r="T236" s="7">
        <f>Table1[[#This Row],[Profit]]/Table1[[#This Row],[Sales]]</f>
        <v>-1.5021476888387826</v>
      </c>
      <c r="U236" s="12" t="s">
        <v>33</v>
      </c>
      <c r="V236" s="12" t="s">
        <v>34</v>
      </c>
      <c r="W236" s="12" t="s">
        <v>45</v>
      </c>
      <c r="X236" s="12" t="s">
        <v>551</v>
      </c>
      <c r="Y236" s="12">
        <v>94024</v>
      </c>
      <c r="Z236" s="13">
        <v>42104</v>
      </c>
      <c r="AA236" s="14" t="str">
        <f>TEXT(Table1[[#This Row],[Order Date]],"mmmm")</f>
        <v>April</v>
      </c>
      <c r="AB236" s="8" t="str">
        <f>TEXT(Table1[[#This Row],[Order Date]],"yyyy")</f>
        <v>2015</v>
      </c>
      <c r="AC236" s="13">
        <v>42105</v>
      </c>
      <c r="AD236" s="12">
        <v>-53.296199999999999</v>
      </c>
      <c r="AE236" s="12">
        <v>2</v>
      </c>
      <c r="AF236" s="12">
        <v>35.479999999999997</v>
      </c>
      <c r="AG236" s="12">
        <v>86010</v>
      </c>
      <c r="AH236" s="7" t="str">
        <f>IF(COUNTIF(Returns!$A$2:$A$1635,Orders!AG236)&gt;0,"Returned","Not Returned")</f>
        <v>Not Returned</v>
      </c>
    </row>
    <row r="237" spans="5:34" ht="12.75" customHeight="1" thickTop="1" thickBot="1">
      <c r="E237" s="9">
        <v>21117</v>
      </c>
      <c r="F237" s="2" t="s">
        <v>47</v>
      </c>
      <c r="G237" s="2">
        <v>0.04</v>
      </c>
      <c r="H237" s="2">
        <v>37.700000000000003</v>
      </c>
      <c r="I237" s="2">
        <v>2.99</v>
      </c>
      <c r="J237" s="2">
        <v>451</v>
      </c>
      <c r="K237" s="7" t="str">
        <f>IF(COUNTIF(Table1[Customer ID],Table1[[#This Row],[Customer ID]])&gt;1,"Repeat Customer","One-Time Customer")</f>
        <v>Repeat Customer</v>
      </c>
      <c r="L237" s="2" t="s">
        <v>549</v>
      </c>
      <c r="M237" s="2" t="s">
        <v>49</v>
      </c>
      <c r="N237" s="2" t="s">
        <v>40</v>
      </c>
      <c r="O237" s="2" t="s">
        <v>29</v>
      </c>
      <c r="P237" s="2" t="s">
        <v>109</v>
      </c>
      <c r="Q237" s="2" t="s">
        <v>59</v>
      </c>
      <c r="R237" s="2" t="s">
        <v>552</v>
      </c>
      <c r="S237" s="2">
        <v>0.35</v>
      </c>
      <c r="T237" s="7">
        <f>Table1[[#This Row],[Profit]]/Table1[[#This Row],[Sales]]</f>
        <v>0.69000000000000006</v>
      </c>
      <c r="U237" s="2" t="s">
        <v>33</v>
      </c>
      <c r="V237" s="2" t="s">
        <v>34</v>
      </c>
      <c r="W237" s="2" t="s">
        <v>45</v>
      </c>
      <c r="X237" s="2" t="s">
        <v>551</v>
      </c>
      <c r="Y237" s="2">
        <v>94024</v>
      </c>
      <c r="Z237" s="10">
        <v>42151</v>
      </c>
      <c r="AA237" s="14" t="str">
        <f>TEXT(Table1[[#This Row],[Order Date]],"mmmm")</f>
        <v>May</v>
      </c>
      <c r="AB237" s="8" t="str">
        <f>TEXT(Table1[[#This Row],[Order Date]],"yyyy")</f>
        <v>2015</v>
      </c>
      <c r="AC237" s="10">
        <v>42152</v>
      </c>
      <c r="AD237" s="2">
        <v>299.6739</v>
      </c>
      <c r="AE237" s="2">
        <v>12</v>
      </c>
      <c r="AF237" s="2">
        <v>434.31</v>
      </c>
      <c r="AG237" s="2">
        <v>86012</v>
      </c>
      <c r="AH237" s="7" t="str">
        <f>IF(COUNTIF(Returns!$A$2:$A$1635,Orders!AG237)&gt;0,"Returned","Not Returned")</f>
        <v>Not Returned</v>
      </c>
    </row>
    <row r="238" spans="5:34" ht="12.75" customHeight="1" thickTop="1" thickBot="1">
      <c r="E238" s="11">
        <v>18536</v>
      </c>
      <c r="F238" s="12" t="s">
        <v>106</v>
      </c>
      <c r="G238" s="12">
        <v>0.01</v>
      </c>
      <c r="H238" s="12">
        <v>8.8800000000000008</v>
      </c>
      <c r="I238" s="12">
        <v>6.28</v>
      </c>
      <c r="J238" s="12">
        <v>451</v>
      </c>
      <c r="K238" s="7" t="str">
        <f>IF(COUNTIF(Table1[Customer ID],Table1[[#This Row],[Customer ID]])&gt;1,"Repeat Customer","One-Time Customer")</f>
        <v>Repeat Customer</v>
      </c>
      <c r="L238" s="12" t="s">
        <v>549</v>
      </c>
      <c r="M238" s="12" t="s">
        <v>49</v>
      </c>
      <c r="N238" s="12" t="s">
        <v>40</v>
      </c>
      <c r="O238" s="12" t="s">
        <v>29</v>
      </c>
      <c r="P238" s="12" t="s">
        <v>109</v>
      </c>
      <c r="Q238" s="12" t="s">
        <v>59</v>
      </c>
      <c r="R238" s="12" t="s">
        <v>495</v>
      </c>
      <c r="S238" s="12">
        <v>0.35</v>
      </c>
      <c r="T238" s="7">
        <f>Table1[[#This Row],[Profit]]/Table1[[#This Row],[Sales]]</f>
        <v>-0.77824773413897286</v>
      </c>
      <c r="U238" s="12" t="s">
        <v>33</v>
      </c>
      <c r="V238" s="12" t="s">
        <v>34</v>
      </c>
      <c r="W238" s="12" t="s">
        <v>45</v>
      </c>
      <c r="X238" s="12" t="s">
        <v>551</v>
      </c>
      <c r="Y238" s="12">
        <v>94024</v>
      </c>
      <c r="Z238" s="13">
        <v>42009</v>
      </c>
      <c r="AA238" s="14" t="str">
        <f>TEXT(Table1[[#This Row],[Order Date]],"mmmm")</f>
        <v>January</v>
      </c>
      <c r="AB238" s="8" t="str">
        <f>TEXT(Table1[[#This Row],[Order Date]],"yyyy")</f>
        <v>2015</v>
      </c>
      <c r="AC238" s="13">
        <v>42014</v>
      </c>
      <c r="AD238" s="12">
        <v>-15.456</v>
      </c>
      <c r="AE238" s="12">
        <v>2</v>
      </c>
      <c r="AF238" s="12">
        <v>19.86</v>
      </c>
      <c r="AG238" s="12">
        <v>86013</v>
      </c>
      <c r="AH238" s="7" t="str">
        <f>IF(COUNTIF(Returns!$A$2:$A$1635,Orders!AG238)&gt;0,"Returned","Not Returned")</f>
        <v>Not Returned</v>
      </c>
    </row>
    <row r="239" spans="5:34" ht="12.75" customHeight="1" thickTop="1" thickBot="1">
      <c r="E239" s="9">
        <v>18537</v>
      </c>
      <c r="F239" s="2" t="s">
        <v>106</v>
      </c>
      <c r="G239" s="2">
        <v>0.06</v>
      </c>
      <c r="H239" s="2">
        <v>2.88</v>
      </c>
      <c r="I239" s="2">
        <v>0.99</v>
      </c>
      <c r="J239" s="2">
        <v>451</v>
      </c>
      <c r="K239" s="7" t="str">
        <f>IF(COUNTIF(Table1[Customer ID],Table1[[#This Row],[Customer ID]])&gt;1,"Repeat Customer","One-Time Customer")</f>
        <v>Repeat Customer</v>
      </c>
      <c r="L239" s="2" t="s">
        <v>549</v>
      </c>
      <c r="M239" s="2" t="s">
        <v>49</v>
      </c>
      <c r="N239" s="2" t="s">
        <v>40</v>
      </c>
      <c r="O239" s="2" t="s">
        <v>29</v>
      </c>
      <c r="P239" s="2" t="s">
        <v>134</v>
      </c>
      <c r="Q239" s="2" t="s">
        <v>59</v>
      </c>
      <c r="R239" s="2" t="s">
        <v>349</v>
      </c>
      <c r="S239" s="2">
        <v>0.36</v>
      </c>
      <c r="T239" s="7">
        <f>Table1[[#This Row],[Profit]]/Table1[[#This Row],[Sales]]</f>
        <v>0.69</v>
      </c>
      <c r="U239" s="2" t="s">
        <v>33</v>
      </c>
      <c r="V239" s="2" t="s">
        <v>34</v>
      </c>
      <c r="W239" s="2" t="s">
        <v>45</v>
      </c>
      <c r="X239" s="2" t="s">
        <v>551</v>
      </c>
      <c r="Y239" s="2">
        <v>94024</v>
      </c>
      <c r="Z239" s="10">
        <v>42009</v>
      </c>
      <c r="AA239" s="14" t="str">
        <f>TEXT(Table1[[#This Row],[Order Date]],"mmmm")</f>
        <v>January</v>
      </c>
      <c r="AB239" s="8" t="str">
        <f>TEXT(Table1[[#This Row],[Order Date]],"yyyy")</f>
        <v>2015</v>
      </c>
      <c r="AC239" s="10">
        <v>42018</v>
      </c>
      <c r="AD239" s="2">
        <v>16.049399999999999</v>
      </c>
      <c r="AE239" s="2">
        <v>8</v>
      </c>
      <c r="AF239" s="2">
        <v>23.26</v>
      </c>
      <c r="AG239" s="2">
        <v>86013</v>
      </c>
      <c r="AH239" s="7" t="str">
        <f>IF(COUNTIF(Returns!$A$2:$A$1635,Orders!AG239)&gt;0,"Returned","Not Returned")</f>
        <v>Not Returned</v>
      </c>
    </row>
    <row r="240" spans="5:34" ht="12.75" customHeight="1" thickTop="1" thickBot="1">
      <c r="E240" s="11">
        <v>21118</v>
      </c>
      <c r="F240" s="12" t="s">
        <v>47</v>
      </c>
      <c r="G240" s="12">
        <v>0.01</v>
      </c>
      <c r="H240" s="12">
        <v>55.99</v>
      </c>
      <c r="I240" s="12">
        <v>5</v>
      </c>
      <c r="J240" s="12">
        <v>452</v>
      </c>
      <c r="K240" s="7" t="str">
        <f>IF(COUNTIF(Table1[Customer ID],Table1[[#This Row],[Customer ID]])&gt;1,"Repeat Customer","One-Time Customer")</f>
        <v>One-Time Customer</v>
      </c>
      <c r="L240" s="12" t="s">
        <v>553</v>
      </c>
      <c r="M240" s="12" t="s">
        <v>49</v>
      </c>
      <c r="N240" s="12" t="s">
        <v>40</v>
      </c>
      <c r="O240" s="12" t="s">
        <v>77</v>
      </c>
      <c r="P240" s="12" t="s">
        <v>78</v>
      </c>
      <c r="Q240" s="12" t="s">
        <v>51</v>
      </c>
      <c r="R240" s="12" t="s">
        <v>398</v>
      </c>
      <c r="S240" s="12">
        <v>0.83</v>
      </c>
      <c r="T240" s="7">
        <f>Table1[[#This Row],[Profit]]/Table1[[#This Row],[Sales]]</f>
        <v>-4.5513216284005402</v>
      </c>
      <c r="U240" s="12" t="s">
        <v>33</v>
      </c>
      <c r="V240" s="12" t="s">
        <v>34</v>
      </c>
      <c r="W240" s="12" t="s">
        <v>45</v>
      </c>
      <c r="X240" s="12" t="s">
        <v>554</v>
      </c>
      <c r="Y240" s="12">
        <v>93635</v>
      </c>
      <c r="Z240" s="13">
        <v>42151</v>
      </c>
      <c r="AA240" s="14" t="str">
        <f>TEXT(Table1[[#This Row],[Order Date]],"mmmm")</f>
        <v>May</v>
      </c>
      <c r="AB240" s="8" t="str">
        <f>TEXT(Table1[[#This Row],[Order Date]],"yyyy")</f>
        <v>2015</v>
      </c>
      <c r="AC240" s="13">
        <v>42152</v>
      </c>
      <c r="AD240" s="12">
        <v>-235.89500000000001</v>
      </c>
      <c r="AE240" s="12">
        <v>1</v>
      </c>
      <c r="AF240" s="12">
        <v>51.83</v>
      </c>
      <c r="AG240" s="12">
        <v>86012</v>
      </c>
      <c r="AH240" s="7" t="str">
        <f>IF(COUNTIF(Returns!$A$2:$A$1635,Orders!AG240)&gt;0,"Returned","Not Returned")</f>
        <v>Not Returned</v>
      </c>
    </row>
    <row r="241" spans="5:34" ht="12.75" customHeight="1" thickTop="1" thickBot="1">
      <c r="E241" s="9">
        <v>22318</v>
      </c>
      <c r="F241" s="2" t="s">
        <v>37</v>
      </c>
      <c r="G241" s="2">
        <v>0.03</v>
      </c>
      <c r="H241" s="2">
        <v>29.34</v>
      </c>
      <c r="I241" s="2">
        <v>7.87</v>
      </c>
      <c r="J241" s="2">
        <v>453</v>
      </c>
      <c r="K241" s="7" t="str">
        <f>IF(COUNTIF(Table1[Customer ID],Table1[[#This Row],[Customer ID]])&gt;1,"Repeat Customer","One-Time Customer")</f>
        <v>One-Time Customer</v>
      </c>
      <c r="L241" s="2" t="s">
        <v>555</v>
      </c>
      <c r="M241" s="2" t="s">
        <v>49</v>
      </c>
      <c r="N241" s="2" t="s">
        <v>28</v>
      </c>
      <c r="O241" s="2" t="s">
        <v>41</v>
      </c>
      <c r="P241" s="2" t="s">
        <v>50</v>
      </c>
      <c r="Q241" s="2" t="s">
        <v>59</v>
      </c>
      <c r="R241" s="2" t="s">
        <v>556</v>
      </c>
      <c r="S241" s="2">
        <v>0.54</v>
      </c>
      <c r="T241" s="7">
        <f>Table1[[#This Row],[Profit]]/Table1[[#This Row],[Sales]]</f>
        <v>-1.2753086419753088</v>
      </c>
      <c r="U241" s="2" t="s">
        <v>33</v>
      </c>
      <c r="V241" s="2" t="s">
        <v>34</v>
      </c>
      <c r="W241" s="2" t="s">
        <v>45</v>
      </c>
      <c r="X241" s="2" t="s">
        <v>557</v>
      </c>
      <c r="Y241" s="2">
        <v>95032</v>
      </c>
      <c r="Z241" s="10">
        <v>42132</v>
      </c>
      <c r="AA241" s="14" t="str">
        <f>TEXT(Table1[[#This Row],[Order Date]],"mmmm")</f>
        <v>May</v>
      </c>
      <c r="AB241" s="8" t="str">
        <f>TEXT(Table1[[#This Row],[Order Date]],"yyyy")</f>
        <v>2015</v>
      </c>
      <c r="AC241" s="10">
        <v>42134</v>
      </c>
      <c r="AD241" s="2">
        <v>-41.32</v>
      </c>
      <c r="AE241" s="2">
        <v>1</v>
      </c>
      <c r="AF241" s="2">
        <v>32.4</v>
      </c>
      <c r="AG241" s="2">
        <v>86011</v>
      </c>
      <c r="AH241" s="7" t="str">
        <f>IF(COUNTIF(Returns!$A$2:$A$1635,Orders!AG241)&gt;0,"Returned","Not Returned")</f>
        <v>Not Returned</v>
      </c>
    </row>
    <row r="242" spans="5:34" ht="12.75" customHeight="1" thickTop="1" thickBot="1">
      <c r="E242" s="11">
        <v>22874</v>
      </c>
      <c r="F242" s="12" t="s">
        <v>106</v>
      </c>
      <c r="G242" s="12">
        <v>7.0000000000000007E-2</v>
      </c>
      <c r="H242" s="12">
        <v>16.91</v>
      </c>
      <c r="I242" s="12">
        <v>6.25</v>
      </c>
      <c r="J242" s="12">
        <v>460</v>
      </c>
      <c r="K242" s="7" t="str">
        <f>IF(COUNTIF(Table1[Customer ID],Table1[[#This Row],[Customer ID]])&gt;1,"Repeat Customer","One-Time Customer")</f>
        <v>One-Time Customer</v>
      </c>
      <c r="L242" s="12" t="s">
        <v>558</v>
      </c>
      <c r="M242" s="12" t="s">
        <v>49</v>
      </c>
      <c r="N242" s="12" t="s">
        <v>40</v>
      </c>
      <c r="O242" s="12" t="s">
        <v>29</v>
      </c>
      <c r="P242" s="12" t="s">
        <v>141</v>
      </c>
      <c r="Q242" s="12" t="s">
        <v>59</v>
      </c>
      <c r="R242" s="12" t="s">
        <v>559</v>
      </c>
      <c r="S242" s="12">
        <v>0.57999999999999996</v>
      </c>
      <c r="T242" s="7">
        <f>Table1[[#This Row],[Profit]]/Table1[[#This Row],[Sales]]</f>
        <v>1.6027591803611293E-2</v>
      </c>
      <c r="U242" s="12" t="s">
        <v>33</v>
      </c>
      <c r="V242" s="12" t="s">
        <v>53</v>
      </c>
      <c r="W242" s="12" t="s">
        <v>54</v>
      </c>
      <c r="X242" s="12" t="s">
        <v>560</v>
      </c>
      <c r="Y242" s="12">
        <v>8332</v>
      </c>
      <c r="Z242" s="13">
        <v>42147</v>
      </c>
      <c r="AA242" s="14" t="str">
        <f>TEXT(Table1[[#This Row],[Order Date]],"mmmm")</f>
        <v>May</v>
      </c>
      <c r="AB242" s="8" t="str">
        <f>TEXT(Table1[[#This Row],[Order Date]],"yyyy")</f>
        <v>2015</v>
      </c>
      <c r="AC242" s="13">
        <v>42154</v>
      </c>
      <c r="AD242" s="12">
        <v>7.9000000000000057</v>
      </c>
      <c r="AE242" s="12">
        <v>31</v>
      </c>
      <c r="AF242" s="12">
        <v>492.9</v>
      </c>
      <c r="AG242" s="12">
        <v>86014</v>
      </c>
      <c r="AH242" s="7" t="str">
        <f>IF(COUNTIF(Returns!$A$2:$A$1635,Orders!AG242)&gt;0,"Returned","Not Returned")</f>
        <v>Not Returned</v>
      </c>
    </row>
    <row r="243" spans="5:34" ht="12.75" customHeight="1" thickTop="1" thickBot="1">
      <c r="E243" s="9">
        <v>18467</v>
      </c>
      <c r="F243" s="2" t="s">
        <v>106</v>
      </c>
      <c r="G243" s="2">
        <v>7.0000000000000007E-2</v>
      </c>
      <c r="H243" s="2">
        <v>165.2</v>
      </c>
      <c r="I243" s="2">
        <v>19.989999999999998</v>
      </c>
      <c r="J243" s="2">
        <v>463</v>
      </c>
      <c r="K243" s="7" t="str">
        <f>IF(COUNTIF(Table1[Customer ID],Table1[[#This Row],[Customer ID]])&gt;1,"Repeat Customer","One-Time Customer")</f>
        <v>One-Time Customer</v>
      </c>
      <c r="L243" s="2" t="s">
        <v>561</v>
      </c>
      <c r="M243" s="2" t="s">
        <v>49</v>
      </c>
      <c r="N243" s="2" t="s">
        <v>58</v>
      </c>
      <c r="O243" s="2" t="s">
        <v>29</v>
      </c>
      <c r="P243" s="2" t="s">
        <v>141</v>
      </c>
      <c r="Q243" s="2" t="s">
        <v>59</v>
      </c>
      <c r="R243" s="2" t="s">
        <v>562</v>
      </c>
      <c r="S243" s="2">
        <v>0.59</v>
      </c>
      <c r="T243" s="7">
        <f>Table1[[#This Row],[Profit]]/Table1[[#This Row],[Sales]]</f>
        <v>0.48235848882149535</v>
      </c>
      <c r="U243" s="2" t="s">
        <v>33</v>
      </c>
      <c r="V243" s="2" t="s">
        <v>34</v>
      </c>
      <c r="W243" s="2" t="s">
        <v>45</v>
      </c>
      <c r="X243" s="2" t="s">
        <v>563</v>
      </c>
      <c r="Y243" s="2">
        <v>90069</v>
      </c>
      <c r="Z243" s="10">
        <v>42018</v>
      </c>
      <c r="AA243" s="14" t="str">
        <f>TEXT(Table1[[#This Row],[Order Date]],"mmmm")</f>
        <v>January</v>
      </c>
      <c r="AB243" s="8" t="str">
        <f>TEXT(Table1[[#This Row],[Order Date]],"yyyy")</f>
        <v>2015</v>
      </c>
      <c r="AC243" s="10">
        <v>42020</v>
      </c>
      <c r="AD243" s="2">
        <v>521.69000000000005</v>
      </c>
      <c r="AE243" s="2">
        <v>7</v>
      </c>
      <c r="AF243" s="2">
        <v>1081.54</v>
      </c>
      <c r="AG243" s="2">
        <v>88061</v>
      </c>
      <c r="AH243" s="7" t="str">
        <f>IF(COUNTIF(Returns!$A$2:$A$1635,Orders!AG243)&gt;0,"Returned","Not Returned")</f>
        <v>Not Returned</v>
      </c>
    </row>
    <row r="244" spans="5:34" ht="12.75" customHeight="1" thickTop="1" thickBot="1">
      <c r="E244" s="11">
        <v>22754</v>
      </c>
      <c r="F244" s="12" t="s">
        <v>37</v>
      </c>
      <c r="G244" s="12">
        <v>0.08</v>
      </c>
      <c r="H244" s="12">
        <v>297.64</v>
      </c>
      <c r="I244" s="12">
        <v>14.7</v>
      </c>
      <c r="J244" s="12">
        <v>466</v>
      </c>
      <c r="K244" s="7" t="str">
        <f>IF(COUNTIF(Table1[Customer ID],Table1[[#This Row],[Customer ID]])&gt;1,"Repeat Customer","One-Time Customer")</f>
        <v>One-Time Customer</v>
      </c>
      <c r="L244" s="12" t="s">
        <v>564</v>
      </c>
      <c r="M244" s="12" t="s">
        <v>39</v>
      </c>
      <c r="N244" s="12" t="s">
        <v>58</v>
      </c>
      <c r="O244" s="12" t="s">
        <v>77</v>
      </c>
      <c r="P244" s="12" t="s">
        <v>85</v>
      </c>
      <c r="Q244" s="12" t="s">
        <v>43</v>
      </c>
      <c r="R244" s="12" t="s">
        <v>565</v>
      </c>
      <c r="S244" s="12">
        <v>0.56999999999999995</v>
      </c>
      <c r="T244" s="7">
        <f>Table1[[#This Row],[Profit]]/Table1[[#This Row],[Sales]]</f>
        <v>0.43854101196991629</v>
      </c>
      <c r="U244" s="12" t="s">
        <v>33</v>
      </c>
      <c r="V244" s="12" t="s">
        <v>53</v>
      </c>
      <c r="W244" s="12" t="s">
        <v>193</v>
      </c>
      <c r="X244" s="12" t="s">
        <v>566</v>
      </c>
      <c r="Y244" s="12">
        <v>2019</v>
      </c>
      <c r="Z244" s="13">
        <v>42015</v>
      </c>
      <c r="AA244" s="14" t="str">
        <f>TEXT(Table1[[#This Row],[Order Date]],"mmmm")</f>
        <v>January</v>
      </c>
      <c r="AB244" s="8" t="str">
        <f>TEXT(Table1[[#This Row],[Order Date]],"yyyy")</f>
        <v>2015</v>
      </c>
      <c r="AC244" s="13">
        <v>42015</v>
      </c>
      <c r="AD244" s="12">
        <v>496.79679999999996</v>
      </c>
      <c r="AE244" s="12">
        <v>5</v>
      </c>
      <c r="AF244" s="12">
        <v>1132.8399999999999</v>
      </c>
      <c r="AG244" s="12">
        <v>88060</v>
      </c>
      <c r="AH244" s="7" t="str">
        <f>IF(COUNTIF(Returns!$A$2:$A$1635,Orders!AG244)&gt;0,"Returned","Not Returned")</f>
        <v>Not Returned</v>
      </c>
    </row>
    <row r="245" spans="5:34" ht="12.75" customHeight="1" thickTop="1" thickBot="1">
      <c r="E245" s="9">
        <v>22755</v>
      </c>
      <c r="F245" s="2" t="s">
        <v>37</v>
      </c>
      <c r="G245" s="2">
        <v>0.02</v>
      </c>
      <c r="H245" s="2">
        <v>12.99</v>
      </c>
      <c r="I245" s="2">
        <v>14.37</v>
      </c>
      <c r="J245" s="2">
        <v>467</v>
      </c>
      <c r="K245" s="7" t="str">
        <f>IF(COUNTIF(Table1[Customer ID],Table1[[#This Row],[Customer ID]])&gt;1,"Repeat Customer","One-Time Customer")</f>
        <v>One-Time Customer</v>
      </c>
      <c r="L245" s="2" t="s">
        <v>567</v>
      </c>
      <c r="M245" s="2" t="s">
        <v>49</v>
      </c>
      <c r="N245" s="2" t="s">
        <v>58</v>
      </c>
      <c r="O245" s="2" t="s">
        <v>41</v>
      </c>
      <c r="P245" s="2" t="s">
        <v>50</v>
      </c>
      <c r="Q245" s="2" t="s">
        <v>236</v>
      </c>
      <c r="R245" s="2" t="s">
        <v>568</v>
      </c>
      <c r="S245" s="2">
        <v>0.73</v>
      </c>
      <c r="T245" s="7">
        <f>Table1[[#This Row],[Profit]]/Table1[[#This Row],[Sales]]</f>
        <v>-3.876694283923972</v>
      </c>
      <c r="U245" s="2" t="s">
        <v>33</v>
      </c>
      <c r="V245" s="2" t="s">
        <v>53</v>
      </c>
      <c r="W245" s="2" t="s">
        <v>193</v>
      </c>
      <c r="X245" s="2" t="s">
        <v>569</v>
      </c>
      <c r="Y245" s="2">
        <v>1915</v>
      </c>
      <c r="Z245" s="10">
        <v>42015</v>
      </c>
      <c r="AA245" s="14" t="str">
        <f>TEXT(Table1[[#This Row],[Order Date]],"mmmm")</f>
        <v>January</v>
      </c>
      <c r="AB245" s="8" t="str">
        <f>TEXT(Table1[[#This Row],[Order Date]],"yyyy")</f>
        <v>2015</v>
      </c>
      <c r="AC245" s="10">
        <v>42016</v>
      </c>
      <c r="AD245" s="2">
        <v>-556.80960000000005</v>
      </c>
      <c r="AE245" s="2">
        <v>11</v>
      </c>
      <c r="AF245" s="2">
        <v>143.63</v>
      </c>
      <c r="AG245" s="2">
        <v>88060</v>
      </c>
      <c r="AH245" s="7" t="str">
        <f>IF(COUNTIF(Returns!$A$2:$A$1635,Orders!AG245)&gt;0,"Returned","Not Returned")</f>
        <v>Not Returned</v>
      </c>
    </row>
    <row r="246" spans="5:34" ht="12.75" customHeight="1" thickTop="1" thickBot="1">
      <c r="E246" s="11">
        <v>22756</v>
      </c>
      <c r="F246" s="12" t="s">
        <v>37</v>
      </c>
      <c r="G246" s="12">
        <v>0.06</v>
      </c>
      <c r="H246" s="12">
        <v>14.42</v>
      </c>
      <c r="I246" s="12">
        <v>6.75</v>
      </c>
      <c r="J246" s="12">
        <v>468</v>
      </c>
      <c r="K246" s="7" t="str">
        <f>IF(COUNTIF(Table1[Customer ID],Table1[[#This Row],[Customer ID]])&gt;1,"Repeat Customer","One-Time Customer")</f>
        <v>One-Time Customer</v>
      </c>
      <c r="L246" s="12" t="s">
        <v>570</v>
      </c>
      <c r="M246" s="12" t="s">
        <v>49</v>
      </c>
      <c r="N246" s="12" t="s">
        <v>58</v>
      </c>
      <c r="O246" s="12" t="s">
        <v>29</v>
      </c>
      <c r="P246" s="12" t="s">
        <v>257</v>
      </c>
      <c r="Q246" s="12" t="s">
        <v>86</v>
      </c>
      <c r="R246" s="12" t="s">
        <v>571</v>
      </c>
      <c r="S246" s="12">
        <v>0.52</v>
      </c>
      <c r="T246" s="7">
        <f>Table1[[#This Row],[Profit]]/Table1[[#This Row],[Sales]]</f>
        <v>-0.37977546549835706</v>
      </c>
      <c r="U246" s="12" t="s">
        <v>33</v>
      </c>
      <c r="V246" s="12" t="s">
        <v>53</v>
      </c>
      <c r="W246" s="12" t="s">
        <v>193</v>
      </c>
      <c r="X246" s="12" t="s">
        <v>572</v>
      </c>
      <c r="Y246" s="12">
        <v>2341</v>
      </c>
      <c r="Z246" s="13">
        <v>42015</v>
      </c>
      <c r="AA246" s="14" t="str">
        <f>TEXT(Table1[[#This Row],[Order Date]],"mmmm")</f>
        <v>January</v>
      </c>
      <c r="AB246" s="8" t="str">
        <f>TEXT(Table1[[#This Row],[Order Date]],"yyyy")</f>
        <v>2015</v>
      </c>
      <c r="AC246" s="13">
        <v>42016</v>
      </c>
      <c r="AD246" s="12">
        <v>-27.738800000000001</v>
      </c>
      <c r="AE246" s="12">
        <v>5</v>
      </c>
      <c r="AF246" s="12">
        <v>73.040000000000006</v>
      </c>
      <c r="AG246" s="12">
        <v>88060</v>
      </c>
      <c r="AH246" s="7" t="str">
        <f>IF(COUNTIF(Returns!$A$2:$A$1635,Orders!AG246)&gt;0,"Returned","Not Returned")</f>
        <v>Not Returned</v>
      </c>
    </row>
    <row r="247" spans="5:34" ht="12.75" customHeight="1" thickTop="1" thickBot="1">
      <c r="E247" s="9">
        <v>22757</v>
      </c>
      <c r="F247" s="2" t="s">
        <v>37</v>
      </c>
      <c r="G247" s="2">
        <v>0.05</v>
      </c>
      <c r="H247" s="2">
        <v>4.1399999999999997</v>
      </c>
      <c r="I247" s="2">
        <v>6.6</v>
      </c>
      <c r="J247" s="2">
        <v>469</v>
      </c>
      <c r="K247" s="7" t="str">
        <f>IF(COUNTIF(Table1[Customer ID],Table1[[#This Row],[Customer ID]])&gt;1,"Repeat Customer","One-Time Customer")</f>
        <v>One-Time Customer</v>
      </c>
      <c r="L247" s="2" t="s">
        <v>573</v>
      </c>
      <c r="M247" s="2" t="s">
        <v>27</v>
      </c>
      <c r="N247" s="2" t="s">
        <v>58</v>
      </c>
      <c r="O247" s="2" t="s">
        <v>41</v>
      </c>
      <c r="P247" s="2" t="s">
        <v>50</v>
      </c>
      <c r="Q247" s="2" t="s">
        <v>59</v>
      </c>
      <c r="R247" s="2" t="s">
        <v>98</v>
      </c>
      <c r="S247" s="2">
        <v>0.49</v>
      </c>
      <c r="T247" s="7">
        <f>Table1[[#This Row],[Profit]]/Table1[[#This Row],[Sales]]</f>
        <v>-3.8586866566716638</v>
      </c>
      <c r="U247" s="2" t="s">
        <v>33</v>
      </c>
      <c r="V247" s="2" t="s">
        <v>53</v>
      </c>
      <c r="W247" s="2" t="s">
        <v>54</v>
      </c>
      <c r="X247" s="2" t="s">
        <v>574</v>
      </c>
      <c r="Y247" s="2">
        <v>7506</v>
      </c>
      <c r="Z247" s="10">
        <v>42015</v>
      </c>
      <c r="AA247" s="14" t="str">
        <f>TEXT(Table1[[#This Row],[Order Date]],"mmmm")</f>
        <v>January</v>
      </c>
      <c r="AB247" s="8" t="str">
        <f>TEXT(Table1[[#This Row],[Order Date]],"yyyy")</f>
        <v>2015</v>
      </c>
      <c r="AC247" s="10">
        <v>42017</v>
      </c>
      <c r="AD247" s="2">
        <v>-128.68719999999999</v>
      </c>
      <c r="AE247" s="2">
        <v>7</v>
      </c>
      <c r="AF247" s="2">
        <v>33.35</v>
      </c>
      <c r="AG247" s="2">
        <v>88060</v>
      </c>
      <c r="AH247" s="7" t="str">
        <f>IF(COUNTIF(Returns!$A$2:$A$1635,Orders!AG247)&gt;0,"Returned","Not Returned")</f>
        <v>Not Returned</v>
      </c>
    </row>
    <row r="248" spans="5:34" ht="12.75" customHeight="1" thickTop="1" thickBot="1">
      <c r="E248" s="11">
        <v>22758</v>
      </c>
      <c r="F248" s="12" t="s">
        <v>37</v>
      </c>
      <c r="G248" s="12">
        <v>0.03</v>
      </c>
      <c r="H248" s="12">
        <v>11.34</v>
      </c>
      <c r="I248" s="12">
        <v>5.01</v>
      </c>
      <c r="J248" s="12">
        <v>470</v>
      </c>
      <c r="K248" s="7" t="str">
        <f>IF(COUNTIF(Table1[Customer ID],Table1[[#This Row],[Customer ID]])&gt;1,"Repeat Customer","One-Time Customer")</f>
        <v>One-Time Customer</v>
      </c>
      <c r="L248" s="12" t="s">
        <v>575</v>
      </c>
      <c r="M248" s="12" t="s">
        <v>49</v>
      </c>
      <c r="N248" s="12" t="s">
        <v>58</v>
      </c>
      <c r="O248" s="12" t="s">
        <v>29</v>
      </c>
      <c r="P248" s="12" t="s">
        <v>93</v>
      </c>
      <c r="Q248" s="12" t="s">
        <v>59</v>
      </c>
      <c r="R248" s="12" t="s">
        <v>576</v>
      </c>
      <c r="S248" s="12">
        <v>0.36</v>
      </c>
      <c r="T248" s="7">
        <f>Table1[[#This Row],[Profit]]/Table1[[#This Row],[Sales]]</f>
        <v>0.38517264276228419</v>
      </c>
      <c r="U248" s="12" t="s">
        <v>33</v>
      </c>
      <c r="V248" s="12" t="s">
        <v>53</v>
      </c>
      <c r="W248" s="12" t="s">
        <v>54</v>
      </c>
      <c r="X248" s="12" t="s">
        <v>577</v>
      </c>
      <c r="Y248" s="12">
        <v>8601</v>
      </c>
      <c r="Z248" s="13">
        <v>42015</v>
      </c>
      <c r="AA248" s="14" t="str">
        <f>TEXT(Table1[[#This Row],[Order Date]],"mmmm")</f>
        <v>January</v>
      </c>
      <c r="AB248" s="8" t="str">
        <f>TEXT(Table1[[#This Row],[Order Date]],"yyyy")</f>
        <v>2015</v>
      </c>
      <c r="AC248" s="13">
        <v>42015</v>
      </c>
      <c r="AD248" s="12">
        <v>23.2028</v>
      </c>
      <c r="AE248" s="12">
        <v>5</v>
      </c>
      <c r="AF248" s="12">
        <v>60.24</v>
      </c>
      <c r="AG248" s="12">
        <v>88060</v>
      </c>
      <c r="AH248" s="7" t="str">
        <f>IF(COUNTIF(Returns!$A$2:$A$1635,Orders!AG248)&gt;0,"Returned","Not Returned")</f>
        <v>Not Returned</v>
      </c>
    </row>
    <row r="249" spans="5:34" ht="12.75" customHeight="1" thickTop="1" thickBot="1">
      <c r="E249" s="9">
        <v>462</v>
      </c>
      <c r="F249" s="2" t="s">
        <v>37</v>
      </c>
      <c r="G249" s="2">
        <v>7.0000000000000007E-2</v>
      </c>
      <c r="H249" s="2">
        <v>179.99</v>
      </c>
      <c r="I249" s="2">
        <v>19.989999999999998</v>
      </c>
      <c r="J249" s="2">
        <v>471</v>
      </c>
      <c r="K249" s="7" t="str">
        <f>IF(COUNTIF(Table1[Customer ID],Table1[[#This Row],[Customer ID]])&gt;1,"Repeat Customer","One-Time Customer")</f>
        <v>One-Time Customer</v>
      </c>
      <c r="L249" s="2" t="s">
        <v>578</v>
      </c>
      <c r="M249" s="2" t="s">
        <v>27</v>
      </c>
      <c r="N249" s="2" t="s">
        <v>114</v>
      </c>
      <c r="O249" s="2" t="s">
        <v>77</v>
      </c>
      <c r="P249" s="2" t="s">
        <v>180</v>
      </c>
      <c r="Q249" s="2" t="s">
        <v>59</v>
      </c>
      <c r="R249" s="2" t="s">
        <v>579</v>
      </c>
      <c r="S249" s="2">
        <v>0.48</v>
      </c>
      <c r="T249" s="7">
        <f>Table1[[#This Row],[Profit]]/Table1[[#This Row],[Sales]]</f>
        <v>-0.79179853209475937</v>
      </c>
      <c r="U249" s="2" t="s">
        <v>33</v>
      </c>
      <c r="V249" s="2" t="s">
        <v>136</v>
      </c>
      <c r="W249" s="2" t="s">
        <v>387</v>
      </c>
      <c r="X249" s="2" t="s">
        <v>580</v>
      </c>
      <c r="Y249" s="2">
        <v>30318</v>
      </c>
      <c r="Z249" s="10">
        <v>42043</v>
      </c>
      <c r="AA249" s="14" t="str">
        <f>TEXT(Table1[[#This Row],[Order Date]],"mmmm")</f>
        <v>February</v>
      </c>
      <c r="AB249" s="8" t="str">
        <f>TEXT(Table1[[#This Row],[Order Date]],"yyyy")</f>
        <v>2015</v>
      </c>
      <c r="AC249" s="10">
        <v>42043</v>
      </c>
      <c r="AD249" s="2">
        <v>-568.53510000000006</v>
      </c>
      <c r="AE249" s="2">
        <v>4</v>
      </c>
      <c r="AF249" s="2">
        <v>718.03</v>
      </c>
      <c r="AG249" s="2">
        <v>3138</v>
      </c>
      <c r="AH249" s="7" t="str">
        <f>IF(COUNTIF(Returns!$A$2:$A$1635,Orders!AG249)&gt;0,"Returned","Not Returned")</f>
        <v>Not Returned</v>
      </c>
    </row>
    <row r="250" spans="5:34" ht="12.75" customHeight="1" thickTop="1" thickBot="1">
      <c r="E250" s="11">
        <v>18462</v>
      </c>
      <c r="F250" s="12" t="s">
        <v>37</v>
      </c>
      <c r="G250" s="12">
        <v>7.0000000000000007E-2</v>
      </c>
      <c r="H250" s="12">
        <v>179.99</v>
      </c>
      <c r="I250" s="12">
        <v>19.989999999999998</v>
      </c>
      <c r="J250" s="12">
        <v>472</v>
      </c>
      <c r="K250" s="7" t="str">
        <f>IF(COUNTIF(Table1[Customer ID],Table1[[#This Row],[Customer ID]])&gt;1,"Repeat Customer","One-Time Customer")</f>
        <v>One-Time Customer</v>
      </c>
      <c r="L250" s="12" t="s">
        <v>581</v>
      </c>
      <c r="M250" s="12" t="s">
        <v>27</v>
      </c>
      <c r="N250" s="12" t="s">
        <v>114</v>
      </c>
      <c r="O250" s="12" t="s">
        <v>77</v>
      </c>
      <c r="P250" s="12" t="s">
        <v>180</v>
      </c>
      <c r="Q250" s="12" t="s">
        <v>59</v>
      </c>
      <c r="R250" s="12" t="s">
        <v>579</v>
      </c>
      <c r="S250" s="12">
        <v>0.48</v>
      </c>
      <c r="T250" s="7">
        <f>Table1[[#This Row],[Profit]]/Table1[[#This Row],[Sales]]</f>
        <v>-2.3813158041334748</v>
      </c>
      <c r="U250" s="12" t="s">
        <v>33</v>
      </c>
      <c r="V250" s="12" t="s">
        <v>53</v>
      </c>
      <c r="W250" s="12" t="s">
        <v>415</v>
      </c>
      <c r="X250" s="12" t="s">
        <v>582</v>
      </c>
      <c r="Y250" s="12">
        <v>21133</v>
      </c>
      <c r="Z250" s="13">
        <v>42043</v>
      </c>
      <c r="AA250" s="14" t="str">
        <f>TEXT(Table1[[#This Row],[Order Date]],"mmmm")</f>
        <v>February</v>
      </c>
      <c r="AB250" s="8" t="str">
        <f>TEXT(Table1[[#This Row],[Order Date]],"yyyy")</f>
        <v>2015</v>
      </c>
      <c r="AC250" s="13">
        <v>42043</v>
      </c>
      <c r="AD250" s="12">
        <v>-427.47</v>
      </c>
      <c r="AE250" s="12">
        <v>1</v>
      </c>
      <c r="AF250" s="12">
        <v>179.51</v>
      </c>
      <c r="AG250" s="12">
        <v>88023</v>
      </c>
      <c r="AH250" s="7" t="str">
        <f>IF(COUNTIF(Returns!$A$2:$A$1635,Orders!AG250)&gt;0,"Returned","Not Returned")</f>
        <v>Not Returned</v>
      </c>
    </row>
    <row r="251" spans="5:34" ht="12.75" customHeight="1" thickTop="1" thickBot="1">
      <c r="E251" s="9">
        <v>20637</v>
      </c>
      <c r="F251" s="2" t="s">
        <v>47</v>
      </c>
      <c r="G251" s="2">
        <v>0.03</v>
      </c>
      <c r="H251" s="2">
        <v>11.97</v>
      </c>
      <c r="I251" s="2">
        <v>4.9800000000000004</v>
      </c>
      <c r="J251" s="2">
        <v>483</v>
      </c>
      <c r="K251" s="7" t="str">
        <f>IF(COUNTIF(Table1[Customer ID],Table1[[#This Row],[Customer ID]])&gt;1,"Repeat Customer","One-Time Customer")</f>
        <v>Repeat Customer</v>
      </c>
      <c r="L251" s="2" t="s">
        <v>583</v>
      </c>
      <c r="M251" s="2" t="s">
        <v>49</v>
      </c>
      <c r="N251" s="2" t="s">
        <v>28</v>
      </c>
      <c r="O251" s="2" t="s">
        <v>29</v>
      </c>
      <c r="P251" s="2" t="s">
        <v>257</v>
      </c>
      <c r="Q251" s="2" t="s">
        <v>59</v>
      </c>
      <c r="R251" s="2" t="s">
        <v>584</v>
      </c>
      <c r="S251" s="2">
        <v>0.57999999999999996</v>
      </c>
      <c r="T251" s="7">
        <f>Table1[[#This Row],[Profit]]/Table1[[#This Row],[Sales]]</f>
        <v>-0.24856518174364581</v>
      </c>
      <c r="U251" s="2" t="s">
        <v>33</v>
      </c>
      <c r="V251" s="2" t="s">
        <v>61</v>
      </c>
      <c r="W251" s="2" t="s">
        <v>178</v>
      </c>
      <c r="X251" s="2" t="s">
        <v>585</v>
      </c>
      <c r="Y251" s="2">
        <v>60543</v>
      </c>
      <c r="Z251" s="10">
        <v>42031</v>
      </c>
      <c r="AA251" s="14" t="str">
        <f>TEXT(Table1[[#This Row],[Order Date]],"mmmm")</f>
        <v>January</v>
      </c>
      <c r="AB251" s="8" t="str">
        <f>TEXT(Table1[[#This Row],[Order Date]],"yyyy")</f>
        <v>2015</v>
      </c>
      <c r="AC251" s="10">
        <v>42032</v>
      </c>
      <c r="AD251" s="2">
        <v>-18.190000000000001</v>
      </c>
      <c r="AE251" s="2">
        <v>6</v>
      </c>
      <c r="AF251" s="2">
        <v>73.180000000000007</v>
      </c>
      <c r="AG251" s="2">
        <v>90353</v>
      </c>
      <c r="AH251" s="7" t="str">
        <f>IF(COUNTIF(Returns!$A$2:$A$1635,Orders!AG251)&gt;0,"Returned","Not Returned")</f>
        <v>Not Returned</v>
      </c>
    </row>
    <row r="252" spans="5:34" ht="12.75" customHeight="1" thickTop="1" thickBot="1">
      <c r="E252" s="11">
        <v>22864</v>
      </c>
      <c r="F252" s="12" t="s">
        <v>37</v>
      </c>
      <c r="G252" s="12">
        <v>0.06</v>
      </c>
      <c r="H252" s="12">
        <v>3.36</v>
      </c>
      <c r="I252" s="12">
        <v>6.27</v>
      </c>
      <c r="J252" s="12">
        <v>483</v>
      </c>
      <c r="K252" s="7" t="str">
        <f>IF(COUNTIF(Table1[Customer ID],Table1[[#This Row],[Customer ID]])&gt;1,"Repeat Customer","One-Time Customer")</f>
        <v>Repeat Customer</v>
      </c>
      <c r="L252" s="12" t="s">
        <v>583</v>
      </c>
      <c r="M252" s="12" t="s">
        <v>49</v>
      </c>
      <c r="N252" s="12" t="s">
        <v>28</v>
      </c>
      <c r="O252" s="12" t="s">
        <v>29</v>
      </c>
      <c r="P252" s="12" t="s">
        <v>109</v>
      </c>
      <c r="Q252" s="12" t="s">
        <v>59</v>
      </c>
      <c r="R252" s="12" t="s">
        <v>586</v>
      </c>
      <c r="S252" s="12">
        <v>0.4</v>
      </c>
      <c r="T252" s="7">
        <f>Table1[[#This Row],[Profit]]/Table1[[#This Row],[Sales]]</f>
        <v>-2.7276122448979594</v>
      </c>
      <c r="U252" s="12" t="s">
        <v>33</v>
      </c>
      <c r="V252" s="12" t="s">
        <v>61</v>
      </c>
      <c r="W252" s="12" t="s">
        <v>178</v>
      </c>
      <c r="X252" s="12" t="s">
        <v>585</v>
      </c>
      <c r="Y252" s="12">
        <v>60543</v>
      </c>
      <c r="Z252" s="13">
        <v>42117</v>
      </c>
      <c r="AA252" s="14" t="str">
        <f>TEXT(Table1[[#This Row],[Order Date]],"mmmm")</f>
        <v>April</v>
      </c>
      <c r="AB252" s="8" t="str">
        <f>TEXT(Table1[[#This Row],[Order Date]],"yyyy")</f>
        <v>2015</v>
      </c>
      <c r="AC252" s="13">
        <v>42118</v>
      </c>
      <c r="AD252" s="12">
        <v>-24.057540000000003</v>
      </c>
      <c r="AE252" s="12">
        <v>2</v>
      </c>
      <c r="AF252" s="12">
        <v>8.82</v>
      </c>
      <c r="AG252" s="12">
        <v>90354</v>
      </c>
      <c r="AH252" s="7" t="str">
        <f>IF(COUNTIF(Returns!$A$2:$A$1635,Orders!AG252)&gt;0,"Returned","Not Returned")</f>
        <v>Not Returned</v>
      </c>
    </row>
    <row r="253" spans="5:34" ht="12.75" customHeight="1" thickTop="1" thickBot="1">
      <c r="E253" s="9">
        <v>22865</v>
      </c>
      <c r="F253" s="2" t="s">
        <v>37</v>
      </c>
      <c r="G253" s="2">
        <v>7.0000000000000007E-2</v>
      </c>
      <c r="H253" s="2">
        <v>699.99</v>
      </c>
      <c r="I253" s="2">
        <v>24.49</v>
      </c>
      <c r="J253" s="2">
        <v>483</v>
      </c>
      <c r="K253" s="7" t="str">
        <f>IF(COUNTIF(Table1[Customer ID],Table1[[#This Row],[Customer ID]])&gt;1,"Repeat Customer","One-Time Customer")</f>
        <v>Repeat Customer</v>
      </c>
      <c r="L253" s="2" t="s">
        <v>583</v>
      </c>
      <c r="M253" s="2" t="s">
        <v>49</v>
      </c>
      <c r="N253" s="2" t="s">
        <v>28</v>
      </c>
      <c r="O253" s="2" t="s">
        <v>77</v>
      </c>
      <c r="P253" s="2" t="s">
        <v>587</v>
      </c>
      <c r="Q253" s="2" t="s">
        <v>236</v>
      </c>
      <c r="R253" s="2" t="s">
        <v>588</v>
      </c>
      <c r="S253" s="2">
        <v>0.41</v>
      </c>
      <c r="T253" s="7">
        <f>Table1[[#This Row],[Profit]]/Table1[[#This Row],[Sales]]</f>
        <v>0.432316360697379</v>
      </c>
      <c r="U253" s="2" t="s">
        <v>33</v>
      </c>
      <c r="V253" s="2" t="s">
        <v>61</v>
      </c>
      <c r="W253" s="2" t="s">
        <v>178</v>
      </c>
      <c r="X253" s="2" t="s">
        <v>585</v>
      </c>
      <c r="Y253" s="2">
        <v>60543</v>
      </c>
      <c r="Z253" s="10">
        <v>42117</v>
      </c>
      <c r="AA253" s="14" t="str">
        <f>TEXT(Table1[[#This Row],[Order Date]],"mmmm")</f>
        <v>April</v>
      </c>
      <c r="AB253" s="8" t="str">
        <f>TEXT(Table1[[#This Row],[Order Date]],"yyyy")</f>
        <v>2015</v>
      </c>
      <c r="AC253" s="10">
        <v>42119</v>
      </c>
      <c r="AD253" s="2">
        <v>2583.5614799999998</v>
      </c>
      <c r="AE253" s="2">
        <v>9</v>
      </c>
      <c r="AF253" s="2">
        <v>5976.09</v>
      </c>
      <c r="AG253" s="2">
        <v>90354</v>
      </c>
      <c r="AH253" s="7" t="str">
        <f>IF(COUNTIF(Returns!$A$2:$A$1635,Orders!AG253)&gt;0,"Returned","Not Returned")</f>
        <v>Not Returned</v>
      </c>
    </row>
    <row r="254" spans="5:34" ht="12.75" customHeight="1" thickTop="1" thickBot="1">
      <c r="E254" s="11">
        <v>20668</v>
      </c>
      <c r="F254" s="12" t="s">
        <v>37</v>
      </c>
      <c r="G254" s="12">
        <v>0.05</v>
      </c>
      <c r="H254" s="12">
        <v>2.88</v>
      </c>
      <c r="I254" s="12">
        <v>0.5</v>
      </c>
      <c r="J254" s="12">
        <v>485</v>
      </c>
      <c r="K254" s="7" t="str">
        <f>IF(COUNTIF(Table1[Customer ID],Table1[[#This Row],[Customer ID]])&gt;1,"Repeat Customer","One-Time Customer")</f>
        <v>One-Time Customer</v>
      </c>
      <c r="L254" s="12" t="s">
        <v>589</v>
      </c>
      <c r="M254" s="12" t="s">
        <v>49</v>
      </c>
      <c r="N254" s="12" t="s">
        <v>28</v>
      </c>
      <c r="O254" s="12" t="s">
        <v>29</v>
      </c>
      <c r="P254" s="12" t="s">
        <v>134</v>
      </c>
      <c r="Q254" s="12" t="s">
        <v>59</v>
      </c>
      <c r="R254" s="12" t="s">
        <v>590</v>
      </c>
      <c r="S254" s="12">
        <v>0.36</v>
      </c>
      <c r="T254" s="7">
        <f>Table1[[#This Row],[Profit]]/Table1[[#This Row],[Sales]]</f>
        <v>0.69</v>
      </c>
      <c r="U254" s="12" t="s">
        <v>33</v>
      </c>
      <c r="V254" s="12" t="s">
        <v>34</v>
      </c>
      <c r="W254" s="12" t="s">
        <v>45</v>
      </c>
      <c r="X254" s="12" t="s">
        <v>591</v>
      </c>
      <c r="Y254" s="12">
        <v>93727</v>
      </c>
      <c r="Z254" s="13">
        <v>42081</v>
      </c>
      <c r="AA254" s="14" t="str">
        <f>TEXT(Table1[[#This Row],[Order Date]],"mmmm")</f>
        <v>March</v>
      </c>
      <c r="AB254" s="8" t="str">
        <f>TEXT(Table1[[#This Row],[Order Date]],"yyyy")</f>
        <v>2015</v>
      </c>
      <c r="AC254" s="13">
        <v>42083</v>
      </c>
      <c r="AD254" s="12">
        <v>6.0512999999999995</v>
      </c>
      <c r="AE254" s="12">
        <v>3</v>
      </c>
      <c r="AF254" s="12">
        <v>8.77</v>
      </c>
      <c r="AG254" s="12">
        <v>91062</v>
      </c>
      <c r="AH254" s="7" t="str">
        <f>IF(COUNTIF(Returns!$A$2:$A$1635,Orders!AG254)&gt;0,"Returned","Not Returned")</f>
        <v>Not Returned</v>
      </c>
    </row>
    <row r="255" spans="5:34" ht="12.75" customHeight="1" thickTop="1" thickBot="1">
      <c r="E255" s="9">
        <v>23394</v>
      </c>
      <c r="F255" s="2" t="s">
        <v>56</v>
      </c>
      <c r="G255" s="2">
        <v>0.1</v>
      </c>
      <c r="H255" s="2">
        <v>3.36</v>
      </c>
      <c r="I255" s="2">
        <v>6.27</v>
      </c>
      <c r="J255" s="2">
        <v>487</v>
      </c>
      <c r="K255" s="7" t="str">
        <f>IF(COUNTIF(Table1[Customer ID],Table1[[#This Row],[Customer ID]])&gt;1,"Repeat Customer","One-Time Customer")</f>
        <v>One-Time Customer</v>
      </c>
      <c r="L255" s="2" t="s">
        <v>592</v>
      </c>
      <c r="M255" s="2" t="s">
        <v>27</v>
      </c>
      <c r="N255" s="2" t="s">
        <v>28</v>
      </c>
      <c r="O255" s="2" t="s">
        <v>29</v>
      </c>
      <c r="P255" s="2" t="s">
        <v>109</v>
      </c>
      <c r="Q255" s="2" t="s">
        <v>59</v>
      </c>
      <c r="R255" s="2" t="s">
        <v>586</v>
      </c>
      <c r="S255" s="2">
        <v>0.4</v>
      </c>
      <c r="T255" s="7">
        <f>Table1[[#This Row],[Profit]]/Table1[[#This Row],[Sales]]</f>
        <v>-3.213057019645424</v>
      </c>
      <c r="U255" s="2" t="s">
        <v>33</v>
      </c>
      <c r="V255" s="2" t="s">
        <v>53</v>
      </c>
      <c r="W255" s="2" t="s">
        <v>188</v>
      </c>
      <c r="X255" s="2" t="s">
        <v>433</v>
      </c>
      <c r="Y255" s="2">
        <v>4073</v>
      </c>
      <c r="Z255" s="10">
        <v>42142</v>
      </c>
      <c r="AA255" s="14" t="str">
        <f>TEXT(Table1[[#This Row],[Order Date]],"mmmm")</f>
        <v>May</v>
      </c>
      <c r="AB255" s="8" t="str">
        <f>TEXT(Table1[[#This Row],[Order Date]],"yyyy")</f>
        <v>2015</v>
      </c>
      <c r="AC255" s="10">
        <v>42143</v>
      </c>
      <c r="AD255" s="2">
        <v>-67.0565</v>
      </c>
      <c r="AE255" s="2">
        <v>5</v>
      </c>
      <c r="AF255" s="2">
        <v>20.87</v>
      </c>
      <c r="AG255" s="2">
        <v>91063</v>
      </c>
      <c r="AH255" s="7" t="str">
        <f>IF(COUNTIF(Returns!$A$2:$A$1635,Orders!AG255)&gt;0,"Returned","Not Returned")</f>
        <v>Not Returned</v>
      </c>
    </row>
    <row r="256" spans="5:34" ht="12.75" customHeight="1" thickTop="1" thickBot="1">
      <c r="E256" s="11">
        <v>23395</v>
      </c>
      <c r="F256" s="12" t="s">
        <v>56</v>
      </c>
      <c r="G256" s="12">
        <v>7.0000000000000007E-2</v>
      </c>
      <c r="H256" s="12">
        <v>12.28</v>
      </c>
      <c r="I256" s="12">
        <v>4.8600000000000003</v>
      </c>
      <c r="J256" s="12">
        <v>488</v>
      </c>
      <c r="K256" s="7" t="str">
        <f>IF(COUNTIF(Table1[Customer ID],Table1[[#This Row],[Customer ID]])&gt;1,"Repeat Customer","One-Time Customer")</f>
        <v>One-Time Customer</v>
      </c>
      <c r="L256" s="12" t="s">
        <v>593</v>
      </c>
      <c r="M256" s="12" t="s">
        <v>49</v>
      </c>
      <c r="N256" s="12" t="s">
        <v>28</v>
      </c>
      <c r="O256" s="12" t="s">
        <v>29</v>
      </c>
      <c r="P256" s="12" t="s">
        <v>93</v>
      </c>
      <c r="Q256" s="12" t="s">
        <v>59</v>
      </c>
      <c r="R256" s="12" t="s">
        <v>303</v>
      </c>
      <c r="S256" s="12">
        <v>0.38</v>
      </c>
      <c r="T256" s="7">
        <f>Table1[[#This Row],[Profit]]/Table1[[#This Row],[Sales]]</f>
        <v>-0.30894941634241246</v>
      </c>
      <c r="U256" s="12" t="s">
        <v>33</v>
      </c>
      <c r="V256" s="12" t="s">
        <v>53</v>
      </c>
      <c r="W256" s="12" t="s">
        <v>188</v>
      </c>
      <c r="X256" s="12" t="s">
        <v>594</v>
      </c>
      <c r="Y256" s="12">
        <v>4106</v>
      </c>
      <c r="Z256" s="13">
        <v>42142</v>
      </c>
      <c r="AA256" s="14" t="str">
        <f>TEXT(Table1[[#This Row],[Order Date]],"mmmm")</f>
        <v>May</v>
      </c>
      <c r="AB256" s="8" t="str">
        <f>TEXT(Table1[[#This Row],[Order Date]],"yyyy")</f>
        <v>2015</v>
      </c>
      <c r="AC256" s="13">
        <v>42144</v>
      </c>
      <c r="AD256" s="12">
        <v>-7.94</v>
      </c>
      <c r="AE256" s="12">
        <v>2</v>
      </c>
      <c r="AF256" s="12">
        <v>25.7</v>
      </c>
      <c r="AG256" s="12">
        <v>91063</v>
      </c>
      <c r="AH256" s="7" t="str">
        <f>IF(COUNTIF(Returns!$A$2:$A$1635,Orders!AG256)&gt;0,"Returned","Not Returned")</f>
        <v>Not Returned</v>
      </c>
    </row>
    <row r="257" spans="5:34" ht="12.75" customHeight="1" thickTop="1" thickBot="1">
      <c r="E257" s="9">
        <v>23393</v>
      </c>
      <c r="F257" s="2" t="s">
        <v>56</v>
      </c>
      <c r="G257" s="2">
        <v>0.09</v>
      </c>
      <c r="H257" s="2">
        <v>20.99</v>
      </c>
      <c r="I257" s="2">
        <v>0.99</v>
      </c>
      <c r="J257" s="2">
        <v>489</v>
      </c>
      <c r="K257" s="7" t="str">
        <f>IF(COUNTIF(Table1[Customer ID],Table1[[#This Row],[Customer ID]])&gt;1,"Repeat Customer","One-Time Customer")</f>
        <v>One-Time Customer</v>
      </c>
      <c r="L257" s="2" t="s">
        <v>595</v>
      </c>
      <c r="M257" s="2" t="s">
        <v>49</v>
      </c>
      <c r="N257" s="2" t="s">
        <v>28</v>
      </c>
      <c r="O257" s="2" t="s">
        <v>77</v>
      </c>
      <c r="P257" s="2" t="s">
        <v>78</v>
      </c>
      <c r="Q257" s="2" t="s">
        <v>31</v>
      </c>
      <c r="R257" s="2" t="s">
        <v>596</v>
      </c>
      <c r="S257" s="2">
        <v>0.56999999999999995</v>
      </c>
      <c r="T257" s="7">
        <f>Table1[[#This Row],[Profit]]/Table1[[#This Row],[Sales]]</f>
        <v>0.53270026571416129</v>
      </c>
      <c r="U257" s="2" t="s">
        <v>33</v>
      </c>
      <c r="V257" s="2" t="s">
        <v>53</v>
      </c>
      <c r="W257" s="2" t="s">
        <v>193</v>
      </c>
      <c r="X257" s="2" t="s">
        <v>597</v>
      </c>
      <c r="Y257" s="2">
        <v>2062</v>
      </c>
      <c r="Z257" s="10">
        <v>42142</v>
      </c>
      <c r="AA257" s="14" t="str">
        <f>TEXT(Table1[[#This Row],[Order Date]],"mmmm")</f>
        <v>May</v>
      </c>
      <c r="AB257" s="8" t="str">
        <f>TEXT(Table1[[#This Row],[Order Date]],"yyyy")</f>
        <v>2015</v>
      </c>
      <c r="AC257" s="10">
        <v>42142</v>
      </c>
      <c r="AD257" s="2">
        <v>122.292</v>
      </c>
      <c r="AE257" s="2">
        <v>14</v>
      </c>
      <c r="AF257" s="2">
        <v>229.57</v>
      </c>
      <c r="AG257" s="2">
        <v>91063</v>
      </c>
      <c r="AH257" s="7" t="str">
        <f>IF(COUNTIF(Returns!$A$2:$A$1635,Orders!AG257)&gt;0,"Returned","Not Returned")</f>
        <v>Not Returned</v>
      </c>
    </row>
    <row r="258" spans="5:34" ht="12.75" customHeight="1" thickTop="1" thickBot="1">
      <c r="E258" s="11">
        <v>1147</v>
      </c>
      <c r="F258" s="12" t="s">
        <v>56</v>
      </c>
      <c r="G258" s="12">
        <v>0.08</v>
      </c>
      <c r="H258" s="12">
        <v>2.94</v>
      </c>
      <c r="I258" s="12">
        <v>0.96</v>
      </c>
      <c r="J258" s="12">
        <v>491</v>
      </c>
      <c r="K258" s="7" t="str">
        <f>IF(COUNTIF(Table1[Customer ID],Table1[[#This Row],[Customer ID]])&gt;1,"Repeat Customer","One-Time Customer")</f>
        <v>Repeat Customer</v>
      </c>
      <c r="L258" s="12" t="s">
        <v>598</v>
      </c>
      <c r="M258" s="12" t="s">
        <v>49</v>
      </c>
      <c r="N258" s="12" t="s">
        <v>114</v>
      </c>
      <c r="O258" s="12" t="s">
        <v>29</v>
      </c>
      <c r="P258" s="12" t="s">
        <v>30</v>
      </c>
      <c r="Q258" s="12" t="s">
        <v>31</v>
      </c>
      <c r="R258" s="12" t="s">
        <v>599</v>
      </c>
      <c r="S258" s="12">
        <v>0.57999999999999996</v>
      </c>
      <c r="T258" s="7">
        <f>Table1[[#This Row],[Profit]]/Table1[[#This Row],[Sales]]</f>
        <v>-3.1784107946026985E-2</v>
      </c>
      <c r="U258" s="12" t="s">
        <v>33</v>
      </c>
      <c r="V258" s="12" t="s">
        <v>53</v>
      </c>
      <c r="W258" s="12" t="s">
        <v>71</v>
      </c>
      <c r="X258" s="12" t="s">
        <v>90</v>
      </c>
      <c r="Y258" s="12">
        <v>10154</v>
      </c>
      <c r="Z258" s="13">
        <v>42139</v>
      </c>
      <c r="AA258" s="14" t="str">
        <f>TEXT(Table1[[#This Row],[Order Date]],"mmmm")</f>
        <v>May</v>
      </c>
      <c r="AB258" s="8" t="str">
        <f>TEXT(Table1[[#This Row],[Order Date]],"yyyy")</f>
        <v>2015</v>
      </c>
      <c r="AC258" s="13">
        <v>42141</v>
      </c>
      <c r="AD258" s="12">
        <v>-2.12</v>
      </c>
      <c r="AE258" s="12">
        <v>23</v>
      </c>
      <c r="AF258" s="12">
        <v>66.7</v>
      </c>
      <c r="AG258" s="12">
        <v>8353</v>
      </c>
      <c r="AH258" s="7" t="str">
        <f>IF(COUNTIF(Returns!$A$2:$A$1635,Orders!AG258)&gt;0,"Returned","Not Returned")</f>
        <v>Returned</v>
      </c>
    </row>
    <row r="259" spans="5:34" ht="12.75" customHeight="1" thickTop="1" thickBot="1">
      <c r="E259" s="9">
        <v>1450</v>
      </c>
      <c r="F259" s="2" t="s">
        <v>47</v>
      </c>
      <c r="G259" s="2">
        <v>0.01</v>
      </c>
      <c r="H259" s="2">
        <v>4.9800000000000004</v>
      </c>
      <c r="I259" s="2">
        <v>6.07</v>
      </c>
      <c r="J259" s="2">
        <v>491</v>
      </c>
      <c r="K259" s="7" t="str">
        <f>IF(COUNTIF(Table1[Customer ID],Table1[[#This Row],[Customer ID]])&gt;1,"Repeat Customer","One-Time Customer")</f>
        <v>Repeat Customer</v>
      </c>
      <c r="L259" s="2" t="s">
        <v>598</v>
      </c>
      <c r="M259" s="2" t="s">
        <v>49</v>
      </c>
      <c r="N259" s="2" t="s">
        <v>114</v>
      </c>
      <c r="O259" s="2" t="s">
        <v>29</v>
      </c>
      <c r="P259" s="2" t="s">
        <v>93</v>
      </c>
      <c r="Q259" s="2" t="s">
        <v>59</v>
      </c>
      <c r="R259" s="2" t="s">
        <v>173</v>
      </c>
      <c r="S259" s="2">
        <v>0.36</v>
      </c>
      <c r="T259" s="7">
        <f>Table1[[#This Row],[Profit]]/Table1[[#This Row],[Sales]]</f>
        <v>-0.31829493087557603</v>
      </c>
      <c r="U259" s="2" t="s">
        <v>33</v>
      </c>
      <c r="V259" s="2" t="s">
        <v>53</v>
      </c>
      <c r="W259" s="2" t="s">
        <v>71</v>
      </c>
      <c r="X259" s="2" t="s">
        <v>90</v>
      </c>
      <c r="Y259" s="2">
        <v>10154</v>
      </c>
      <c r="Z259" s="10">
        <v>42045</v>
      </c>
      <c r="AA259" s="14" t="str">
        <f>TEXT(Table1[[#This Row],[Order Date]],"mmmm")</f>
        <v>February</v>
      </c>
      <c r="AB259" s="8" t="str">
        <f>TEXT(Table1[[#This Row],[Order Date]],"yyyy")</f>
        <v>2015</v>
      </c>
      <c r="AC259" s="10">
        <v>42046</v>
      </c>
      <c r="AD259" s="2">
        <v>-69.069999999999993</v>
      </c>
      <c r="AE259" s="2">
        <v>41</v>
      </c>
      <c r="AF259" s="2">
        <v>217</v>
      </c>
      <c r="AG259" s="2">
        <v>10464</v>
      </c>
      <c r="AH259" s="7" t="str">
        <f>IF(COUNTIF(Returns!$A$2:$A$1635,Orders!AG259)&gt;0,"Returned","Not Returned")</f>
        <v>Not Returned</v>
      </c>
    </row>
    <row r="260" spans="5:34" ht="12.75" customHeight="1" thickTop="1" thickBot="1">
      <c r="E260" s="11">
        <v>914</v>
      </c>
      <c r="F260" s="12" t="s">
        <v>47</v>
      </c>
      <c r="G260" s="12">
        <v>0.02</v>
      </c>
      <c r="H260" s="12">
        <v>1360.14</v>
      </c>
      <c r="I260" s="12">
        <v>14.7</v>
      </c>
      <c r="J260" s="12">
        <v>491</v>
      </c>
      <c r="K260" s="7" t="str">
        <f>IF(COUNTIF(Table1[Customer ID],Table1[[#This Row],[Customer ID]])&gt;1,"Repeat Customer","One-Time Customer")</f>
        <v>Repeat Customer</v>
      </c>
      <c r="L260" s="12" t="s">
        <v>598</v>
      </c>
      <c r="M260" s="12" t="s">
        <v>39</v>
      </c>
      <c r="N260" s="12" t="s">
        <v>114</v>
      </c>
      <c r="O260" s="12" t="s">
        <v>77</v>
      </c>
      <c r="P260" s="12" t="s">
        <v>85</v>
      </c>
      <c r="Q260" s="12" t="s">
        <v>43</v>
      </c>
      <c r="R260" s="12" t="s">
        <v>600</v>
      </c>
      <c r="S260" s="12">
        <v>0.59</v>
      </c>
      <c r="T260" s="7">
        <f>Table1[[#This Row],[Profit]]/Table1[[#This Row],[Sales]]</f>
        <v>6.4037940550542141E-2</v>
      </c>
      <c r="U260" s="12" t="s">
        <v>33</v>
      </c>
      <c r="V260" s="12" t="s">
        <v>53</v>
      </c>
      <c r="W260" s="12" t="s">
        <v>71</v>
      </c>
      <c r="X260" s="12" t="s">
        <v>90</v>
      </c>
      <c r="Y260" s="12">
        <v>10154</v>
      </c>
      <c r="Z260" s="13">
        <v>42175</v>
      </c>
      <c r="AA260" s="14" t="str">
        <f>TEXT(Table1[[#This Row],[Order Date]],"mmmm")</f>
        <v>June</v>
      </c>
      <c r="AB260" s="8" t="str">
        <f>TEXT(Table1[[#This Row],[Order Date]],"yyyy")</f>
        <v>2015</v>
      </c>
      <c r="AC260" s="13">
        <v>42177</v>
      </c>
      <c r="AD260" s="12">
        <v>2028.12</v>
      </c>
      <c r="AE260" s="12">
        <v>22</v>
      </c>
      <c r="AF260" s="12">
        <v>31670.6</v>
      </c>
      <c r="AG260" s="12">
        <v>6562</v>
      </c>
      <c r="AH260" s="7" t="str">
        <f>IF(COUNTIF(Returns!$A$2:$A$1635,Orders!AG260)&gt;0,"Returned","Not Returned")</f>
        <v>Not Returned</v>
      </c>
    </row>
    <row r="261" spans="5:34" ht="12.75" customHeight="1" thickTop="1" thickBot="1">
      <c r="E261" s="9">
        <v>6046</v>
      </c>
      <c r="F261" s="2" t="s">
        <v>37</v>
      </c>
      <c r="G261" s="2">
        <v>0.02</v>
      </c>
      <c r="H261" s="2">
        <v>9.06</v>
      </c>
      <c r="I261" s="2">
        <v>9.86</v>
      </c>
      <c r="J261" s="2">
        <v>491</v>
      </c>
      <c r="K261" s="7" t="str">
        <f>IF(COUNTIF(Table1[Customer ID],Table1[[#This Row],[Customer ID]])&gt;1,"Repeat Customer","One-Time Customer")</f>
        <v>Repeat Customer</v>
      </c>
      <c r="L261" s="2" t="s">
        <v>598</v>
      </c>
      <c r="M261" s="2" t="s">
        <v>49</v>
      </c>
      <c r="N261" s="2" t="s">
        <v>114</v>
      </c>
      <c r="O261" s="2" t="s">
        <v>29</v>
      </c>
      <c r="P261" s="2" t="s">
        <v>93</v>
      </c>
      <c r="Q261" s="2" t="s">
        <v>59</v>
      </c>
      <c r="R261" s="2" t="s">
        <v>601</v>
      </c>
      <c r="S261" s="2">
        <v>0.4</v>
      </c>
      <c r="T261" s="7">
        <f>Table1[[#This Row],[Profit]]/Table1[[#This Row],[Sales]]</f>
        <v>-0.26482361771328494</v>
      </c>
      <c r="U261" s="2" t="s">
        <v>33</v>
      </c>
      <c r="V261" s="2" t="s">
        <v>53</v>
      </c>
      <c r="W261" s="2" t="s">
        <v>71</v>
      </c>
      <c r="X261" s="2" t="s">
        <v>90</v>
      </c>
      <c r="Y261" s="2">
        <v>10154</v>
      </c>
      <c r="Z261" s="10">
        <v>42175</v>
      </c>
      <c r="AA261" s="14" t="str">
        <f>TEXT(Table1[[#This Row],[Order Date]],"mmmm")</f>
        <v>June</v>
      </c>
      <c r="AB261" s="8" t="str">
        <f>TEXT(Table1[[#This Row],[Order Date]],"yyyy")</f>
        <v>2015</v>
      </c>
      <c r="AC261" s="10">
        <v>42177</v>
      </c>
      <c r="AD261" s="2">
        <v>-63.51</v>
      </c>
      <c r="AE261" s="2">
        <v>24</v>
      </c>
      <c r="AF261" s="2">
        <v>239.82</v>
      </c>
      <c r="AG261" s="2">
        <v>42852</v>
      </c>
      <c r="AH261" s="7" t="str">
        <f>IF(COUNTIF(Returns!$A$2:$A$1635,Orders!AG261)&gt;0,"Returned","Not Returned")</f>
        <v>Not Returned</v>
      </c>
    </row>
    <row r="262" spans="5:34" ht="12.75" customHeight="1" thickTop="1" thickBot="1">
      <c r="E262" s="11">
        <v>18757</v>
      </c>
      <c r="F262" s="12" t="s">
        <v>37</v>
      </c>
      <c r="G262" s="12">
        <v>0.02</v>
      </c>
      <c r="H262" s="12">
        <v>6.48</v>
      </c>
      <c r="I262" s="12">
        <v>6.6</v>
      </c>
      <c r="J262" s="12">
        <v>493</v>
      </c>
      <c r="K262" s="7" t="str">
        <f>IF(COUNTIF(Table1[Customer ID],Table1[[#This Row],[Customer ID]])&gt;1,"Repeat Customer","One-Time Customer")</f>
        <v>Repeat Customer</v>
      </c>
      <c r="L262" s="12" t="s">
        <v>602</v>
      </c>
      <c r="M262" s="12" t="s">
        <v>49</v>
      </c>
      <c r="N262" s="12" t="s">
        <v>114</v>
      </c>
      <c r="O262" s="12" t="s">
        <v>29</v>
      </c>
      <c r="P262" s="12" t="s">
        <v>93</v>
      </c>
      <c r="Q262" s="12" t="s">
        <v>59</v>
      </c>
      <c r="R262" s="12" t="s">
        <v>603</v>
      </c>
      <c r="S262" s="12">
        <v>0.37</v>
      </c>
      <c r="T262" s="7">
        <f>Table1[[#This Row],[Profit]]/Table1[[#This Row],[Sales]]</f>
        <v>-1.3798530954879329</v>
      </c>
      <c r="U262" s="12" t="s">
        <v>33</v>
      </c>
      <c r="V262" s="12" t="s">
        <v>34</v>
      </c>
      <c r="W262" s="12" t="s">
        <v>35</v>
      </c>
      <c r="X262" s="12" t="s">
        <v>604</v>
      </c>
      <c r="Y262" s="12">
        <v>98158</v>
      </c>
      <c r="Z262" s="13">
        <v>42024</v>
      </c>
      <c r="AA262" s="14" t="str">
        <f>TEXT(Table1[[#This Row],[Order Date]],"mmmm")</f>
        <v>January</v>
      </c>
      <c r="AB262" s="8" t="str">
        <f>TEXT(Table1[[#This Row],[Order Date]],"yyyy")</f>
        <v>2015</v>
      </c>
      <c r="AC262" s="13">
        <v>42026</v>
      </c>
      <c r="AD262" s="12">
        <v>-92.05</v>
      </c>
      <c r="AE262" s="12">
        <v>10</v>
      </c>
      <c r="AF262" s="12">
        <v>66.709999999999994</v>
      </c>
      <c r="AG262" s="12">
        <v>88906</v>
      </c>
      <c r="AH262" s="7" t="str">
        <f>IF(COUNTIF(Returns!$A$2:$A$1635,Orders!AG262)&gt;0,"Returned","Not Returned")</f>
        <v>Not Returned</v>
      </c>
    </row>
    <row r="263" spans="5:34" ht="12.75" customHeight="1" thickTop="1" thickBot="1">
      <c r="E263" s="9">
        <v>18758</v>
      </c>
      <c r="F263" s="2" t="s">
        <v>37</v>
      </c>
      <c r="G263" s="2">
        <v>0.04</v>
      </c>
      <c r="H263" s="2">
        <v>17.149999999999999</v>
      </c>
      <c r="I263" s="2">
        <v>4.96</v>
      </c>
      <c r="J263" s="2">
        <v>493</v>
      </c>
      <c r="K263" s="7" t="str">
        <f>IF(COUNTIF(Table1[Customer ID],Table1[[#This Row],[Customer ID]])&gt;1,"Repeat Customer","One-Time Customer")</f>
        <v>Repeat Customer</v>
      </c>
      <c r="L263" s="2" t="s">
        <v>602</v>
      </c>
      <c r="M263" s="2" t="s">
        <v>49</v>
      </c>
      <c r="N263" s="2" t="s">
        <v>114</v>
      </c>
      <c r="O263" s="2" t="s">
        <v>29</v>
      </c>
      <c r="P263" s="2" t="s">
        <v>141</v>
      </c>
      <c r="Q263" s="2" t="s">
        <v>59</v>
      </c>
      <c r="R263" s="2" t="s">
        <v>605</v>
      </c>
      <c r="S263" s="2">
        <v>0.57999999999999996</v>
      </c>
      <c r="T263" s="7">
        <f>Table1[[#This Row],[Profit]]/Table1[[#This Row],[Sales]]</f>
        <v>7.0100963744837083E-2</v>
      </c>
      <c r="U263" s="2" t="s">
        <v>33</v>
      </c>
      <c r="V263" s="2" t="s">
        <v>34</v>
      </c>
      <c r="W263" s="2" t="s">
        <v>35</v>
      </c>
      <c r="X263" s="2" t="s">
        <v>604</v>
      </c>
      <c r="Y263" s="2">
        <v>98158</v>
      </c>
      <c r="Z263" s="10">
        <v>42024</v>
      </c>
      <c r="AA263" s="14" t="str">
        <f>TEXT(Table1[[#This Row],[Order Date]],"mmmm")</f>
        <v>January</v>
      </c>
      <c r="AB263" s="8" t="str">
        <f>TEXT(Table1[[#This Row],[Order Date]],"yyyy")</f>
        <v>2015</v>
      </c>
      <c r="AC263" s="10">
        <v>42025</v>
      </c>
      <c r="AD263" s="2">
        <v>6.11</v>
      </c>
      <c r="AE263" s="2">
        <v>5</v>
      </c>
      <c r="AF263" s="2">
        <v>87.16</v>
      </c>
      <c r="AG263" s="2">
        <v>88906</v>
      </c>
      <c r="AH263" s="7" t="str">
        <f>IF(COUNTIF(Returns!$A$2:$A$1635,Orders!AG263)&gt;0,"Returned","Not Returned")</f>
        <v>Not Returned</v>
      </c>
    </row>
    <row r="264" spans="5:34" ht="12.75" customHeight="1" thickTop="1" thickBot="1">
      <c r="E264" s="11">
        <v>19146</v>
      </c>
      <c r="F264" s="12" t="s">
        <v>56</v>
      </c>
      <c r="G264" s="12">
        <v>0.06</v>
      </c>
      <c r="H264" s="12">
        <v>8.32</v>
      </c>
      <c r="I264" s="12">
        <v>2.38</v>
      </c>
      <c r="J264" s="12">
        <v>494</v>
      </c>
      <c r="K264" s="7" t="str">
        <f>IF(COUNTIF(Table1[Customer ID],Table1[[#This Row],[Customer ID]])&gt;1,"Repeat Customer","One-Time Customer")</f>
        <v>Repeat Customer</v>
      </c>
      <c r="L264" s="12" t="s">
        <v>606</v>
      </c>
      <c r="M264" s="12" t="s">
        <v>49</v>
      </c>
      <c r="N264" s="12" t="s">
        <v>114</v>
      </c>
      <c r="O264" s="12" t="s">
        <v>77</v>
      </c>
      <c r="P264" s="12" t="s">
        <v>180</v>
      </c>
      <c r="Q264" s="12" t="s">
        <v>51</v>
      </c>
      <c r="R264" s="12" t="s">
        <v>607</v>
      </c>
      <c r="S264" s="12">
        <v>0.74</v>
      </c>
      <c r="T264" s="7">
        <f>Table1[[#This Row],[Profit]]/Table1[[#This Row],[Sales]]</f>
        <v>-0.36174205016788469</v>
      </c>
      <c r="U264" s="12" t="s">
        <v>33</v>
      </c>
      <c r="V264" s="12" t="s">
        <v>34</v>
      </c>
      <c r="W264" s="12" t="s">
        <v>35</v>
      </c>
      <c r="X264" s="12" t="s">
        <v>209</v>
      </c>
      <c r="Y264" s="12">
        <v>98115</v>
      </c>
      <c r="Z264" s="13">
        <v>42139</v>
      </c>
      <c r="AA264" s="14" t="str">
        <f>TEXT(Table1[[#This Row],[Order Date]],"mmmm")</f>
        <v>May</v>
      </c>
      <c r="AB264" s="8" t="str">
        <f>TEXT(Table1[[#This Row],[Order Date]],"yyyy")</f>
        <v>2015</v>
      </c>
      <c r="AC264" s="13">
        <v>42141</v>
      </c>
      <c r="AD264" s="12">
        <v>-36.630000000000003</v>
      </c>
      <c r="AE264" s="12">
        <v>12</v>
      </c>
      <c r="AF264" s="12">
        <v>101.26</v>
      </c>
      <c r="AG264" s="12">
        <v>88905</v>
      </c>
      <c r="AH264" s="7" t="str">
        <f>IF(COUNTIF(Returns!$A$2:$A$1635,Orders!AG264)&gt;0,"Returned","Not Returned")</f>
        <v>Not Returned</v>
      </c>
    </row>
    <row r="265" spans="5:34" ht="12.75" customHeight="1" thickTop="1" thickBot="1">
      <c r="E265" s="9">
        <v>19147</v>
      </c>
      <c r="F265" s="2" t="s">
        <v>56</v>
      </c>
      <c r="G265" s="2">
        <v>0.08</v>
      </c>
      <c r="H265" s="2">
        <v>2.94</v>
      </c>
      <c r="I265" s="2">
        <v>0.96</v>
      </c>
      <c r="J265" s="2">
        <v>494</v>
      </c>
      <c r="K265" s="7" t="str">
        <f>IF(COUNTIF(Table1[Customer ID],Table1[[#This Row],[Customer ID]])&gt;1,"Repeat Customer","One-Time Customer")</f>
        <v>Repeat Customer</v>
      </c>
      <c r="L265" s="2" t="s">
        <v>606</v>
      </c>
      <c r="M265" s="2" t="s">
        <v>49</v>
      </c>
      <c r="N265" s="2" t="s">
        <v>114</v>
      </c>
      <c r="O265" s="2" t="s">
        <v>29</v>
      </c>
      <c r="P265" s="2" t="s">
        <v>30</v>
      </c>
      <c r="Q265" s="2" t="s">
        <v>31</v>
      </c>
      <c r="R265" s="2" t="s">
        <v>599</v>
      </c>
      <c r="S265" s="2">
        <v>0.57999999999999996</v>
      </c>
      <c r="T265" s="7">
        <f>Table1[[#This Row],[Profit]]/Table1[[#This Row],[Sales]]</f>
        <v>-0.12183908045977013</v>
      </c>
      <c r="U265" s="2" t="s">
        <v>33</v>
      </c>
      <c r="V265" s="2" t="s">
        <v>34</v>
      </c>
      <c r="W265" s="2" t="s">
        <v>35</v>
      </c>
      <c r="X265" s="2" t="s">
        <v>209</v>
      </c>
      <c r="Y265" s="2">
        <v>98115</v>
      </c>
      <c r="Z265" s="10">
        <v>42139</v>
      </c>
      <c r="AA265" s="14" t="str">
        <f>TEXT(Table1[[#This Row],[Order Date]],"mmmm")</f>
        <v>May</v>
      </c>
      <c r="AB265" s="8" t="str">
        <f>TEXT(Table1[[#This Row],[Order Date]],"yyyy")</f>
        <v>2015</v>
      </c>
      <c r="AC265" s="10">
        <v>42141</v>
      </c>
      <c r="AD265" s="2">
        <v>-2.12</v>
      </c>
      <c r="AE265" s="2">
        <v>6</v>
      </c>
      <c r="AF265" s="2">
        <v>17.399999999999999</v>
      </c>
      <c r="AG265" s="2">
        <v>88905</v>
      </c>
      <c r="AH265" s="7" t="str">
        <f>IF(COUNTIF(Returns!$A$2:$A$1635,Orders!AG265)&gt;0,"Returned","Not Returned")</f>
        <v>Not Returned</v>
      </c>
    </row>
    <row r="266" spans="5:34" ht="12.75" customHeight="1" thickTop="1" thickBot="1">
      <c r="E266" s="11">
        <v>19450</v>
      </c>
      <c r="F266" s="12" t="s">
        <v>47</v>
      </c>
      <c r="G266" s="12">
        <v>0.01</v>
      </c>
      <c r="H266" s="12">
        <v>4.9800000000000004</v>
      </c>
      <c r="I266" s="12">
        <v>6.07</v>
      </c>
      <c r="J266" s="12">
        <v>494</v>
      </c>
      <c r="K266" s="7" t="str">
        <f>IF(COUNTIF(Table1[Customer ID],Table1[[#This Row],[Customer ID]])&gt;1,"Repeat Customer","One-Time Customer")</f>
        <v>Repeat Customer</v>
      </c>
      <c r="L266" s="12" t="s">
        <v>606</v>
      </c>
      <c r="M266" s="12" t="s">
        <v>49</v>
      </c>
      <c r="N266" s="12" t="s">
        <v>114</v>
      </c>
      <c r="O266" s="12" t="s">
        <v>29</v>
      </c>
      <c r="P266" s="12" t="s">
        <v>93</v>
      </c>
      <c r="Q266" s="12" t="s">
        <v>59</v>
      </c>
      <c r="R266" s="12" t="s">
        <v>173</v>
      </c>
      <c r="S266" s="12">
        <v>0.36</v>
      </c>
      <c r="T266" s="7">
        <f>Table1[[#This Row],[Profit]]/Table1[[#This Row],[Sales]]</f>
        <v>-0.67856414131872278</v>
      </c>
      <c r="U266" s="12" t="s">
        <v>33</v>
      </c>
      <c r="V266" s="12" t="s">
        <v>34</v>
      </c>
      <c r="W266" s="12" t="s">
        <v>35</v>
      </c>
      <c r="X266" s="12" t="s">
        <v>209</v>
      </c>
      <c r="Y266" s="12">
        <v>98115</v>
      </c>
      <c r="Z266" s="13">
        <v>42045</v>
      </c>
      <c r="AA266" s="14" t="str">
        <f>TEXT(Table1[[#This Row],[Order Date]],"mmmm")</f>
        <v>February</v>
      </c>
      <c r="AB266" s="8" t="str">
        <f>TEXT(Table1[[#This Row],[Order Date]],"yyyy")</f>
        <v>2015</v>
      </c>
      <c r="AC266" s="13">
        <v>42046</v>
      </c>
      <c r="AD266" s="12">
        <v>-35.916399999999996</v>
      </c>
      <c r="AE266" s="12">
        <v>10</v>
      </c>
      <c r="AF266" s="12">
        <v>52.93</v>
      </c>
      <c r="AG266" s="12">
        <v>88907</v>
      </c>
      <c r="AH266" s="7" t="str">
        <f>IF(COUNTIF(Returns!$A$2:$A$1635,Orders!AG266)&gt;0,"Returned","Not Returned")</f>
        <v>Not Returned</v>
      </c>
    </row>
    <row r="267" spans="5:34" ht="12.75" customHeight="1" thickTop="1" thickBot="1">
      <c r="E267" s="9">
        <v>18914</v>
      </c>
      <c r="F267" s="2" t="s">
        <v>47</v>
      </c>
      <c r="G267" s="2">
        <v>0.02</v>
      </c>
      <c r="H267" s="2">
        <v>1360.14</v>
      </c>
      <c r="I267" s="2">
        <v>14.7</v>
      </c>
      <c r="J267" s="2">
        <v>494</v>
      </c>
      <c r="K267" s="7" t="str">
        <f>IF(COUNTIF(Table1[Customer ID],Table1[[#This Row],[Customer ID]])&gt;1,"Repeat Customer","One-Time Customer")</f>
        <v>Repeat Customer</v>
      </c>
      <c r="L267" s="2" t="s">
        <v>606</v>
      </c>
      <c r="M267" s="2" t="s">
        <v>39</v>
      </c>
      <c r="N267" s="2" t="s">
        <v>114</v>
      </c>
      <c r="O267" s="2" t="s">
        <v>77</v>
      </c>
      <c r="P267" s="2" t="s">
        <v>85</v>
      </c>
      <c r="Q267" s="2" t="s">
        <v>43</v>
      </c>
      <c r="R267" s="2" t="s">
        <v>600</v>
      </c>
      <c r="S267" s="2">
        <v>0.59</v>
      </c>
      <c r="T267" s="7">
        <f>Table1[[#This Row],[Profit]]/Table1[[#This Row],[Sales]]</f>
        <v>0.35220852474807346</v>
      </c>
      <c r="U267" s="2" t="s">
        <v>33</v>
      </c>
      <c r="V267" s="2" t="s">
        <v>34</v>
      </c>
      <c r="W267" s="2" t="s">
        <v>35</v>
      </c>
      <c r="X267" s="2" t="s">
        <v>209</v>
      </c>
      <c r="Y267" s="2">
        <v>98115</v>
      </c>
      <c r="Z267" s="10">
        <v>42175</v>
      </c>
      <c r="AA267" s="14" t="str">
        <f>TEXT(Table1[[#This Row],[Order Date]],"mmmm")</f>
        <v>June</v>
      </c>
      <c r="AB267" s="8" t="str">
        <f>TEXT(Table1[[#This Row],[Order Date]],"yyyy")</f>
        <v>2015</v>
      </c>
      <c r="AC267" s="10">
        <v>42177</v>
      </c>
      <c r="AD267" s="2">
        <v>3042.18</v>
      </c>
      <c r="AE267" s="2">
        <v>6</v>
      </c>
      <c r="AF267" s="2">
        <v>8637.44</v>
      </c>
      <c r="AG267" s="2">
        <v>88908</v>
      </c>
      <c r="AH267" s="7" t="str">
        <f>IF(COUNTIF(Returns!$A$2:$A$1635,Orders!AG267)&gt;0,"Returned","Not Returned")</f>
        <v>Not Returned</v>
      </c>
    </row>
    <row r="268" spans="5:34" ht="12.75" customHeight="1" thickTop="1" thickBot="1">
      <c r="E268" s="11">
        <v>24046</v>
      </c>
      <c r="F268" s="12" t="s">
        <v>37</v>
      </c>
      <c r="G268" s="12">
        <v>0.02</v>
      </c>
      <c r="H268" s="12">
        <v>9.06</v>
      </c>
      <c r="I268" s="12">
        <v>9.86</v>
      </c>
      <c r="J268" s="12">
        <v>494</v>
      </c>
      <c r="K268" s="7" t="str">
        <f>IF(COUNTIF(Table1[Customer ID],Table1[[#This Row],[Customer ID]])&gt;1,"Repeat Customer","One-Time Customer")</f>
        <v>Repeat Customer</v>
      </c>
      <c r="L268" s="12" t="s">
        <v>606</v>
      </c>
      <c r="M268" s="12" t="s">
        <v>49</v>
      </c>
      <c r="N268" s="12" t="s">
        <v>114</v>
      </c>
      <c r="O268" s="12" t="s">
        <v>29</v>
      </c>
      <c r="P268" s="12" t="s">
        <v>93</v>
      </c>
      <c r="Q268" s="12" t="s">
        <v>59</v>
      </c>
      <c r="R268" s="12" t="s">
        <v>601</v>
      </c>
      <c r="S268" s="12">
        <v>0.4</v>
      </c>
      <c r="T268" s="7">
        <f>Table1[[#This Row],[Profit]]/Table1[[#This Row],[Sales]]</f>
        <v>-0.52969140950792326</v>
      </c>
      <c r="U268" s="12" t="s">
        <v>33</v>
      </c>
      <c r="V268" s="12" t="s">
        <v>34</v>
      </c>
      <c r="W268" s="12" t="s">
        <v>35</v>
      </c>
      <c r="X268" s="12" t="s">
        <v>209</v>
      </c>
      <c r="Y268" s="12">
        <v>98115</v>
      </c>
      <c r="Z268" s="13">
        <v>42175</v>
      </c>
      <c r="AA268" s="14" t="str">
        <f>TEXT(Table1[[#This Row],[Order Date]],"mmmm")</f>
        <v>June</v>
      </c>
      <c r="AB268" s="8" t="str">
        <f>TEXT(Table1[[#This Row],[Order Date]],"yyyy")</f>
        <v>2015</v>
      </c>
      <c r="AC268" s="13">
        <v>42177</v>
      </c>
      <c r="AD268" s="12">
        <v>-31.754999999999999</v>
      </c>
      <c r="AE268" s="12">
        <v>6</v>
      </c>
      <c r="AF268" s="12">
        <v>59.95</v>
      </c>
      <c r="AG268" s="12">
        <v>88908</v>
      </c>
      <c r="AH268" s="7" t="str">
        <f>IF(COUNTIF(Returns!$A$2:$A$1635,Orders!AG268)&gt;0,"Returned","Not Returned")</f>
        <v>Not Returned</v>
      </c>
    </row>
    <row r="269" spans="5:34" ht="12.75" customHeight="1" thickTop="1" thickBot="1">
      <c r="E269" s="9">
        <v>26315</v>
      </c>
      <c r="F269" s="2" t="s">
        <v>47</v>
      </c>
      <c r="G269" s="2">
        <v>7.0000000000000007E-2</v>
      </c>
      <c r="H269" s="2">
        <v>152.47999999999999</v>
      </c>
      <c r="I269" s="2">
        <v>6.5</v>
      </c>
      <c r="J269" s="2">
        <v>497</v>
      </c>
      <c r="K269" s="7" t="str">
        <f>IF(COUNTIF(Table1[Customer ID],Table1[[#This Row],[Customer ID]])&gt;1,"Repeat Customer","One-Time Customer")</f>
        <v>One-Time Customer</v>
      </c>
      <c r="L269" s="2" t="s">
        <v>608</v>
      </c>
      <c r="M269" s="2" t="s">
        <v>49</v>
      </c>
      <c r="N269" s="2" t="s">
        <v>58</v>
      </c>
      <c r="O269" s="2" t="s">
        <v>77</v>
      </c>
      <c r="P269" s="2" t="s">
        <v>180</v>
      </c>
      <c r="Q269" s="2" t="s">
        <v>59</v>
      </c>
      <c r="R269" s="2" t="s">
        <v>609</v>
      </c>
      <c r="S269" s="2">
        <v>0.74</v>
      </c>
      <c r="T269" s="7">
        <f>Table1[[#This Row],[Profit]]/Table1[[#This Row],[Sales]]</f>
        <v>3.3943533715622157E-2</v>
      </c>
      <c r="U269" s="2" t="s">
        <v>33</v>
      </c>
      <c r="V269" s="2" t="s">
        <v>136</v>
      </c>
      <c r="W269" s="2" t="s">
        <v>244</v>
      </c>
      <c r="X269" s="2" t="s">
        <v>610</v>
      </c>
      <c r="Y269" s="2">
        <v>37130</v>
      </c>
      <c r="Z269" s="10">
        <v>42138</v>
      </c>
      <c r="AA269" s="14" t="str">
        <f>TEXT(Table1[[#This Row],[Order Date]],"mmmm")</f>
        <v>May</v>
      </c>
      <c r="AB269" s="8" t="str">
        <f>TEXT(Table1[[#This Row],[Order Date]],"yyyy")</f>
        <v>2015</v>
      </c>
      <c r="AC269" s="10">
        <v>42140</v>
      </c>
      <c r="AD269" s="2">
        <v>171.83879999999999</v>
      </c>
      <c r="AE269" s="2">
        <v>35</v>
      </c>
      <c r="AF269" s="2">
        <v>5062.49</v>
      </c>
      <c r="AG269" s="2">
        <v>90706</v>
      </c>
      <c r="AH269" s="7" t="str">
        <f>IF(COUNTIF(Returns!$A$2:$A$1635,Orders!AG269)&gt;0,"Returned","Not Returned")</f>
        <v>Not Returned</v>
      </c>
    </row>
    <row r="270" spans="5:34" ht="12.75" customHeight="1" thickTop="1" thickBot="1">
      <c r="E270" s="11">
        <v>18303</v>
      </c>
      <c r="F270" s="12" t="s">
        <v>47</v>
      </c>
      <c r="G270" s="12">
        <v>0.01</v>
      </c>
      <c r="H270" s="12">
        <v>55.98</v>
      </c>
      <c r="I270" s="12">
        <v>4.8600000000000003</v>
      </c>
      <c r="J270" s="12">
        <v>507</v>
      </c>
      <c r="K270" s="7" t="str">
        <f>IF(COUNTIF(Table1[Customer ID],Table1[[#This Row],[Customer ID]])&gt;1,"Repeat Customer","One-Time Customer")</f>
        <v>Repeat Customer</v>
      </c>
      <c r="L270" s="12" t="s">
        <v>611</v>
      </c>
      <c r="M270" s="12" t="s">
        <v>27</v>
      </c>
      <c r="N270" s="12" t="s">
        <v>28</v>
      </c>
      <c r="O270" s="12" t="s">
        <v>29</v>
      </c>
      <c r="P270" s="12" t="s">
        <v>93</v>
      </c>
      <c r="Q270" s="12" t="s">
        <v>59</v>
      </c>
      <c r="R270" s="12" t="s">
        <v>612</v>
      </c>
      <c r="S270" s="12">
        <v>0.36</v>
      </c>
      <c r="T270" s="7">
        <f>Table1[[#This Row],[Profit]]/Table1[[#This Row],[Sales]]</f>
        <v>5.0915652966907275E-2</v>
      </c>
      <c r="U270" s="12" t="s">
        <v>33</v>
      </c>
      <c r="V270" s="12" t="s">
        <v>136</v>
      </c>
      <c r="W270" s="12" t="s">
        <v>613</v>
      </c>
      <c r="X270" s="12" t="s">
        <v>614</v>
      </c>
      <c r="Y270" s="12">
        <v>42104</v>
      </c>
      <c r="Z270" s="13">
        <v>42112</v>
      </c>
      <c r="AA270" s="14" t="str">
        <f>TEXT(Table1[[#This Row],[Order Date]],"mmmm")</f>
        <v>April</v>
      </c>
      <c r="AB270" s="8" t="str">
        <f>TEXT(Table1[[#This Row],[Order Date]],"yyyy")</f>
        <v>2015</v>
      </c>
      <c r="AC270" s="13">
        <v>42114</v>
      </c>
      <c r="AD270" s="12">
        <v>32.940899999999999</v>
      </c>
      <c r="AE270" s="12">
        <v>11</v>
      </c>
      <c r="AF270" s="12">
        <v>646.97</v>
      </c>
      <c r="AG270" s="12">
        <v>87357</v>
      </c>
      <c r="AH270" s="7" t="str">
        <f>IF(COUNTIF(Returns!$A$2:$A$1635,Orders!AG270)&gt;0,"Returned","Not Returned")</f>
        <v>Not Returned</v>
      </c>
    </row>
    <row r="271" spans="5:34" ht="12.75" customHeight="1" thickTop="1" thickBot="1">
      <c r="E271" s="9">
        <v>18304</v>
      </c>
      <c r="F271" s="2" t="s">
        <v>47</v>
      </c>
      <c r="G271" s="2">
        <v>0.04</v>
      </c>
      <c r="H271" s="2">
        <v>65.989999999999995</v>
      </c>
      <c r="I271" s="2">
        <v>8.99</v>
      </c>
      <c r="J271" s="2">
        <v>507</v>
      </c>
      <c r="K271" s="7" t="str">
        <f>IF(COUNTIF(Table1[Customer ID],Table1[[#This Row],[Customer ID]])&gt;1,"Repeat Customer","One-Time Customer")</f>
        <v>Repeat Customer</v>
      </c>
      <c r="L271" s="2" t="s">
        <v>611</v>
      </c>
      <c r="M271" s="2" t="s">
        <v>49</v>
      </c>
      <c r="N271" s="2" t="s">
        <v>28</v>
      </c>
      <c r="O271" s="2" t="s">
        <v>77</v>
      </c>
      <c r="P271" s="2" t="s">
        <v>78</v>
      </c>
      <c r="Q271" s="2" t="s">
        <v>59</v>
      </c>
      <c r="R271" s="2" t="s">
        <v>615</v>
      </c>
      <c r="S271" s="2">
        <v>0.56000000000000005</v>
      </c>
      <c r="T271" s="7">
        <f>Table1[[#This Row],[Profit]]/Table1[[#This Row],[Sales]]</f>
        <v>0.13878832070506927</v>
      </c>
      <c r="U271" s="2" t="s">
        <v>33</v>
      </c>
      <c r="V271" s="2" t="s">
        <v>136</v>
      </c>
      <c r="W271" s="2" t="s">
        <v>613</v>
      </c>
      <c r="X271" s="2" t="s">
        <v>614</v>
      </c>
      <c r="Y271" s="2">
        <v>42104</v>
      </c>
      <c r="Z271" s="10">
        <v>42112</v>
      </c>
      <c r="AA271" s="14" t="str">
        <f>TEXT(Table1[[#This Row],[Order Date]],"mmmm")</f>
        <v>April</v>
      </c>
      <c r="AB271" s="8" t="str">
        <f>TEXT(Table1[[#This Row],[Order Date]],"yyyy")</f>
        <v>2015</v>
      </c>
      <c r="AC271" s="10">
        <v>42113</v>
      </c>
      <c r="AD271" s="2">
        <v>131.334</v>
      </c>
      <c r="AE271" s="2">
        <v>17</v>
      </c>
      <c r="AF271" s="2">
        <v>946.29</v>
      </c>
      <c r="AG271" s="2">
        <v>87357</v>
      </c>
      <c r="AH271" s="7" t="str">
        <f>IF(COUNTIF(Returns!$A$2:$A$1635,Orders!AG271)&gt;0,"Returned","Not Returned")</f>
        <v>Not Returned</v>
      </c>
    </row>
    <row r="272" spans="5:34" ht="12.75" customHeight="1" thickTop="1" thickBot="1">
      <c r="E272" s="11">
        <v>21958</v>
      </c>
      <c r="F272" s="12" t="s">
        <v>25</v>
      </c>
      <c r="G272" s="12">
        <v>0.01</v>
      </c>
      <c r="H272" s="12">
        <v>20.98</v>
      </c>
      <c r="I272" s="12">
        <v>53.03</v>
      </c>
      <c r="J272" s="12">
        <v>508</v>
      </c>
      <c r="K272" s="7" t="str">
        <f>IF(COUNTIF(Table1[Customer ID],Table1[[#This Row],[Customer ID]])&gt;1,"Repeat Customer","One-Time Customer")</f>
        <v>Repeat Customer</v>
      </c>
      <c r="L272" s="12" t="s">
        <v>616</v>
      </c>
      <c r="M272" s="12" t="s">
        <v>39</v>
      </c>
      <c r="N272" s="12" t="s">
        <v>28</v>
      </c>
      <c r="O272" s="12" t="s">
        <v>29</v>
      </c>
      <c r="P272" s="12" t="s">
        <v>141</v>
      </c>
      <c r="Q272" s="12" t="s">
        <v>43</v>
      </c>
      <c r="R272" s="12" t="s">
        <v>617</v>
      </c>
      <c r="S272" s="12">
        <v>0.78</v>
      </c>
      <c r="T272" s="7">
        <f>Table1[[#This Row],[Profit]]/Table1[[#This Row],[Sales]]</f>
        <v>-2.2933479674796748</v>
      </c>
      <c r="U272" s="12" t="s">
        <v>33</v>
      </c>
      <c r="V272" s="12" t="s">
        <v>136</v>
      </c>
      <c r="W272" s="12" t="s">
        <v>613</v>
      </c>
      <c r="X272" s="12" t="s">
        <v>618</v>
      </c>
      <c r="Y272" s="12">
        <v>41011</v>
      </c>
      <c r="Z272" s="13">
        <v>42058</v>
      </c>
      <c r="AA272" s="14" t="str">
        <f>TEXT(Table1[[#This Row],[Order Date]],"mmmm")</f>
        <v>February</v>
      </c>
      <c r="AB272" s="8" t="str">
        <f>TEXT(Table1[[#This Row],[Order Date]],"yyyy")</f>
        <v>2015</v>
      </c>
      <c r="AC272" s="13">
        <v>42058</v>
      </c>
      <c r="AD272" s="12">
        <v>-282.08179999999999</v>
      </c>
      <c r="AE272" s="12">
        <v>5</v>
      </c>
      <c r="AF272" s="12">
        <v>123</v>
      </c>
      <c r="AG272" s="12">
        <v>87356</v>
      </c>
      <c r="AH272" s="7" t="str">
        <f>IF(COUNTIF(Returns!$A$2:$A$1635,Orders!AG272)&gt;0,"Returned","Not Returned")</f>
        <v>Not Returned</v>
      </c>
    </row>
    <row r="273" spans="5:34" ht="12.75" customHeight="1" thickTop="1" thickBot="1">
      <c r="E273" s="9">
        <v>18305</v>
      </c>
      <c r="F273" s="2" t="s">
        <v>47</v>
      </c>
      <c r="G273" s="2">
        <v>0.01</v>
      </c>
      <c r="H273" s="2">
        <v>128.24</v>
      </c>
      <c r="I273" s="2">
        <v>12.65</v>
      </c>
      <c r="J273" s="2">
        <v>508</v>
      </c>
      <c r="K273" s="7" t="str">
        <f>IF(COUNTIF(Table1[Customer ID],Table1[[#This Row],[Customer ID]])&gt;1,"Repeat Customer","One-Time Customer")</f>
        <v>Repeat Customer</v>
      </c>
      <c r="L273" s="2" t="s">
        <v>616</v>
      </c>
      <c r="M273" s="2" t="s">
        <v>49</v>
      </c>
      <c r="N273" s="2" t="s">
        <v>28</v>
      </c>
      <c r="O273" s="2" t="s">
        <v>41</v>
      </c>
      <c r="P273" s="2" t="s">
        <v>42</v>
      </c>
      <c r="Q273" s="2" t="s">
        <v>86</v>
      </c>
      <c r="R273" s="2" t="s">
        <v>619</v>
      </c>
      <c r="S273" s="2"/>
      <c r="T273" s="7">
        <f>Table1[[#This Row],[Profit]]/Table1[[#This Row],[Sales]]</f>
        <v>0.25291546347097893</v>
      </c>
      <c r="U273" s="2" t="s">
        <v>33</v>
      </c>
      <c r="V273" s="2" t="s">
        <v>136</v>
      </c>
      <c r="W273" s="2" t="s">
        <v>613</v>
      </c>
      <c r="X273" s="2" t="s">
        <v>618</v>
      </c>
      <c r="Y273" s="2">
        <v>41011</v>
      </c>
      <c r="Z273" s="10">
        <v>42112</v>
      </c>
      <c r="AA273" s="14" t="str">
        <f>TEXT(Table1[[#This Row],[Order Date]],"mmmm")</f>
        <v>April</v>
      </c>
      <c r="AB273" s="8" t="str">
        <f>TEXT(Table1[[#This Row],[Order Date]],"yyyy")</f>
        <v>2015</v>
      </c>
      <c r="AC273" s="10">
        <v>42115</v>
      </c>
      <c r="AD273" s="2">
        <v>140.1354</v>
      </c>
      <c r="AE273" s="2">
        <v>4</v>
      </c>
      <c r="AF273" s="2">
        <v>554.08000000000004</v>
      </c>
      <c r="AG273" s="2">
        <v>87357</v>
      </c>
      <c r="AH273" s="7" t="str">
        <f>IF(COUNTIF(Returns!$A$2:$A$1635,Orders!AG273)&gt;0,"Returned","Not Returned")</f>
        <v>Not Returned</v>
      </c>
    </row>
    <row r="274" spans="5:34" ht="12.75" customHeight="1" thickTop="1" thickBot="1">
      <c r="E274" s="11">
        <v>19895</v>
      </c>
      <c r="F274" s="12" t="s">
        <v>106</v>
      </c>
      <c r="G274" s="12">
        <v>0.02</v>
      </c>
      <c r="H274" s="12">
        <v>48.04</v>
      </c>
      <c r="I274" s="12">
        <v>5.09</v>
      </c>
      <c r="J274" s="12">
        <v>510</v>
      </c>
      <c r="K274" s="7" t="str">
        <f>IF(COUNTIF(Table1[Customer ID],Table1[[#This Row],[Customer ID]])&gt;1,"Repeat Customer","One-Time Customer")</f>
        <v>Repeat Customer</v>
      </c>
      <c r="L274" s="12" t="s">
        <v>620</v>
      </c>
      <c r="M274" s="12" t="s">
        <v>49</v>
      </c>
      <c r="N274" s="12" t="s">
        <v>28</v>
      </c>
      <c r="O274" s="12" t="s">
        <v>29</v>
      </c>
      <c r="P274" s="12" t="s">
        <v>93</v>
      </c>
      <c r="Q274" s="12" t="s">
        <v>59</v>
      </c>
      <c r="R274" s="12" t="s">
        <v>621</v>
      </c>
      <c r="S274" s="12">
        <v>0.37</v>
      </c>
      <c r="T274" s="7">
        <f>Table1[[#This Row],[Profit]]/Table1[[#This Row],[Sales]]</f>
        <v>0.69</v>
      </c>
      <c r="U274" s="12" t="s">
        <v>33</v>
      </c>
      <c r="V274" s="12" t="s">
        <v>34</v>
      </c>
      <c r="W274" s="12" t="s">
        <v>45</v>
      </c>
      <c r="X274" s="12" t="s">
        <v>622</v>
      </c>
      <c r="Y274" s="12">
        <v>95336</v>
      </c>
      <c r="Z274" s="13">
        <v>42017</v>
      </c>
      <c r="AA274" s="14" t="str">
        <f>TEXT(Table1[[#This Row],[Order Date]],"mmmm")</f>
        <v>January</v>
      </c>
      <c r="AB274" s="8" t="str">
        <f>TEXT(Table1[[#This Row],[Order Date]],"yyyy")</f>
        <v>2015</v>
      </c>
      <c r="AC274" s="13">
        <v>42017</v>
      </c>
      <c r="AD274" s="12">
        <v>105.25259999999999</v>
      </c>
      <c r="AE274" s="12">
        <v>3</v>
      </c>
      <c r="AF274" s="12">
        <v>152.54</v>
      </c>
      <c r="AG274" s="12">
        <v>90058</v>
      </c>
      <c r="AH274" s="7" t="str">
        <f>IF(COUNTIF(Returns!$A$2:$A$1635,Orders!AG274)&gt;0,"Returned","Not Returned")</f>
        <v>Not Returned</v>
      </c>
    </row>
    <row r="275" spans="5:34" ht="12.75" customHeight="1" thickTop="1" thickBot="1">
      <c r="E275" s="9">
        <v>20007</v>
      </c>
      <c r="F275" s="2" t="s">
        <v>47</v>
      </c>
      <c r="G275" s="2">
        <v>0.03</v>
      </c>
      <c r="H275" s="2">
        <v>6.37</v>
      </c>
      <c r="I275" s="2">
        <v>5.19</v>
      </c>
      <c r="J275" s="2">
        <v>510</v>
      </c>
      <c r="K275" s="7" t="str">
        <f>IF(COUNTIF(Table1[Customer ID],Table1[[#This Row],[Customer ID]])&gt;1,"Repeat Customer","One-Time Customer")</f>
        <v>Repeat Customer</v>
      </c>
      <c r="L275" s="2" t="s">
        <v>620</v>
      </c>
      <c r="M275" s="2" t="s">
        <v>49</v>
      </c>
      <c r="N275" s="2" t="s">
        <v>28</v>
      </c>
      <c r="O275" s="2" t="s">
        <v>29</v>
      </c>
      <c r="P275" s="2" t="s">
        <v>109</v>
      </c>
      <c r="Q275" s="2" t="s">
        <v>59</v>
      </c>
      <c r="R275" s="2" t="s">
        <v>623</v>
      </c>
      <c r="S275" s="2">
        <v>0.38</v>
      </c>
      <c r="T275" s="7">
        <f>Table1[[#This Row],[Profit]]/Table1[[#This Row],[Sales]]</f>
        <v>-0.32400824145227752</v>
      </c>
      <c r="U275" s="2" t="s">
        <v>33</v>
      </c>
      <c r="V275" s="2" t="s">
        <v>34</v>
      </c>
      <c r="W275" s="2" t="s">
        <v>45</v>
      </c>
      <c r="X275" s="2" t="s">
        <v>622</v>
      </c>
      <c r="Y275" s="2">
        <v>95336</v>
      </c>
      <c r="Z275" s="10">
        <v>42036</v>
      </c>
      <c r="AA275" s="14" t="str">
        <f>TEXT(Table1[[#This Row],[Order Date]],"mmmm")</f>
        <v>February</v>
      </c>
      <c r="AB275" s="8" t="str">
        <f>TEXT(Table1[[#This Row],[Order Date]],"yyyy")</f>
        <v>2015</v>
      </c>
      <c r="AC275" s="10">
        <v>42037</v>
      </c>
      <c r="AD275" s="2">
        <v>-29.092700000000001</v>
      </c>
      <c r="AE275" s="2">
        <v>14</v>
      </c>
      <c r="AF275" s="2">
        <v>89.79</v>
      </c>
      <c r="AG275" s="2">
        <v>90059</v>
      </c>
      <c r="AH275" s="7" t="str">
        <f>IF(COUNTIF(Returns!$A$2:$A$1635,Orders!AG275)&gt;0,"Returned","Not Returned")</f>
        <v>Not Returned</v>
      </c>
    </row>
    <row r="276" spans="5:34" ht="12.75" customHeight="1" thickTop="1" thickBot="1">
      <c r="E276" s="11">
        <v>20216</v>
      </c>
      <c r="F276" s="12" t="s">
        <v>106</v>
      </c>
      <c r="G276" s="12">
        <v>7.0000000000000007E-2</v>
      </c>
      <c r="H276" s="12">
        <v>12.64</v>
      </c>
      <c r="I276" s="12">
        <v>4.9800000000000004</v>
      </c>
      <c r="J276" s="12">
        <v>518</v>
      </c>
      <c r="K276" s="7" t="str">
        <f>IF(COUNTIF(Table1[Customer ID],Table1[[#This Row],[Customer ID]])&gt;1,"Repeat Customer","One-Time Customer")</f>
        <v>One-Time Customer</v>
      </c>
      <c r="L276" s="12" t="s">
        <v>624</v>
      </c>
      <c r="M276" s="12" t="s">
        <v>49</v>
      </c>
      <c r="N276" s="12" t="s">
        <v>40</v>
      </c>
      <c r="O276" s="12" t="s">
        <v>41</v>
      </c>
      <c r="P276" s="12" t="s">
        <v>50</v>
      </c>
      <c r="Q276" s="12" t="s">
        <v>51</v>
      </c>
      <c r="R276" s="12" t="s">
        <v>625</v>
      </c>
      <c r="S276" s="12">
        <v>0.48</v>
      </c>
      <c r="T276" s="7">
        <f>Table1[[#This Row],[Profit]]/Table1[[#This Row],[Sales]]</f>
        <v>0.56775630756908291</v>
      </c>
      <c r="U276" s="12" t="s">
        <v>33</v>
      </c>
      <c r="V276" s="12" t="s">
        <v>61</v>
      </c>
      <c r="W276" s="12" t="s">
        <v>506</v>
      </c>
      <c r="X276" s="12" t="s">
        <v>507</v>
      </c>
      <c r="Y276" s="12">
        <v>63105</v>
      </c>
      <c r="Z276" s="13">
        <v>42160</v>
      </c>
      <c r="AA276" s="14" t="str">
        <f>TEXT(Table1[[#This Row],[Order Date]],"mmmm")</f>
        <v>June</v>
      </c>
      <c r="AB276" s="8" t="str">
        <f>TEXT(Table1[[#This Row],[Order Date]],"yyyy")</f>
        <v>2015</v>
      </c>
      <c r="AC276" s="13">
        <v>42167</v>
      </c>
      <c r="AD276" s="12">
        <v>113.41499999999999</v>
      </c>
      <c r="AE276" s="12">
        <v>16</v>
      </c>
      <c r="AF276" s="12">
        <v>199.76</v>
      </c>
      <c r="AG276" s="12">
        <v>90867</v>
      </c>
      <c r="AH276" s="7" t="str">
        <f>IF(COUNTIF(Returns!$A$2:$A$1635,Orders!AG276)&gt;0,"Returned","Not Returned")</f>
        <v>Not Returned</v>
      </c>
    </row>
    <row r="277" spans="5:34" ht="12.75" customHeight="1" thickTop="1" thickBot="1">
      <c r="E277" s="9">
        <v>23200</v>
      </c>
      <c r="F277" s="2" t="s">
        <v>56</v>
      </c>
      <c r="G277" s="2">
        <v>0.02</v>
      </c>
      <c r="H277" s="2">
        <v>150.97999999999999</v>
      </c>
      <c r="I277" s="2">
        <v>13.99</v>
      </c>
      <c r="J277" s="2">
        <v>522</v>
      </c>
      <c r="K277" s="7" t="str">
        <f>IF(COUNTIF(Table1[Customer ID],Table1[[#This Row],[Customer ID]])&gt;1,"Repeat Customer","One-Time Customer")</f>
        <v>Repeat Customer</v>
      </c>
      <c r="L277" s="2" t="s">
        <v>626</v>
      </c>
      <c r="M277" s="2" t="s">
        <v>27</v>
      </c>
      <c r="N277" s="2" t="s">
        <v>58</v>
      </c>
      <c r="O277" s="2" t="s">
        <v>77</v>
      </c>
      <c r="P277" s="2" t="s">
        <v>85</v>
      </c>
      <c r="Q277" s="2" t="s">
        <v>86</v>
      </c>
      <c r="R277" s="2" t="s">
        <v>627</v>
      </c>
      <c r="S277" s="2">
        <v>0.38</v>
      </c>
      <c r="T277" s="7">
        <f>Table1[[#This Row],[Profit]]/Table1[[#This Row],[Sales]]</f>
        <v>5.4333118221371018E-2</v>
      </c>
      <c r="U277" s="2" t="s">
        <v>33</v>
      </c>
      <c r="V277" s="2" t="s">
        <v>34</v>
      </c>
      <c r="W277" s="2" t="s">
        <v>102</v>
      </c>
      <c r="X277" s="2" t="s">
        <v>116</v>
      </c>
      <c r="Y277" s="2">
        <v>97756</v>
      </c>
      <c r="Z277" s="10">
        <v>42177</v>
      </c>
      <c r="AA277" s="14" t="str">
        <f>TEXT(Table1[[#This Row],[Order Date]],"mmmm")</f>
        <v>June</v>
      </c>
      <c r="AB277" s="8" t="str">
        <f>TEXT(Table1[[#This Row],[Order Date]],"yyyy")</f>
        <v>2015</v>
      </c>
      <c r="AC277" s="10">
        <v>42179</v>
      </c>
      <c r="AD277" s="2">
        <v>26.099999999999998</v>
      </c>
      <c r="AE277" s="2">
        <v>3</v>
      </c>
      <c r="AF277" s="2">
        <v>480.37</v>
      </c>
      <c r="AG277" s="2">
        <v>89327</v>
      </c>
      <c r="AH277" s="7" t="str">
        <f>IF(COUNTIF(Returns!$A$2:$A$1635,Orders!AG277)&gt;0,"Returned","Not Returned")</f>
        <v>Not Returned</v>
      </c>
    </row>
    <row r="278" spans="5:34" ht="12.75" customHeight="1" thickTop="1" thickBot="1">
      <c r="E278" s="11">
        <v>23201</v>
      </c>
      <c r="F278" s="12" t="s">
        <v>56</v>
      </c>
      <c r="G278" s="12">
        <v>0.1</v>
      </c>
      <c r="H278" s="12">
        <v>5.43</v>
      </c>
      <c r="I278" s="12">
        <v>0.95</v>
      </c>
      <c r="J278" s="12">
        <v>522</v>
      </c>
      <c r="K278" s="7" t="str">
        <f>IF(COUNTIF(Table1[Customer ID],Table1[[#This Row],[Customer ID]])&gt;1,"Repeat Customer","One-Time Customer")</f>
        <v>Repeat Customer</v>
      </c>
      <c r="L278" s="12" t="s">
        <v>626</v>
      </c>
      <c r="M278" s="12" t="s">
        <v>49</v>
      </c>
      <c r="N278" s="12" t="s">
        <v>58</v>
      </c>
      <c r="O278" s="12" t="s">
        <v>29</v>
      </c>
      <c r="P278" s="12" t="s">
        <v>93</v>
      </c>
      <c r="Q278" s="12" t="s">
        <v>31</v>
      </c>
      <c r="R278" s="12" t="s">
        <v>628</v>
      </c>
      <c r="S278" s="12">
        <v>0.36</v>
      </c>
      <c r="T278" s="7">
        <f>Table1[[#This Row],[Profit]]/Table1[[#This Row],[Sales]]</f>
        <v>-0.44791666666666669</v>
      </c>
      <c r="U278" s="12" t="s">
        <v>33</v>
      </c>
      <c r="V278" s="12" t="s">
        <v>34</v>
      </c>
      <c r="W278" s="12" t="s">
        <v>102</v>
      </c>
      <c r="X278" s="12" t="s">
        <v>116</v>
      </c>
      <c r="Y278" s="12">
        <v>97756</v>
      </c>
      <c r="Z278" s="13">
        <v>42177</v>
      </c>
      <c r="AA278" s="14" t="str">
        <f>TEXT(Table1[[#This Row],[Order Date]],"mmmm")</f>
        <v>June</v>
      </c>
      <c r="AB278" s="8" t="str">
        <f>TEXT(Table1[[#This Row],[Order Date]],"yyyy")</f>
        <v>2015</v>
      </c>
      <c r="AC278" s="13">
        <v>42179</v>
      </c>
      <c r="AD278" s="12">
        <v>-2.58</v>
      </c>
      <c r="AE278" s="12">
        <v>1</v>
      </c>
      <c r="AF278" s="12">
        <v>5.76</v>
      </c>
      <c r="AG278" s="12">
        <v>89327</v>
      </c>
      <c r="AH278" s="7" t="str">
        <f>IF(COUNTIF(Returns!$A$2:$A$1635,Orders!AG278)&gt;0,"Returned","Not Returned")</f>
        <v>Not Returned</v>
      </c>
    </row>
    <row r="279" spans="5:34" ht="12.75" customHeight="1" thickTop="1" thickBot="1">
      <c r="E279" s="9">
        <v>23202</v>
      </c>
      <c r="F279" s="2" t="s">
        <v>56</v>
      </c>
      <c r="G279" s="2">
        <v>0.01</v>
      </c>
      <c r="H279" s="2">
        <v>179.29</v>
      </c>
      <c r="I279" s="2">
        <v>29.21</v>
      </c>
      <c r="J279" s="2">
        <v>522</v>
      </c>
      <c r="K279" s="7" t="str">
        <f>IF(COUNTIF(Table1[Customer ID],Table1[[#This Row],[Customer ID]])&gt;1,"Repeat Customer","One-Time Customer")</f>
        <v>Repeat Customer</v>
      </c>
      <c r="L279" s="2" t="s">
        <v>626</v>
      </c>
      <c r="M279" s="2" t="s">
        <v>39</v>
      </c>
      <c r="N279" s="2" t="s">
        <v>58</v>
      </c>
      <c r="O279" s="2" t="s">
        <v>41</v>
      </c>
      <c r="P279" s="2" t="s">
        <v>152</v>
      </c>
      <c r="Q279" s="2" t="s">
        <v>121</v>
      </c>
      <c r="R279" s="2" t="s">
        <v>629</v>
      </c>
      <c r="S279" s="2">
        <v>0.74</v>
      </c>
      <c r="T279" s="7">
        <f>Table1[[#This Row],[Profit]]/Table1[[#This Row],[Sales]]</f>
        <v>0.8997439052995857</v>
      </c>
      <c r="U279" s="2" t="s">
        <v>33</v>
      </c>
      <c r="V279" s="2" t="s">
        <v>34</v>
      </c>
      <c r="W279" s="2" t="s">
        <v>102</v>
      </c>
      <c r="X279" s="2" t="s">
        <v>116</v>
      </c>
      <c r="Y279" s="2">
        <v>97756</v>
      </c>
      <c r="Z279" s="10">
        <v>42177</v>
      </c>
      <c r="AA279" s="14" t="str">
        <f>TEXT(Table1[[#This Row],[Order Date]],"mmmm")</f>
        <v>June</v>
      </c>
      <c r="AB279" s="8" t="str">
        <f>TEXT(Table1[[#This Row],[Order Date]],"yyyy")</f>
        <v>2015</v>
      </c>
      <c r="AC279" s="10">
        <v>42178</v>
      </c>
      <c r="AD279" s="2">
        <v>2800.12</v>
      </c>
      <c r="AE279" s="2">
        <v>21</v>
      </c>
      <c r="AF279" s="2">
        <v>3112.13</v>
      </c>
      <c r="AG279" s="2">
        <v>89327</v>
      </c>
      <c r="AH279" s="7" t="str">
        <f>IF(COUNTIF(Returns!$A$2:$A$1635,Orders!AG279)&gt;0,"Returned","Not Returned")</f>
        <v>Not Returned</v>
      </c>
    </row>
    <row r="280" spans="5:34" ht="12.75" customHeight="1" thickTop="1" thickBot="1">
      <c r="E280" s="11">
        <v>21517</v>
      </c>
      <c r="F280" s="12" t="s">
        <v>37</v>
      </c>
      <c r="G280" s="12">
        <v>0.03</v>
      </c>
      <c r="H280" s="12">
        <v>1270.99</v>
      </c>
      <c r="I280" s="12">
        <v>19.989999999999998</v>
      </c>
      <c r="J280" s="12">
        <v>524</v>
      </c>
      <c r="K280" s="7" t="str">
        <f>IF(COUNTIF(Table1[Customer ID],Table1[[#This Row],[Customer ID]])&gt;1,"Repeat Customer","One-Time Customer")</f>
        <v>Repeat Customer</v>
      </c>
      <c r="L280" s="12" t="s">
        <v>630</v>
      </c>
      <c r="M280" s="12" t="s">
        <v>49</v>
      </c>
      <c r="N280" s="12" t="s">
        <v>114</v>
      </c>
      <c r="O280" s="12" t="s">
        <v>29</v>
      </c>
      <c r="P280" s="12" t="s">
        <v>109</v>
      </c>
      <c r="Q280" s="12" t="s">
        <v>59</v>
      </c>
      <c r="R280" s="12" t="s">
        <v>631</v>
      </c>
      <c r="S280" s="12">
        <v>0.35</v>
      </c>
      <c r="T280" s="7">
        <f>Table1[[#This Row],[Profit]]/Table1[[#This Row],[Sales]]</f>
        <v>0.14042124209639975</v>
      </c>
      <c r="U280" s="12" t="s">
        <v>33</v>
      </c>
      <c r="V280" s="12" t="s">
        <v>136</v>
      </c>
      <c r="W280" s="12" t="s">
        <v>244</v>
      </c>
      <c r="X280" s="12" t="s">
        <v>632</v>
      </c>
      <c r="Y280" s="12">
        <v>37922</v>
      </c>
      <c r="Z280" s="13">
        <v>42024</v>
      </c>
      <c r="AA280" s="14" t="str">
        <f>TEXT(Table1[[#This Row],[Order Date]],"mmmm")</f>
        <v>January</v>
      </c>
      <c r="AB280" s="8" t="str">
        <f>TEXT(Table1[[#This Row],[Order Date]],"yyyy")</f>
        <v>2015</v>
      </c>
      <c r="AC280" s="13">
        <v>42026</v>
      </c>
      <c r="AD280" s="12">
        <v>363.55199999999996</v>
      </c>
      <c r="AE280" s="12">
        <v>2</v>
      </c>
      <c r="AF280" s="12">
        <v>2589.0100000000002</v>
      </c>
      <c r="AG280" s="12">
        <v>91127</v>
      </c>
      <c r="AH280" s="7" t="str">
        <f>IF(COUNTIF(Returns!$A$2:$A$1635,Orders!AG280)&gt;0,"Returned","Not Returned")</f>
        <v>Not Returned</v>
      </c>
    </row>
    <row r="281" spans="5:34" ht="12.75" customHeight="1" thickTop="1" thickBot="1">
      <c r="E281" s="9">
        <v>21518</v>
      </c>
      <c r="F281" s="2" t="s">
        <v>37</v>
      </c>
      <c r="G281" s="2">
        <v>7.0000000000000007E-2</v>
      </c>
      <c r="H281" s="2">
        <v>2036.48</v>
      </c>
      <c r="I281" s="2">
        <v>14.7</v>
      </c>
      <c r="J281" s="2">
        <v>524</v>
      </c>
      <c r="K281" s="7" t="str">
        <f>IF(COUNTIF(Table1[Customer ID],Table1[[#This Row],[Customer ID]])&gt;1,"Repeat Customer","One-Time Customer")</f>
        <v>Repeat Customer</v>
      </c>
      <c r="L281" s="2" t="s">
        <v>630</v>
      </c>
      <c r="M281" s="2" t="s">
        <v>39</v>
      </c>
      <c r="N281" s="2" t="s">
        <v>114</v>
      </c>
      <c r="O281" s="2" t="s">
        <v>77</v>
      </c>
      <c r="P281" s="2" t="s">
        <v>85</v>
      </c>
      <c r="Q281" s="2" t="s">
        <v>43</v>
      </c>
      <c r="R281" s="2" t="s">
        <v>633</v>
      </c>
      <c r="S281" s="2">
        <v>0.55000000000000004</v>
      </c>
      <c r="T281" s="7">
        <f>Table1[[#This Row],[Profit]]/Table1[[#This Row],[Sales]]</f>
        <v>-6.0910382115495296E-3</v>
      </c>
      <c r="U281" s="2" t="s">
        <v>33</v>
      </c>
      <c r="V281" s="2" t="s">
        <v>136</v>
      </c>
      <c r="W281" s="2" t="s">
        <v>244</v>
      </c>
      <c r="X281" s="2" t="s">
        <v>632</v>
      </c>
      <c r="Y281" s="2">
        <v>37922</v>
      </c>
      <c r="Z281" s="10">
        <v>42024</v>
      </c>
      <c r="AA281" s="14" t="str">
        <f>TEXT(Table1[[#This Row],[Order Date]],"mmmm")</f>
        <v>January</v>
      </c>
      <c r="AB281" s="8" t="str">
        <f>TEXT(Table1[[#This Row],[Order Date]],"yyyy")</f>
        <v>2015</v>
      </c>
      <c r="AC281" s="10">
        <v>42026</v>
      </c>
      <c r="AD281" s="2">
        <v>-11.536000000000001</v>
      </c>
      <c r="AE281" s="2">
        <v>1</v>
      </c>
      <c r="AF281" s="2">
        <v>1893.93</v>
      </c>
      <c r="AG281" s="2">
        <v>91127</v>
      </c>
      <c r="AH281" s="7" t="str">
        <f>IF(COUNTIF(Returns!$A$2:$A$1635,Orders!AG281)&gt;0,"Returned","Not Returned")</f>
        <v>Not Returned</v>
      </c>
    </row>
    <row r="282" spans="5:34" ht="15" thickTop="1" thickBot="1">
      <c r="E282" s="11">
        <v>22176</v>
      </c>
      <c r="F282" s="12" t="s">
        <v>25</v>
      </c>
      <c r="G282" s="12">
        <v>0.09</v>
      </c>
      <c r="H282" s="12">
        <v>17.98</v>
      </c>
      <c r="I282" s="12">
        <v>8.51</v>
      </c>
      <c r="J282" s="12">
        <v>526</v>
      </c>
      <c r="K282" s="7" t="str">
        <f>IF(COUNTIF(Table1[Customer ID],Table1[[#This Row],[Customer ID]])&gt;1,"Repeat Customer","One-Time Customer")</f>
        <v>Repeat Customer</v>
      </c>
      <c r="L282" s="12" t="s">
        <v>634</v>
      </c>
      <c r="M282" s="12" t="s">
        <v>49</v>
      </c>
      <c r="N282" s="12" t="s">
        <v>40</v>
      </c>
      <c r="O282" s="12" t="s">
        <v>77</v>
      </c>
      <c r="P282" s="12" t="s">
        <v>85</v>
      </c>
      <c r="Q282" s="12" t="s">
        <v>86</v>
      </c>
      <c r="R282" s="12" t="s">
        <v>104</v>
      </c>
      <c r="S282" s="12">
        <v>0.4</v>
      </c>
      <c r="T282" s="7">
        <f>Table1[[#This Row],[Profit]]/Table1[[#This Row],[Sales]]</f>
        <v>-3.1317197934921666E-2</v>
      </c>
      <c r="U282" s="12" t="s">
        <v>33</v>
      </c>
      <c r="V282" s="12" t="s">
        <v>34</v>
      </c>
      <c r="W282" s="12" t="s">
        <v>378</v>
      </c>
      <c r="X282" s="12" t="s">
        <v>635</v>
      </c>
      <c r="Y282" s="12">
        <v>85204</v>
      </c>
      <c r="Z282" s="13">
        <v>42149</v>
      </c>
      <c r="AA282" s="14" t="str">
        <f>TEXT(Table1[[#This Row],[Order Date]],"mmmm")</f>
        <v>May</v>
      </c>
      <c r="AB282" s="8" t="str">
        <f>TEXT(Table1[[#This Row],[Order Date]],"yyyy")</f>
        <v>2015</v>
      </c>
      <c r="AC282" s="13">
        <v>42151</v>
      </c>
      <c r="AD282" s="12">
        <v>-6.6120000000000108</v>
      </c>
      <c r="AE282" s="12">
        <v>12</v>
      </c>
      <c r="AF282" s="12">
        <v>211.13</v>
      </c>
      <c r="AG282" s="12">
        <v>90026</v>
      </c>
      <c r="AH282" s="7" t="str">
        <f>IF(COUNTIF(Returns!$A$2:$A$1635,Orders!AG282)&gt;0,"Returned","Not Returned")</f>
        <v>Not Returned</v>
      </c>
    </row>
    <row r="283" spans="5:34" ht="15" thickTop="1" thickBot="1">
      <c r="E283" s="9">
        <v>20494</v>
      </c>
      <c r="F283" s="2" t="s">
        <v>37</v>
      </c>
      <c r="G283" s="2">
        <v>0</v>
      </c>
      <c r="H283" s="2">
        <v>1.88</v>
      </c>
      <c r="I283" s="2">
        <v>1.49</v>
      </c>
      <c r="J283" s="2">
        <v>526</v>
      </c>
      <c r="K283" s="7" t="str">
        <f>IF(COUNTIF(Table1[Customer ID],Table1[[#This Row],[Customer ID]])&gt;1,"Repeat Customer","One-Time Customer")</f>
        <v>Repeat Customer</v>
      </c>
      <c r="L283" s="2" t="s">
        <v>634</v>
      </c>
      <c r="M283" s="2" t="s">
        <v>49</v>
      </c>
      <c r="N283" s="2" t="s">
        <v>40</v>
      </c>
      <c r="O283" s="2" t="s">
        <v>29</v>
      </c>
      <c r="P283" s="2" t="s">
        <v>109</v>
      </c>
      <c r="Q283" s="2" t="s">
        <v>59</v>
      </c>
      <c r="R283" s="2" t="s">
        <v>272</v>
      </c>
      <c r="S283" s="2">
        <v>0.37</v>
      </c>
      <c r="T283" s="7">
        <f>Table1[[#This Row],[Profit]]/Table1[[#This Row],[Sales]]</f>
        <v>-0.61282000787711699</v>
      </c>
      <c r="U283" s="2" t="s">
        <v>33</v>
      </c>
      <c r="V283" s="2" t="s">
        <v>34</v>
      </c>
      <c r="W283" s="2" t="s">
        <v>378</v>
      </c>
      <c r="X283" s="2" t="s">
        <v>635</v>
      </c>
      <c r="Y283" s="2">
        <v>85204</v>
      </c>
      <c r="Z283" s="10">
        <v>42021</v>
      </c>
      <c r="AA283" s="14" t="str">
        <f>TEXT(Table1[[#This Row],[Order Date]],"mmmm")</f>
        <v>January</v>
      </c>
      <c r="AB283" s="8" t="str">
        <f>TEXT(Table1[[#This Row],[Order Date]],"yyyy")</f>
        <v>2015</v>
      </c>
      <c r="AC283" s="10">
        <v>42022</v>
      </c>
      <c r="AD283" s="2">
        <v>-15.5595</v>
      </c>
      <c r="AE283" s="2">
        <v>13</v>
      </c>
      <c r="AF283" s="2">
        <v>25.39</v>
      </c>
      <c r="AG283" s="2">
        <v>90027</v>
      </c>
      <c r="AH283" s="7" t="str">
        <f>IF(COUNTIF(Returns!$A$2:$A$1635,Orders!AG283)&gt;0,"Returned","Not Returned")</f>
        <v>Not Returned</v>
      </c>
    </row>
    <row r="284" spans="5:34" ht="15" thickTop="1" thickBot="1">
      <c r="E284" s="11">
        <v>20495</v>
      </c>
      <c r="F284" s="12" t="s">
        <v>37</v>
      </c>
      <c r="G284" s="12">
        <v>0.06</v>
      </c>
      <c r="H284" s="12">
        <v>5.78</v>
      </c>
      <c r="I284" s="12">
        <v>5.67</v>
      </c>
      <c r="J284" s="12">
        <v>526</v>
      </c>
      <c r="K284" s="7" t="str">
        <f>IF(COUNTIF(Table1[Customer ID],Table1[[#This Row],[Customer ID]])&gt;1,"Repeat Customer","One-Time Customer")</f>
        <v>Repeat Customer</v>
      </c>
      <c r="L284" s="12" t="s">
        <v>634</v>
      </c>
      <c r="M284" s="12" t="s">
        <v>49</v>
      </c>
      <c r="N284" s="12" t="s">
        <v>40</v>
      </c>
      <c r="O284" s="12" t="s">
        <v>29</v>
      </c>
      <c r="P284" s="12" t="s">
        <v>93</v>
      </c>
      <c r="Q284" s="12" t="s">
        <v>59</v>
      </c>
      <c r="R284" s="12" t="s">
        <v>636</v>
      </c>
      <c r="S284" s="12">
        <v>0.36</v>
      </c>
      <c r="T284" s="7">
        <f>Table1[[#This Row],[Profit]]/Table1[[#This Row],[Sales]]</f>
        <v>-1.2397158244528474</v>
      </c>
      <c r="U284" s="12" t="s">
        <v>33</v>
      </c>
      <c r="V284" s="12" t="s">
        <v>34</v>
      </c>
      <c r="W284" s="12" t="s">
        <v>378</v>
      </c>
      <c r="X284" s="12" t="s">
        <v>635</v>
      </c>
      <c r="Y284" s="12">
        <v>85204</v>
      </c>
      <c r="Z284" s="13">
        <v>42021</v>
      </c>
      <c r="AA284" s="14" t="str">
        <f>TEXT(Table1[[#This Row],[Order Date]],"mmmm")</f>
        <v>January</v>
      </c>
      <c r="AB284" s="8" t="str">
        <f>TEXT(Table1[[#This Row],[Order Date]],"yyyy")</f>
        <v>2015</v>
      </c>
      <c r="AC284" s="13">
        <v>42022</v>
      </c>
      <c r="AD284" s="12">
        <v>-108.19</v>
      </c>
      <c r="AE284" s="12">
        <v>15</v>
      </c>
      <c r="AF284" s="12">
        <v>87.27</v>
      </c>
      <c r="AG284" s="12">
        <v>90027</v>
      </c>
      <c r="AH284" s="7" t="str">
        <f>IF(COUNTIF(Returns!$A$2:$A$1635,Orders!AG284)&gt;0,"Returned","Not Returned")</f>
        <v>Not Returned</v>
      </c>
    </row>
    <row r="285" spans="5:34" ht="12.75" customHeight="1" thickTop="1" thickBot="1">
      <c r="E285" s="9">
        <v>26210</v>
      </c>
      <c r="F285" s="2" t="s">
        <v>106</v>
      </c>
      <c r="G285" s="2">
        <v>0</v>
      </c>
      <c r="H285" s="2">
        <v>15.99</v>
      </c>
      <c r="I285" s="2">
        <v>13.18</v>
      </c>
      <c r="J285" s="2">
        <v>535</v>
      </c>
      <c r="K285" s="7" t="str">
        <f>IF(COUNTIF(Table1[Customer ID],Table1[[#This Row],[Customer ID]])&gt;1,"Repeat Customer","One-Time Customer")</f>
        <v>One-Time Customer</v>
      </c>
      <c r="L285" s="2" t="s">
        <v>637</v>
      </c>
      <c r="M285" s="2" t="s">
        <v>49</v>
      </c>
      <c r="N285" s="2" t="s">
        <v>28</v>
      </c>
      <c r="O285" s="2" t="s">
        <v>29</v>
      </c>
      <c r="P285" s="2" t="s">
        <v>109</v>
      </c>
      <c r="Q285" s="2" t="s">
        <v>59</v>
      </c>
      <c r="R285" s="2" t="s">
        <v>638</v>
      </c>
      <c r="S285" s="2">
        <v>0.37</v>
      </c>
      <c r="T285" s="7">
        <f>Table1[[#This Row],[Profit]]/Table1[[#This Row],[Sales]]</f>
        <v>0.11528332300061996</v>
      </c>
      <c r="U285" s="2" t="s">
        <v>33</v>
      </c>
      <c r="V285" s="2" t="s">
        <v>136</v>
      </c>
      <c r="W285" s="2" t="s">
        <v>137</v>
      </c>
      <c r="X285" s="2" t="s">
        <v>639</v>
      </c>
      <c r="Y285" s="2">
        <v>22025</v>
      </c>
      <c r="Z285" s="10">
        <v>42115</v>
      </c>
      <c r="AA285" s="14" t="str">
        <f>TEXT(Table1[[#This Row],[Order Date]],"mmmm")</f>
        <v>April</v>
      </c>
      <c r="AB285" s="8" t="str">
        <f>TEXT(Table1[[#This Row],[Order Date]],"yyyy")</f>
        <v>2015</v>
      </c>
      <c r="AC285" s="10">
        <v>42119</v>
      </c>
      <c r="AD285" s="2">
        <v>46.488</v>
      </c>
      <c r="AE285" s="2">
        <v>23</v>
      </c>
      <c r="AF285" s="2">
        <v>403.25</v>
      </c>
      <c r="AG285" s="2">
        <v>88511</v>
      </c>
      <c r="AH285" s="7" t="str">
        <f>IF(COUNTIF(Returns!$A$2:$A$1635,Orders!AG285)&gt;0,"Returned","Not Returned")</f>
        <v>Not Returned</v>
      </c>
    </row>
    <row r="286" spans="5:34" ht="12.75" customHeight="1" thickTop="1" thickBot="1">
      <c r="E286" s="11">
        <v>20811</v>
      </c>
      <c r="F286" s="12" t="s">
        <v>56</v>
      </c>
      <c r="G286" s="12">
        <v>0.05</v>
      </c>
      <c r="H286" s="12">
        <v>59.78</v>
      </c>
      <c r="I286" s="12">
        <v>10.29</v>
      </c>
      <c r="J286" s="12">
        <v>539</v>
      </c>
      <c r="K286" s="7" t="str">
        <f>IF(COUNTIF(Table1[Customer ID],Table1[[#This Row],[Customer ID]])&gt;1,"Repeat Customer","One-Time Customer")</f>
        <v>One-Time Customer</v>
      </c>
      <c r="L286" s="12" t="s">
        <v>640</v>
      </c>
      <c r="M286" s="12" t="s">
        <v>49</v>
      </c>
      <c r="N286" s="12" t="s">
        <v>58</v>
      </c>
      <c r="O286" s="12" t="s">
        <v>29</v>
      </c>
      <c r="P286" s="12" t="s">
        <v>109</v>
      </c>
      <c r="Q286" s="12" t="s">
        <v>59</v>
      </c>
      <c r="R286" s="12" t="s">
        <v>641</v>
      </c>
      <c r="S286" s="12">
        <v>0.39</v>
      </c>
      <c r="T286" s="7">
        <f>Table1[[#This Row],[Profit]]/Table1[[#This Row],[Sales]]</f>
        <v>0.38488190306159387</v>
      </c>
      <c r="U286" s="12" t="s">
        <v>33</v>
      </c>
      <c r="V286" s="12" t="s">
        <v>61</v>
      </c>
      <c r="W286" s="12" t="s">
        <v>178</v>
      </c>
      <c r="X286" s="12" t="s">
        <v>540</v>
      </c>
      <c r="Y286" s="12">
        <v>61801</v>
      </c>
      <c r="Z286" s="13">
        <v>42138</v>
      </c>
      <c r="AA286" s="14" t="str">
        <f>TEXT(Table1[[#This Row],[Order Date]],"mmmm")</f>
        <v>May</v>
      </c>
      <c r="AB286" s="8" t="str">
        <f>TEXT(Table1[[#This Row],[Order Date]],"yyyy")</f>
        <v>2015</v>
      </c>
      <c r="AC286" s="13">
        <v>42139</v>
      </c>
      <c r="AD286" s="12">
        <v>159.52970000000005</v>
      </c>
      <c r="AE286" s="12">
        <v>7</v>
      </c>
      <c r="AF286" s="12">
        <v>414.49</v>
      </c>
      <c r="AG286" s="12">
        <v>91174</v>
      </c>
      <c r="AH286" s="7" t="str">
        <f>IF(COUNTIF(Returns!$A$2:$A$1635,Orders!AG286)&gt;0,"Returned","Not Returned")</f>
        <v>Not Returned</v>
      </c>
    </row>
    <row r="287" spans="5:34" ht="12.75" customHeight="1" thickTop="1" thickBot="1">
      <c r="E287" s="9">
        <v>20812</v>
      </c>
      <c r="F287" s="2" t="s">
        <v>56</v>
      </c>
      <c r="G287" s="2">
        <v>0.08</v>
      </c>
      <c r="H287" s="2">
        <v>20.99</v>
      </c>
      <c r="I287" s="2">
        <v>1.25</v>
      </c>
      <c r="J287" s="2">
        <v>540</v>
      </c>
      <c r="K287" s="7" t="str">
        <f>IF(COUNTIF(Table1[Customer ID],Table1[[#This Row],[Customer ID]])&gt;1,"Repeat Customer","One-Time Customer")</f>
        <v>Repeat Customer</v>
      </c>
      <c r="L287" s="2" t="s">
        <v>642</v>
      </c>
      <c r="M287" s="2" t="s">
        <v>49</v>
      </c>
      <c r="N287" s="2" t="s">
        <v>58</v>
      </c>
      <c r="O287" s="2" t="s">
        <v>77</v>
      </c>
      <c r="P287" s="2" t="s">
        <v>78</v>
      </c>
      <c r="Q287" s="2" t="s">
        <v>51</v>
      </c>
      <c r="R287" s="2" t="s">
        <v>643</v>
      </c>
      <c r="S287" s="2">
        <v>0.83</v>
      </c>
      <c r="T287" s="7">
        <f>Table1[[#This Row],[Profit]]/Table1[[#This Row],[Sales]]</f>
        <v>3.2726692073495302E-2</v>
      </c>
      <c r="U287" s="2" t="s">
        <v>33</v>
      </c>
      <c r="V287" s="2" t="s">
        <v>61</v>
      </c>
      <c r="W287" s="2" t="s">
        <v>178</v>
      </c>
      <c r="X287" s="2" t="s">
        <v>644</v>
      </c>
      <c r="Y287" s="2">
        <v>60061</v>
      </c>
      <c r="Z287" s="10">
        <v>42138</v>
      </c>
      <c r="AA287" s="14" t="str">
        <f>TEXT(Table1[[#This Row],[Order Date]],"mmmm")</f>
        <v>May</v>
      </c>
      <c r="AB287" s="8" t="str">
        <f>TEXT(Table1[[#This Row],[Order Date]],"yyyy")</f>
        <v>2015</v>
      </c>
      <c r="AC287" s="10">
        <v>42140</v>
      </c>
      <c r="AD287" s="2">
        <v>15.371400000000008</v>
      </c>
      <c r="AE287" s="2">
        <v>28</v>
      </c>
      <c r="AF287" s="2">
        <v>469.69</v>
      </c>
      <c r="AG287" s="2">
        <v>91174</v>
      </c>
      <c r="AH287" s="7" t="str">
        <f>IF(COUNTIF(Returns!$A$2:$A$1635,Orders!AG287)&gt;0,"Returned","Not Returned")</f>
        <v>Not Returned</v>
      </c>
    </row>
    <row r="288" spans="5:34" ht="12.75" customHeight="1" thickTop="1" thickBot="1">
      <c r="E288" s="11">
        <v>24783</v>
      </c>
      <c r="F288" s="12" t="s">
        <v>56</v>
      </c>
      <c r="G288" s="12">
        <v>0.05</v>
      </c>
      <c r="H288" s="12">
        <v>204.1</v>
      </c>
      <c r="I288" s="12">
        <v>13.99</v>
      </c>
      <c r="J288" s="12">
        <v>540</v>
      </c>
      <c r="K288" s="7" t="str">
        <f>IF(COUNTIF(Table1[Customer ID],Table1[[#This Row],[Customer ID]])&gt;1,"Repeat Customer","One-Time Customer")</f>
        <v>Repeat Customer</v>
      </c>
      <c r="L288" s="12" t="s">
        <v>642</v>
      </c>
      <c r="M288" s="12" t="s">
        <v>49</v>
      </c>
      <c r="N288" s="12" t="s">
        <v>58</v>
      </c>
      <c r="O288" s="12" t="s">
        <v>77</v>
      </c>
      <c r="P288" s="12" t="s">
        <v>85</v>
      </c>
      <c r="Q288" s="12" t="s">
        <v>86</v>
      </c>
      <c r="R288" s="12" t="s">
        <v>645</v>
      </c>
      <c r="S288" s="12">
        <v>0.37</v>
      </c>
      <c r="T288" s="7">
        <f>Table1[[#This Row],[Profit]]/Table1[[#This Row],[Sales]]</f>
        <v>0.69</v>
      </c>
      <c r="U288" s="12" t="s">
        <v>33</v>
      </c>
      <c r="V288" s="12" t="s">
        <v>61</v>
      </c>
      <c r="W288" s="12" t="s">
        <v>178</v>
      </c>
      <c r="X288" s="12" t="s">
        <v>644</v>
      </c>
      <c r="Y288" s="12">
        <v>60061</v>
      </c>
      <c r="Z288" s="13">
        <v>42147</v>
      </c>
      <c r="AA288" s="14" t="str">
        <f>TEXT(Table1[[#This Row],[Order Date]],"mmmm")</f>
        <v>May</v>
      </c>
      <c r="AB288" s="8" t="str">
        <f>TEXT(Table1[[#This Row],[Order Date]],"yyyy")</f>
        <v>2015</v>
      </c>
      <c r="AC288" s="13">
        <v>42149</v>
      </c>
      <c r="AD288" s="12">
        <v>5924.1122999999998</v>
      </c>
      <c r="AE288" s="12">
        <v>41</v>
      </c>
      <c r="AF288" s="12">
        <v>8585.67</v>
      </c>
      <c r="AG288" s="12">
        <v>91175</v>
      </c>
      <c r="AH288" s="7" t="str">
        <f>IF(COUNTIF(Returns!$A$2:$A$1635,Orders!AG288)&gt;0,"Returned","Not Returned")</f>
        <v>Not Returned</v>
      </c>
    </row>
    <row r="289" spans="5:34" ht="12.75" customHeight="1" thickTop="1" thickBot="1">
      <c r="E289" s="9">
        <v>23401</v>
      </c>
      <c r="F289" s="2" t="s">
        <v>37</v>
      </c>
      <c r="G289" s="2">
        <v>0.03</v>
      </c>
      <c r="H289" s="2">
        <v>13.73</v>
      </c>
      <c r="I289" s="2">
        <v>6.85</v>
      </c>
      <c r="J289" s="2">
        <v>547</v>
      </c>
      <c r="K289" s="7" t="str">
        <f>IF(COUNTIF(Table1[Customer ID],Table1[[#This Row],[Customer ID]])&gt;1,"Repeat Customer","One-Time Customer")</f>
        <v>One-Time Customer</v>
      </c>
      <c r="L289" s="2" t="s">
        <v>646</v>
      </c>
      <c r="M289" s="2" t="s">
        <v>27</v>
      </c>
      <c r="N289" s="2" t="s">
        <v>28</v>
      </c>
      <c r="O289" s="2" t="s">
        <v>41</v>
      </c>
      <c r="P289" s="2" t="s">
        <v>50</v>
      </c>
      <c r="Q289" s="2" t="s">
        <v>31</v>
      </c>
      <c r="R289" s="2" t="s">
        <v>647</v>
      </c>
      <c r="S289" s="2">
        <v>0.54</v>
      </c>
      <c r="T289" s="7">
        <f>Table1[[#This Row],[Profit]]/Table1[[#This Row],[Sales]]</f>
        <v>0.69</v>
      </c>
      <c r="U289" s="2" t="s">
        <v>33</v>
      </c>
      <c r="V289" s="2" t="s">
        <v>53</v>
      </c>
      <c r="W289" s="2" t="s">
        <v>648</v>
      </c>
      <c r="X289" s="2" t="s">
        <v>649</v>
      </c>
      <c r="Y289" s="2">
        <v>26501</v>
      </c>
      <c r="Z289" s="10">
        <v>42169</v>
      </c>
      <c r="AA289" s="14" t="str">
        <f>TEXT(Table1[[#This Row],[Order Date]],"mmmm")</f>
        <v>June</v>
      </c>
      <c r="AB289" s="8" t="str">
        <f>TEXT(Table1[[#This Row],[Order Date]],"yyyy")</f>
        <v>2015</v>
      </c>
      <c r="AC289" s="10">
        <v>42170</v>
      </c>
      <c r="AD289" s="2">
        <v>39.585299999999997</v>
      </c>
      <c r="AE289" s="2">
        <v>4</v>
      </c>
      <c r="AF289" s="2">
        <v>57.37</v>
      </c>
      <c r="AG289" s="2">
        <v>86250</v>
      </c>
      <c r="AH289" s="7" t="str">
        <f>IF(COUNTIF(Returns!$A$2:$A$1635,Orders!AG289)&gt;0,"Returned","Not Returned")</f>
        <v>Not Returned</v>
      </c>
    </row>
    <row r="290" spans="5:34" ht="12.75" customHeight="1" thickTop="1" thickBot="1">
      <c r="E290" s="11">
        <v>25806</v>
      </c>
      <c r="F290" s="12" t="s">
        <v>37</v>
      </c>
      <c r="G290" s="12">
        <v>0.02</v>
      </c>
      <c r="H290" s="12">
        <v>7.1</v>
      </c>
      <c r="I290" s="12">
        <v>6.05</v>
      </c>
      <c r="J290" s="12">
        <v>549</v>
      </c>
      <c r="K290" s="7" t="str">
        <f>IF(COUNTIF(Table1[Customer ID],Table1[[#This Row],[Customer ID]])&gt;1,"Repeat Customer","One-Time Customer")</f>
        <v>One-Time Customer</v>
      </c>
      <c r="L290" s="12" t="s">
        <v>650</v>
      </c>
      <c r="M290" s="12" t="s">
        <v>49</v>
      </c>
      <c r="N290" s="12" t="s">
        <v>28</v>
      </c>
      <c r="O290" s="12" t="s">
        <v>29</v>
      </c>
      <c r="P290" s="12" t="s">
        <v>109</v>
      </c>
      <c r="Q290" s="12" t="s">
        <v>59</v>
      </c>
      <c r="R290" s="12" t="s">
        <v>651</v>
      </c>
      <c r="S290" s="12">
        <v>0.39</v>
      </c>
      <c r="T290" s="7">
        <f>Table1[[#This Row],[Profit]]/Table1[[#This Row],[Sales]]</f>
        <v>-1.0008745476477685</v>
      </c>
      <c r="U290" s="12" t="s">
        <v>33</v>
      </c>
      <c r="V290" s="12" t="s">
        <v>34</v>
      </c>
      <c r="W290" s="12" t="s">
        <v>366</v>
      </c>
      <c r="X290" s="12" t="s">
        <v>652</v>
      </c>
      <c r="Y290" s="12">
        <v>88201</v>
      </c>
      <c r="Z290" s="13">
        <v>42024</v>
      </c>
      <c r="AA290" s="14" t="str">
        <f>TEXT(Table1[[#This Row],[Order Date]],"mmmm")</f>
        <v>January</v>
      </c>
      <c r="AB290" s="8" t="str">
        <f>TEXT(Table1[[#This Row],[Order Date]],"yyyy")</f>
        <v>2015</v>
      </c>
      <c r="AC290" s="13">
        <v>42024</v>
      </c>
      <c r="AD290" s="12">
        <v>-66.378</v>
      </c>
      <c r="AE290" s="12">
        <v>9</v>
      </c>
      <c r="AF290" s="12">
        <v>66.319999999999993</v>
      </c>
      <c r="AG290" s="12">
        <v>90908</v>
      </c>
      <c r="AH290" s="7" t="str">
        <f>IF(COUNTIF(Returns!$A$2:$A$1635,Orders!AG290)&gt;0,"Returned","Not Returned")</f>
        <v>Not Returned</v>
      </c>
    </row>
    <row r="291" spans="5:34" ht="12.75" customHeight="1" thickTop="1" thickBot="1">
      <c r="E291" s="9">
        <v>24132</v>
      </c>
      <c r="F291" s="2" t="s">
        <v>25</v>
      </c>
      <c r="G291" s="2">
        <v>0.05</v>
      </c>
      <c r="H291" s="2">
        <v>1.68</v>
      </c>
      <c r="I291" s="2">
        <v>1.57</v>
      </c>
      <c r="J291" s="2">
        <v>550</v>
      </c>
      <c r="K291" s="7" t="str">
        <f>IF(COUNTIF(Table1[Customer ID],Table1[[#This Row],[Customer ID]])&gt;1,"Repeat Customer","One-Time Customer")</f>
        <v>Repeat Customer</v>
      </c>
      <c r="L291" s="2" t="s">
        <v>653</v>
      </c>
      <c r="M291" s="2" t="s">
        <v>49</v>
      </c>
      <c r="N291" s="2" t="s">
        <v>28</v>
      </c>
      <c r="O291" s="2" t="s">
        <v>29</v>
      </c>
      <c r="P291" s="2" t="s">
        <v>30</v>
      </c>
      <c r="Q291" s="2" t="s">
        <v>31</v>
      </c>
      <c r="R291" s="2" t="s">
        <v>96</v>
      </c>
      <c r="S291" s="2">
        <v>0.59</v>
      </c>
      <c r="T291" s="7">
        <f>Table1[[#This Row],[Profit]]/Table1[[#This Row],[Sales]]</f>
        <v>-1.7781333333333336</v>
      </c>
      <c r="U291" s="2" t="s">
        <v>33</v>
      </c>
      <c r="V291" s="2" t="s">
        <v>61</v>
      </c>
      <c r="W291" s="2" t="s">
        <v>130</v>
      </c>
      <c r="X291" s="2" t="s">
        <v>654</v>
      </c>
      <c r="Y291" s="2">
        <v>78155</v>
      </c>
      <c r="Z291" s="10">
        <v>42034</v>
      </c>
      <c r="AA291" s="14" t="str">
        <f>TEXT(Table1[[#This Row],[Order Date]],"mmmm")</f>
        <v>January</v>
      </c>
      <c r="AB291" s="8" t="str">
        <f>TEXT(Table1[[#This Row],[Order Date]],"yyyy")</f>
        <v>2015</v>
      </c>
      <c r="AC291" s="10">
        <v>42035</v>
      </c>
      <c r="AD291" s="2">
        <v>-33.340000000000003</v>
      </c>
      <c r="AE291" s="2">
        <v>11</v>
      </c>
      <c r="AF291" s="2">
        <v>18.75</v>
      </c>
      <c r="AG291" s="2">
        <v>90909</v>
      </c>
      <c r="AH291" s="7" t="str">
        <f>IF(COUNTIF(Returns!$A$2:$A$1635,Orders!AG291)&gt;0,"Returned","Not Returned")</f>
        <v>Not Returned</v>
      </c>
    </row>
    <row r="292" spans="5:34" ht="12.75" customHeight="1" thickTop="1" thickBot="1">
      <c r="E292" s="11">
        <v>24133</v>
      </c>
      <c r="F292" s="12" t="s">
        <v>25</v>
      </c>
      <c r="G292" s="12">
        <v>0.1</v>
      </c>
      <c r="H292" s="12">
        <v>218.75</v>
      </c>
      <c r="I292" s="12">
        <v>69.64</v>
      </c>
      <c r="J292" s="12">
        <v>550</v>
      </c>
      <c r="K292" s="7" t="str">
        <f>IF(COUNTIF(Table1[Customer ID],Table1[[#This Row],[Customer ID]])&gt;1,"Repeat Customer","One-Time Customer")</f>
        <v>Repeat Customer</v>
      </c>
      <c r="L292" s="12" t="s">
        <v>653</v>
      </c>
      <c r="M292" s="12" t="s">
        <v>39</v>
      </c>
      <c r="N292" s="12" t="s">
        <v>28</v>
      </c>
      <c r="O292" s="12" t="s">
        <v>41</v>
      </c>
      <c r="P292" s="12" t="s">
        <v>152</v>
      </c>
      <c r="Q292" s="12" t="s">
        <v>121</v>
      </c>
      <c r="R292" s="12" t="s">
        <v>655</v>
      </c>
      <c r="S292" s="12">
        <v>0.77</v>
      </c>
      <c r="T292" s="7">
        <f>Table1[[#This Row],[Profit]]/Table1[[#This Row],[Sales]]</f>
        <v>-1.0677205453291603</v>
      </c>
      <c r="U292" s="12" t="s">
        <v>33</v>
      </c>
      <c r="V292" s="12" t="s">
        <v>61</v>
      </c>
      <c r="W292" s="12" t="s">
        <v>130</v>
      </c>
      <c r="X292" s="12" t="s">
        <v>654</v>
      </c>
      <c r="Y292" s="12">
        <v>78155</v>
      </c>
      <c r="Z292" s="13">
        <v>42034</v>
      </c>
      <c r="AA292" s="14" t="str">
        <f>TEXT(Table1[[#This Row],[Order Date]],"mmmm")</f>
        <v>January</v>
      </c>
      <c r="AB292" s="8" t="str">
        <f>TEXT(Table1[[#This Row],[Order Date]],"yyyy")</f>
        <v>2015</v>
      </c>
      <c r="AC292" s="13">
        <v>42036</v>
      </c>
      <c r="AD292" s="12">
        <v>-201.27599999999998</v>
      </c>
      <c r="AE292" s="12">
        <v>1</v>
      </c>
      <c r="AF292" s="12">
        <v>188.51</v>
      </c>
      <c r="AG292" s="12">
        <v>90909</v>
      </c>
      <c r="AH292" s="7" t="str">
        <f>IF(COUNTIF(Returns!$A$2:$A$1635,Orders!AG292)&gt;0,"Returned","Not Returned")</f>
        <v>Not Returned</v>
      </c>
    </row>
    <row r="293" spans="5:34" ht="12.75" customHeight="1" thickTop="1" thickBot="1">
      <c r="E293" s="9">
        <v>23209</v>
      </c>
      <c r="F293" s="2" t="s">
        <v>56</v>
      </c>
      <c r="G293" s="2">
        <v>0.06</v>
      </c>
      <c r="H293" s="2">
        <v>549.99</v>
      </c>
      <c r="I293" s="2">
        <v>49</v>
      </c>
      <c r="J293" s="2">
        <v>550</v>
      </c>
      <c r="K293" s="7" t="str">
        <f>IF(COUNTIF(Table1[Customer ID],Table1[[#This Row],[Customer ID]])&gt;1,"Repeat Customer","One-Time Customer")</f>
        <v>Repeat Customer</v>
      </c>
      <c r="L293" s="2" t="s">
        <v>653</v>
      </c>
      <c r="M293" s="2" t="s">
        <v>39</v>
      </c>
      <c r="N293" s="2" t="s">
        <v>28</v>
      </c>
      <c r="O293" s="2" t="s">
        <v>77</v>
      </c>
      <c r="P293" s="2" t="s">
        <v>587</v>
      </c>
      <c r="Q293" s="2" t="s">
        <v>43</v>
      </c>
      <c r="R293" s="2" t="s">
        <v>656</v>
      </c>
      <c r="S293" s="2">
        <v>0.35</v>
      </c>
      <c r="T293" s="7">
        <f>Table1[[#This Row],[Profit]]/Table1[[#This Row],[Sales]]</f>
        <v>0.69</v>
      </c>
      <c r="U293" s="2" t="s">
        <v>33</v>
      </c>
      <c r="V293" s="2" t="s">
        <v>61</v>
      </c>
      <c r="W293" s="2" t="s">
        <v>130</v>
      </c>
      <c r="X293" s="2" t="s">
        <v>654</v>
      </c>
      <c r="Y293" s="2">
        <v>78155</v>
      </c>
      <c r="Z293" s="10">
        <v>42167</v>
      </c>
      <c r="AA293" s="14" t="str">
        <f>TEXT(Table1[[#This Row],[Order Date]],"mmmm")</f>
        <v>June</v>
      </c>
      <c r="AB293" s="8" t="str">
        <f>TEXT(Table1[[#This Row],[Order Date]],"yyyy")</f>
        <v>2015</v>
      </c>
      <c r="AC293" s="10">
        <v>42168</v>
      </c>
      <c r="AD293" s="2">
        <v>4637.4071999999996</v>
      </c>
      <c r="AE293" s="2">
        <v>13</v>
      </c>
      <c r="AF293" s="2">
        <v>6720.88</v>
      </c>
      <c r="AG293" s="2">
        <v>90910</v>
      </c>
      <c r="AH293" s="7" t="str">
        <f>IF(COUNTIF(Returns!$A$2:$A$1635,Orders!AG293)&gt;0,"Returned","Not Returned")</f>
        <v>Not Returned</v>
      </c>
    </row>
    <row r="294" spans="5:34" ht="12.75" customHeight="1" thickTop="1" thickBot="1">
      <c r="E294" s="11">
        <v>23210</v>
      </c>
      <c r="F294" s="12" t="s">
        <v>56</v>
      </c>
      <c r="G294" s="12">
        <v>0.08</v>
      </c>
      <c r="H294" s="12">
        <v>115.99</v>
      </c>
      <c r="I294" s="12">
        <v>5.99</v>
      </c>
      <c r="J294" s="12">
        <v>550</v>
      </c>
      <c r="K294" s="7" t="str">
        <f>IF(COUNTIF(Table1[Customer ID],Table1[[#This Row],[Customer ID]])&gt;1,"Repeat Customer","One-Time Customer")</f>
        <v>Repeat Customer</v>
      </c>
      <c r="L294" s="12" t="s">
        <v>653</v>
      </c>
      <c r="M294" s="12" t="s">
        <v>27</v>
      </c>
      <c r="N294" s="12" t="s">
        <v>28</v>
      </c>
      <c r="O294" s="12" t="s">
        <v>77</v>
      </c>
      <c r="P294" s="12" t="s">
        <v>78</v>
      </c>
      <c r="Q294" s="12" t="s">
        <v>59</v>
      </c>
      <c r="R294" s="12" t="s">
        <v>657</v>
      </c>
      <c r="S294" s="12">
        <v>0.56999999999999995</v>
      </c>
      <c r="T294" s="7">
        <f>Table1[[#This Row],[Profit]]/Table1[[#This Row],[Sales]]</f>
        <v>-2.3436209764210938</v>
      </c>
      <c r="U294" s="12" t="s">
        <v>33</v>
      </c>
      <c r="V294" s="12" t="s">
        <v>61</v>
      </c>
      <c r="W294" s="12" t="s">
        <v>130</v>
      </c>
      <c r="X294" s="12" t="s">
        <v>654</v>
      </c>
      <c r="Y294" s="12">
        <v>78155</v>
      </c>
      <c r="Z294" s="13">
        <v>42167</v>
      </c>
      <c r="AA294" s="14" t="str">
        <f>TEXT(Table1[[#This Row],[Order Date]],"mmmm")</f>
        <v>June</v>
      </c>
      <c r="AB294" s="8" t="str">
        <f>TEXT(Table1[[#This Row],[Order Date]],"yyyy")</f>
        <v>2015</v>
      </c>
      <c r="AC294" s="13">
        <v>42168</v>
      </c>
      <c r="AD294" s="12">
        <v>-239.54149999999998</v>
      </c>
      <c r="AE294" s="12">
        <v>1</v>
      </c>
      <c r="AF294" s="12">
        <v>102.21</v>
      </c>
      <c r="AG294" s="12">
        <v>90910</v>
      </c>
      <c r="AH294" s="7" t="str">
        <f>IF(COUNTIF(Returns!$A$2:$A$1635,Orders!AG294)&gt;0,"Returned","Not Returned")</f>
        <v>Not Returned</v>
      </c>
    </row>
    <row r="295" spans="5:34" ht="12.75" customHeight="1" thickTop="1" thickBot="1">
      <c r="E295" s="9">
        <v>24134</v>
      </c>
      <c r="F295" s="2" t="s">
        <v>25</v>
      </c>
      <c r="G295" s="2">
        <v>0</v>
      </c>
      <c r="H295" s="2">
        <v>15.04</v>
      </c>
      <c r="I295" s="2">
        <v>1.97</v>
      </c>
      <c r="J295" s="2">
        <v>551</v>
      </c>
      <c r="K295" s="7" t="str">
        <f>IF(COUNTIF(Table1[Customer ID],Table1[[#This Row],[Customer ID]])&gt;1,"Repeat Customer","One-Time Customer")</f>
        <v>One-Time Customer</v>
      </c>
      <c r="L295" s="2" t="s">
        <v>658</v>
      </c>
      <c r="M295" s="2" t="s">
        <v>49</v>
      </c>
      <c r="N295" s="2" t="s">
        <v>28</v>
      </c>
      <c r="O295" s="2" t="s">
        <v>29</v>
      </c>
      <c r="P295" s="2" t="s">
        <v>93</v>
      </c>
      <c r="Q295" s="2" t="s">
        <v>31</v>
      </c>
      <c r="R295" s="2" t="s">
        <v>659</v>
      </c>
      <c r="S295" s="2">
        <v>0.39</v>
      </c>
      <c r="T295" s="7">
        <f>Table1[[#This Row],[Profit]]/Table1[[#This Row],[Sales]]</f>
        <v>0.69</v>
      </c>
      <c r="U295" s="2" t="s">
        <v>33</v>
      </c>
      <c r="V295" s="2" t="s">
        <v>61</v>
      </c>
      <c r="W295" s="2" t="s">
        <v>130</v>
      </c>
      <c r="X295" s="2" t="s">
        <v>660</v>
      </c>
      <c r="Y295" s="2">
        <v>75090</v>
      </c>
      <c r="Z295" s="10">
        <v>42034</v>
      </c>
      <c r="AA295" s="14" t="str">
        <f>TEXT(Table1[[#This Row],[Order Date]],"mmmm")</f>
        <v>January</v>
      </c>
      <c r="AB295" s="8" t="str">
        <f>TEXT(Table1[[#This Row],[Order Date]],"yyyy")</f>
        <v>2015</v>
      </c>
      <c r="AC295" s="10">
        <v>42036</v>
      </c>
      <c r="AD295" s="2">
        <v>21.514199999999999</v>
      </c>
      <c r="AE295" s="2">
        <v>2</v>
      </c>
      <c r="AF295" s="2">
        <v>31.18</v>
      </c>
      <c r="AG295" s="2">
        <v>90909</v>
      </c>
      <c r="AH295" s="7" t="str">
        <f>IF(COUNTIF(Returns!$A$2:$A$1635,Orders!AG295)&gt;0,"Returned","Not Returned")</f>
        <v>Not Returned</v>
      </c>
    </row>
    <row r="296" spans="5:34" ht="12.75" customHeight="1" thickTop="1" thickBot="1">
      <c r="E296" s="11">
        <v>2368</v>
      </c>
      <c r="F296" s="12" t="s">
        <v>56</v>
      </c>
      <c r="G296" s="12">
        <v>0</v>
      </c>
      <c r="H296" s="12">
        <v>6.88</v>
      </c>
      <c r="I296" s="12">
        <v>2</v>
      </c>
      <c r="J296" s="12">
        <v>553</v>
      </c>
      <c r="K296" s="7" t="str">
        <f>IF(COUNTIF(Table1[Customer ID],Table1[[#This Row],[Customer ID]])&gt;1,"Repeat Customer","One-Time Customer")</f>
        <v>Repeat Customer</v>
      </c>
      <c r="L296" s="12" t="s">
        <v>661</v>
      </c>
      <c r="M296" s="12" t="s">
        <v>27</v>
      </c>
      <c r="N296" s="12" t="s">
        <v>40</v>
      </c>
      <c r="O296" s="12" t="s">
        <v>29</v>
      </c>
      <c r="P296" s="12" t="s">
        <v>93</v>
      </c>
      <c r="Q296" s="12" t="s">
        <v>31</v>
      </c>
      <c r="R296" s="12" t="s">
        <v>662</v>
      </c>
      <c r="S296" s="12">
        <v>0.39</v>
      </c>
      <c r="T296" s="7">
        <f>Table1[[#This Row],[Profit]]/Table1[[#This Row],[Sales]]</f>
        <v>0.12734272791836432</v>
      </c>
      <c r="U296" s="12" t="s">
        <v>33</v>
      </c>
      <c r="V296" s="12" t="s">
        <v>34</v>
      </c>
      <c r="W296" s="12" t="s">
        <v>45</v>
      </c>
      <c r="X296" s="12" t="s">
        <v>663</v>
      </c>
      <c r="Y296" s="12">
        <v>90008</v>
      </c>
      <c r="Z296" s="13">
        <v>42032</v>
      </c>
      <c r="AA296" s="14" t="str">
        <f>TEXT(Table1[[#This Row],[Order Date]],"mmmm")</f>
        <v>January</v>
      </c>
      <c r="AB296" s="8" t="str">
        <f>TEXT(Table1[[#This Row],[Order Date]],"yyyy")</f>
        <v>2015</v>
      </c>
      <c r="AC296" s="13">
        <v>42033</v>
      </c>
      <c r="AD296" s="12">
        <v>34.068000000000005</v>
      </c>
      <c r="AE296" s="12">
        <v>36</v>
      </c>
      <c r="AF296" s="12">
        <v>267.52999999999997</v>
      </c>
      <c r="AG296" s="12">
        <v>17155</v>
      </c>
      <c r="AH296" s="7" t="str">
        <f>IF(COUNTIF(Returns!$A$2:$A$1635,Orders!AG296)&gt;0,"Returned","Not Returned")</f>
        <v>Returned</v>
      </c>
    </row>
    <row r="297" spans="5:34" ht="12.75" customHeight="1" thickTop="1" thickBot="1">
      <c r="E297" s="9">
        <v>349</v>
      </c>
      <c r="F297" s="2" t="s">
        <v>37</v>
      </c>
      <c r="G297" s="2">
        <v>7.0000000000000007E-2</v>
      </c>
      <c r="H297" s="2">
        <v>2036.48</v>
      </c>
      <c r="I297" s="2">
        <v>14.7</v>
      </c>
      <c r="J297" s="2">
        <v>553</v>
      </c>
      <c r="K297" s="7" t="str">
        <f>IF(COUNTIF(Table1[Customer ID],Table1[[#This Row],[Customer ID]])&gt;1,"Repeat Customer","One-Time Customer")</f>
        <v>Repeat Customer</v>
      </c>
      <c r="L297" s="2" t="s">
        <v>661</v>
      </c>
      <c r="M297" s="2" t="s">
        <v>39</v>
      </c>
      <c r="N297" s="2" t="s">
        <v>28</v>
      </c>
      <c r="O297" s="2" t="s">
        <v>77</v>
      </c>
      <c r="P297" s="2" t="s">
        <v>85</v>
      </c>
      <c r="Q297" s="2" t="s">
        <v>43</v>
      </c>
      <c r="R297" s="2" t="s">
        <v>633</v>
      </c>
      <c r="S297" s="2">
        <v>0.55000000000000004</v>
      </c>
      <c r="T297" s="7">
        <f>Table1[[#This Row],[Profit]]/Table1[[#This Row],[Sales]]</f>
        <v>9.4625077242590519E-2</v>
      </c>
      <c r="U297" s="2" t="s">
        <v>33</v>
      </c>
      <c r="V297" s="2" t="s">
        <v>34</v>
      </c>
      <c r="W297" s="2" t="s">
        <v>45</v>
      </c>
      <c r="X297" s="2" t="s">
        <v>663</v>
      </c>
      <c r="Y297" s="2">
        <v>90008</v>
      </c>
      <c r="Z297" s="10">
        <v>42056</v>
      </c>
      <c r="AA297" s="14" t="str">
        <f>TEXT(Table1[[#This Row],[Order Date]],"mmmm")</f>
        <v>February</v>
      </c>
      <c r="AB297" s="8" t="str">
        <f>TEXT(Table1[[#This Row],[Order Date]],"yyyy")</f>
        <v>2015</v>
      </c>
      <c r="AC297" s="10">
        <v>42056</v>
      </c>
      <c r="AD297" s="2">
        <v>4073.25</v>
      </c>
      <c r="AE297" s="2">
        <v>25</v>
      </c>
      <c r="AF297" s="2">
        <v>43046.2</v>
      </c>
      <c r="AG297" s="2">
        <v>2433</v>
      </c>
      <c r="AH297" s="7" t="str">
        <f>IF(COUNTIF(Returns!$A$2:$A$1635,Orders!AG297)&gt;0,"Returned","Not Returned")</f>
        <v>Not Returned</v>
      </c>
    </row>
    <row r="298" spans="5:34" ht="12.75" customHeight="1" thickTop="1" thickBot="1">
      <c r="E298" s="11">
        <v>1115</v>
      </c>
      <c r="F298" s="12" t="s">
        <v>106</v>
      </c>
      <c r="G298" s="12">
        <v>0.01</v>
      </c>
      <c r="H298" s="12">
        <v>4.9800000000000004</v>
      </c>
      <c r="I298" s="12">
        <v>7.44</v>
      </c>
      <c r="J298" s="12">
        <v>553</v>
      </c>
      <c r="K298" s="7" t="str">
        <f>IF(COUNTIF(Table1[Customer ID],Table1[[#This Row],[Customer ID]])&gt;1,"Repeat Customer","One-Time Customer")</f>
        <v>Repeat Customer</v>
      </c>
      <c r="L298" s="12" t="s">
        <v>661</v>
      </c>
      <c r="M298" s="12" t="s">
        <v>49</v>
      </c>
      <c r="N298" s="12" t="s">
        <v>28</v>
      </c>
      <c r="O298" s="12" t="s">
        <v>29</v>
      </c>
      <c r="P298" s="12" t="s">
        <v>93</v>
      </c>
      <c r="Q298" s="12" t="s">
        <v>59</v>
      </c>
      <c r="R298" s="12" t="s">
        <v>384</v>
      </c>
      <c r="S298" s="12">
        <v>0.36</v>
      </c>
      <c r="T298" s="7">
        <f>Table1[[#This Row],[Profit]]/Table1[[#This Row],[Sales]]</f>
        <v>-0.54387208140274368</v>
      </c>
      <c r="U298" s="12" t="s">
        <v>33</v>
      </c>
      <c r="V298" s="12" t="s">
        <v>34</v>
      </c>
      <c r="W298" s="12" t="s">
        <v>45</v>
      </c>
      <c r="X298" s="12" t="s">
        <v>663</v>
      </c>
      <c r="Y298" s="12">
        <v>90008</v>
      </c>
      <c r="Z298" s="13">
        <v>42109</v>
      </c>
      <c r="AA298" s="14" t="str">
        <f>TEXT(Table1[[#This Row],[Order Date]],"mmmm")</f>
        <v>April</v>
      </c>
      <c r="AB298" s="8" t="str">
        <f>TEXT(Table1[[#This Row],[Order Date]],"yyyy")</f>
        <v>2015</v>
      </c>
      <c r="AC298" s="13">
        <v>42118</v>
      </c>
      <c r="AD298" s="12">
        <v>-179.59199999999998</v>
      </c>
      <c r="AE298" s="12">
        <v>63</v>
      </c>
      <c r="AF298" s="12">
        <v>330.21</v>
      </c>
      <c r="AG298" s="12">
        <v>8165</v>
      </c>
      <c r="AH298" s="7" t="str">
        <f>IF(COUNTIF(Returns!$A$2:$A$1635,Orders!AG298)&gt;0,"Returned","Not Returned")</f>
        <v>Not Returned</v>
      </c>
    </row>
    <row r="299" spans="5:34" ht="12.75" customHeight="1" thickTop="1" thickBot="1">
      <c r="E299" s="9">
        <v>64</v>
      </c>
      <c r="F299" s="2" t="s">
        <v>56</v>
      </c>
      <c r="G299" s="2">
        <v>0.08</v>
      </c>
      <c r="H299" s="2">
        <v>124.49</v>
      </c>
      <c r="I299" s="2">
        <v>51.94</v>
      </c>
      <c r="J299" s="2">
        <v>553</v>
      </c>
      <c r="K299" s="7" t="str">
        <f>IF(COUNTIF(Table1[Customer ID],Table1[[#This Row],[Customer ID]])&gt;1,"Repeat Customer","One-Time Customer")</f>
        <v>Repeat Customer</v>
      </c>
      <c r="L299" s="2" t="s">
        <v>661</v>
      </c>
      <c r="M299" s="2" t="s">
        <v>39</v>
      </c>
      <c r="N299" s="2" t="s">
        <v>28</v>
      </c>
      <c r="O299" s="2" t="s">
        <v>41</v>
      </c>
      <c r="P299" s="2" t="s">
        <v>152</v>
      </c>
      <c r="Q299" s="2" t="s">
        <v>121</v>
      </c>
      <c r="R299" s="2" t="s">
        <v>462</v>
      </c>
      <c r="S299" s="2">
        <v>0.63</v>
      </c>
      <c r="T299" s="7">
        <f>Table1[[#This Row],[Profit]]/Table1[[#This Row],[Sales]]</f>
        <v>-7.3247386688175292E-2</v>
      </c>
      <c r="U299" s="2" t="s">
        <v>33</v>
      </c>
      <c r="V299" s="2" t="s">
        <v>34</v>
      </c>
      <c r="W299" s="2" t="s">
        <v>45</v>
      </c>
      <c r="X299" s="2" t="s">
        <v>663</v>
      </c>
      <c r="Y299" s="2">
        <v>90008</v>
      </c>
      <c r="Z299" s="10">
        <v>42173</v>
      </c>
      <c r="AA299" s="14" t="str">
        <f>TEXT(Table1[[#This Row],[Order Date]],"mmmm")</f>
        <v>June</v>
      </c>
      <c r="AB299" s="8" t="str">
        <f>TEXT(Table1[[#This Row],[Order Date]],"yyyy")</f>
        <v>2015</v>
      </c>
      <c r="AC299" s="10">
        <v>42174</v>
      </c>
      <c r="AD299" s="2">
        <v>-500.38</v>
      </c>
      <c r="AE299" s="2">
        <v>56</v>
      </c>
      <c r="AF299" s="2">
        <v>6831.37</v>
      </c>
      <c r="AG299" s="2">
        <v>359</v>
      </c>
      <c r="AH299" s="7" t="str">
        <f>IF(COUNTIF(Returns!$A$2:$A$1635,Orders!AG299)&gt;0,"Returned","Not Returned")</f>
        <v>Not Returned</v>
      </c>
    </row>
    <row r="300" spans="5:34" ht="12.75" customHeight="1" thickTop="1" thickBot="1">
      <c r="E300" s="11">
        <v>18349</v>
      </c>
      <c r="F300" s="12" t="s">
        <v>37</v>
      </c>
      <c r="G300" s="12">
        <v>7.0000000000000007E-2</v>
      </c>
      <c r="H300" s="12">
        <v>2036.48</v>
      </c>
      <c r="I300" s="12">
        <v>14.7</v>
      </c>
      <c r="J300" s="12">
        <v>555</v>
      </c>
      <c r="K300" s="7" t="str">
        <f>IF(COUNTIF(Table1[Customer ID],Table1[[#This Row],[Customer ID]])&gt;1,"Repeat Customer","One-Time Customer")</f>
        <v>Repeat Customer</v>
      </c>
      <c r="L300" s="12" t="s">
        <v>664</v>
      </c>
      <c r="M300" s="12" t="s">
        <v>39</v>
      </c>
      <c r="N300" s="12" t="s">
        <v>28</v>
      </c>
      <c r="O300" s="12" t="s">
        <v>77</v>
      </c>
      <c r="P300" s="12" t="s">
        <v>85</v>
      </c>
      <c r="Q300" s="12" t="s">
        <v>43</v>
      </c>
      <c r="R300" s="12" t="s">
        <v>633</v>
      </c>
      <c r="S300" s="12">
        <v>0.55000000000000004</v>
      </c>
      <c r="T300" s="7">
        <f>Table1[[#This Row],[Profit]]/Table1[[#This Row],[Sales]]</f>
        <v>0.58352119669850899</v>
      </c>
      <c r="U300" s="12" t="s">
        <v>33</v>
      </c>
      <c r="V300" s="12" t="s">
        <v>34</v>
      </c>
      <c r="W300" s="12" t="s">
        <v>212</v>
      </c>
      <c r="X300" s="12" t="s">
        <v>665</v>
      </c>
      <c r="Y300" s="12">
        <v>84062</v>
      </c>
      <c r="Z300" s="13">
        <v>42056</v>
      </c>
      <c r="AA300" s="14" t="str">
        <f>TEXT(Table1[[#This Row],[Order Date]],"mmmm")</f>
        <v>February</v>
      </c>
      <c r="AB300" s="8" t="str">
        <f>TEXT(Table1[[#This Row],[Order Date]],"yyyy")</f>
        <v>2015</v>
      </c>
      <c r="AC300" s="13">
        <v>42056</v>
      </c>
      <c r="AD300" s="12">
        <v>6028.41</v>
      </c>
      <c r="AE300" s="12">
        <v>6</v>
      </c>
      <c r="AF300" s="12">
        <v>10331.09</v>
      </c>
      <c r="AG300" s="12">
        <v>86190</v>
      </c>
      <c r="AH300" s="7" t="str">
        <f>IF(COUNTIF(Returns!$A$2:$A$1635,Orders!AG300)&gt;0,"Returned","Not Returned")</f>
        <v>Not Returned</v>
      </c>
    </row>
    <row r="301" spans="5:34" ht="12.75" customHeight="1" thickTop="1" thickBot="1">
      <c r="E301" s="9">
        <v>19115</v>
      </c>
      <c r="F301" s="2" t="s">
        <v>106</v>
      </c>
      <c r="G301" s="2">
        <v>0.01</v>
      </c>
      <c r="H301" s="2">
        <v>4.9800000000000004</v>
      </c>
      <c r="I301" s="2">
        <v>7.44</v>
      </c>
      <c r="J301" s="2">
        <v>555</v>
      </c>
      <c r="K301" s="7" t="str">
        <f>IF(COUNTIF(Table1[Customer ID],Table1[[#This Row],[Customer ID]])&gt;1,"Repeat Customer","One-Time Customer")</f>
        <v>Repeat Customer</v>
      </c>
      <c r="L301" s="2" t="s">
        <v>664</v>
      </c>
      <c r="M301" s="2" t="s">
        <v>49</v>
      </c>
      <c r="N301" s="2" t="s">
        <v>28</v>
      </c>
      <c r="O301" s="2" t="s">
        <v>29</v>
      </c>
      <c r="P301" s="2" t="s">
        <v>93</v>
      </c>
      <c r="Q301" s="2" t="s">
        <v>59</v>
      </c>
      <c r="R301" s="2" t="s">
        <v>384</v>
      </c>
      <c r="S301" s="2">
        <v>0.36</v>
      </c>
      <c r="T301" s="7">
        <f>Table1[[#This Row],[Profit]]/Table1[[#This Row],[Sales]]</f>
        <v>-1.9274123539232053</v>
      </c>
      <c r="U301" s="2" t="s">
        <v>33</v>
      </c>
      <c r="V301" s="2" t="s">
        <v>34</v>
      </c>
      <c r="W301" s="2" t="s">
        <v>212</v>
      </c>
      <c r="X301" s="2" t="s">
        <v>665</v>
      </c>
      <c r="Y301" s="2">
        <v>84062</v>
      </c>
      <c r="Z301" s="10">
        <v>42109</v>
      </c>
      <c r="AA301" s="14" t="str">
        <f>TEXT(Table1[[#This Row],[Order Date]],"mmmm")</f>
        <v>April</v>
      </c>
      <c r="AB301" s="8" t="str">
        <f>TEXT(Table1[[#This Row],[Order Date]],"yyyy")</f>
        <v>2015</v>
      </c>
      <c r="AC301" s="10">
        <v>42118</v>
      </c>
      <c r="AD301" s="2">
        <v>-161.6328</v>
      </c>
      <c r="AE301" s="2">
        <v>16</v>
      </c>
      <c r="AF301" s="2">
        <v>83.86</v>
      </c>
      <c r="AG301" s="2">
        <v>86191</v>
      </c>
      <c r="AH301" s="7" t="str">
        <f>IF(COUNTIF(Returns!$A$2:$A$1635,Orders!AG301)&gt;0,"Returned","Not Returned")</f>
        <v>Not Returned</v>
      </c>
    </row>
    <row r="302" spans="5:34" ht="12.75" customHeight="1" thickTop="1" thickBot="1">
      <c r="E302" s="11">
        <v>18064</v>
      </c>
      <c r="F302" s="12" t="s">
        <v>56</v>
      </c>
      <c r="G302" s="12">
        <v>0.08</v>
      </c>
      <c r="H302" s="12">
        <v>124.49</v>
      </c>
      <c r="I302" s="12">
        <v>51.94</v>
      </c>
      <c r="J302" s="12">
        <v>555</v>
      </c>
      <c r="K302" s="7" t="str">
        <f>IF(COUNTIF(Table1[Customer ID],Table1[[#This Row],[Customer ID]])&gt;1,"Repeat Customer","One-Time Customer")</f>
        <v>Repeat Customer</v>
      </c>
      <c r="L302" s="12" t="s">
        <v>664</v>
      </c>
      <c r="M302" s="12" t="s">
        <v>39</v>
      </c>
      <c r="N302" s="12" t="s">
        <v>28</v>
      </c>
      <c r="O302" s="12" t="s">
        <v>41</v>
      </c>
      <c r="P302" s="12" t="s">
        <v>152</v>
      </c>
      <c r="Q302" s="12" t="s">
        <v>121</v>
      </c>
      <c r="R302" s="12" t="s">
        <v>462</v>
      </c>
      <c r="S302" s="12">
        <v>0.63</v>
      </c>
      <c r="T302" s="7">
        <f>Table1[[#This Row],[Profit]]/Table1[[#This Row],[Sales]]</f>
        <v>-0.14649498782087317</v>
      </c>
      <c r="U302" s="12" t="s">
        <v>33</v>
      </c>
      <c r="V302" s="12" t="s">
        <v>34</v>
      </c>
      <c r="W302" s="12" t="s">
        <v>212</v>
      </c>
      <c r="X302" s="12" t="s">
        <v>665</v>
      </c>
      <c r="Y302" s="12">
        <v>84062</v>
      </c>
      <c r="Z302" s="13">
        <v>42173</v>
      </c>
      <c r="AA302" s="14" t="str">
        <f>TEXT(Table1[[#This Row],[Order Date]],"mmmm")</f>
        <v>June</v>
      </c>
      <c r="AB302" s="8" t="str">
        <f>TEXT(Table1[[#This Row],[Order Date]],"yyyy")</f>
        <v>2015</v>
      </c>
      <c r="AC302" s="13">
        <v>42174</v>
      </c>
      <c r="AD302" s="12">
        <v>-250.19</v>
      </c>
      <c r="AE302" s="12">
        <v>14</v>
      </c>
      <c r="AF302" s="12">
        <v>1707.84</v>
      </c>
      <c r="AG302" s="12">
        <v>86192</v>
      </c>
      <c r="AH302" s="7" t="str">
        <f>IF(COUNTIF(Returns!$A$2:$A$1635,Orders!AG302)&gt;0,"Returned","Not Returned")</f>
        <v>Not Returned</v>
      </c>
    </row>
    <row r="303" spans="5:34" ht="12.75" customHeight="1" thickTop="1" thickBot="1">
      <c r="E303" s="9">
        <v>20368</v>
      </c>
      <c r="F303" s="2" t="s">
        <v>56</v>
      </c>
      <c r="G303" s="2">
        <v>0</v>
      </c>
      <c r="H303" s="2">
        <v>6.88</v>
      </c>
      <c r="I303" s="2">
        <v>2</v>
      </c>
      <c r="J303" s="2">
        <v>556</v>
      </c>
      <c r="K303" s="7" t="str">
        <f>IF(COUNTIF(Table1[Customer ID],Table1[[#This Row],[Customer ID]])&gt;1,"Repeat Customer","One-Time Customer")</f>
        <v>Repeat Customer</v>
      </c>
      <c r="L303" s="2" t="s">
        <v>666</v>
      </c>
      <c r="M303" s="2" t="s">
        <v>27</v>
      </c>
      <c r="N303" s="2" t="s">
        <v>40</v>
      </c>
      <c r="O303" s="2" t="s">
        <v>29</v>
      </c>
      <c r="P303" s="2" t="s">
        <v>93</v>
      </c>
      <c r="Q303" s="2" t="s">
        <v>31</v>
      </c>
      <c r="R303" s="2" t="s">
        <v>662</v>
      </c>
      <c r="S303" s="2">
        <v>0.39</v>
      </c>
      <c r="T303" s="7">
        <f>Table1[[#This Row],[Profit]]/Table1[[#This Row],[Sales]]</f>
        <v>0.69</v>
      </c>
      <c r="U303" s="2" t="s">
        <v>33</v>
      </c>
      <c r="V303" s="2" t="s">
        <v>34</v>
      </c>
      <c r="W303" s="2" t="s">
        <v>212</v>
      </c>
      <c r="X303" s="2" t="s">
        <v>667</v>
      </c>
      <c r="Y303" s="2">
        <v>84604</v>
      </c>
      <c r="Z303" s="10">
        <v>42032</v>
      </c>
      <c r="AA303" s="14" t="str">
        <f>TEXT(Table1[[#This Row],[Order Date]],"mmmm")</f>
        <v>January</v>
      </c>
      <c r="AB303" s="8" t="str">
        <f>TEXT(Table1[[#This Row],[Order Date]],"yyyy")</f>
        <v>2015</v>
      </c>
      <c r="AC303" s="10">
        <v>42033</v>
      </c>
      <c r="AD303" s="2">
        <v>46.147199999999991</v>
      </c>
      <c r="AE303" s="2">
        <v>9</v>
      </c>
      <c r="AF303" s="2">
        <v>66.88</v>
      </c>
      <c r="AG303" s="2">
        <v>86189</v>
      </c>
      <c r="AH303" s="7" t="str">
        <f>IF(COUNTIF(Returns!$A$2:$A$1635,Orders!AG303)&gt;0,"Returned","Not Returned")</f>
        <v>Not Returned</v>
      </c>
    </row>
    <row r="304" spans="5:34" ht="12.75" customHeight="1" thickTop="1" thickBot="1">
      <c r="E304" s="11">
        <v>20369</v>
      </c>
      <c r="F304" s="12" t="s">
        <v>56</v>
      </c>
      <c r="G304" s="12">
        <v>0.03</v>
      </c>
      <c r="H304" s="12">
        <v>32.479999999999997</v>
      </c>
      <c r="I304" s="12">
        <v>35</v>
      </c>
      <c r="J304" s="12">
        <v>556</v>
      </c>
      <c r="K304" s="7" t="str">
        <f>IF(COUNTIF(Table1[Customer ID],Table1[[#This Row],[Customer ID]])&gt;1,"Repeat Customer","One-Time Customer")</f>
        <v>Repeat Customer</v>
      </c>
      <c r="L304" s="12" t="s">
        <v>666</v>
      </c>
      <c r="M304" s="12" t="s">
        <v>27</v>
      </c>
      <c r="N304" s="12" t="s">
        <v>40</v>
      </c>
      <c r="O304" s="12" t="s">
        <v>29</v>
      </c>
      <c r="P304" s="12" t="s">
        <v>141</v>
      </c>
      <c r="Q304" s="12" t="s">
        <v>236</v>
      </c>
      <c r="R304" s="12" t="s">
        <v>668</v>
      </c>
      <c r="S304" s="12">
        <v>0.81</v>
      </c>
      <c r="T304" s="7">
        <f>Table1[[#This Row],[Profit]]/Table1[[#This Row],[Sales]]</f>
        <v>-4.0607282383325449</v>
      </c>
      <c r="U304" s="12" t="s">
        <v>33</v>
      </c>
      <c r="V304" s="12" t="s">
        <v>34</v>
      </c>
      <c r="W304" s="12" t="s">
        <v>212</v>
      </c>
      <c r="X304" s="12" t="s">
        <v>667</v>
      </c>
      <c r="Y304" s="12">
        <v>84604</v>
      </c>
      <c r="Z304" s="13">
        <v>42032</v>
      </c>
      <c r="AA304" s="14" t="str">
        <f>TEXT(Table1[[#This Row],[Order Date]],"mmmm")</f>
        <v>January</v>
      </c>
      <c r="AB304" s="8" t="str">
        <f>TEXT(Table1[[#This Row],[Order Date]],"yyyy")</f>
        <v>2015</v>
      </c>
      <c r="AC304" s="13">
        <v>42032</v>
      </c>
      <c r="AD304" s="12">
        <v>-1116.3348000000001</v>
      </c>
      <c r="AE304" s="12">
        <v>8</v>
      </c>
      <c r="AF304" s="12">
        <v>274.91000000000003</v>
      </c>
      <c r="AG304" s="12">
        <v>86189</v>
      </c>
      <c r="AH304" s="7" t="str">
        <f>IF(COUNTIF(Returns!$A$2:$A$1635,Orders!AG304)&gt;0,"Returned","Not Returned")</f>
        <v>Not Returned</v>
      </c>
    </row>
    <row r="305" spans="5:34" ht="12.75" customHeight="1" thickTop="1" thickBot="1">
      <c r="E305" s="9">
        <v>21966</v>
      </c>
      <c r="F305" s="2" t="s">
        <v>47</v>
      </c>
      <c r="G305" s="2">
        <v>0.02</v>
      </c>
      <c r="H305" s="2">
        <v>280.98</v>
      </c>
      <c r="I305" s="2">
        <v>57</v>
      </c>
      <c r="J305" s="2">
        <v>568</v>
      </c>
      <c r="K305" s="7" t="str">
        <f>IF(COUNTIF(Table1[Customer ID],Table1[[#This Row],[Customer ID]])&gt;1,"Repeat Customer","One-Time Customer")</f>
        <v>Repeat Customer</v>
      </c>
      <c r="L305" s="2" t="s">
        <v>669</v>
      </c>
      <c r="M305" s="2" t="s">
        <v>39</v>
      </c>
      <c r="N305" s="2" t="s">
        <v>114</v>
      </c>
      <c r="O305" s="2" t="s">
        <v>41</v>
      </c>
      <c r="P305" s="2" t="s">
        <v>42</v>
      </c>
      <c r="Q305" s="2" t="s">
        <v>43</v>
      </c>
      <c r="R305" s="2" t="s">
        <v>670</v>
      </c>
      <c r="S305" s="2">
        <v>0.78</v>
      </c>
      <c r="T305" s="7">
        <f>Table1[[#This Row],[Profit]]/Table1[[#This Row],[Sales]]</f>
        <v>1.0115651079965269</v>
      </c>
      <c r="U305" s="2" t="s">
        <v>33</v>
      </c>
      <c r="V305" s="2" t="s">
        <v>136</v>
      </c>
      <c r="W305" s="2" t="s">
        <v>671</v>
      </c>
      <c r="X305" s="2" t="s">
        <v>443</v>
      </c>
      <c r="Y305" s="2">
        <v>39701</v>
      </c>
      <c r="Z305" s="10">
        <v>42067</v>
      </c>
      <c r="AA305" s="14" t="str">
        <f>TEXT(Table1[[#This Row],[Order Date]],"mmmm")</f>
        <v>March</v>
      </c>
      <c r="AB305" s="8" t="str">
        <f>TEXT(Table1[[#This Row],[Order Date]],"yyyy")</f>
        <v>2015</v>
      </c>
      <c r="AC305" s="10">
        <v>42068</v>
      </c>
      <c r="AD305" s="2">
        <v>1141.7939999999999</v>
      </c>
      <c r="AE305" s="2">
        <v>4</v>
      </c>
      <c r="AF305" s="2">
        <v>1128.74</v>
      </c>
      <c r="AG305" s="2">
        <v>88879</v>
      </c>
      <c r="AH305" s="7" t="str">
        <f>IF(COUNTIF(Returns!$A$2:$A$1635,Orders!AG305)&gt;0,"Returned","Not Returned")</f>
        <v>Not Returned</v>
      </c>
    </row>
    <row r="306" spans="5:34" ht="12.75" customHeight="1" thickTop="1" thickBot="1">
      <c r="E306" s="11">
        <v>22667</v>
      </c>
      <c r="F306" s="12" t="s">
        <v>37</v>
      </c>
      <c r="G306" s="12">
        <v>0.09</v>
      </c>
      <c r="H306" s="12">
        <v>70.97</v>
      </c>
      <c r="I306" s="12">
        <v>3.5</v>
      </c>
      <c r="J306" s="12">
        <v>568</v>
      </c>
      <c r="K306" s="7" t="str">
        <f>IF(COUNTIF(Table1[Customer ID],Table1[[#This Row],[Customer ID]])&gt;1,"Repeat Customer","One-Time Customer")</f>
        <v>Repeat Customer</v>
      </c>
      <c r="L306" s="12" t="s">
        <v>669</v>
      </c>
      <c r="M306" s="12" t="s">
        <v>49</v>
      </c>
      <c r="N306" s="12" t="s">
        <v>114</v>
      </c>
      <c r="O306" s="12" t="s">
        <v>29</v>
      </c>
      <c r="P306" s="12" t="s">
        <v>257</v>
      </c>
      <c r="Q306" s="12" t="s">
        <v>59</v>
      </c>
      <c r="R306" s="12" t="s">
        <v>672</v>
      </c>
      <c r="S306" s="12">
        <v>0.59</v>
      </c>
      <c r="T306" s="7">
        <f>Table1[[#This Row],[Profit]]/Table1[[#This Row],[Sales]]</f>
        <v>-0.12353503145200315</v>
      </c>
      <c r="U306" s="12" t="s">
        <v>33</v>
      </c>
      <c r="V306" s="12" t="s">
        <v>136</v>
      </c>
      <c r="W306" s="12" t="s">
        <v>671</v>
      </c>
      <c r="X306" s="12" t="s">
        <v>443</v>
      </c>
      <c r="Y306" s="12">
        <v>39701</v>
      </c>
      <c r="Z306" s="13">
        <v>42109</v>
      </c>
      <c r="AA306" s="14" t="str">
        <f>TEXT(Table1[[#This Row],[Order Date]],"mmmm")</f>
        <v>April</v>
      </c>
      <c r="AB306" s="8" t="str">
        <f>TEXT(Table1[[#This Row],[Order Date]],"yyyy")</f>
        <v>2015</v>
      </c>
      <c r="AC306" s="13">
        <v>42109</v>
      </c>
      <c r="AD306" s="12">
        <v>-99.568000000000012</v>
      </c>
      <c r="AE306" s="12">
        <v>12</v>
      </c>
      <c r="AF306" s="12">
        <v>805.99</v>
      </c>
      <c r="AG306" s="12">
        <v>88880</v>
      </c>
      <c r="AH306" s="7" t="str">
        <f>IF(COUNTIF(Returns!$A$2:$A$1635,Orders!AG306)&gt;0,"Returned","Not Returned")</f>
        <v>Not Returned</v>
      </c>
    </row>
    <row r="307" spans="5:34" ht="12.75" customHeight="1" thickTop="1" thickBot="1">
      <c r="E307" s="9">
        <v>22736</v>
      </c>
      <c r="F307" s="2" t="s">
        <v>56</v>
      </c>
      <c r="G307" s="2">
        <v>0.08</v>
      </c>
      <c r="H307" s="2">
        <v>67.28</v>
      </c>
      <c r="I307" s="2">
        <v>19.989999999999998</v>
      </c>
      <c r="J307" s="2">
        <v>568</v>
      </c>
      <c r="K307" s="7" t="str">
        <f>IF(COUNTIF(Table1[Customer ID],Table1[[#This Row],[Customer ID]])&gt;1,"Repeat Customer","One-Time Customer")</f>
        <v>Repeat Customer</v>
      </c>
      <c r="L307" s="2" t="s">
        <v>669</v>
      </c>
      <c r="M307" s="2" t="s">
        <v>27</v>
      </c>
      <c r="N307" s="2" t="s">
        <v>114</v>
      </c>
      <c r="O307" s="2" t="s">
        <v>29</v>
      </c>
      <c r="P307" s="2" t="s">
        <v>109</v>
      </c>
      <c r="Q307" s="2" t="s">
        <v>59</v>
      </c>
      <c r="R307" s="2" t="s">
        <v>673</v>
      </c>
      <c r="S307" s="2">
        <v>0.4</v>
      </c>
      <c r="T307" s="7">
        <f>Table1[[#This Row],[Profit]]/Table1[[#This Row],[Sales]]</f>
        <v>0.21082247266862938</v>
      </c>
      <c r="U307" s="2" t="s">
        <v>33</v>
      </c>
      <c r="V307" s="2" t="s">
        <v>136</v>
      </c>
      <c r="W307" s="2" t="s">
        <v>671</v>
      </c>
      <c r="X307" s="2" t="s">
        <v>443</v>
      </c>
      <c r="Y307" s="2">
        <v>39701</v>
      </c>
      <c r="Z307" s="10">
        <v>42095</v>
      </c>
      <c r="AA307" s="14" t="str">
        <f>TEXT(Table1[[#This Row],[Order Date]],"mmmm")</f>
        <v>April</v>
      </c>
      <c r="AB307" s="8" t="str">
        <f>TEXT(Table1[[#This Row],[Order Date]],"yyyy")</f>
        <v>2015</v>
      </c>
      <c r="AC307" s="10">
        <v>42097</v>
      </c>
      <c r="AD307" s="2">
        <v>224.85059999999999</v>
      </c>
      <c r="AE307" s="2">
        <v>16</v>
      </c>
      <c r="AF307" s="2">
        <v>1066.54</v>
      </c>
      <c r="AG307" s="2">
        <v>88882</v>
      </c>
      <c r="AH307" s="7" t="str">
        <f>IF(COUNTIF(Returns!$A$2:$A$1635,Orders!AG307)&gt;0,"Returned","Not Returned")</f>
        <v>Not Returned</v>
      </c>
    </row>
    <row r="308" spans="5:34" ht="12.75" customHeight="1" thickTop="1" thickBot="1">
      <c r="E308" s="11">
        <v>26038</v>
      </c>
      <c r="F308" s="12" t="s">
        <v>106</v>
      </c>
      <c r="G308" s="12">
        <v>0.06</v>
      </c>
      <c r="H308" s="12">
        <v>7.99</v>
      </c>
      <c r="I308" s="12">
        <v>5.03</v>
      </c>
      <c r="J308" s="12">
        <v>570</v>
      </c>
      <c r="K308" s="7" t="str">
        <f>IF(COUNTIF(Table1[Customer ID],Table1[[#This Row],[Customer ID]])&gt;1,"Repeat Customer","One-Time Customer")</f>
        <v>One-Time Customer</v>
      </c>
      <c r="L308" s="12" t="s">
        <v>674</v>
      </c>
      <c r="M308" s="12" t="s">
        <v>49</v>
      </c>
      <c r="N308" s="12" t="s">
        <v>114</v>
      </c>
      <c r="O308" s="12" t="s">
        <v>77</v>
      </c>
      <c r="P308" s="12" t="s">
        <v>78</v>
      </c>
      <c r="Q308" s="12" t="s">
        <v>86</v>
      </c>
      <c r="R308" s="12" t="s">
        <v>430</v>
      </c>
      <c r="S308" s="12">
        <v>0.6</v>
      </c>
      <c r="T308" s="7">
        <f>Table1[[#This Row],[Profit]]/Table1[[#This Row],[Sales]]</f>
        <v>-1.857818679647095</v>
      </c>
      <c r="U308" s="12" t="s">
        <v>33</v>
      </c>
      <c r="V308" s="12" t="s">
        <v>34</v>
      </c>
      <c r="W308" s="12" t="s">
        <v>533</v>
      </c>
      <c r="X308" s="12" t="s">
        <v>675</v>
      </c>
      <c r="Y308" s="12">
        <v>89015</v>
      </c>
      <c r="Z308" s="13">
        <v>42017</v>
      </c>
      <c r="AA308" s="14" t="str">
        <f>TEXT(Table1[[#This Row],[Order Date]],"mmmm")</f>
        <v>January</v>
      </c>
      <c r="AB308" s="8" t="str">
        <f>TEXT(Table1[[#This Row],[Order Date]],"yyyy")</f>
        <v>2015</v>
      </c>
      <c r="AC308" s="13">
        <v>42017</v>
      </c>
      <c r="AD308" s="12">
        <v>-122.13300000000001</v>
      </c>
      <c r="AE308" s="12">
        <v>10</v>
      </c>
      <c r="AF308" s="12">
        <v>65.739999999999995</v>
      </c>
      <c r="AG308" s="12">
        <v>88881</v>
      </c>
      <c r="AH308" s="7" t="str">
        <f>IF(COUNTIF(Returns!$A$2:$A$1635,Orders!AG308)&gt;0,"Returned","Not Returned")</f>
        <v>Not Returned</v>
      </c>
    </row>
    <row r="309" spans="5:34" ht="12.75" customHeight="1" thickTop="1" thickBot="1">
      <c r="E309" s="9">
        <v>23719</v>
      </c>
      <c r="F309" s="2" t="s">
        <v>47</v>
      </c>
      <c r="G309" s="2">
        <v>0.05</v>
      </c>
      <c r="H309" s="2">
        <v>4.13</v>
      </c>
      <c r="I309" s="2">
        <v>5.04</v>
      </c>
      <c r="J309" s="2">
        <v>573</v>
      </c>
      <c r="K309" s="7" t="str">
        <f>IF(COUNTIF(Table1[Customer ID],Table1[[#This Row],[Customer ID]])&gt;1,"Repeat Customer","One-Time Customer")</f>
        <v>Repeat Customer</v>
      </c>
      <c r="L309" s="2" t="s">
        <v>676</v>
      </c>
      <c r="M309" s="2" t="s">
        <v>49</v>
      </c>
      <c r="N309" s="2" t="s">
        <v>40</v>
      </c>
      <c r="O309" s="2" t="s">
        <v>29</v>
      </c>
      <c r="P309" s="2" t="s">
        <v>109</v>
      </c>
      <c r="Q309" s="2" t="s">
        <v>59</v>
      </c>
      <c r="R309" s="2" t="s">
        <v>677</v>
      </c>
      <c r="S309" s="2">
        <v>0.38</v>
      </c>
      <c r="T309" s="7">
        <f>Table1[[#This Row],[Profit]]/Table1[[#This Row],[Sales]]</f>
        <v>-2.0814212328767123</v>
      </c>
      <c r="U309" s="2" t="s">
        <v>33</v>
      </c>
      <c r="V309" s="2" t="s">
        <v>61</v>
      </c>
      <c r="W309" s="2" t="s">
        <v>178</v>
      </c>
      <c r="X309" s="2" t="s">
        <v>678</v>
      </c>
      <c r="Y309" s="2">
        <v>61554</v>
      </c>
      <c r="Z309" s="10">
        <v>42076</v>
      </c>
      <c r="AA309" s="14" t="str">
        <f>TEXT(Table1[[#This Row],[Order Date]],"mmmm")</f>
        <v>March</v>
      </c>
      <c r="AB309" s="8" t="str">
        <f>TEXT(Table1[[#This Row],[Order Date]],"yyyy")</f>
        <v>2015</v>
      </c>
      <c r="AC309" s="10">
        <v>42077</v>
      </c>
      <c r="AD309" s="2">
        <v>-12.1555</v>
      </c>
      <c r="AE309" s="2">
        <v>1</v>
      </c>
      <c r="AF309" s="2">
        <v>5.84</v>
      </c>
      <c r="AG309" s="2">
        <v>86555</v>
      </c>
      <c r="AH309" s="7" t="str">
        <f>IF(COUNTIF(Returns!$A$2:$A$1635,Orders!AG309)&gt;0,"Returned","Not Returned")</f>
        <v>Not Returned</v>
      </c>
    </row>
    <row r="310" spans="5:34" ht="12.75" customHeight="1" thickTop="1" thickBot="1">
      <c r="E310" s="11">
        <v>21992</v>
      </c>
      <c r="F310" s="12" t="s">
        <v>25</v>
      </c>
      <c r="G310" s="12">
        <v>0.08</v>
      </c>
      <c r="H310" s="12">
        <v>415.88</v>
      </c>
      <c r="I310" s="12">
        <v>11.37</v>
      </c>
      <c r="J310" s="12">
        <v>573</v>
      </c>
      <c r="K310" s="7" t="str">
        <f>IF(COUNTIF(Table1[Customer ID],Table1[[#This Row],[Customer ID]])&gt;1,"Repeat Customer","One-Time Customer")</f>
        <v>Repeat Customer</v>
      </c>
      <c r="L310" s="12" t="s">
        <v>676</v>
      </c>
      <c r="M310" s="12" t="s">
        <v>49</v>
      </c>
      <c r="N310" s="12" t="s">
        <v>28</v>
      </c>
      <c r="O310" s="12" t="s">
        <v>29</v>
      </c>
      <c r="P310" s="12" t="s">
        <v>141</v>
      </c>
      <c r="Q310" s="12" t="s">
        <v>59</v>
      </c>
      <c r="R310" s="12" t="s">
        <v>488</v>
      </c>
      <c r="S310" s="12">
        <v>0.56999999999999995</v>
      </c>
      <c r="T310" s="7">
        <f>Table1[[#This Row],[Profit]]/Table1[[#This Row],[Sales]]</f>
        <v>-0.66347215030697537</v>
      </c>
      <c r="U310" s="12" t="s">
        <v>33</v>
      </c>
      <c r="V310" s="12" t="s">
        <v>61</v>
      </c>
      <c r="W310" s="12" t="s">
        <v>178</v>
      </c>
      <c r="X310" s="12" t="s">
        <v>678</v>
      </c>
      <c r="Y310" s="12">
        <v>61554</v>
      </c>
      <c r="Z310" s="13">
        <v>42061</v>
      </c>
      <c r="AA310" s="14" t="str">
        <f>TEXT(Table1[[#This Row],[Order Date]],"mmmm")</f>
        <v>February</v>
      </c>
      <c r="AB310" s="8" t="str">
        <f>TEXT(Table1[[#This Row],[Order Date]],"yyyy")</f>
        <v>2015</v>
      </c>
      <c r="AC310" s="13">
        <v>42062</v>
      </c>
      <c r="AD310" s="12">
        <v>-269.08440000000002</v>
      </c>
      <c r="AE310" s="12">
        <v>1</v>
      </c>
      <c r="AF310" s="12">
        <v>405.57</v>
      </c>
      <c r="AG310" s="12">
        <v>86556</v>
      </c>
      <c r="AH310" s="7" t="str">
        <f>IF(COUNTIF(Returns!$A$2:$A$1635,Orders!AG310)&gt;0,"Returned","Not Returned")</f>
        <v>Not Returned</v>
      </c>
    </row>
    <row r="311" spans="5:34" ht="12.75" customHeight="1" thickTop="1" thickBot="1">
      <c r="E311" s="9">
        <v>21325</v>
      </c>
      <c r="F311" s="2" t="s">
        <v>106</v>
      </c>
      <c r="G311" s="2">
        <v>0.06</v>
      </c>
      <c r="H311" s="2">
        <v>4.4800000000000004</v>
      </c>
      <c r="I311" s="2">
        <v>49</v>
      </c>
      <c r="J311" s="2">
        <v>576</v>
      </c>
      <c r="K311" s="7" t="str">
        <f>IF(COUNTIF(Table1[Customer ID],Table1[[#This Row],[Customer ID]])&gt;1,"Repeat Customer","One-Time Customer")</f>
        <v>One-Time Customer</v>
      </c>
      <c r="L311" s="2" t="s">
        <v>679</v>
      </c>
      <c r="M311" s="2" t="s">
        <v>49</v>
      </c>
      <c r="N311" s="2" t="s">
        <v>28</v>
      </c>
      <c r="O311" s="2" t="s">
        <v>29</v>
      </c>
      <c r="P311" s="2" t="s">
        <v>257</v>
      </c>
      <c r="Q311" s="2" t="s">
        <v>236</v>
      </c>
      <c r="R311" s="2" t="s">
        <v>680</v>
      </c>
      <c r="S311" s="2">
        <v>0.6</v>
      </c>
      <c r="T311" s="7">
        <f>Table1[[#This Row],[Profit]]/Table1[[#This Row],[Sales]]</f>
        <v>-17.361963190184049</v>
      </c>
      <c r="U311" s="2" t="s">
        <v>33</v>
      </c>
      <c r="V311" s="2" t="s">
        <v>34</v>
      </c>
      <c r="W311" s="2" t="s">
        <v>45</v>
      </c>
      <c r="X311" s="2" t="s">
        <v>681</v>
      </c>
      <c r="Y311" s="2">
        <v>91767</v>
      </c>
      <c r="Z311" s="10">
        <v>42017</v>
      </c>
      <c r="AA311" s="14" t="str">
        <f>TEXT(Table1[[#This Row],[Order Date]],"mmmm")</f>
        <v>January</v>
      </c>
      <c r="AB311" s="8" t="str">
        <f>TEXT(Table1[[#This Row],[Order Date]],"yyyy")</f>
        <v>2015</v>
      </c>
      <c r="AC311" s="10">
        <v>42021</v>
      </c>
      <c r="AD311" s="2">
        <v>-566</v>
      </c>
      <c r="AE311" s="2">
        <v>4</v>
      </c>
      <c r="AF311" s="2">
        <v>32.6</v>
      </c>
      <c r="AG311" s="2">
        <v>88645</v>
      </c>
      <c r="AH311" s="7" t="str">
        <f>IF(COUNTIF(Returns!$A$2:$A$1635,Orders!AG311)&gt;0,"Returned","Not Returned")</f>
        <v>Not Returned</v>
      </c>
    </row>
    <row r="312" spans="5:34" ht="12.75" customHeight="1" thickTop="1" thickBot="1">
      <c r="E312" s="11">
        <v>18664</v>
      </c>
      <c r="F312" s="12" t="s">
        <v>56</v>
      </c>
      <c r="G312" s="12">
        <v>0.03</v>
      </c>
      <c r="H312" s="12">
        <v>162.93</v>
      </c>
      <c r="I312" s="12">
        <v>19.989999999999998</v>
      </c>
      <c r="J312" s="12">
        <v>578</v>
      </c>
      <c r="K312" s="7" t="str">
        <f>IF(COUNTIF(Table1[Customer ID],Table1[[#This Row],[Customer ID]])&gt;1,"Repeat Customer","One-Time Customer")</f>
        <v>One-Time Customer</v>
      </c>
      <c r="L312" s="12" t="s">
        <v>682</v>
      </c>
      <c r="M312" s="12" t="s">
        <v>49</v>
      </c>
      <c r="N312" s="12" t="s">
        <v>28</v>
      </c>
      <c r="O312" s="12" t="s">
        <v>29</v>
      </c>
      <c r="P312" s="12" t="s">
        <v>69</v>
      </c>
      <c r="Q312" s="12" t="s">
        <v>59</v>
      </c>
      <c r="R312" s="12" t="s">
        <v>683</v>
      </c>
      <c r="S312" s="12">
        <v>0.39</v>
      </c>
      <c r="T312" s="7">
        <f>Table1[[#This Row],[Profit]]/Table1[[#This Row],[Sales]]</f>
        <v>0.56823292238505074</v>
      </c>
      <c r="U312" s="12" t="s">
        <v>33</v>
      </c>
      <c r="V312" s="12" t="s">
        <v>53</v>
      </c>
      <c r="W312" s="12" t="s">
        <v>228</v>
      </c>
      <c r="X312" s="12" t="s">
        <v>684</v>
      </c>
      <c r="Y312" s="12">
        <v>6770</v>
      </c>
      <c r="Z312" s="13">
        <v>42137</v>
      </c>
      <c r="AA312" s="14" t="str">
        <f>TEXT(Table1[[#This Row],[Order Date]],"mmmm")</f>
        <v>May</v>
      </c>
      <c r="AB312" s="8" t="str">
        <f>TEXT(Table1[[#This Row],[Order Date]],"yyyy")</f>
        <v>2015</v>
      </c>
      <c r="AC312" s="13">
        <v>42138</v>
      </c>
      <c r="AD312" s="12">
        <v>293.14</v>
      </c>
      <c r="AE312" s="12">
        <v>3</v>
      </c>
      <c r="AF312" s="12">
        <v>515.88</v>
      </c>
      <c r="AG312" s="12">
        <v>88644</v>
      </c>
      <c r="AH312" s="7" t="str">
        <f>IF(COUNTIF(Returns!$A$2:$A$1635,Orders!AG312)&gt;0,"Returned","Not Returned")</f>
        <v>Not Returned</v>
      </c>
    </row>
    <row r="313" spans="5:34" ht="12.75" customHeight="1" thickTop="1" thickBot="1">
      <c r="E313" s="9">
        <v>18665</v>
      </c>
      <c r="F313" s="2" t="s">
        <v>56</v>
      </c>
      <c r="G313" s="2">
        <v>0.01</v>
      </c>
      <c r="H313" s="2">
        <v>11.58</v>
      </c>
      <c r="I313" s="2">
        <v>5.72</v>
      </c>
      <c r="J313" s="2">
        <v>579</v>
      </c>
      <c r="K313" s="7" t="str">
        <f>IF(COUNTIF(Table1[Customer ID],Table1[[#This Row],[Customer ID]])&gt;1,"Repeat Customer","One-Time Customer")</f>
        <v>One-Time Customer</v>
      </c>
      <c r="L313" s="2" t="s">
        <v>685</v>
      </c>
      <c r="M313" s="2" t="s">
        <v>49</v>
      </c>
      <c r="N313" s="2" t="s">
        <v>28</v>
      </c>
      <c r="O313" s="2" t="s">
        <v>29</v>
      </c>
      <c r="P313" s="2" t="s">
        <v>69</v>
      </c>
      <c r="Q313" s="2" t="s">
        <v>59</v>
      </c>
      <c r="R313" s="2" t="s">
        <v>686</v>
      </c>
      <c r="S313" s="2">
        <v>0.35</v>
      </c>
      <c r="T313" s="7">
        <f>Table1[[#This Row],[Profit]]/Table1[[#This Row],[Sales]]</f>
        <v>-0.26376695929768557</v>
      </c>
      <c r="U313" s="2" t="s">
        <v>33</v>
      </c>
      <c r="V313" s="2" t="s">
        <v>53</v>
      </c>
      <c r="W313" s="2" t="s">
        <v>228</v>
      </c>
      <c r="X313" s="2" t="s">
        <v>687</v>
      </c>
      <c r="Y313" s="2">
        <v>6478</v>
      </c>
      <c r="Z313" s="10">
        <v>42137</v>
      </c>
      <c r="AA313" s="14" t="str">
        <f>TEXT(Table1[[#This Row],[Order Date]],"mmmm")</f>
        <v>May</v>
      </c>
      <c r="AB313" s="8" t="str">
        <f>TEXT(Table1[[#This Row],[Order Date]],"yyyy")</f>
        <v>2015</v>
      </c>
      <c r="AC313" s="10">
        <v>42139</v>
      </c>
      <c r="AD313" s="2">
        <v>-6.61</v>
      </c>
      <c r="AE313" s="2">
        <v>2</v>
      </c>
      <c r="AF313" s="2">
        <v>25.06</v>
      </c>
      <c r="AG313" s="2">
        <v>88644</v>
      </c>
      <c r="AH313" s="7" t="str">
        <f>IF(COUNTIF(Returns!$A$2:$A$1635,Orders!AG313)&gt;0,"Returned","Not Returned")</f>
        <v>Not Returned</v>
      </c>
    </row>
    <row r="314" spans="5:34" ht="12.75" customHeight="1" thickTop="1" thickBot="1">
      <c r="E314" s="11">
        <v>18662</v>
      </c>
      <c r="F314" s="12" t="s">
        <v>56</v>
      </c>
      <c r="G314" s="12">
        <v>0.01</v>
      </c>
      <c r="H314" s="12">
        <v>55.99</v>
      </c>
      <c r="I314" s="12">
        <v>5</v>
      </c>
      <c r="J314" s="12">
        <v>580</v>
      </c>
      <c r="K314" s="7" t="str">
        <f>IF(COUNTIF(Table1[Customer ID],Table1[[#This Row],[Customer ID]])&gt;1,"Repeat Customer","One-Time Customer")</f>
        <v>One-Time Customer</v>
      </c>
      <c r="L314" s="12" t="s">
        <v>688</v>
      </c>
      <c r="M314" s="12" t="s">
        <v>49</v>
      </c>
      <c r="N314" s="12" t="s">
        <v>28</v>
      </c>
      <c r="O314" s="12" t="s">
        <v>77</v>
      </c>
      <c r="P314" s="12" t="s">
        <v>78</v>
      </c>
      <c r="Q314" s="12" t="s">
        <v>51</v>
      </c>
      <c r="R314" s="12" t="s">
        <v>689</v>
      </c>
      <c r="S314" s="12">
        <v>0.8</v>
      </c>
      <c r="T314" s="7">
        <f>Table1[[#This Row],[Profit]]/Table1[[#This Row],[Sales]]</f>
        <v>-9.9510583840619823E-2</v>
      </c>
      <c r="U314" s="12" t="s">
        <v>33</v>
      </c>
      <c r="V314" s="12" t="s">
        <v>53</v>
      </c>
      <c r="W314" s="12" t="s">
        <v>188</v>
      </c>
      <c r="X314" s="12" t="s">
        <v>511</v>
      </c>
      <c r="Y314" s="12">
        <v>4210</v>
      </c>
      <c r="Z314" s="13">
        <v>42137</v>
      </c>
      <c r="AA314" s="14" t="str">
        <f>TEXT(Table1[[#This Row],[Order Date]],"mmmm")</f>
        <v>May</v>
      </c>
      <c r="AB314" s="8" t="str">
        <f>TEXT(Table1[[#This Row],[Order Date]],"yyyy")</f>
        <v>2015</v>
      </c>
      <c r="AC314" s="13">
        <v>42138</v>
      </c>
      <c r="AD314" s="12">
        <v>-57.541000000000004</v>
      </c>
      <c r="AE314" s="12">
        <v>12</v>
      </c>
      <c r="AF314" s="12">
        <v>578.24</v>
      </c>
      <c r="AG314" s="12">
        <v>88644</v>
      </c>
      <c r="AH314" s="7" t="str">
        <f>IF(COUNTIF(Returns!$A$2:$A$1635,Orders!AG314)&gt;0,"Returned","Not Returned")</f>
        <v>Not Returned</v>
      </c>
    </row>
    <row r="315" spans="5:34" ht="12.75" customHeight="1" thickTop="1" thickBot="1">
      <c r="E315" s="9">
        <v>24180</v>
      </c>
      <c r="F315" s="2" t="s">
        <v>37</v>
      </c>
      <c r="G315" s="2">
        <v>0.04</v>
      </c>
      <c r="H315" s="2">
        <v>15.51</v>
      </c>
      <c r="I315" s="2">
        <v>17.78</v>
      </c>
      <c r="J315" s="2">
        <v>584</v>
      </c>
      <c r="K315" s="7" t="str">
        <f>IF(COUNTIF(Table1[Customer ID],Table1[[#This Row],[Customer ID]])&gt;1,"Repeat Customer","One-Time Customer")</f>
        <v>One-Time Customer</v>
      </c>
      <c r="L315" s="2" t="s">
        <v>690</v>
      </c>
      <c r="M315" s="2" t="s">
        <v>49</v>
      </c>
      <c r="N315" s="2" t="s">
        <v>28</v>
      </c>
      <c r="O315" s="2" t="s">
        <v>29</v>
      </c>
      <c r="P315" s="2" t="s">
        <v>141</v>
      </c>
      <c r="Q315" s="2" t="s">
        <v>59</v>
      </c>
      <c r="R315" s="2" t="s">
        <v>691</v>
      </c>
      <c r="S315" s="2">
        <v>0.59</v>
      </c>
      <c r="T315" s="7">
        <f>Table1[[#This Row],[Profit]]/Table1[[#This Row],[Sales]]</f>
        <v>-2.2767467715727361</v>
      </c>
      <c r="U315" s="2" t="s">
        <v>33</v>
      </c>
      <c r="V315" s="2" t="s">
        <v>53</v>
      </c>
      <c r="W315" s="2" t="s">
        <v>193</v>
      </c>
      <c r="X315" s="2" t="s">
        <v>692</v>
      </c>
      <c r="Y315" s="2">
        <v>1801</v>
      </c>
      <c r="Z315" s="10">
        <v>42025</v>
      </c>
      <c r="AA315" s="14" t="str">
        <f>TEXT(Table1[[#This Row],[Order Date]],"mmmm")</f>
        <v>January</v>
      </c>
      <c r="AB315" s="8" t="str">
        <f>TEXT(Table1[[#This Row],[Order Date]],"yyyy")</f>
        <v>2015</v>
      </c>
      <c r="AC315" s="10">
        <v>42027</v>
      </c>
      <c r="AD315" s="2">
        <v>-266.22000000000003</v>
      </c>
      <c r="AE315" s="2">
        <v>7</v>
      </c>
      <c r="AF315" s="2">
        <v>116.93</v>
      </c>
      <c r="AG315" s="2">
        <v>88646</v>
      </c>
      <c r="AH315" s="7" t="str">
        <f>IF(COUNTIF(Returns!$A$2:$A$1635,Orders!AG315)&gt;0,"Returned","Not Returned")</f>
        <v>Not Returned</v>
      </c>
    </row>
    <row r="316" spans="5:34" ht="12.75" customHeight="1" thickTop="1" thickBot="1">
      <c r="E316" s="11">
        <v>18663</v>
      </c>
      <c r="F316" s="12" t="s">
        <v>56</v>
      </c>
      <c r="G316" s="12">
        <v>0.06</v>
      </c>
      <c r="H316" s="12">
        <v>13.9</v>
      </c>
      <c r="I316" s="12">
        <v>7.59</v>
      </c>
      <c r="J316" s="12">
        <v>585</v>
      </c>
      <c r="K316" s="7" t="str">
        <f>IF(COUNTIF(Table1[Customer ID],Table1[[#This Row],[Customer ID]])&gt;1,"Repeat Customer","One-Time Customer")</f>
        <v>One-Time Customer</v>
      </c>
      <c r="L316" s="12" t="s">
        <v>693</v>
      </c>
      <c r="M316" s="12" t="s">
        <v>49</v>
      </c>
      <c r="N316" s="12" t="s">
        <v>28</v>
      </c>
      <c r="O316" s="12" t="s">
        <v>29</v>
      </c>
      <c r="P316" s="12" t="s">
        <v>174</v>
      </c>
      <c r="Q316" s="12" t="s">
        <v>51</v>
      </c>
      <c r="R316" s="12" t="s">
        <v>694</v>
      </c>
      <c r="S316" s="12">
        <v>0.56000000000000005</v>
      </c>
      <c r="T316" s="7">
        <f>Table1[[#This Row],[Profit]]/Table1[[#This Row],[Sales]]</f>
        <v>-0.39653857436198303</v>
      </c>
      <c r="U316" s="12" t="s">
        <v>33</v>
      </c>
      <c r="V316" s="12" t="s">
        <v>53</v>
      </c>
      <c r="W316" s="12" t="s">
        <v>197</v>
      </c>
      <c r="X316" s="12" t="s">
        <v>695</v>
      </c>
      <c r="Y316" s="12">
        <v>3301</v>
      </c>
      <c r="Z316" s="13">
        <v>42137</v>
      </c>
      <c r="AA316" s="14" t="str">
        <f>TEXT(Table1[[#This Row],[Order Date]],"mmmm")</f>
        <v>May</v>
      </c>
      <c r="AB316" s="8" t="str">
        <f>TEXT(Table1[[#This Row],[Order Date]],"yyyy")</f>
        <v>2015</v>
      </c>
      <c r="AC316" s="13">
        <v>42138</v>
      </c>
      <c r="AD316" s="12">
        <v>-67.59</v>
      </c>
      <c r="AE316" s="12">
        <v>12</v>
      </c>
      <c r="AF316" s="12">
        <v>170.45</v>
      </c>
      <c r="AG316" s="12">
        <v>88644</v>
      </c>
      <c r="AH316" s="7" t="str">
        <f>IF(COUNTIF(Returns!$A$2:$A$1635,Orders!AG316)&gt;0,"Returned","Not Returned")</f>
        <v>Not Returned</v>
      </c>
    </row>
    <row r="317" spans="5:34" ht="12.75" customHeight="1" thickTop="1" thickBot="1">
      <c r="E317" s="9">
        <v>19781</v>
      </c>
      <c r="F317" s="2" t="s">
        <v>47</v>
      </c>
      <c r="G317" s="2">
        <v>0.08</v>
      </c>
      <c r="H317" s="2">
        <v>30.53</v>
      </c>
      <c r="I317" s="2">
        <v>19.989999999999998</v>
      </c>
      <c r="J317" s="2">
        <v>592</v>
      </c>
      <c r="K317" s="7" t="str">
        <f>IF(COUNTIF(Table1[Customer ID],Table1[[#This Row],[Customer ID]])&gt;1,"Repeat Customer","One-Time Customer")</f>
        <v>One-Time Customer</v>
      </c>
      <c r="L317" s="2" t="s">
        <v>696</v>
      </c>
      <c r="M317" s="2" t="s">
        <v>49</v>
      </c>
      <c r="N317" s="2" t="s">
        <v>58</v>
      </c>
      <c r="O317" s="2" t="s">
        <v>29</v>
      </c>
      <c r="P317" s="2" t="s">
        <v>134</v>
      </c>
      <c r="Q317" s="2" t="s">
        <v>59</v>
      </c>
      <c r="R317" s="2" t="s">
        <v>697</v>
      </c>
      <c r="S317" s="2">
        <v>0.39</v>
      </c>
      <c r="T317" s="7">
        <f>Table1[[#This Row],[Profit]]/Table1[[#This Row],[Sales]]</f>
        <v>-0.83907230559345158</v>
      </c>
      <c r="U317" s="2" t="s">
        <v>33</v>
      </c>
      <c r="V317" s="2" t="s">
        <v>61</v>
      </c>
      <c r="W317" s="2" t="s">
        <v>178</v>
      </c>
      <c r="X317" s="2" t="s">
        <v>698</v>
      </c>
      <c r="Y317" s="2">
        <v>60091</v>
      </c>
      <c r="Z317" s="10">
        <v>42021</v>
      </c>
      <c r="AA317" s="14" t="str">
        <f>TEXT(Table1[[#This Row],[Order Date]],"mmmm")</f>
        <v>January</v>
      </c>
      <c r="AB317" s="8" t="str">
        <f>TEXT(Table1[[#This Row],[Order Date]],"yyyy")</f>
        <v>2015</v>
      </c>
      <c r="AC317" s="10">
        <v>42021</v>
      </c>
      <c r="AD317" s="2">
        <v>-239.8656</v>
      </c>
      <c r="AE317" s="2">
        <v>10</v>
      </c>
      <c r="AF317" s="2">
        <v>285.87</v>
      </c>
      <c r="AG317" s="2">
        <v>86307</v>
      </c>
      <c r="AH317" s="7" t="str">
        <f>IF(COUNTIF(Returns!$A$2:$A$1635,Orders!AG317)&gt;0,"Returned","Not Returned")</f>
        <v>Not Returned</v>
      </c>
    </row>
    <row r="318" spans="5:34" ht="12.75" customHeight="1" thickTop="1" thickBot="1">
      <c r="E318" s="11">
        <v>19782</v>
      </c>
      <c r="F318" s="12" t="s">
        <v>47</v>
      </c>
      <c r="G318" s="12">
        <v>0.01</v>
      </c>
      <c r="H318" s="12">
        <v>1.68</v>
      </c>
      <c r="I318" s="12">
        <v>1.57</v>
      </c>
      <c r="J318" s="12">
        <v>593</v>
      </c>
      <c r="K318" s="7" t="str">
        <f>IF(COUNTIF(Table1[Customer ID],Table1[[#This Row],[Customer ID]])&gt;1,"Repeat Customer","One-Time Customer")</f>
        <v>One-Time Customer</v>
      </c>
      <c r="L318" s="12" t="s">
        <v>699</v>
      </c>
      <c r="M318" s="12" t="s">
        <v>49</v>
      </c>
      <c r="N318" s="12" t="s">
        <v>58</v>
      </c>
      <c r="O318" s="12" t="s">
        <v>29</v>
      </c>
      <c r="P318" s="12" t="s">
        <v>30</v>
      </c>
      <c r="Q318" s="12" t="s">
        <v>31</v>
      </c>
      <c r="R318" s="12" t="s">
        <v>96</v>
      </c>
      <c r="S318" s="12">
        <v>0.59</v>
      </c>
      <c r="T318" s="7">
        <f>Table1[[#This Row],[Profit]]/Table1[[#This Row],[Sales]]</f>
        <v>-2.6236622484045165</v>
      </c>
      <c r="U318" s="12" t="s">
        <v>33</v>
      </c>
      <c r="V318" s="12" t="s">
        <v>61</v>
      </c>
      <c r="W318" s="12" t="s">
        <v>178</v>
      </c>
      <c r="X318" s="12" t="s">
        <v>700</v>
      </c>
      <c r="Y318" s="12">
        <v>60517</v>
      </c>
      <c r="Z318" s="13">
        <v>42021</v>
      </c>
      <c r="AA318" s="14" t="str">
        <f>TEXT(Table1[[#This Row],[Order Date]],"mmmm")</f>
        <v>January</v>
      </c>
      <c r="AB318" s="8" t="str">
        <f>TEXT(Table1[[#This Row],[Order Date]],"yyyy")</f>
        <v>2015</v>
      </c>
      <c r="AC318" s="13">
        <v>42023</v>
      </c>
      <c r="AD318" s="12">
        <v>-53.444000000000003</v>
      </c>
      <c r="AE318" s="12">
        <v>12</v>
      </c>
      <c r="AF318" s="12">
        <v>20.37</v>
      </c>
      <c r="AG318" s="12">
        <v>86307</v>
      </c>
      <c r="AH318" s="7" t="str">
        <f>IF(COUNTIF(Returns!$A$2:$A$1635,Orders!AG318)&gt;0,"Returned","Not Returned")</f>
        <v>Not Returned</v>
      </c>
    </row>
    <row r="319" spans="5:34" ht="12.75" customHeight="1" thickTop="1" thickBot="1">
      <c r="E319" s="9">
        <v>22996</v>
      </c>
      <c r="F319" s="2" t="s">
        <v>47</v>
      </c>
      <c r="G319" s="2">
        <v>0.09</v>
      </c>
      <c r="H319" s="2">
        <v>13.79</v>
      </c>
      <c r="I319" s="2">
        <v>8.7799999999999994</v>
      </c>
      <c r="J319" s="2">
        <v>594</v>
      </c>
      <c r="K319" s="7" t="str">
        <f>IF(COUNTIF(Table1[Customer ID],Table1[[#This Row],[Customer ID]])&gt;1,"Repeat Customer","One-Time Customer")</f>
        <v>Repeat Customer</v>
      </c>
      <c r="L319" s="2" t="s">
        <v>701</v>
      </c>
      <c r="M319" s="2" t="s">
        <v>49</v>
      </c>
      <c r="N319" s="2" t="s">
        <v>114</v>
      </c>
      <c r="O319" s="2" t="s">
        <v>41</v>
      </c>
      <c r="P319" s="2" t="s">
        <v>50</v>
      </c>
      <c r="Q319" s="2" t="s">
        <v>59</v>
      </c>
      <c r="R319" s="2" t="s">
        <v>702</v>
      </c>
      <c r="S319" s="2">
        <v>0.43</v>
      </c>
      <c r="T319" s="7">
        <f>Table1[[#This Row],[Profit]]/Table1[[#This Row],[Sales]]</f>
        <v>-1.2683486238532109</v>
      </c>
      <c r="U319" s="2" t="s">
        <v>33</v>
      </c>
      <c r="V319" s="2" t="s">
        <v>61</v>
      </c>
      <c r="W319" s="2" t="s">
        <v>703</v>
      </c>
      <c r="X319" s="2" t="s">
        <v>704</v>
      </c>
      <c r="Y319" s="2">
        <v>46016</v>
      </c>
      <c r="Z319" s="10">
        <v>42078</v>
      </c>
      <c r="AA319" s="14" t="str">
        <f>TEXT(Table1[[#This Row],[Order Date]],"mmmm")</f>
        <v>March</v>
      </c>
      <c r="AB319" s="8" t="str">
        <f>TEXT(Table1[[#This Row],[Order Date]],"yyyy")</f>
        <v>2015</v>
      </c>
      <c r="AC319" s="10">
        <v>42080</v>
      </c>
      <c r="AD319" s="2">
        <v>-22.12</v>
      </c>
      <c r="AE319" s="2">
        <v>1</v>
      </c>
      <c r="AF319" s="2">
        <v>17.440000000000001</v>
      </c>
      <c r="AG319" s="2">
        <v>86309</v>
      </c>
      <c r="AH319" s="7" t="str">
        <f>IF(COUNTIF(Returns!$A$2:$A$1635,Orders!AG319)&gt;0,"Returned","Not Returned")</f>
        <v>Not Returned</v>
      </c>
    </row>
    <row r="320" spans="5:34" ht="12.75" customHeight="1" thickTop="1" thickBot="1">
      <c r="E320" s="11">
        <v>21662</v>
      </c>
      <c r="F320" s="12" t="s">
        <v>47</v>
      </c>
      <c r="G320" s="12">
        <v>0.04</v>
      </c>
      <c r="H320" s="12">
        <v>39.479999999999997</v>
      </c>
      <c r="I320" s="12">
        <v>1.99</v>
      </c>
      <c r="J320" s="12">
        <v>594</v>
      </c>
      <c r="K320" s="7" t="str">
        <f>IF(COUNTIF(Table1[Customer ID],Table1[[#This Row],[Customer ID]])&gt;1,"Repeat Customer","One-Time Customer")</f>
        <v>Repeat Customer</v>
      </c>
      <c r="L320" s="12" t="s">
        <v>701</v>
      </c>
      <c r="M320" s="12" t="s">
        <v>49</v>
      </c>
      <c r="N320" s="12" t="s">
        <v>114</v>
      </c>
      <c r="O320" s="12" t="s">
        <v>77</v>
      </c>
      <c r="P320" s="12" t="s">
        <v>180</v>
      </c>
      <c r="Q320" s="12" t="s">
        <v>51</v>
      </c>
      <c r="R320" s="12" t="s">
        <v>705</v>
      </c>
      <c r="S320" s="12">
        <v>0.54</v>
      </c>
      <c r="T320" s="7">
        <f>Table1[[#This Row],[Profit]]/Table1[[#This Row],[Sales]]</f>
        <v>0.69</v>
      </c>
      <c r="U320" s="12" t="s">
        <v>33</v>
      </c>
      <c r="V320" s="12" t="s">
        <v>61</v>
      </c>
      <c r="W320" s="12" t="s">
        <v>703</v>
      </c>
      <c r="X320" s="12" t="s">
        <v>704</v>
      </c>
      <c r="Y320" s="12">
        <v>46016</v>
      </c>
      <c r="Z320" s="13">
        <v>42174</v>
      </c>
      <c r="AA320" s="14" t="str">
        <f>TEXT(Table1[[#This Row],[Order Date]],"mmmm")</f>
        <v>June</v>
      </c>
      <c r="AB320" s="8" t="str">
        <f>TEXT(Table1[[#This Row],[Order Date]],"yyyy")</f>
        <v>2015</v>
      </c>
      <c r="AC320" s="13">
        <v>42177</v>
      </c>
      <c r="AD320" s="12">
        <v>484.84919999999994</v>
      </c>
      <c r="AE320" s="12">
        <v>18</v>
      </c>
      <c r="AF320" s="12">
        <v>702.68</v>
      </c>
      <c r="AG320" s="12">
        <v>86311</v>
      </c>
      <c r="AH320" s="7" t="str">
        <f>IF(COUNTIF(Returns!$A$2:$A$1635,Orders!AG320)&gt;0,"Returned","Not Returned")</f>
        <v>Not Returned</v>
      </c>
    </row>
    <row r="321" spans="5:34" ht="12.75" customHeight="1" thickTop="1" thickBot="1">
      <c r="E321" s="9">
        <v>21663</v>
      </c>
      <c r="F321" s="2" t="s">
        <v>47</v>
      </c>
      <c r="G321" s="2">
        <v>0.04</v>
      </c>
      <c r="H321" s="2">
        <v>3.7</v>
      </c>
      <c r="I321" s="2">
        <v>1.61</v>
      </c>
      <c r="J321" s="2">
        <v>594</v>
      </c>
      <c r="K321" s="7" t="str">
        <f>IF(COUNTIF(Table1[Customer ID],Table1[[#This Row],[Customer ID]])&gt;1,"Repeat Customer","One-Time Customer")</f>
        <v>Repeat Customer</v>
      </c>
      <c r="L321" s="2" t="s">
        <v>701</v>
      </c>
      <c r="M321" s="2" t="s">
        <v>49</v>
      </c>
      <c r="N321" s="2" t="s">
        <v>114</v>
      </c>
      <c r="O321" s="2" t="s">
        <v>41</v>
      </c>
      <c r="P321" s="2" t="s">
        <v>50</v>
      </c>
      <c r="Q321" s="2" t="s">
        <v>31</v>
      </c>
      <c r="R321" s="2" t="s">
        <v>706</v>
      </c>
      <c r="S321" s="2">
        <v>0.44</v>
      </c>
      <c r="T321" s="7">
        <f>Table1[[#This Row],[Profit]]/Table1[[#This Row],[Sales]]</f>
        <v>0.26769779892920881</v>
      </c>
      <c r="U321" s="2" t="s">
        <v>33</v>
      </c>
      <c r="V321" s="2" t="s">
        <v>61</v>
      </c>
      <c r="W321" s="2" t="s">
        <v>703</v>
      </c>
      <c r="X321" s="2" t="s">
        <v>704</v>
      </c>
      <c r="Y321" s="2">
        <v>46016</v>
      </c>
      <c r="Z321" s="10">
        <v>42174</v>
      </c>
      <c r="AA321" s="14" t="str">
        <f>TEXT(Table1[[#This Row],[Order Date]],"mmmm")</f>
        <v>June</v>
      </c>
      <c r="AB321" s="8" t="str">
        <f>TEXT(Table1[[#This Row],[Order Date]],"yyyy")</f>
        <v>2015</v>
      </c>
      <c r="AC321" s="10">
        <v>42175</v>
      </c>
      <c r="AD321" s="2">
        <v>18</v>
      </c>
      <c r="AE321" s="2">
        <v>18</v>
      </c>
      <c r="AF321" s="2">
        <v>67.239999999999995</v>
      </c>
      <c r="AG321" s="2">
        <v>86311</v>
      </c>
      <c r="AH321" s="7" t="str">
        <f>IF(COUNTIF(Returns!$A$2:$A$1635,Orders!AG321)&gt;0,"Returned","Not Returned")</f>
        <v>Not Returned</v>
      </c>
    </row>
    <row r="322" spans="5:34" ht="12.75" customHeight="1" thickTop="1" thickBot="1">
      <c r="E322" s="11">
        <v>24480</v>
      </c>
      <c r="F322" s="12" t="s">
        <v>47</v>
      </c>
      <c r="G322" s="12">
        <v>0.03</v>
      </c>
      <c r="H322" s="12">
        <v>3.8</v>
      </c>
      <c r="I322" s="12">
        <v>1.49</v>
      </c>
      <c r="J322" s="12">
        <v>596</v>
      </c>
      <c r="K322" s="7" t="str">
        <f>IF(COUNTIF(Table1[Customer ID],Table1[[#This Row],[Customer ID]])&gt;1,"Repeat Customer","One-Time Customer")</f>
        <v>Repeat Customer</v>
      </c>
      <c r="L322" s="12" t="s">
        <v>707</v>
      </c>
      <c r="M322" s="12" t="s">
        <v>49</v>
      </c>
      <c r="N322" s="12" t="s">
        <v>114</v>
      </c>
      <c r="O322" s="12" t="s">
        <v>29</v>
      </c>
      <c r="P322" s="12" t="s">
        <v>109</v>
      </c>
      <c r="Q322" s="12" t="s">
        <v>59</v>
      </c>
      <c r="R322" s="12" t="s">
        <v>125</v>
      </c>
      <c r="S322" s="12">
        <v>0.38</v>
      </c>
      <c r="T322" s="7">
        <f>Table1[[#This Row],[Profit]]/Table1[[#This Row],[Sales]]</f>
        <v>0.62935723114956732</v>
      </c>
      <c r="U322" s="12" t="s">
        <v>33</v>
      </c>
      <c r="V322" s="12" t="s">
        <v>61</v>
      </c>
      <c r="W322" s="12" t="s">
        <v>703</v>
      </c>
      <c r="X322" s="12" t="s">
        <v>708</v>
      </c>
      <c r="Y322" s="12">
        <v>46032</v>
      </c>
      <c r="Z322" s="13">
        <v>42050</v>
      </c>
      <c r="AA322" s="14" t="str">
        <f>TEXT(Table1[[#This Row],[Order Date]],"mmmm")</f>
        <v>February</v>
      </c>
      <c r="AB322" s="8" t="str">
        <f>TEXT(Table1[[#This Row],[Order Date]],"yyyy")</f>
        <v>2015</v>
      </c>
      <c r="AC322" s="13">
        <v>42052</v>
      </c>
      <c r="AD322" s="12">
        <v>15.2745</v>
      </c>
      <c r="AE322" s="12">
        <v>6</v>
      </c>
      <c r="AF322" s="12">
        <v>24.27</v>
      </c>
      <c r="AG322" s="12">
        <v>86308</v>
      </c>
      <c r="AH322" s="7" t="str">
        <f>IF(COUNTIF(Returns!$A$2:$A$1635,Orders!AG322)&gt;0,"Returned","Not Returned")</f>
        <v>Not Returned</v>
      </c>
    </row>
    <row r="323" spans="5:34" ht="12.75" customHeight="1" thickTop="1" thickBot="1">
      <c r="E323" s="9">
        <v>24481</v>
      </c>
      <c r="F323" s="2" t="s">
        <v>47</v>
      </c>
      <c r="G323" s="2">
        <v>7.0000000000000007E-2</v>
      </c>
      <c r="H323" s="2">
        <v>7.98</v>
      </c>
      <c r="I323" s="2">
        <v>1.25</v>
      </c>
      <c r="J323" s="2">
        <v>596</v>
      </c>
      <c r="K323" s="7" t="str">
        <f>IF(COUNTIF(Table1[Customer ID],Table1[[#This Row],[Customer ID]])&gt;1,"Repeat Customer","One-Time Customer")</f>
        <v>Repeat Customer</v>
      </c>
      <c r="L323" s="2" t="s">
        <v>707</v>
      </c>
      <c r="M323" s="2" t="s">
        <v>49</v>
      </c>
      <c r="N323" s="2" t="s">
        <v>114</v>
      </c>
      <c r="O323" s="2" t="s">
        <v>29</v>
      </c>
      <c r="P323" s="2" t="s">
        <v>93</v>
      </c>
      <c r="Q323" s="2" t="s">
        <v>31</v>
      </c>
      <c r="R323" s="2" t="s">
        <v>709</v>
      </c>
      <c r="S323" s="2">
        <v>0.35</v>
      </c>
      <c r="T323" s="7">
        <f>Table1[[#This Row],[Profit]]/Table1[[#This Row],[Sales]]</f>
        <v>0.69</v>
      </c>
      <c r="U323" s="2" t="s">
        <v>33</v>
      </c>
      <c r="V323" s="2" t="s">
        <v>61</v>
      </c>
      <c r="W323" s="2" t="s">
        <v>703</v>
      </c>
      <c r="X323" s="2" t="s">
        <v>708</v>
      </c>
      <c r="Y323" s="2">
        <v>46032</v>
      </c>
      <c r="Z323" s="10">
        <v>42050</v>
      </c>
      <c r="AA323" s="14" t="str">
        <f>TEXT(Table1[[#This Row],[Order Date]],"mmmm")</f>
        <v>February</v>
      </c>
      <c r="AB323" s="8" t="str">
        <f>TEXT(Table1[[#This Row],[Order Date]],"yyyy")</f>
        <v>2015</v>
      </c>
      <c r="AC323" s="10">
        <v>42052</v>
      </c>
      <c r="AD323" s="2">
        <v>26.585699999999999</v>
      </c>
      <c r="AE323" s="2">
        <v>5</v>
      </c>
      <c r="AF323" s="2">
        <v>38.53</v>
      </c>
      <c r="AG323" s="2">
        <v>86308</v>
      </c>
      <c r="AH323" s="7" t="str">
        <f>IF(COUNTIF(Returns!$A$2:$A$1635,Orders!AG323)&gt;0,"Returned","Not Returned")</f>
        <v>Not Returned</v>
      </c>
    </row>
    <row r="324" spans="5:34" ht="12.75" customHeight="1" thickTop="1" thickBot="1">
      <c r="E324" s="11">
        <v>24482</v>
      </c>
      <c r="F324" s="12" t="s">
        <v>47</v>
      </c>
      <c r="G324" s="12">
        <v>7.0000000000000007E-2</v>
      </c>
      <c r="H324" s="12">
        <v>417.4</v>
      </c>
      <c r="I324" s="12">
        <v>75.23</v>
      </c>
      <c r="J324" s="12">
        <v>596</v>
      </c>
      <c r="K324" s="7" t="str">
        <f>IF(COUNTIF(Table1[Customer ID],Table1[[#This Row],[Customer ID]])&gt;1,"Repeat Customer","One-Time Customer")</f>
        <v>Repeat Customer</v>
      </c>
      <c r="L324" s="12" t="s">
        <v>707</v>
      </c>
      <c r="M324" s="12" t="s">
        <v>39</v>
      </c>
      <c r="N324" s="12" t="s">
        <v>114</v>
      </c>
      <c r="O324" s="12" t="s">
        <v>41</v>
      </c>
      <c r="P324" s="12" t="s">
        <v>152</v>
      </c>
      <c r="Q324" s="12" t="s">
        <v>121</v>
      </c>
      <c r="R324" s="12" t="s">
        <v>710</v>
      </c>
      <c r="S324" s="12">
        <v>0.79</v>
      </c>
      <c r="T324" s="7">
        <f>Table1[[#This Row],[Profit]]/Table1[[#This Row],[Sales]]</f>
        <v>-0.11716245275641859</v>
      </c>
      <c r="U324" s="12" t="s">
        <v>33</v>
      </c>
      <c r="V324" s="12" t="s">
        <v>61</v>
      </c>
      <c r="W324" s="12" t="s">
        <v>703</v>
      </c>
      <c r="X324" s="12" t="s">
        <v>708</v>
      </c>
      <c r="Y324" s="12">
        <v>46032</v>
      </c>
      <c r="Z324" s="13">
        <v>42050</v>
      </c>
      <c r="AA324" s="14" t="str">
        <f>TEXT(Table1[[#This Row],[Order Date]],"mmmm")</f>
        <v>February</v>
      </c>
      <c r="AB324" s="8" t="str">
        <f>TEXT(Table1[[#This Row],[Order Date]],"yyyy")</f>
        <v>2015</v>
      </c>
      <c r="AC324" s="13">
        <v>42051</v>
      </c>
      <c r="AD324" s="12">
        <v>-575.35199999999998</v>
      </c>
      <c r="AE324" s="12">
        <v>12</v>
      </c>
      <c r="AF324" s="12">
        <v>4910.72</v>
      </c>
      <c r="AG324" s="12">
        <v>86308</v>
      </c>
      <c r="AH324" s="7" t="str">
        <f>IF(COUNTIF(Returns!$A$2:$A$1635,Orders!AG324)&gt;0,"Returned","Not Returned")</f>
        <v>Not Returned</v>
      </c>
    </row>
    <row r="325" spans="5:34" ht="12.75" customHeight="1" thickTop="1" thickBot="1">
      <c r="E325" s="9">
        <v>25949</v>
      </c>
      <c r="F325" s="2" t="s">
        <v>37</v>
      </c>
      <c r="G325" s="2">
        <v>0.1</v>
      </c>
      <c r="H325" s="2">
        <v>6.48</v>
      </c>
      <c r="I325" s="2">
        <v>5.9</v>
      </c>
      <c r="J325" s="2">
        <v>597</v>
      </c>
      <c r="K325" s="7" t="str">
        <f>IF(COUNTIF(Table1[Customer ID],Table1[[#This Row],[Customer ID]])&gt;1,"Repeat Customer","One-Time Customer")</f>
        <v>One-Time Customer</v>
      </c>
      <c r="L325" s="2" t="s">
        <v>711</v>
      </c>
      <c r="M325" s="2" t="s">
        <v>49</v>
      </c>
      <c r="N325" s="2" t="s">
        <v>58</v>
      </c>
      <c r="O325" s="2" t="s">
        <v>29</v>
      </c>
      <c r="P325" s="2" t="s">
        <v>93</v>
      </c>
      <c r="Q325" s="2" t="s">
        <v>59</v>
      </c>
      <c r="R325" s="2" t="s">
        <v>712</v>
      </c>
      <c r="S325" s="2">
        <v>0.37</v>
      </c>
      <c r="T325" s="7">
        <f>Table1[[#This Row],[Profit]]/Table1[[#This Row],[Sales]]</f>
        <v>-0.44208047945205481</v>
      </c>
      <c r="U325" s="2" t="s">
        <v>33</v>
      </c>
      <c r="V325" s="2" t="s">
        <v>61</v>
      </c>
      <c r="W325" s="2" t="s">
        <v>703</v>
      </c>
      <c r="X325" s="2" t="s">
        <v>443</v>
      </c>
      <c r="Y325" s="2">
        <v>47201</v>
      </c>
      <c r="Z325" s="10">
        <v>42165</v>
      </c>
      <c r="AA325" s="14" t="str">
        <f>TEXT(Table1[[#This Row],[Order Date]],"mmmm")</f>
        <v>June</v>
      </c>
      <c r="AB325" s="8" t="str">
        <f>TEXT(Table1[[#This Row],[Order Date]],"yyyy")</f>
        <v>2015</v>
      </c>
      <c r="AC325" s="10">
        <v>42165</v>
      </c>
      <c r="AD325" s="2">
        <v>-51.634999999999998</v>
      </c>
      <c r="AE325" s="2">
        <v>19</v>
      </c>
      <c r="AF325" s="2">
        <v>116.8</v>
      </c>
      <c r="AG325" s="2">
        <v>86310</v>
      </c>
      <c r="AH325" s="7" t="str">
        <f>IF(COUNTIF(Returns!$A$2:$A$1635,Orders!AG325)&gt;0,"Returned","Not Returned")</f>
        <v>Not Returned</v>
      </c>
    </row>
    <row r="326" spans="5:34" ht="12.75" customHeight="1" thickTop="1" thickBot="1">
      <c r="E326" s="11">
        <v>21274</v>
      </c>
      <c r="F326" s="12" t="s">
        <v>56</v>
      </c>
      <c r="G326" s="12">
        <v>0.06</v>
      </c>
      <c r="H326" s="12">
        <v>6.48</v>
      </c>
      <c r="I326" s="12">
        <v>7.37</v>
      </c>
      <c r="J326" s="12">
        <v>600</v>
      </c>
      <c r="K326" s="7" t="str">
        <f>IF(COUNTIF(Table1[Customer ID],Table1[[#This Row],[Customer ID]])&gt;1,"Repeat Customer","One-Time Customer")</f>
        <v>One-Time Customer</v>
      </c>
      <c r="L326" s="12" t="s">
        <v>713</v>
      </c>
      <c r="M326" s="12" t="s">
        <v>49</v>
      </c>
      <c r="N326" s="12" t="s">
        <v>28</v>
      </c>
      <c r="O326" s="12" t="s">
        <v>29</v>
      </c>
      <c r="P326" s="12" t="s">
        <v>93</v>
      </c>
      <c r="Q326" s="12" t="s">
        <v>59</v>
      </c>
      <c r="R326" s="12" t="s">
        <v>714</v>
      </c>
      <c r="S326" s="12">
        <v>0.37</v>
      </c>
      <c r="T326" s="7">
        <f>Table1[[#This Row],[Profit]]/Table1[[#This Row],[Sales]]</f>
        <v>-2.3291139240506329</v>
      </c>
      <c r="U326" s="12" t="s">
        <v>33</v>
      </c>
      <c r="V326" s="12" t="s">
        <v>53</v>
      </c>
      <c r="W326" s="12" t="s">
        <v>415</v>
      </c>
      <c r="X326" s="12" t="s">
        <v>715</v>
      </c>
      <c r="Y326" s="12">
        <v>21136</v>
      </c>
      <c r="Z326" s="13">
        <v>42076</v>
      </c>
      <c r="AA326" s="14" t="str">
        <f>TEXT(Table1[[#This Row],[Order Date]],"mmmm")</f>
        <v>March</v>
      </c>
      <c r="AB326" s="8" t="str">
        <f>TEXT(Table1[[#This Row],[Order Date]],"yyyy")</f>
        <v>2015</v>
      </c>
      <c r="AC326" s="13">
        <v>42077</v>
      </c>
      <c r="AD326" s="12">
        <v>-75.44</v>
      </c>
      <c r="AE326" s="12">
        <v>5</v>
      </c>
      <c r="AF326" s="12">
        <v>32.39</v>
      </c>
      <c r="AG326" s="12">
        <v>87579</v>
      </c>
      <c r="AH326" s="7" t="str">
        <f>IF(COUNTIF(Returns!$A$2:$A$1635,Orders!AG326)&gt;0,"Returned","Not Returned")</f>
        <v>Not Returned</v>
      </c>
    </row>
    <row r="327" spans="5:34" ht="12.75" customHeight="1" thickTop="1" thickBot="1">
      <c r="E327" s="9">
        <v>20929</v>
      </c>
      <c r="F327" s="2" t="s">
        <v>37</v>
      </c>
      <c r="G327" s="2">
        <v>0.02</v>
      </c>
      <c r="H327" s="2">
        <v>35.99</v>
      </c>
      <c r="I327" s="2">
        <v>5</v>
      </c>
      <c r="J327" s="2">
        <v>603</v>
      </c>
      <c r="K327" s="7" t="str">
        <f>IF(COUNTIF(Table1[Customer ID],Table1[[#This Row],[Customer ID]])&gt;1,"Repeat Customer","One-Time Customer")</f>
        <v>One-Time Customer</v>
      </c>
      <c r="L327" s="2" t="s">
        <v>716</v>
      </c>
      <c r="M327" s="2" t="s">
        <v>49</v>
      </c>
      <c r="N327" s="2" t="s">
        <v>40</v>
      </c>
      <c r="O327" s="2" t="s">
        <v>77</v>
      </c>
      <c r="P327" s="2" t="s">
        <v>78</v>
      </c>
      <c r="Q327" s="2" t="s">
        <v>59</v>
      </c>
      <c r="R327" s="2" t="s">
        <v>717</v>
      </c>
      <c r="S327" s="2">
        <v>0.85</v>
      </c>
      <c r="T327" s="7">
        <f>Table1[[#This Row],[Profit]]/Table1[[#This Row],[Sales]]</f>
        <v>-0.53090126871241061</v>
      </c>
      <c r="U327" s="2" t="s">
        <v>33</v>
      </c>
      <c r="V327" s="2" t="s">
        <v>34</v>
      </c>
      <c r="W327" s="2" t="s">
        <v>255</v>
      </c>
      <c r="X327" s="2" t="s">
        <v>718</v>
      </c>
      <c r="Y327" s="2">
        <v>81001</v>
      </c>
      <c r="Z327" s="10">
        <v>42038</v>
      </c>
      <c r="AA327" s="14" t="str">
        <f>TEXT(Table1[[#This Row],[Order Date]],"mmmm")</f>
        <v>February</v>
      </c>
      <c r="AB327" s="8" t="str">
        <f>TEXT(Table1[[#This Row],[Order Date]],"yyyy")</f>
        <v>2015</v>
      </c>
      <c r="AC327" s="10">
        <v>42040</v>
      </c>
      <c r="AD327" s="2">
        <v>-120.934</v>
      </c>
      <c r="AE327" s="2">
        <v>7</v>
      </c>
      <c r="AF327" s="2">
        <v>227.79</v>
      </c>
      <c r="AG327" s="2">
        <v>87020</v>
      </c>
      <c r="AH327" s="7" t="str">
        <f>IF(COUNTIF(Returns!$A$2:$A$1635,Orders!AG327)&gt;0,"Returned","Not Returned")</f>
        <v>Not Returned</v>
      </c>
    </row>
    <row r="328" spans="5:34" ht="12.75" customHeight="1" thickTop="1" thickBot="1">
      <c r="E328" s="11">
        <v>4015</v>
      </c>
      <c r="F328" s="12" t="s">
        <v>47</v>
      </c>
      <c r="G328" s="12">
        <v>0.09</v>
      </c>
      <c r="H328" s="12">
        <v>154.13</v>
      </c>
      <c r="I328" s="12">
        <v>69</v>
      </c>
      <c r="J328" s="12">
        <v>604</v>
      </c>
      <c r="K328" s="7" t="str">
        <f>IF(COUNTIF(Table1[Customer ID],Table1[[#This Row],[Customer ID]])&gt;1,"Repeat Customer","One-Time Customer")</f>
        <v>Repeat Customer</v>
      </c>
      <c r="L328" s="12" t="s">
        <v>719</v>
      </c>
      <c r="M328" s="12" t="s">
        <v>27</v>
      </c>
      <c r="N328" s="12" t="s">
        <v>28</v>
      </c>
      <c r="O328" s="12" t="s">
        <v>41</v>
      </c>
      <c r="P328" s="12" t="s">
        <v>152</v>
      </c>
      <c r="Q328" s="12" t="s">
        <v>236</v>
      </c>
      <c r="R328" s="12" t="s">
        <v>237</v>
      </c>
      <c r="S328" s="12">
        <v>0.68</v>
      </c>
      <c r="T328" s="7">
        <f>Table1[[#This Row],[Profit]]/Table1[[#This Row],[Sales]]</f>
        <v>-0.31054137710644614</v>
      </c>
      <c r="U328" s="12" t="s">
        <v>33</v>
      </c>
      <c r="V328" s="12" t="s">
        <v>34</v>
      </c>
      <c r="W328" s="12" t="s">
        <v>45</v>
      </c>
      <c r="X328" s="12" t="s">
        <v>663</v>
      </c>
      <c r="Y328" s="12">
        <v>90045</v>
      </c>
      <c r="Z328" s="13">
        <v>42077</v>
      </c>
      <c r="AA328" s="14" t="str">
        <f>TEXT(Table1[[#This Row],[Order Date]],"mmmm")</f>
        <v>March</v>
      </c>
      <c r="AB328" s="8" t="str">
        <f>TEXT(Table1[[#This Row],[Order Date]],"yyyy")</f>
        <v>2015</v>
      </c>
      <c r="AC328" s="13">
        <v>42078</v>
      </c>
      <c r="AD328" s="12">
        <v>-1763.7477000000003</v>
      </c>
      <c r="AE328" s="12">
        <v>38</v>
      </c>
      <c r="AF328" s="12">
        <v>5679.59</v>
      </c>
      <c r="AG328" s="12">
        <v>28647</v>
      </c>
      <c r="AH328" s="7" t="str">
        <f>IF(COUNTIF(Returns!$A$2:$A$1635,Orders!AG328)&gt;0,"Returned","Not Returned")</f>
        <v>Not Returned</v>
      </c>
    </row>
    <row r="329" spans="5:34" ht="12.75" customHeight="1" thickTop="1" thickBot="1">
      <c r="E329" s="9">
        <v>4903</v>
      </c>
      <c r="F329" s="2" t="s">
        <v>47</v>
      </c>
      <c r="G329" s="2">
        <v>0.03</v>
      </c>
      <c r="H329" s="2">
        <v>1.88</v>
      </c>
      <c r="I329" s="2">
        <v>1.49</v>
      </c>
      <c r="J329" s="2">
        <v>604</v>
      </c>
      <c r="K329" s="7" t="str">
        <f>IF(COUNTIF(Table1[Customer ID],Table1[[#This Row],[Customer ID]])&gt;1,"Repeat Customer","One-Time Customer")</f>
        <v>Repeat Customer</v>
      </c>
      <c r="L329" s="2" t="s">
        <v>719</v>
      </c>
      <c r="M329" s="2" t="s">
        <v>49</v>
      </c>
      <c r="N329" s="2" t="s">
        <v>40</v>
      </c>
      <c r="O329" s="2" t="s">
        <v>29</v>
      </c>
      <c r="P329" s="2" t="s">
        <v>109</v>
      </c>
      <c r="Q329" s="2" t="s">
        <v>59</v>
      </c>
      <c r="R329" s="2" t="s">
        <v>272</v>
      </c>
      <c r="S329" s="2">
        <v>0.37</v>
      </c>
      <c r="T329" s="7">
        <f>Table1[[#This Row],[Profit]]/Table1[[#This Row],[Sales]]</f>
        <v>-0.1475713448006255</v>
      </c>
      <c r="U329" s="2" t="s">
        <v>33</v>
      </c>
      <c r="V329" s="2" t="s">
        <v>34</v>
      </c>
      <c r="W329" s="2" t="s">
        <v>45</v>
      </c>
      <c r="X329" s="2" t="s">
        <v>663</v>
      </c>
      <c r="Y329" s="2">
        <v>90045</v>
      </c>
      <c r="Z329" s="10">
        <v>42028</v>
      </c>
      <c r="AA329" s="14" t="str">
        <f>TEXT(Table1[[#This Row],[Order Date]],"mmmm")</f>
        <v>January</v>
      </c>
      <c r="AB329" s="8" t="str">
        <f>TEXT(Table1[[#This Row],[Order Date]],"yyyy")</f>
        <v>2015</v>
      </c>
      <c r="AC329" s="10">
        <v>42029</v>
      </c>
      <c r="AD329" s="2">
        <v>-15.099500000000001</v>
      </c>
      <c r="AE329" s="2">
        <v>52</v>
      </c>
      <c r="AF329" s="2">
        <v>102.32</v>
      </c>
      <c r="AG329" s="2">
        <v>34882</v>
      </c>
      <c r="AH329" s="7" t="str">
        <f>IF(COUNTIF(Returns!$A$2:$A$1635,Orders!AG329)&gt;0,"Returned","Not Returned")</f>
        <v>Not Returned</v>
      </c>
    </row>
    <row r="330" spans="5:34" ht="12.75" customHeight="1" thickTop="1" thickBot="1">
      <c r="E330" s="11">
        <v>22015</v>
      </c>
      <c r="F330" s="12" t="s">
        <v>47</v>
      </c>
      <c r="G330" s="12">
        <v>0.09</v>
      </c>
      <c r="H330" s="12">
        <v>154.13</v>
      </c>
      <c r="I330" s="12">
        <v>69</v>
      </c>
      <c r="J330" s="12">
        <v>605</v>
      </c>
      <c r="K330" s="7" t="str">
        <f>IF(COUNTIF(Table1[Customer ID],Table1[[#This Row],[Customer ID]])&gt;1,"Repeat Customer","One-Time Customer")</f>
        <v>One-Time Customer</v>
      </c>
      <c r="L330" s="12" t="s">
        <v>720</v>
      </c>
      <c r="M330" s="12" t="s">
        <v>27</v>
      </c>
      <c r="N330" s="12" t="s">
        <v>28</v>
      </c>
      <c r="O330" s="12" t="s">
        <v>41</v>
      </c>
      <c r="P330" s="12" t="s">
        <v>152</v>
      </c>
      <c r="Q330" s="12" t="s">
        <v>236</v>
      </c>
      <c r="R330" s="12" t="s">
        <v>237</v>
      </c>
      <c r="S330" s="12">
        <v>0.68</v>
      </c>
      <c r="T330" s="7">
        <f>Table1[[#This Row],[Profit]]/Table1[[#This Row],[Sales]]</f>
        <v>-1.1800564019188697</v>
      </c>
      <c r="U330" s="12" t="s">
        <v>33</v>
      </c>
      <c r="V330" s="12" t="s">
        <v>53</v>
      </c>
      <c r="W330" s="12" t="s">
        <v>71</v>
      </c>
      <c r="X330" s="12" t="s">
        <v>721</v>
      </c>
      <c r="Y330" s="12">
        <v>11795</v>
      </c>
      <c r="Z330" s="13">
        <v>42077</v>
      </c>
      <c r="AA330" s="14" t="str">
        <f>TEXT(Table1[[#This Row],[Order Date]],"mmmm")</f>
        <v>March</v>
      </c>
      <c r="AB330" s="8" t="str">
        <f>TEXT(Table1[[#This Row],[Order Date]],"yyyy")</f>
        <v>2015</v>
      </c>
      <c r="AC330" s="13">
        <v>42078</v>
      </c>
      <c r="AD330" s="12">
        <v>-1763.7477000000003</v>
      </c>
      <c r="AE330" s="12">
        <v>10</v>
      </c>
      <c r="AF330" s="12">
        <v>1494.63</v>
      </c>
      <c r="AG330" s="12">
        <v>91144</v>
      </c>
      <c r="AH330" s="7" t="str">
        <f>IF(COUNTIF(Returns!$A$2:$A$1635,Orders!AG330)&gt;0,"Returned","Not Returned")</f>
        <v>Not Returned</v>
      </c>
    </row>
    <row r="331" spans="5:34" ht="12.75" customHeight="1" thickTop="1" thickBot="1">
      <c r="E331" s="9">
        <v>18492</v>
      </c>
      <c r="F331" s="2" t="s">
        <v>37</v>
      </c>
      <c r="G331" s="2">
        <v>0.02</v>
      </c>
      <c r="H331" s="2">
        <v>15.57</v>
      </c>
      <c r="I331" s="2">
        <v>1.39</v>
      </c>
      <c r="J331" s="2">
        <v>617</v>
      </c>
      <c r="K331" s="7" t="str">
        <f>IF(COUNTIF(Table1[Customer ID],Table1[[#This Row],[Customer ID]])&gt;1,"Repeat Customer","One-Time Customer")</f>
        <v>Repeat Customer</v>
      </c>
      <c r="L331" s="2" t="s">
        <v>722</v>
      </c>
      <c r="M331" s="2" t="s">
        <v>49</v>
      </c>
      <c r="N331" s="2" t="s">
        <v>114</v>
      </c>
      <c r="O331" s="2" t="s">
        <v>29</v>
      </c>
      <c r="P331" s="2" t="s">
        <v>69</v>
      </c>
      <c r="Q331" s="2" t="s">
        <v>59</v>
      </c>
      <c r="R331" s="2" t="s">
        <v>723</v>
      </c>
      <c r="S331" s="2">
        <v>0.38</v>
      </c>
      <c r="T331" s="7">
        <f>Table1[[#This Row],[Profit]]/Table1[[#This Row],[Sales]]</f>
        <v>0.50925373134328356</v>
      </c>
      <c r="U331" s="2" t="s">
        <v>33</v>
      </c>
      <c r="V331" s="2" t="s">
        <v>34</v>
      </c>
      <c r="W331" s="2" t="s">
        <v>255</v>
      </c>
      <c r="X331" s="2" t="s">
        <v>718</v>
      </c>
      <c r="Y331" s="2">
        <v>81001</v>
      </c>
      <c r="Z331" s="10">
        <v>42123</v>
      </c>
      <c r="AA331" s="14" t="str">
        <f>TEXT(Table1[[#This Row],[Order Date]],"mmmm")</f>
        <v>April</v>
      </c>
      <c r="AB331" s="8" t="str">
        <f>TEXT(Table1[[#This Row],[Order Date]],"yyyy")</f>
        <v>2015</v>
      </c>
      <c r="AC331" s="10">
        <v>42124</v>
      </c>
      <c r="AD331" s="2">
        <v>23.5428</v>
      </c>
      <c r="AE331" s="2">
        <v>3</v>
      </c>
      <c r="AF331" s="2">
        <v>46.23</v>
      </c>
      <c r="AG331" s="2">
        <v>88198</v>
      </c>
      <c r="AH331" s="7" t="str">
        <f>IF(COUNTIF(Returns!$A$2:$A$1635,Orders!AG331)&gt;0,"Returned","Not Returned")</f>
        <v>Not Returned</v>
      </c>
    </row>
    <row r="332" spans="5:34" ht="12.75" customHeight="1" thickTop="1" thickBot="1">
      <c r="E332" s="11">
        <v>18493</v>
      </c>
      <c r="F332" s="12" t="s">
        <v>37</v>
      </c>
      <c r="G332" s="12">
        <v>0.02</v>
      </c>
      <c r="H332" s="12">
        <v>20.89</v>
      </c>
      <c r="I332" s="12">
        <v>11.52</v>
      </c>
      <c r="J332" s="12">
        <v>617</v>
      </c>
      <c r="K332" s="7" t="str">
        <f>IF(COUNTIF(Table1[Customer ID],Table1[[#This Row],[Customer ID]])&gt;1,"Repeat Customer","One-Time Customer")</f>
        <v>Repeat Customer</v>
      </c>
      <c r="L332" s="12" t="s">
        <v>722</v>
      </c>
      <c r="M332" s="12" t="s">
        <v>49</v>
      </c>
      <c r="N332" s="12" t="s">
        <v>114</v>
      </c>
      <c r="O332" s="12" t="s">
        <v>29</v>
      </c>
      <c r="P332" s="12" t="s">
        <v>141</v>
      </c>
      <c r="Q332" s="12" t="s">
        <v>59</v>
      </c>
      <c r="R332" s="12" t="s">
        <v>724</v>
      </c>
      <c r="S332" s="12">
        <v>0.83</v>
      </c>
      <c r="T332" s="7">
        <f>Table1[[#This Row],[Profit]]/Table1[[#This Row],[Sales]]</f>
        <v>-0.98865940991120027</v>
      </c>
      <c r="U332" s="12" t="s">
        <v>33</v>
      </c>
      <c r="V332" s="12" t="s">
        <v>34</v>
      </c>
      <c r="W332" s="12" t="s">
        <v>255</v>
      </c>
      <c r="X332" s="12" t="s">
        <v>718</v>
      </c>
      <c r="Y332" s="12">
        <v>81001</v>
      </c>
      <c r="Z332" s="13">
        <v>42123</v>
      </c>
      <c r="AA332" s="14" t="str">
        <f>TEXT(Table1[[#This Row],[Order Date]],"mmmm")</f>
        <v>April</v>
      </c>
      <c r="AB332" s="8" t="str">
        <f>TEXT(Table1[[#This Row],[Order Date]],"yyyy")</f>
        <v>2015</v>
      </c>
      <c r="AC332" s="13">
        <v>42124</v>
      </c>
      <c r="AD332" s="12">
        <v>-276.11279999999999</v>
      </c>
      <c r="AE332" s="12">
        <v>13</v>
      </c>
      <c r="AF332" s="12">
        <v>279.27999999999997</v>
      </c>
      <c r="AG332" s="12">
        <v>88198</v>
      </c>
      <c r="AH332" s="7" t="str">
        <f>IF(COUNTIF(Returns!$A$2:$A$1635,Orders!AG332)&gt;0,"Returned","Not Returned")</f>
        <v>Not Returned</v>
      </c>
    </row>
    <row r="333" spans="5:34" ht="12.75" customHeight="1" thickTop="1" thickBot="1">
      <c r="E333" s="9">
        <v>22196</v>
      </c>
      <c r="F333" s="2" t="s">
        <v>47</v>
      </c>
      <c r="G333" s="2">
        <v>0.06</v>
      </c>
      <c r="H333" s="2">
        <v>17.98</v>
      </c>
      <c r="I333" s="2">
        <v>4</v>
      </c>
      <c r="J333" s="2">
        <v>618</v>
      </c>
      <c r="K333" s="7" t="str">
        <f>IF(COUNTIF(Table1[Customer ID],Table1[[#This Row],[Customer ID]])&gt;1,"Repeat Customer","One-Time Customer")</f>
        <v>Repeat Customer</v>
      </c>
      <c r="L333" s="2" t="s">
        <v>725</v>
      </c>
      <c r="M333" s="2" t="s">
        <v>49</v>
      </c>
      <c r="N333" s="2" t="s">
        <v>114</v>
      </c>
      <c r="O333" s="2" t="s">
        <v>77</v>
      </c>
      <c r="P333" s="2" t="s">
        <v>180</v>
      </c>
      <c r="Q333" s="2" t="s">
        <v>59</v>
      </c>
      <c r="R333" s="2" t="s">
        <v>181</v>
      </c>
      <c r="S333" s="2">
        <v>0.79</v>
      </c>
      <c r="T333" s="7">
        <f>Table1[[#This Row],[Profit]]/Table1[[#This Row],[Sales]]</f>
        <v>-1.1151869825863545</v>
      </c>
      <c r="U333" s="2" t="s">
        <v>33</v>
      </c>
      <c r="V333" s="2" t="s">
        <v>34</v>
      </c>
      <c r="W333" s="2" t="s">
        <v>255</v>
      </c>
      <c r="X333" s="2" t="s">
        <v>726</v>
      </c>
      <c r="Y333" s="2">
        <v>81007</v>
      </c>
      <c r="Z333" s="10">
        <v>42087</v>
      </c>
      <c r="AA333" s="14" t="str">
        <f>TEXT(Table1[[#This Row],[Order Date]],"mmmm")</f>
        <v>March</v>
      </c>
      <c r="AB333" s="8" t="str">
        <f>TEXT(Table1[[#This Row],[Order Date]],"yyyy")</f>
        <v>2015</v>
      </c>
      <c r="AC333" s="10">
        <v>42088</v>
      </c>
      <c r="AD333" s="2">
        <v>-78.13</v>
      </c>
      <c r="AE333" s="2">
        <v>4</v>
      </c>
      <c r="AF333" s="2">
        <v>70.06</v>
      </c>
      <c r="AG333" s="2">
        <v>88197</v>
      </c>
      <c r="AH333" s="7" t="str">
        <f>IF(COUNTIF(Returns!$A$2:$A$1635,Orders!AG333)&gt;0,"Returned","Not Returned")</f>
        <v>Not Returned</v>
      </c>
    </row>
    <row r="334" spans="5:34" ht="12.75" customHeight="1" thickTop="1" thickBot="1">
      <c r="E334" s="11">
        <v>18490</v>
      </c>
      <c r="F334" s="12" t="s">
        <v>37</v>
      </c>
      <c r="G334" s="12">
        <v>0.06</v>
      </c>
      <c r="H334" s="12">
        <v>5.38</v>
      </c>
      <c r="I334" s="12">
        <v>5.24</v>
      </c>
      <c r="J334" s="12">
        <v>618</v>
      </c>
      <c r="K334" s="7" t="str">
        <f>IF(COUNTIF(Table1[Customer ID],Table1[[#This Row],[Customer ID]])&gt;1,"Repeat Customer","One-Time Customer")</f>
        <v>Repeat Customer</v>
      </c>
      <c r="L334" s="12" t="s">
        <v>725</v>
      </c>
      <c r="M334" s="12" t="s">
        <v>27</v>
      </c>
      <c r="N334" s="12" t="s">
        <v>114</v>
      </c>
      <c r="O334" s="12" t="s">
        <v>29</v>
      </c>
      <c r="P334" s="12" t="s">
        <v>109</v>
      </c>
      <c r="Q334" s="12" t="s">
        <v>59</v>
      </c>
      <c r="R334" s="12" t="s">
        <v>727</v>
      </c>
      <c r="S334" s="12">
        <v>0.36</v>
      </c>
      <c r="T334" s="7">
        <f>Table1[[#This Row],[Profit]]/Table1[[#This Row],[Sales]]</f>
        <v>-0.79040503544365692</v>
      </c>
      <c r="U334" s="12" t="s">
        <v>33</v>
      </c>
      <c r="V334" s="12" t="s">
        <v>34</v>
      </c>
      <c r="W334" s="12" t="s">
        <v>255</v>
      </c>
      <c r="X334" s="12" t="s">
        <v>726</v>
      </c>
      <c r="Y334" s="12">
        <v>81007</v>
      </c>
      <c r="Z334" s="13">
        <v>42123</v>
      </c>
      <c r="AA334" s="14" t="str">
        <f>TEXT(Table1[[#This Row],[Order Date]],"mmmm")</f>
        <v>April</v>
      </c>
      <c r="AB334" s="8" t="str">
        <f>TEXT(Table1[[#This Row],[Order Date]],"yyyy")</f>
        <v>2015</v>
      </c>
      <c r="AC334" s="13">
        <v>42124</v>
      </c>
      <c r="AD334" s="12">
        <v>-64.670940000000002</v>
      </c>
      <c r="AE334" s="12">
        <v>14</v>
      </c>
      <c r="AF334" s="12">
        <v>81.819999999999993</v>
      </c>
      <c r="AG334" s="12">
        <v>88198</v>
      </c>
      <c r="AH334" s="7" t="str">
        <f>IF(COUNTIF(Returns!$A$2:$A$1635,Orders!AG334)&gt;0,"Returned","Not Returned")</f>
        <v>Not Returned</v>
      </c>
    </row>
    <row r="335" spans="5:34" ht="12.75" customHeight="1" thickTop="1" thickBot="1">
      <c r="E335" s="9">
        <v>18491</v>
      </c>
      <c r="F335" s="2" t="s">
        <v>37</v>
      </c>
      <c r="G335" s="2">
        <v>0.03</v>
      </c>
      <c r="H335" s="2">
        <v>7.35</v>
      </c>
      <c r="I335" s="2">
        <v>5.96</v>
      </c>
      <c r="J335" s="2">
        <v>618</v>
      </c>
      <c r="K335" s="7" t="str">
        <f>IF(COUNTIF(Table1[Customer ID],Table1[[#This Row],[Customer ID]])&gt;1,"Repeat Customer","One-Time Customer")</f>
        <v>Repeat Customer</v>
      </c>
      <c r="L335" s="2" t="s">
        <v>725</v>
      </c>
      <c r="M335" s="2" t="s">
        <v>49</v>
      </c>
      <c r="N335" s="2" t="s">
        <v>114</v>
      </c>
      <c r="O335" s="2" t="s">
        <v>29</v>
      </c>
      <c r="P335" s="2" t="s">
        <v>93</v>
      </c>
      <c r="Q335" s="2" t="s">
        <v>59</v>
      </c>
      <c r="R335" s="2" t="s">
        <v>728</v>
      </c>
      <c r="S335" s="2">
        <v>0.38</v>
      </c>
      <c r="T335" s="7">
        <f>Table1[[#This Row],[Profit]]/Table1[[#This Row],[Sales]]</f>
        <v>-0.84446808510638294</v>
      </c>
      <c r="U335" s="2" t="s">
        <v>33</v>
      </c>
      <c r="V335" s="2" t="s">
        <v>34</v>
      </c>
      <c r="W335" s="2" t="s">
        <v>255</v>
      </c>
      <c r="X335" s="2" t="s">
        <v>726</v>
      </c>
      <c r="Y335" s="2">
        <v>81007</v>
      </c>
      <c r="Z335" s="10">
        <v>42123</v>
      </c>
      <c r="AA335" s="14" t="str">
        <f>TEXT(Table1[[#This Row],[Order Date]],"mmmm")</f>
        <v>April</v>
      </c>
      <c r="AB335" s="8" t="str">
        <f>TEXT(Table1[[#This Row],[Order Date]],"yyyy")</f>
        <v>2015</v>
      </c>
      <c r="AC335" s="10">
        <v>42124</v>
      </c>
      <c r="AD335" s="2">
        <v>-11.113199999999999</v>
      </c>
      <c r="AE335" s="2">
        <v>1</v>
      </c>
      <c r="AF335" s="2">
        <v>13.16</v>
      </c>
      <c r="AG335" s="2">
        <v>88198</v>
      </c>
      <c r="AH335" s="7" t="str">
        <f>IF(COUNTIF(Returns!$A$2:$A$1635,Orders!AG335)&gt;0,"Returned","Not Returned")</f>
        <v>Not Returned</v>
      </c>
    </row>
    <row r="336" spans="5:34" ht="12.75" customHeight="1" thickTop="1" thickBot="1">
      <c r="E336" s="11">
        <v>25539</v>
      </c>
      <c r="F336" s="12" t="s">
        <v>47</v>
      </c>
      <c r="G336" s="12">
        <v>0.03</v>
      </c>
      <c r="H336" s="12">
        <v>14.2</v>
      </c>
      <c r="I336" s="12">
        <v>5.3</v>
      </c>
      <c r="J336" s="12">
        <v>619</v>
      </c>
      <c r="K336" s="7" t="str">
        <f>IF(COUNTIF(Table1[Customer ID],Table1[[#This Row],[Customer ID]])&gt;1,"Repeat Customer","One-Time Customer")</f>
        <v>One-Time Customer</v>
      </c>
      <c r="L336" s="12" t="s">
        <v>729</v>
      </c>
      <c r="M336" s="12" t="s">
        <v>49</v>
      </c>
      <c r="N336" s="12" t="s">
        <v>114</v>
      </c>
      <c r="O336" s="12" t="s">
        <v>41</v>
      </c>
      <c r="P336" s="12" t="s">
        <v>50</v>
      </c>
      <c r="Q336" s="12" t="s">
        <v>31</v>
      </c>
      <c r="R336" s="12" t="s">
        <v>730</v>
      </c>
      <c r="S336" s="12">
        <v>0.46</v>
      </c>
      <c r="T336" s="7">
        <f>Table1[[#This Row],[Profit]]/Table1[[#This Row],[Sales]]</f>
        <v>0.51956500631129232</v>
      </c>
      <c r="U336" s="12" t="s">
        <v>33</v>
      </c>
      <c r="V336" s="12" t="s">
        <v>61</v>
      </c>
      <c r="W336" s="12" t="s">
        <v>300</v>
      </c>
      <c r="X336" s="12" t="s">
        <v>731</v>
      </c>
      <c r="Y336" s="12">
        <v>48195</v>
      </c>
      <c r="Z336" s="13">
        <v>42011</v>
      </c>
      <c r="AA336" s="14" t="str">
        <f>TEXT(Table1[[#This Row],[Order Date]],"mmmm")</f>
        <v>January</v>
      </c>
      <c r="AB336" s="8" t="str">
        <f>TEXT(Table1[[#This Row],[Order Date]],"yyyy")</f>
        <v>2015</v>
      </c>
      <c r="AC336" s="13">
        <v>42012</v>
      </c>
      <c r="AD336" s="12">
        <v>107.02</v>
      </c>
      <c r="AE336" s="12">
        <v>14</v>
      </c>
      <c r="AF336" s="12">
        <v>205.98</v>
      </c>
      <c r="AG336" s="12">
        <v>88196</v>
      </c>
      <c r="AH336" s="7" t="str">
        <f>IF(COUNTIF(Returns!$A$2:$A$1635,Orders!AG336)&gt;0,"Returned","Not Returned")</f>
        <v>Not Returned</v>
      </c>
    </row>
    <row r="337" spans="5:34" ht="12.75" customHeight="1" thickTop="1" thickBot="1">
      <c r="E337" s="9">
        <v>22248</v>
      </c>
      <c r="F337" s="2" t="s">
        <v>56</v>
      </c>
      <c r="G337" s="2">
        <v>0.1</v>
      </c>
      <c r="H337" s="2">
        <v>6.88</v>
      </c>
      <c r="I337" s="2">
        <v>2</v>
      </c>
      <c r="J337" s="2">
        <v>621</v>
      </c>
      <c r="K337" s="7" t="str">
        <f>IF(COUNTIF(Table1[Customer ID],Table1[[#This Row],[Customer ID]])&gt;1,"Repeat Customer","One-Time Customer")</f>
        <v>One-Time Customer</v>
      </c>
      <c r="L337" s="2" t="s">
        <v>732</v>
      </c>
      <c r="M337" s="2" t="s">
        <v>49</v>
      </c>
      <c r="N337" s="2" t="s">
        <v>40</v>
      </c>
      <c r="O337" s="2" t="s">
        <v>29</v>
      </c>
      <c r="P337" s="2" t="s">
        <v>93</v>
      </c>
      <c r="Q337" s="2" t="s">
        <v>31</v>
      </c>
      <c r="R337" s="2" t="s">
        <v>662</v>
      </c>
      <c r="S337" s="2">
        <v>0.39</v>
      </c>
      <c r="T337" s="7">
        <f>Table1[[#This Row],[Profit]]/Table1[[#This Row],[Sales]]</f>
        <v>0.58550540368722193</v>
      </c>
      <c r="U337" s="2" t="s">
        <v>33</v>
      </c>
      <c r="V337" s="2" t="s">
        <v>53</v>
      </c>
      <c r="W337" s="2" t="s">
        <v>228</v>
      </c>
      <c r="X337" s="2" t="s">
        <v>396</v>
      </c>
      <c r="Y337" s="2">
        <v>6111</v>
      </c>
      <c r="Z337" s="10">
        <v>42061</v>
      </c>
      <c r="AA337" s="14" t="str">
        <f>TEXT(Table1[[#This Row],[Order Date]],"mmmm")</f>
        <v>February</v>
      </c>
      <c r="AB337" s="8" t="str">
        <f>TEXT(Table1[[#This Row],[Order Date]],"yyyy")</f>
        <v>2015</v>
      </c>
      <c r="AC337" s="10">
        <v>42062</v>
      </c>
      <c r="AD337" s="2">
        <v>18.420000000000002</v>
      </c>
      <c r="AE337" s="2">
        <v>5</v>
      </c>
      <c r="AF337" s="2">
        <v>31.46</v>
      </c>
      <c r="AG337" s="2">
        <v>91432</v>
      </c>
      <c r="AH337" s="7" t="str">
        <f>IF(COUNTIF(Returns!$A$2:$A$1635,Orders!AG337)&gt;0,"Returned","Not Returned")</f>
        <v>Not Returned</v>
      </c>
    </row>
    <row r="338" spans="5:34" ht="12.75" customHeight="1" thickTop="1" thickBot="1">
      <c r="E338" s="11">
        <v>22247</v>
      </c>
      <c r="F338" s="12" t="s">
        <v>56</v>
      </c>
      <c r="G338" s="12">
        <v>0.06</v>
      </c>
      <c r="H338" s="12">
        <v>195.99</v>
      </c>
      <c r="I338" s="12">
        <v>8.99</v>
      </c>
      <c r="J338" s="12">
        <v>622</v>
      </c>
      <c r="K338" s="7" t="str">
        <f>IF(COUNTIF(Table1[Customer ID],Table1[[#This Row],[Customer ID]])&gt;1,"Repeat Customer","One-Time Customer")</f>
        <v>One-Time Customer</v>
      </c>
      <c r="L338" s="12" t="s">
        <v>733</v>
      </c>
      <c r="M338" s="12" t="s">
        <v>49</v>
      </c>
      <c r="N338" s="12" t="s">
        <v>40</v>
      </c>
      <c r="O338" s="12" t="s">
        <v>77</v>
      </c>
      <c r="P338" s="12" t="s">
        <v>78</v>
      </c>
      <c r="Q338" s="12" t="s">
        <v>59</v>
      </c>
      <c r="R338" s="12" t="s">
        <v>734</v>
      </c>
      <c r="S338" s="12">
        <v>0.6</v>
      </c>
      <c r="T338" s="7">
        <f>Table1[[#This Row],[Profit]]/Table1[[#This Row],[Sales]]</f>
        <v>0.36826243189984931</v>
      </c>
      <c r="U338" s="12" t="s">
        <v>33</v>
      </c>
      <c r="V338" s="12" t="s">
        <v>53</v>
      </c>
      <c r="W338" s="12" t="s">
        <v>188</v>
      </c>
      <c r="X338" s="12" t="s">
        <v>511</v>
      </c>
      <c r="Y338" s="12">
        <v>4210</v>
      </c>
      <c r="Z338" s="13">
        <v>42061</v>
      </c>
      <c r="AA338" s="14" t="str">
        <f>TEXT(Table1[[#This Row],[Order Date]],"mmmm")</f>
        <v>February</v>
      </c>
      <c r="AB338" s="8" t="str">
        <f>TEXT(Table1[[#This Row],[Order Date]],"yyyy")</f>
        <v>2015</v>
      </c>
      <c r="AC338" s="13">
        <v>42063</v>
      </c>
      <c r="AD338" s="12">
        <v>349.47</v>
      </c>
      <c r="AE338" s="12">
        <v>6</v>
      </c>
      <c r="AF338" s="12">
        <v>948.97</v>
      </c>
      <c r="AG338" s="12">
        <v>91432</v>
      </c>
      <c r="AH338" s="7" t="str">
        <f>IF(COUNTIF(Returns!$A$2:$A$1635,Orders!AG338)&gt;0,"Returned","Not Returned")</f>
        <v>Not Returned</v>
      </c>
    </row>
    <row r="339" spans="5:34" ht="12.75" customHeight="1" thickTop="1" thickBot="1">
      <c r="E339" s="9">
        <v>24880</v>
      </c>
      <c r="F339" s="2" t="s">
        <v>25</v>
      </c>
      <c r="G339" s="2">
        <v>0.05</v>
      </c>
      <c r="H339" s="2">
        <v>6.48</v>
      </c>
      <c r="I339" s="2">
        <v>8.4</v>
      </c>
      <c r="J339" s="2">
        <v>623</v>
      </c>
      <c r="K339" s="7" t="str">
        <f>IF(COUNTIF(Table1[Customer ID],Table1[[#This Row],[Customer ID]])&gt;1,"Repeat Customer","One-Time Customer")</f>
        <v>One-Time Customer</v>
      </c>
      <c r="L339" s="2" t="s">
        <v>735</v>
      </c>
      <c r="M339" s="2" t="s">
        <v>49</v>
      </c>
      <c r="N339" s="2" t="s">
        <v>40</v>
      </c>
      <c r="O339" s="2" t="s">
        <v>29</v>
      </c>
      <c r="P339" s="2" t="s">
        <v>93</v>
      </c>
      <c r="Q339" s="2" t="s">
        <v>59</v>
      </c>
      <c r="R339" s="2" t="s">
        <v>736</v>
      </c>
      <c r="S339" s="2">
        <v>0.37</v>
      </c>
      <c r="T339" s="7">
        <f>Table1[[#This Row],[Profit]]/Table1[[#This Row],[Sales]]</f>
        <v>-1.6522841083290751</v>
      </c>
      <c r="U339" s="2" t="s">
        <v>33</v>
      </c>
      <c r="V339" s="2" t="s">
        <v>53</v>
      </c>
      <c r="W339" s="2" t="s">
        <v>197</v>
      </c>
      <c r="X339" s="2" t="s">
        <v>737</v>
      </c>
      <c r="Y339" s="2">
        <v>3101</v>
      </c>
      <c r="Z339" s="10">
        <v>42095</v>
      </c>
      <c r="AA339" s="14" t="str">
        <f>TEXT(Table1[[#This Row],[Order Date]],"mmmm")</f>
        <v>April</v>
      </c>
      <c r="AB339" s="8" t="str">
        <f>TEXT(Table1[[#This Row],[Order Date]],"yyyy")</f>
        <v>2015</v>
      </c>
      <c r="AC339" s="10">
        <v>42097</v>
      </c>
      <c r="AD339" s="2">
        <v>-226.34640000000002</v>
      </c>
      <c r="AE339" s="2">
        <v>21</v>
      </c>
      <c r="AF339" s="2">
        <v>136.99</v>
      </c>
      <c r="AG339" s="2">
        <v>91433</v>
      </c>
      <c r="AH339" s="7" t="str">
        <f>IF(COUNTIF(Returns!$A$2:$A$1635,Orders!AG339)&gt;0,"Returned","Not Returned")</f>
        <v>Not Returned</v>
      </c>
    </row>
    <row r="340" spans="5:34" ht="12.75" customHeight="1" thickTop="1" thickBot="1">
      <c r="E340" s="11">
        <v>24881</v>
      </c>
      <c r="F340" s="12" t="s">
        <v>25</v>
      </c>
      <c r="G340" s="12">
        <v>0.05</v>
      </c>
      <c r="H340" s="12">
        <v>55.99</v>
      </c>
      <c r="I340" s="12">
        <v>5</v>
      </c>
      <c r="J340" s="12">
        <v>624</v>
      </c>
      <c r="K340" s="7" t="str">
        <f>IF(COUNTIF(Table1[Customer ID],Table1[[#This Row],[Customer ID]])&gt;1,"Repeat Customer","One-Time Customer")</f>
        <v>One-Time Customer</v>
      </c>
      <c r="L340" s="12" t="s">
        <v>738</v>
      </c>
      <c r="M340" s="12" t="s">
        <v>49</v>
      </c>
      <c r="N340" s="12" t="s">
        <v>40</v>
      </c>
      <c r="O340" s="12" t="s">
        <v>77</v>
      </c>
      <c r="P340" s="12" t="s">
        <v>78</v>
      </c>
      <c r="Q340" s="12" t="s">
        <v>51</v>
      </c>
      <c r="R340" s="12" t="s">
        <v>689</v>
      </c>
      <c r="S340" s="12">
        <v>0.8</v>
      </c>
      <c r="T340" s="7">
        <f>Table1[[#This Row],[Profit]]/Table1[[#This Row],[Sales]]</f>
        <v>-2.8298695652173911</v>
      </c>
      <c r="U340" s="12" t="s">
        <v>33</v>
      </c>
      <c r="V340" s="12" t="s">
        <v>53</v>
      </c>
      <c r="W340" s="12" t="s">
        <v>149</v>
      </c>
      <c r="X340" s="12" t="s">
        <v>739</v>
      </c>
      <c r="Y340" s="12">
        <v>5701</v>
      </c>
      <c r="Z340" s="13">
        <v>42095</v>
      </c>
      <c r="AA340" s="14" t="str">
        <f>TEXT(Table1[[#This Row],[Order Date]],"mmmm")</f>
        <v>April</v>
      </c>
      <c r="AB340" s="8" t="str">
        <f>TEXT(Table1[[#This Row],[Order Date]],"yyyy")</f>
        <v>2015</v>
      </c>
      <c r="AC340" s="13">
        <v>42095</v>
      </c>
      <c r="AD340" s="12">
        <v>-281.17583999999999</v>
      </c>
      <c r="AE340" s="12">
        <v>2</v>
      </c>
      <c r="AF340" s="12">
        <v>99.36</v>
      </c>
      <c r="AG340" s="12">
        <v>91433</v>
      </c>
      <c r="AH340" s="7" t="str">
        <f>IF(COUNTIF(Returns!$A$2:$A$1635,Orders!AG340)&gt;0,"Returned","Not Returned")</f>
        <v>Not Returned</v>
      </c>
    </row>
    <row r="341" spans="5:34" ht="12.75" customHeight="1" thickTop="1" thickBot="1">
      <c r="E341" s="9">
        <v>21718</v>
      </c>
      <c r="F341" s="2" t="s">
        <v>56</v>
      </c>
      <c r="G341" s="2">
        <v>0.02</v>
      </c>
      <c r="H341" s="2">
        <v>419.19</v>
      </c>
      <c r="I341" s="2">
        <v>19.989999999999998</v>
      </c>
      <c r="J341" s="2">
        <v>627</v>
      </c>
      <c r="K341" s="7" t="str">
        <f>IF(COUNTIF(Table1[Customer ID],Table1[[#This Row],[Customer ID]])&gt;1,"Repeat Customer","One-Time Customer")</f>
        <v>One-Time Customer</v>
      </c>
      <c r="L341" s="2" t="s">
        <v>740</v>
      </c>
      <c r="M341" s="2" t="s">
        <v>49</v>
      </c>
      <c r="N341" s="2" t="s">
        <v>28</v>
      </c>
      <c r="O341" s="2" t="s">
        <v>29</v>
      </c>
      <c r="P341" s="2" t="s">
        <v>141</v>
      </c>
      <c r="Q341" s="2" t="s">
        <v>59</v>
      </c>
      <c r="R341" s="2" t="s">
        <v>741</v>
      </c>
      <c r="S341" s="2">
        <v>0.57999999999999996</v>
      </c>
      <c r="T341" s="7">
        <f>Table1[[#This Row],[Profit]]/Table1[[#This Row],[Sales]]</f>
        <v>0.69</v>
      </c>
      <c r="U341" s="2" t="s">
        <v>33</v>
      </c>
      <c r="V341" s="2" t="s">
        <v>53</v>
      </c>
      <c r="W341" s="2" t="s">
        <v>154</v>
      </c>
      <c r="X341" s="2" t="s">
        <v>742</v>
      </c>
      <c r="Y341" s="2">
        <v>43952</v>
      </c>
      <c r="Z341" s="10">
        <v>42115</v>
      </c>
      <c r="AA341" s="14" t="str">
        <f>TEXT(Table1[[#This Row],[Order Date]],"mmmm")</f>
        <v>April</v>
      </c>
      <c r="AB341" s="8" t="str">
        <f>TEXT(Table1[[#This Row],[Order Date]],"yyyy")</f>
        <v>2015</v>
      </c>
      <c r="AC341" s="10">
        <v>42116</v>
      </c>
      <c r="AD341" s="2">
        <v>6610.2</v>
      </c>
      <c r="AE341" s="2">
        <v>22</v>
      </c>
      <c r="AF341" s="2">
        <v>9580</v>
      </c>
      <c r="AG341" s="2">
        <v>90469</v>
      </c>
      <c r="AH341" s="7" t="str">
        <f>IF(COUNTIF(Returns!$A$2:$A$1635,Orders!AG341)&gt;0,"Returned","Not Returned")</f>
        <v>Not Returned</v>
      </c>
    </row>
    <row r="342" spans="5:34" ht="12.75" customHeight="1" thickTop="1" thickBot="1">
      <c r="E342" s="11">
        <v>19364</v>
      </c>
      <c r="F342" s="12" t="s">
        <v>25</v>
      </c>
      <c r="G342" s="12">
        <v>0.01</v>
      </c>
      <c r="H342" s="12">
        <v>2.08</v>
      </c>
      <c r="I342" s="12">
        <v>5.33</v>
      </c>
      <c r="J342" s="12">
        <v>635</v>
      </c>
      <c r="K342" s="7" t="str">
        <f>IF(COUNTIF(Table1[Customer ID],Table1[[#This Row],[Customer ID]])&gt;1,"Repeat Customer","One-Time Customer")</f>
        <v>Repeat Customer</v>
      </c>
      <c r="L342" s="12" t="s">
        <v>743</v>
      </c>
      <c r="M342" s="12" t="s">
        <v>49</v>
      </c>
      <c r="N342" s="12" t="s">
        <v>28</v>
      </c>
      <c r="O342" s="12" t="s">
        <v>41</v>
      </c>
      <c r="P342" s="12" t="s">
        <v>50</v>
      </c>
      <c r="Q342" s="12" t="s">
        <v>59</v>
      </c>
      <c r="R342" s="12" t="s">
        <v>744</v>
      </c>
      <c r="S342" s="12">
        <v>0.43</v>
      </c>
      <c r="T342" s="7">
        <f>Table1[[#This Row],[Profit]]/Table1[[#This Row],[Sales]]</f>
        <v>-3.6621610169491525</v>
      </c>
      <c r="U342" s="12" t="s">
        <v>33</v>
      </c>
      <c r="V342" s="12" t="s">
        <v>61</v>
      </c>
      <c r="W342" s="12" t="s">
        <v>62</v>
      </c>
      <c r="X342" s="12" t="s">
        <v>745</v>
      </c>
      <c r="Y342" s="12">
        <v>55106</v>
      </c>
      <c r="Z342" s="13">
        <v>42099</v>
      </c>
      <c r="AA342" s="14" t="str">
        <f>TEXT(Table1[[#This Row],[Order Date]],"mmmm")</f>
        <v>April</v>
      </c>
      <c r="AB342" s="8" t="str">
        <f>TEXT(Table1[[#This Row],[Order Date]],"yyyy")</f>
        <v>2015</v>
      </c>
      <c r="AC342" s="13">
        <v>42099</v>
      </c>
      <c r="AD342" s="12">
        <v>-103.7124</v>
      </c>
      <c r="AE342" s="12">
        <v>12</v>
      </c>
      <c r="AF342" s="12">
        <v>28.32</v>
      </c>
      <c r="AG342" s="12">
        <v>89284</v>
      </c>
      <c r="AH342" s="7" t="str">
        <f>IF(COUNTIF(Returns!$A$2:$A$1635,Orders!AG342)&gt;0,"Returned","Not Returned")</f>
        <v>Not Returned</v>
      </c>
    </row>
    <row r="343" spans="5:34" ht="12.75" customHeight="1" thickTop="1" thickBot="1">
      <c r="E343" s="9">
        <v>19365</v>
      </c>
      <c r="F343" s="2" t="s">
        <v>25</v>
      </c>
      <c r="G343" s="2">
        <v>0.03</v>
      </c>
      <c r="H343" s="2">
        <v>370.98</v>
      </c>
      <c r="I343" s="2">
        <v>99</v>
      </c>
      <c r="J343" s="2">
        <v>635</v>
      </c>
      <c r="K343" s="7" t="str">
        <f>IF(COUNTIF(Table1[Customer ID],Table1[[#This Row],[Customer ID]])&gt;1,"Repeat Customer","One-Time Customer")</f>
        <v>Repeat Customer</v>
      </c>
      <c r="L343" s="2" t="s">
        <v>743</v>
      </c>
      <c r="M343" s="2" t="s">
        <v>39</v>
      </c>
      <c r="N343" s="2" t="s">
        <v>28</v>
      </c>
      <c r="O343" s="2" t="s">
        <v>29</v>
      </c>
      <c r="P343" s="2" t="s">
        <v>141</v>
      </c>
      <c r="Q343" s="2" t="s">
        <v>43</v>
      </c>
      <c r="R343" s="2" t="s">
        <v>746</v>
      </c>
      <c r="S343" s="2">
        <v>0.65</v>
      </c>
      <c r="T343" s="7">
        <f>Table1[[#This Row],[Profit]]/Table1[[#This Row],[Sales]]</f>
        <v>-5.3815517711702586E-2</v>
      </c>
      <c r="U343" s="2" t="s">
        <v>33</v>
      </c>
      <c r="V343" s="2" t="s">
        <v>61</v>
      </c>
      <c r="W343" s="2" t="s">
        <v>62</v>
      </c>
      <c r="X343" s="2" t="s">
        <v>745</v>
      </c>
      <c r="Y343" s="2">
        <v>55106</v>
      </c>
      <c r="Z343" s="10">
        <v>42099</v>
      </c>
      <c r="AA343" s="14" t="str">
        <f>TEXT(Table1[[#This Row],[Order Date]],"mmmm")</f>
        <v>April</v>
      </c>
      <c r="AB343" s="8" t="str">
        <f>TEXT(Table1[[#This Row],[Order Date]],"yyyy")</f>
        <v>2015</v>
      </c>
      <c r="AC343" s="10">
        <v>42100</v>
      </c>
      <c r="AD343" s="2">
        <v>-124.2864</v>
      </c>
      <c r="AE343" s="2">
        <v>6</v>
      </c>
      <c r="AF343" s="2">
        <v>2309.4899999999998</v>
      </c>
      <c r="AG343" s="2">
        <v>89284</v>
      </c>
      <c r="AH343" s="7" t="str">
        <f>IF(COUNTIF(Returns!$A$2:$A$1635,Orders!AG343)&gt;0,"Returned","Not Returned")</f>
        <v>Not Returned</v>
      </c>
    </row>
    <row r="344" spans="5:34" ht="12.75" customHeight="1" thickTop="1" thickBot="1">
      <c r="E344" s="11">
        <v>19539</v>
      </c>
      <c r="F344" s="12" t="s">
        <v>106</v>
      </c>
      <c r="G344" s="12">
        <v>0.06</v>
      </c>
      <c r="H344" s="12">
        <v>160.97999999999999</v>
      </c>
      <c r="I344" s="12">
        <v>35.020000000000003</v>
      </c>
      <c r="J344" s="12">
        <v>637</v>
      </c>
      <c r="K344" s="7" t="str">
        <f>IF(COUNTIF(Table1[Customer ID],Table1[[#This Row],[Customer ID]])&gt;1,"Repeat Customer","One-Time Customer")</f>
        <v>One-Time Customer</v>
      </c>
      <c r="L344" s="12" t="s">
        <v>747</v>
      </c>
      <c r="M344" s="12" t="s">
        <v>39</v>
      </c>
      <c r="N344" s="12" t="s">
        <v>114</v>
      </c>
      <c r="O344" s="12" t="s">
        <v>41</v>
      </c>
      <c r="P344" s="12" t="s">
        <v>191</v>
      </c>
      <c r="Q344" s="12" t="s">
        <v>121</v>
      </c>
      <c r="R344" s="12" t="s">
        <v>748</v>
      </c>
      <c r="S344" s="12">
        <v>0.72</v>
      </c>
      <c r="T344" s="7">
        <f>Table1[[#This Row],[Profit]]/Table1[[#This Row],[Sales]]</f>
        <v>-0.18642705822193004</v>
      </c>
      <c r="U344" s="12" t="s">
        <v>33</v>
      </c>
      <c r="V344" s="12" t="s">
        <v>34</v>
      </c>
      <c r="W344" s="12" t="s">
        <v>45</v>
      </c>
      <c r="X344" s="12" t="s">
        <v>749</v>
      </c>
      <c r="Y344" s="12">
        <v>95051</v>
      </c>
      <c r="Z344" s="13">
        <v>42083</v>
      </c>
      <c r="AA344" s="14" t="str">
        <f>TEXT(Table1[[#This Row],[Order Date]],"mmmm")</f>
        <v>March</v>
      </c>
      <c r="AB344" s="8" t="str">
        <f>TEXT(Table1[[#This Row],[Order Date]],"yyyy")</f>
        <v>2015</v>
      </c>
      <c r="AC344" s="13">
        <v>42087</v>
      </c>
      <c r="AD344" s="12">
        <v>-229.68</v>
      </c>
      <c r="AE344" s="12">
        <v>8</v>
      </c>
      <c r="AF344" s="12">
        <v>1232.01</v>
      </c>
      <c r="AG344" s="12">
        <v>87953</v>
      </c>
      <c r="AH344" s="7" t="str">
        <f>IF(COUNTIF(Returns!$A$2:$A$1635,Orders!AG344)&gt;0,"Returned","Not Returned")</f>
        <v>Not Returned</v>
      </c>
    </row>
    <row r="345" spans="5:34" ht="12.75" customHeight="1" thickTop="1" thickBot="1">
      <c r="E345" s="9">
        <v>24387</v>
      </c>
      <c r="F345" s="2" t="s">
        <v>47</v>
      </c>
      <c r="G345" s="2">
        <v>0.06</v>
      </c>
      <c r="H345" s="2">
        <v>65.989999999999995</v>
      </c>
      <c r="I345" s="2">
        <v>8.8000000000000007</v>
      </c>
      <c r="J345" s="2">
        <v>638</v>
      </c>
      <c r="K345" s="7" t="str">
        <f>IF(COUNTIF(Table1[Customer ID],Table1[[#This Row],[Customer ID]])&gt;1,"Repeat Customer","One-Time Customer")</f>
        <v>Repeat Customer</v>
      </c>
      <c r="L345" s="2" t="s">
        <v>750</v>
      </c>
      <c r="M345" s="2" t="s">
        <v>27</v>
      </c>
      <c r="N345" s="2" t="s">
        <v>114</v>
      </c>
      <c r="O345" s="2" t="s">
        <v>77</v>
      </c>
      <c r="P345" s="2" t="s">
        <v>78</v>
      </c>
      <c r="Q345" s="2" t="s">
        <v>59</v>
      </c>
      <c r="R345" s="2" t="s">
        <v>751</v>
      </c>
      <c r="S345" s="2">
        <v>0.57999999999999996</v>
      </c>
      <c r="T345" s="7">
        <f>Table1[[#This Row],[Profit]]/Table1[[#This Row],[Sales]]</f>
        <v>0.56892057348236502</v>
      </c>
      <c r="U345" s="2" t="s">
        <v>33</v>
      </c>
      <c r="V345" s="2" t="s">
        <v>34</v>
      </c>
      <c r="W345" s="2" t="s">
        <v>45</v>
      </c>
      <c r="X345" s="2" t="s">
        <v>752</v>
      </c>
      <c r="Y345" s="2">
        <v>95062</v>
      </c>
      <c r="Z345" s="10">
        <v>42124</v>
      </c>
      <c r="AA345" s="14" t="str">
        <f>TEXT(Table1[[#This Row],[Order Date]],"mmmm")</f>
        <v>April</v>
      </c>
      <c r="AB345" s="8" t="str">
        <f>TEXT(Table1[[#This Row],[Order Date]],"yyyy")</f>
        <v>2015</v>
      </c>
      <c r="AC345" s="10">
        <v>42125</v>
      </c>
      <c r="AD345" s="2">
        <v>288.08999999999997</v>
      </c>
      <c r="AE345" s="2">
        <v>9</v>
      </c>
      <c r="AF345" s="2">
        <v>506.38</v>
      </c>
      <c r="AG345" s="2">
        <v>87954</v>
      </c>
      <c r="AH345" s="7" t="str">
        <f>IF(COUNTIF(Returns!$A$2:$A$1635,Orders!AG345)&gt;0,"Returned","Not Returned")</f>
        <v>Not Returned</v>
      </c>
    </row>
    <row r="346" spans="5:34" ht="12.75" customHeight="1" thickTop="1" thickBot="1">
      <c r="E346" s="11">
        <v>24388</v>
      </c>
      <c r="F346" s="12" t="s">
        <v>47</v>
      </c>
      <c r="G346" s="12">
        <v>0</v>
      </c>
      <c r="H346" s="12">
        <v>195.99</v>
      </c>
      <c r="I346" s="12">
        <v>4.2</v>
      </c>
      <c r="J346" s="12">
        <v>638</v>
      </c>
      <c r="K346" s="7" t="str">
        <f>IF(COUNTIF(Table1[Customer ID],Table1[[#This Row],[Customer ID]])&gt;1,"Repeat Customer","One-Time Customer")</f>
        <v>Repeat Customer</v>
      </c>
      <c r="L346" s="12" t="s">
        <v>750</v>
      </c>
      <c r="M346" s="12" t="s">
        <v>27</v>
      </c>
      <c r="N346" s="12" t="s">
        <v>114</v>
      </c>
      <c r="O346" s="12" t="s">
        <v>77</v>
      </c>
      <c r="P346" s="12" t="s">
        <v>78</v>
      </c>
      <c r="Q346" s="12" t="s">
        <v>59</v>
      </c>
      <c r="R346" s="12" t="s">
        <v>753</v>
      </c>
      <c r="S346" s="12">
        <v>0.56999999999999995</v>
      </c>
      <c r="T346" s="7">
        <f>Table1[[#This Row],[Profit]]/Table1[[#This Row],[Sales]]</f>
        <v>0.69</v>
      </c>
      <c r="U346" s="12" t="s">
        <v>33</v>
      </c>
      <c r="V346" s="12" t="s">
        <v>34</v>
      </c>
      <c r="W346" s="12" t="s">
        <v>45</v>
      </c>
      <c r="X346" s="12" t="s">
        <v>752</v>
      </c>
      <c r="Y346" s="12">
        <v>95062</v>
      </c>
      <c r="Z346" s="13">
        <v>42124</v>
      </c>
      <c r="AA346" s="14" t="str">
        <f>TEXT(Table1[[#This Row],[Order Date]],"mmmm")</f>
        <v>April</v>
      </c>
      <c r="AB346" s="8" t="str">
        <f>TEXT(Table1[[#This Row],[Order Date]],"yyyy")</f>
        <v>2015</v>
      </c>
      <c r="AC346" s="13">
        <v>42126</v>
      </c>
      <c r="AD346" s="12">
        <v>719.47679999999991</v>
      </c>
      <c r="AE346" s="12">
        <v>6</v>
      </c>
      <c r="AF346" s="12">
        <v>1042.72</v>
      </c>
      <c r="AG346" s="12">
        <v>87954</v>
      </c>
      <c r="AH346" s="7" t="str">
        <f>IF(COUNTIF(Returns!$A$2:$A$1635,Orders!AG346)&gt;0,"Returned","Not Returned")</f>
        <v>Not Returned</v>
      </c>
    </row>
    <row r="347" spans="5:34" ht="12.75" customHeight="1" thickTop="1" thickBot="1">
      <c r="E347" s="9">
        <v>25893</v>
      </c>
      <c r="F347" s="2" t="s">
        <v>37</v>
      </c>
      <c r="G347" s="2">
        <v>0</v>
      </c>
      <c r="H347" s="2">
        <v>236.97</v>
      </c>
      <c r="I347" s="2">
        <v>59.24</v>
      </c>
      <c r="J347" s="2">
        <v>639</v>
      </c>
      <c r="K347" s="7" t="str">
        <f>IF(COUNTIF(Table1[Customer ID],Table1[[#This Row],[Customer ID]])&gt;1,"Repeat Customer","One-Time Customer")</f>
        <v>One-Time Customer</v>
      </c>
      <c r="L347" s="2" t="s">
        <v>754</v>
      </c>
      <c r="M347" s="2" t="s">
        <v>39</v>
      </c>
      <c r="N347" s="2" t="s">
        <v>114</v>
      </c>
      <c r="O347" s="2" t="s">
        <v>41</v>
      </c>
      <c r="P347" s="2" t="s">
        <v>152</v>
      </c>
      <c r="Q347" s="2" t="s">
        <v>121</v>
      </c>
      <c r="R347" s="2" t="s">
        <v>755</v>
      </c>
      <c r="S347" s="2">
        <v>0.61</v>
      </c>
      <c r="T347" s="7">
        <f>Table1[[#This Row],[Profit]]/Table1[[#This Row],[Sales]]</f>
        <v>0.67350317247769653</v>
      </c>
      <c r="U347" s="2" t="s">
        <v>33</v>
      </c>
      <c r="V347" s="2" t="s">
        <v>34</v>
      </c>
      <c r="W347" s="2" t="s">
        <v>45</v>
      </c>
      <c r="X347" s="2" t="s">
        <v>756</v>
      </c>
      <c r="Y347" s="2">
        <v>93454</v>
      </c>
      <c r="Z347" s="10">
        <v>42049</v>
      </c>
      <c r="AA347" s="14" t="str">
        <f>TEXT(Table1[[#This Row],[Order Date]],"mmmm")</f>
        <v>February</v>
      </c>
      <c r="AB347" s="8" t="str">
        <f>TEXT(Table1[[#This Row],[Order Date]],"yyyy")</f>
        <v>2015</v>
      </c>
      <c r="AC347" s="10">
        <v>42050</v>
      </c>
      <c r="AD347" s="2">
        <v>1192.04</v>
      </c>
      <c r="AE347" s="2">
        <v>9</v>
      </c>
      <c r="AF347" s="2">
        <v>1769.91</v>
      </c>
      <c r="AG347" s="2">
        <v>87952</v>
      </c>
      <c r="AH347" s="7" t="str">
        <f>IF(COUNTIF(Returns!$A$2:$A$1635,Orders!AG347)&gt;0,"Returned","Not Returned")</f>
        <v>Not Returned</v>
      </c>
    </row>
    <row r="348" spans="5:34" ht="12.75" customHeight="1" thickTop="1" thickBot="1">
      <c r="E348" s="11">
        <v>7893</v>
      </c>
      <c r="F348" s="12" t="s">
        <v>37</v>
      </c>
      <c r="G348" s="12">
        <v>0</v>
      </c>
      <c r="H348" s="12">
        <v>236.97</v>
      </c>
      <c r="I348" s="12">
        <v>59.24</v>
      </c>
      <c r="J348" s="12">
        <v>640</v>
      </c>
      <c r="K348" s="7" t="str">
        <f>IF(COUNTIF(Table1[Customer ID],Table1[[#This Row],[Customer ID]])&gt;1,"Repeat Customer","One-Time Customer")</f>
        <v>Repeat Customer</v>
      </c>
      <c r="L348" s="12" t="s">
        <v>757</v>
      </c>
      <c r="M348" s="12" t="s">
        <v>39</v>
      </c>
      <c r="N348" s="12" t="s">
        <v>114</v>
      </c>
      <c r="O348" s="12" t="s">
        <v>41</v>
      </c>
      <c r="P348" s="12" t="s">
        <v>152</v>
      </c>
      <c r="Q348" s="12" t="s">
        <v>121</v>
      </c>
      <c r="R348" s="12" t="s">
        <v>755</v>
      </c>
      <c r="S348" s="12">
        <v>0.61</v>
      </c>
      <c r="T348" s="7">
        <f>Table1[[#This Row],[Profit]]/Table1[[#This Row],[Sales]]</f>
        <v>0.17827989602682484</v>
      </c>
      <c r="U348" s="12" t="s">
        <v>33</v>
      </c>
      <c r="V348" s="12" t="s">
        <v>34</v>
      </c>
      <c r="W348" s="12" t="s">
        <v>35</v>
      </c>
      <c r="X348" s="12" t="s">
        <v>209</v>
      </c>
      <c r="Y348" s="12">
        <v>98119</v>
      </c>
      <c r="Z348" s="13">
        <v>42049</v>
      </c>
      <c r="AA348" s="14" t="str">
        <f>TEXT(Table1[[#This Row],[Order Date]],"mmmm")</f>
        <v>February</v>
      </c>
      <c r="AB348" s="8" t="str">
        <f>TEXT(Table1[[#This Row],[Order Date]],"yyyy")</f>
        <v>2015</v>
      </c>
      <c r="AC348" s="13">
        <v>42050</v>
      </c>
      <c r="AD348" s="12">
        <v>1192.04</v>
      </c>
      <c r="AE348" s="12">
        <v>34</v>
      </c>
      <c r="AF348" s="12">
        <v>6686.34</v>
      </c>
      <c r="AG348" s="12">
        <v>56452</v>
      </c>
      <c r="AH348" s="7" t="str">
        <f>IF(COUNTIF(Returns!$A$2:$A$1635,Orders!AG348)&gt;0,"Returned","Not Returned")</f>
        <v>Returned</v>
      </c>
    </row>
    <row r="349" spans="5:34" ht="12.75" customHeight="1" thickTop="1" thickBot="1">
      <c r="E349" s="9">
        <v>1539</v>
      </c>
      <c r="F349" s="2" t="s">
        <v>106</v>
      </c>
      <c r="G349" s="2">
        <v>0.06</v>
      </c>
      <c r="H349" s="2">
        <v>160.97999999999999</v>
      </c>
      <c r="I349" s="2">
        <v>35.020000000000003</v>
      </c>
      <c r="J349" s="2">
        <v>640</v>
      </c>
      <c r="K349" s="7" t="str">
        <f>IF(COUNTIF(Table1[Customer ID],Table1[[#This Row],[Customer ID]])&gt;1,"Repeat Customer","One-Time Customer")</f>
        <v>Repeat Customer</v>
      </c>
      <c r="L349" s="2" t="s">
        <v>757</v>
      </c>
      <c r="M349" s="2" t="s">
        <v>39</v>
      </c>
      <c r="N349" s="2" t="s">
        <v>114</v>
      </c>
      <c r="O349" s="2" t="s">
        <v>41</v>
      </c>
      <c r="P349" s="2" t="s">
        <v>191</v>
      </c>
      <c r="Q349" s="2" t="s">
        <v>121</v>
      </c>
      <c r="R349" s="2" t="s">
        <v>748</v>
      </c>
      <c r="S349" s="2">
        <v>0.72</v>
      </c>
      <c r="T349" s="7">
        <f>Table1[[#This Row],[Profit]]/Table1[[#This Row],[Sales]]</f>
        <v>-4.9713747686713348E-2</v>
      </c>
      <c r="U349" s="2" t="s">
        <v>33</v>
      </c>
      <c r="V349" s="2" t="s">
        <v>34</v>
      </c>
      <c r="W349" s="2" t="s">
        <v>35</v>
      </c>
      <c r="X349" s="2" t="s">
        <v>209</v>
      </c>
      <c r="Y349" s="2">
        <v>98119</v>
      </c>
      <c r="Z349" s="10">
        <v>42083</v>
      </c>
      <c r="AA349" s="14" t="str">
        <f>TEXT(Table1[[#This Row],[Order Date]],"mmmm")</f>
        <v>March</v>
      </c>
      <c r="AB349" s="8" t="str">
        <f>TEXT(Table1[[#This Row],[Order Date]],"yyyy")</f>
        <v>2015</v>
      </c>
      <c r="AC349" s="10">
        <v>42087</v>
      </c>
      <c r="AD349" s="2">
        <v>-229.68</v>
      </c>
      <c r="AE349" s="2">
        <v>30</v>
      </c>
      <c r="AF349" s="2">
        <v>4620.05</v>
      </c>
      <c r="AG349" s="2">
        <v>11077</v>
      </c>
      <c r="AH349" s="7" t="str">
        <f>IF(COUNTIF(Returns!$A$2:$A$1635,Orders!AG349)&gt;0,"Returned","Not Returned")</f>
        <v>Not Returned</v>
      </c>
    </row>
    <row r="350" spans="5:34" ht="12.75" customHeight="1" thickTop="1" thickBot="1">
      <c r="E350" s="11">
        <v>6387</v>
      </c>
      <c r="F350" s="12" t="s">
        <v>47</v>
      </c>
      <c r="G350" s="12">
        <v>0.06</v>
      </c>
      <c r="H350" s="12">
        <v>65.989999999999995</v>
      </c>
      <c r="I350" s="12">
        <v>8.8000000000000007</v>
      </c>
      <c r="J350" s="12">
        <v>640</v>
      </c>
      <c r="K350" s="7" t="str">
        <f>IF(COUNTIF(Table1[Customer ID],Table1[[#This Row],[Customer ID]])&gt;1,"Repeat Customer","One-Time Customer")</f>
        <v>Repeat Customer</v>
      </c>
      <c r="L350" s="12" t="s">
        <v>757</v>
      </c>
      <c r="M350" s="12" t="s">
        <v>27</v>
      </c>
      <c r="N350" s="12" t="s">
        <v>114</v>
      </c>
      <c r="O350" s="12" t="s">
        <v>77</v>
      </c>
      <c r="P350" s="12" t="s">
        <v>78</v>
      </c>
      <c r="Q350" s="12" t="s">
        <v>59</v>
      </c>
      <c r="R350" s="12" t="s">
        <v>751</v>
      </c>
      <c r="S350" s="12">
        <v>0.57999999999999996</v>
      </c>
      <c r="T350" s="7">
        <f>Table1[[#This Row],[Profit]]/Table1[[#This Row],[Sales]]</f>
        <v>0.15059749709876735</v>
      </c>
      <c r="U350" s="12" t="s">
        <v>33</v>
      </c>
      <c r="V350" s="12" t="s">
        <v>34</v>
      </c>
      <c r="W350" s="12" t="s">
        <v>35</v>
      </c>
      <c r="X350" s="12" t="s">
        <v>209</v>
      </c>
      <c r="Y350" s="12">
        <v>98119</v>
      </c>
      <c r="Z350" s="13">
        <v>42124</v>
      </c>
      <c r="AA350" s="14" t="str">
        <f>TEXT(Table1[[#This Row],[Order Date]],"mmmm")</f>
        <v>April</v>
      </c>
      <c r="AB350" s="8" t="str">
        <f>TEXT(Table1[[#This Row],[Order Date]],"yyyy")</f>
        <v>2015</v>
      </c>
      <c r="AC350" s="13">
        <v>42125</v>
      </c>
      <c r="AD350" s="12">
        <v>288.08999999999997</v>
      </c>
      <c r="AE350" s="12">
        <v>34</v>
      </c>
      <c r="AF350" s="12">
        <v>1912.98</v>
      </c>
      <c r="AG350" s="12">
        <v>45380</v>
      </c>
      <c r="AH350" s="7" t="str">
        <f>IF(COUNTIF(Returns!$A$2:$A$1635,Orders!AG350)&gt;0,"Returned","Not Returned")</f>
        <v>Not Returned</v>
      </c>
    </row>
    <row r="351" spans="5:34" ht="12.75" customHeight="1" thickTop="1" thickBot="1">
      <c r="E351" s="9">
        <v>6388</v>
      </c>
      <c r="F351" s="2" t="s">
        <v>47</v>
      </c>
      <c r="G351" s="2">
        <v>0</v>
      </c>
      <c r="H351" s="2">
        <v>195.99</v>
      </c>
      <c r="I351" s="2">
        <v>4.2</v>
      </c>
      <c r="J351" s="2">
        <v>640</v>
      </c>
      <c r="K351" s="7" t="str">
        <f>IF(COUNTIF(Table1[Customer ID],Table1[[#This Row],[Customer ID]])&gt;1,"Repeat Customer","One-Time Customer")</f>
        <v>Repeat Customer</v>
      </c>
      <c r="L351" s="2" t="s">
        <v>757</v>
      </c>
      <c r="M351" s="2" t="s">
        <v>27</v>
      </c>
      <c r="N351" s="2" t="s">
        <v>114</v>
      </c>
      <c r="O351" s="2" t="s">
        <v>77</v>
      </c>
      <c r="P351" s="2" t="s">
        <v>78</v>
      </c>
      <c r="Q351" s="2" t="s">
        <v>59</v>
      </c>
      <c r="R351" s="2" t="s">
        <v>753</v>
      </c>
      <c r="S351" s="2">
        <v>0.56999999999999995</v>
      </c>
      <c r="T351" s="7">
        <f>Table1[[#This Row],[Profit]]/Table1[[#This Row],[Sales]]</f>
        <v>0.24707291284552144</v>
      </c>
      <c r="U351" s="2" t="s">
        <v>33</v>
      </c>
      <c r="V351" s="2" t="s">
        <v>34</v>
      </c>
      <c r="W351" s="2" t="s">
        <v>35</v>
      </c>
      <c r="X351" s="2" t="s">
        <v>209</v>
      </c>
      <c r="Y351" s="2">
        <v>98119</v>
      </c>
      <c r="Z351" s="10">
        <v>42124</v>
      </c>
      <c r="AA351" s="14" t="str">
        <f>TEXT(Table1[[#This Row],[Order Date]],"mmmm")</f>
        <v>April</v>
      </c>
      <c r="AB351" s="8" t="str">
        <f>TEXT(Table1[[#This Row],[Order Date]],"yyyy")</f>
        <v>2015</v>
      </c>
      <c r="AC351" s="10">
        <v>42126</v>
      </c>
      <c r="AD351" s="2">
        <v>1030.509</v>
      </c>
      <c r="AE351" s="2">
        <v>24</v>
      </c>
      <c r="AF351" s="2">
        <v>4170.87</v>
      </c>
      <c r="AG351" s="2">
        <v>45380</v>
      </c>
      <c r="AH351" s="7" t="str">
        <f>IF(COUNTIF(Returns!$A$2:$A$1635,Orders!AG351)&gt;0,"Returned","Not Returned")</f>
        <v>Not Returned</v>
      </c>
    </row>
    <row r="352" spans="5:34" ht="12.75" customHeight="1" thickTop="1" thickBot="1">
      <c r="E352" s="11">
        <v>24869</v>
      </c>
      <c r="F352" s="12" t="s">
        <v>106</v>
      </c>
      <c r="G352" s="12">
        <v>0.03</v>
      </c>
      <c r="H352" s="12">
        <v>51.75</v>
      </c>
      <c r="I352" s="12">
        <v>19.989999999999998</v>
      </c>
      <c r="J352" s="12">
        <v>646</v>
      </c>
      <c r="K352" s="7" t="str">
        <f>IF(COUNTIF(Table1[Customer ID],Table1[[#This Row],[Customer ID]])&gt;1,"Repeat Customer","One-Time Customer")</f>
        <v>One-Time Customer</v>
      </c>
      <c r="L352" s="12" t="s">
        <v>758</v>
      </c>
      <c r="M352" s="12" t="s">
        <v>49</v>
      </c>
      <c r="N352" s="12" t="s">
        <v>28</v>
      </c>
      <c r="O352" s="12" t="s">
        <v>41</v>
      </c>
      <c r="P352" s="12" t="s">
        <v>50</v>
      </c>
      <c r="Q352" s="12" t="s">
        <v>59</v>
      </c>
      <c r="R352" s="12" t="s">
        <v>759</v>
      </c>
      <c r="S352" s="12">
        <v>0.55000000000000004</v>
      </c>
      <c r="T352" s="7">
        <f>Table1[[#This Row],[Profit]]/Table1[[#This Row],[Sales]]</f>
        <v>0.31929751712851584</v>
      </c>
      <c r="U352" s="12" t="s">
        <v>33</v>
      </c>
      <c r="V352" s="12" t="s">
        <v>61</v>
      </c>
      <c r="W352" s="12" t="s">
        <v>62</v>
      </c>
      <c r="X352" s="12" t="s">
        <v>760</v>
      </c>
      <c r="Y352" s="12">
        <v>55379</v>
      </c>
      <c r="Z352" s="13">
        <v>42172</v>
      </c>
      <c r="AA352" s="14" t="str">
        <f>TEXT(Table1[[#This Row],[Order Date]],"mmmm")</f>
        <v>June</v>
      </c>
      <c r="AB352" s="8" t="str">
        <f>TEXT(Table1[[#This Row],[Order Date]],"yyyy")</f>
        <v>2015</v>
      </c>
      <c r="AC352" s="13">
        <v>42177</v>
      </c>
      <c r="AD352" s="12">
        <v>261.44400000000002</v>
      </c>
      <c r="AE352" s="12">
        <v>16</v>
      </c>
      <c r="AF352" s="12">
        <v>818.81</v>
      </c>
      <c r="AG352" s="12">
        <v>90735</v>
      </c>
      <c r="AH352" s="7" t="str">
        <f>IF(COUNTIF(Returns!$A$2:$A$1635,Orders!AG352)&gt;0,"Returned","Not Returned")</f>
        <v>Not Returned</v>
      </c>
    </row>
    <row r="353" spans="5:34" ht="12.75" customHeight="1" thickTop="1" thickBot="1">
      <c r="E353" s="9">
        <v>21760</v>
      </c>
      <c r="F353" s="2" t="s">
        <v>37</v>
      </c>
      <c r="G353" s="2">
        <v>0.02</v>
      </c>
      <c r="H353" s="2">
        <v>25.38</v>
      </c>
      <c r="I353" s="2">
        <v>8.99</v>
      </c>
      <c r="J353" s="2">
        <v>648</v>
      </c>
      <c r="K353" s="7" t="str">
        <f>IF(COUNTIF(Table1[Customer ID],Table1[[#This Row],[Customer ID]])&gt;1,"Repeat Customer","One-Time Customer")</f>
        <v>One-Time Customer</v>
      </c>
      <c r="L353" s="2" t="s">
        <v>761</v>
      </c>
      <c r="M353" s="2" t="s">
        <v>49</v>
      </c>
      <c r="N353" s="2" t="s">
        <v>40</v>
      </c>
      <c r="O353" s="2" t="s">
        <v>41</v>
      </c>
      <c r="P353" s="2" t="s">
        <v>50</v>
      </c>
      <c r="Q353" s="2" t="s">
        <v>51</v>
      </c>
      <c r="R353" s="2" t="s">
        <v>762</v>
      </c>
      <c r="S353" s="2">
        <v>0.5</v>
      </c>
      <c r="T353" s="7">
        <f>Table1[[#This Row],[Profit]]/Table1[[#This Row],[Sales]]</f>
        <v>-0.30372324831427733</v>
      </c>
      <c r="U353" s="2" t="s">
        <v>33</v>
      </c>
      <c r="V353" s="2" t="s">
        <v>61</v>
      </c>
      <c r="W353" s="2" t="s">
        <v>178</v>
      </c>
      <c r="X353" s="2" t="s">
        <v>763</v>
      </c>
      <c r="Y353" s="2">
        <v>60440</v>
      </c>
      <c r="Z353" s="10">
        <v>42176</v>
      </c>
      <c r="AA353" s="14" t="str">
        <f>TEXT(Table1[[#This Row],[Order Date]],"mmmm")</f>
        <v>June</v>
      </c>
      <c r="AB353" s="8" t="str">
        <f>TEXT(Table1[[#This Row],[Order Date]],"yyyy")</f>
        <v>2015</v>
      </c>
      <c r="AC353" s="10">
        <v>42177</v>
      </c>
      <c r="AD353" s="2">
        <v>-10.36</v>
      </c>
      <c r="AE353" s="2">
        <v>1</v>
      </c>
      <c r="AF353" s="2">
        <v>34.11</v>
      </c>
      <c r="AG353" s="2">
        <v>91365</v>
      </c>
      <c r="AH353" s="7" t="str">
        <f>IF(COUNTIF(Returns!$A$2:$A$1635,Orders!AG353)&gt;0,"Returned","Not Returned")</f>
        <v>Not Returned</v>
      </c>
    </row>
    <row r="354" spans="5:34" ht="12.75" customHeight="1" thickTop="1" thickBot="1">
      <c r="E354" s="11">
        <v>23154</v>
      </c>
      <c r="F354" s="12" t="s">
        <v>56</v>
      </c>
      <c r="G354" s="12">
        <v>0.02</v>
      </c>
      <c r="H354" s="12">
        <v>3.78</v>
      </c>
      <c r="I354" s="12">
        <v>0.71</v>
      </c>
      <c r="J354" s="12">
        <v>649</v>
      </c>
      <c r="K354" s="7" t="str">
        <f>IF(COUNTIF(Table1[Customer ID],Table1[[#This Row],[Customer ID]])&gt;1,"Repeat Customer","One-Time Customer")</f>
        <v>One-Time Customer</v>
      </c>
      <c r="L354" s="12" t="s">
        <v>764</v>
      </c>
      <c r="M354" s="12" t="s">
        <v>49</v>
      </c>
      <c r="N354" s="12" t="s">
        <v>40</v>
      </c>
      <c r="O354" s="12" t="s">
        <v>29</v>
      </c>
      <c r="P354" s="12" t="s">
        <v>66</v>
      </c>
      <c r="Q354" s="12" t="s">
        <v>31</v>
      </c>
      <c r="R354" s="12" t="s">
        <v>765</v>
      </c>
      <c r="S354" s="12">
        <v>0.39</v>
      </c>
      <c r="T354" s="7">
        <f>Table1[[#This Row],[Profit]]/Table1[[#This Row],[Sales]]</f>
        <v>0.69</v>
      </c>
      <c r="U354" s="12" t="s">
        <v>33</v>
      </c>
      <c r="V354" s="12" t="s">
        <v>61</v>
      </c>
      <c r="W354" s="12" t="s">
        <v>178</v>
      </c>
      <c r="X354" s="12" t="s">
        <v>766</v>
      </c>
      <c r="Y354" s="12">
        <v>60089</v>
      </c>
      <c r="Z354" s="13">
        <v>42153</v>
      </c>
      <c r="AA354" s="14" t="str">
        <f>TEXT(Table1[[#This Row],[Order Date]],"mmmm")</f>
        <v>May</v>
      </c>
      <c r="AB354" s="8" t="str">
        <f>TEXT(Table1[[#This Row],[Order Date]],"yyyy")</f>
        <v>2015</v>
      </c>
      <c r="AC354" s="13">
        <v>42154</v>
      </c>
      <c r="AD354" s="12">
        <v>106.7499</v>
      </c>
      <c r="AE354" s="12">
        <v>40</v>
      </c>
      <c r="AF354" s="12">
        <v>154.71</v>
      </c>
      <c r="AG354" s="12">
        <v>91366</v>
      </c>
      <c r="AH354" s="7" t="str">
        <f>IF(COUNTIF(Returns!$A$2:$A$1635,Orders!AG354)&gt;0,"Returned","Not Returned")</f>
        <v>Not Returned</v>
      </c>
    </row>
    <row r="355" spans="5:34" ht="12.75" customHeight="1" thickTop="1" thickBot="1">
      <c r="E355" s="9">
        <v>24199</v>
      </c>
      <c r="F355" s="2" t="s">
        <v>25</v>
      </c>
      <c r="G355" s="2">
        <v>0.08</v>
      </c>
      <c r="H355" s="2">
        <v>15.99</v>
      </c>
      <c r="I355" s="2">
        <v>13.18</v>
      </c>
      <c r="J355" s="2">
        <v>651</v>
      </c>
      <c r="K355" s="7" t="str">
        <f>IF(COUNTIF(Table1[Customer ID],Table1[[#This Row],[Customer ID]])&gt;1,"Repeat Customer","One-Time Customer")</f>
        <v>Repeat Customer</v>
      </c>
      <c r="L355" s="2" t="s">
        <v>767</v>
      </c>
      <c r="M355" s="2" t="s">
        <v>49</v>
      </c>
      <c r="N355" s="2" t="s">
        <v>114</v>
      </c>
      <c r="O355" s="2" t="s">
        <v>29</v>
      </c>
      <c r="P355" s="2" t="s">
        <v>109</v>
      </c>
      <c r="Q355" s="2" t="s">
        <v>59</v>
      </c>
      <c r="R355" s="2" t="s">
        <v>638</v>
      </c>
      <c r="S355" s="2">
        <v>0.37</v>
      </c>
      <c r="T355" s="7">
        <f>Table1[[#This Row],[Profit]]/Table1[[#This Row],[Sales]]</f>
        <v>-1.2838671034160036</v>
      </c>
      <c r="U355" s="2" t="s">
        <v>33</v>
      </c>
      <c r="V355" s="2" t="s">
        <v>34</v>
      </c>
      <c r="W355" s="2" t="s">
        <v>533</v>
      </c>
      <c r="X355" s="2" t="s">
        <v>768</v>
      </c>
      <c r="Y355" s="2">
        <v>89115</v>
      </c>
      <c r="Z355" s="10">
        <v>42011</v>
      </c>
      <c r="AA355" s="14" t="str">
        <f>TEXT(Table1[[#This Row],[Order Date]],"mmmm")</f>
        <v>January</v>
      </c>
      <c r="AB355" s="8" t="str">
        <f>TEXT(Table1[[#This Row],[Order Date]],"yyyy")</f>
        <v>2015</v>
      </c>
      <c r="AC355" s="10">
        <v>42012</v>
      </c>
      <c r="AD355" s="2">
        <v>-246.92615999999998</v>
      </c>
      <c r="AE355" s="2">
        <v>12</v>
      </c>
      <c r="AF355" s="2">
        <v>192.33</v>
      </c>
      <c r="AG355" s="2">
        <v>91575</v>
      </c>
      <c r="AH355" s="7" t="str">
        <f>IF(COUNTIF(Returns!$A$2:$A$1635,Orders!AG355)&gt;0,"Returned","Not Returned")</f>
        <v>Not Returned</v>
      </c>
    </row>
    <row r="356" spans="5:34" ht="12.75" customHeight="1" thickTop="1" thickBot="1">
      <c r="E356" s="11">
        <v>23433</v>
      </c>
      <c r="F356" s="12" t="s">
        <v>106</v>
      </c>
      <c r="G356" s="12">
        <v>0.04</v>
      </c>
      <c r="H356" s="12">
        <v>880.98</v>
      </c>
      <c r="I356" s="12">
        <v>44.55</v>
      </c>
      <c r="J356" s="12">
        <v>651</v>
      </c>
      <c r="K356" s="7" t="str">
        <f>IF(COUNTIF(Table1[Customer ID],Table1[[#This Row],[Customer ID]])&gt;1,"Repeat Customer","One-Time Customer")</f>
        <v>Repeat Customer</v>
      </c>
      <c r="L356" s="12" t="s">
        <v>767</v>
      </c>
      <c r="M356" s="12" t="s">
        <v>39</v>
      </c>
      <c r="N356" s="12" t="s">
        <v>114</v>
      </c>
      <c r="O356" s="12" t="s">
        <v>41</v>
      </c>
      <c r="P356" s="12" t="s">
        <v>191</v>
      </c>
      <c r="Q356" s="12" t="s">
        <v>121</v>
      </c>
      <c r="R356" s="12" t="s">
        <v>769</v>
      </c>
      <c r="S356" s="12">
        <v>0.62</v>
      </c>
      <c r="T356" s="7">
        <f>Table1[[#This Row],[Profit]]/Table1[[#This Row],[Sales]]</f>
        <v>0.6134046440862162</v>
      </c>
      <c r="U356" s="12" t="s">
        <v>33</v>
      </c>
      <c r="V356" s="12" t="s">
        <v>34</v>
      </c>
      <c r="W356" s="12" t="s">
        <v>533</v>
      </c>
      <c r="X356" s="12" t="s">
        <v>768</v>
      </c>
      <c r="Y356" s="12">
        <v>89115</v>
      </c>
      <c r="Z356" s="13">
        <v>42050</v>
      </c>
      <c r="AA356" s="14" t="str">
        <f>TEXT(Table1[[#This Row],[Order Date]],"mmmm")</f>
        <v>February</v>
      </c>
      <c r="AB356" s="8" t="str">
        <f>TEXT(Table1[[#This Row],[Order Date]],"yyyy")</f>
        <v>2015</v>
      </c>
      <c r="AC356" s="13">
        <v>42054</v>
      </c>
      <c r="AD356" s="12">
        <v>4233.2587999999996</v>
      </c>
      <c r="AE356" s="12">
        <v>8</v>
      </c>
      <c r="AF356" s="12">
        <v>6901.25</v>
      </c>
      <c r="AG356" s="12">
        <v>91576</v>
      </c>
      <c r="AH356" s="7" t="str">
        <f>IF(COUNTIF(Returns!$A$2:$A$1635,Orders!AG356)&gt;0,"Returned","Not Returned")</f>
        <v>Not Returned</v>
      </c>
    </row>
    <row r="357" spans="5:34" ht="12.75" customHeight="1" thickTop="1" thickBot="1">
      <c r="E357" s="9">
        <v>23434</v>
      </c>
      <c r="F357" s="2" t="s">
        <v>106</v>
      </c>
      <c r="G357" s="2">
        <v>7.0000000000000007E-2</v>
      </c>
      <c r="H357" s="2">
        <v>13.4</v>
      </c>
      <c r="I357" s="2">
        <v>4.95</v>
      </c>
      <c r="J357" s="2">
        <v>651</v>
      </c>
      <c r="K357" s="7" t="str">
        <f>IF(COUNTIF(Table1[Customer ID],Table1[[#This Row],[Customer ID]])&gt;1,"Repeat Customer","One-Time Customer")</f>
        <v>Repeat Customer</v>
      </c>
      <c r="L357" s="2" t="s">
        <v>767</v>
      </c>
      <c r="M357" s="2" t="s">
        <v>49</v>
      </c>
      <c r="N357" s="2" t="s">
        <v>114</v>
      </c>
      <c r="O357" s="2" t="s">
        <v>41</v>
      </c>
      <c r="P357" s="2" t="s">
        <v>50</v>
      </c>
      <c r="Q357" s="2" t="s">
        <v>51</v>
      </c>
      <c r="R357" s="2" t="s">
        <v>770</v>
      </c>
      <c r="S357" s="2">
        <v>0.37</v>
      </c>
      <c r="T357" s="7">
        <f>Table1[[#This Row],[Profit]]/Table1[[#This Row],[Sales]]</f>
        <v>0.69</v>
      </c>
      <c r="U357" s="2" t="s">
        <v>33</v>
      </c>
      <c r="V357" s="2" t="s">
        <v>34</v>
      </c>
      <c r="W357" s="2" t="s">
        <v>533</v>
      </c>
      <c r="X357" s="2" t="s">
        <v>768</v>
      </c>
      <c r="Y357" s="2">
        <v>89115</v>
      </c>
      <c r="Z357" s="10">
        <v>42050</v>
      </c>
      <c r="AA357" s="14" t="str">
        <f>TEXT(Table1[[#This Row],[Order Date]],"mmmm")</f>
        <v>February</v>
      </c>
      <c r="AB357" s="8" t="str">
        <f>TEXT(Table1[[#This Row],[Order Date]],"yyyy")</f>
        <v>2015</v>
      </c>
      <c r="AC357" s="10">
        <v>42055</v>
      </c>
      <c r="AD357" s="2">
        <v>102.76859999999999</v>
      </c>
      <c r="AE357" s="2">
        <v>11</v>
      </c>
      <c r="AF357" s="2">
        <v>148.94</v>
      </c>
      <c r="AG357" s="2">
        <v>91576</v>
      </c>
      <c r="AH357" s="7" t="str">
        <f>IF(COUNTIF(Returns!$A$2:$A$1635,Orders!AG357)&gt;0,"Returned","Not Returned")</f>
        <v>Not Returned</v>
      </c>
    </row>
    <row r="358" spans="5:34" ht="12.75" customHeight="1" thickTop="1" thickBot="1">
      <c r="E358" s="11">
        <v>23435</v>
      </c>
      <c r="F358" s="12" t="s">
        <v>106</v>
      </c>
      <c r="G358" s="12">
        <v>0.01</v>
      </c>
      <c r="H358" s="12">
        <v>15.99</v>
      </c>
      <c r="I358" s="12">
        <v>11.28</v>
      </c>
      <c r="J358" s="12">
        <v>651</v>
      </c>
      <c r="K358" s="7" t="str">
        <f>IF(COUNTIF(Table1[Customer ID],Table1[[#This Row],[Customer ID]])&gt;1,"Repeat Customer","One-Time Customer")</f>
        <v>Repeat Customer</v>
      </c>
      <c r="L358" s="12" t="s">
        <v>767</v>
      </c>
      <c r="M358" s="12" t="s">
        <v>49</v>
      </c>
      <c r="N358" s="12" t="s">
        <v>114</v>
      </c>
      <c r="O358" s="12" t="s">
        <v>77</v>
      </c>
      <c r="P358" s="12" t="s">
        <v>85</v>
      </c>
      <c r="Q358" s="12" t="s">
        <v>86</v>
      </c>
      <c r="R358" s="12" t="s">
        <v>550</v>
      </c>
      <c r="S358" s="12">
        <v>0.38</v>
      </c>
      <c r="T358" s="7">
        <f>Table1[[#This Row],[Profit]]/Table1[[#This Row],[Sales]]</f>
        <v>-0.18273641618497108</v>
      </c>
      <c r="U358" s="12" t="s">
        <v>33</v>
      </c>
      <c r="V358" s="12" t="s">
        <v>34</v>
      </c>
      <c r="W358" s="12" t="s">
        <v>533</v>
      </c>
      <c r="X358" s="12" t="s">
        <v>768</v>
      </c>
      <c r="Y358" s="12">
        <v>89115</v>
      </c>
      <c r="Z358" s="13">
        <v>42050</v>
      </c>
      <c r="AA358" s="14" t="str">
        <f>TEXT(Table1[[#This Row],[Order Date]],"mmmm")</f>
        <v>February</v>
      </c>
      <c r="AB358" s="8" t="str">
        <f>TEXT(Table1[[#This Row],[Order Date]],"yyyy")</f>
        <v>2015</v>
      </c>
      <c r="AC358" s="13">
        <v>42057</v>
      </c>
      <c r="AD358" s="12">
        <v>-36.671543999999997</v>
      </c>
      <c r="AE358" s="12">
        <v>12</v>
      </c>
      <c r="AF358" s="12">
        <v>200.68</v>
      </c>
      <c r="AG358" s="12">
        <v>91576</v>
      </c>
      <c r="AH358" s="7" t="str">
        <f>IF(COUNTIF(Returns!$A$2:$A$1635,Orders!AG358)&gt;0,"Returned","Not Returned")</f>
        <v>Not Returned</v>
      </c>
    </row>
    <row r="359" spans="5:34" ht="12.75" customHeight="1" thickTop="1" thickBot="1">
      <c r="E359" s="9">
        <v>25055</v>
      </c>
      <c r="F359" s="2" t="s">
        <v>37</v>
      </c>
      <c r="G359" s="2">
        <v>0</v>
      </c>
      <c r="H359" s="2">
        <v>2.78</v>
      </c>
      <c r="I359" s="2">
        <v>1.49</v>
      </c>
      <c r="J359" s="2">
        <v>653</v>
      </c>
      <c r="K359" s="7" t="str">
        <f>IF(COUNTIF(Table1[Customer ID],Table1[[#This Row],[Customer ID]])&gt;1,"Repeat Customer","One-Time Customer")</f>
        <v>One-Time Customer</v>
      </c>
      <c r="L359" s="2" t="s">
        <v>771</v>
      </c>
      <c r="M359" s="2" t="s">
        <v>27</v>
      </c>
      <c r="N359" s="2" t="s">
        <v>114</v>
      </c>
      <c r="O359" s="2" t="s">
        <v>29</v>
      </c>
      <c r="P359" s="2" t="s">
        <v>109</v>
      </c>
      <c r="Q359" s="2" t="s">
        <v>59</v>
      </c>
      <c r="R359" s="2" t="s">
        <v>772</v>
      </c>
      <c r="S359" s="2">
        <v>0.36</v>
      </c>
      <c r="T359" s="7">
        <f>Table1[[#This Row],[Profit]]/Table1[[#This Row],[Sales]]</f>
        <v>0.69</v>
      </c>
      <c r="U359" s="2" t="s">
        <v>33</v>
      </c>
      <c r="V359" s="2" t="s">
        <v>34</v>
      </c>
      <c r="W359" s="2" t="s">
        <v>45</v>
      </c>
      <c r="X359" s="2" t="s">
        <v>773</v>
      </c>
      <c r="Y359" s="2">
        <v>91730</v>
      </c>
      <c r="Z359" s="10">
        <v>42110</v>
      </c>
      <c r="AA359" s="14" t="str">
        <f>TEXT(Table1[[#This Row],[Order Date]],"mmmm")</f>
        <v>April</v>
      </c>
      <c r="AB359" s="8" t="str">
        <f>TEXT(Table1[[#This Row],[Order Date]],"yyyy")</f>
        <v>2015</v>
      </c>
      <c r="AC359" s="10">
        <v>42111</v>
      </c>
      <c r="AD359" s="2">
        <v>20.6448</v>
      </c>
      <c r="AE359" s="2">
        <v>9</v>
      </c>
      <c r="AF359" s="2">
        <v>29.92</v>
      </c>
      <c r="AG359" s="2">
        <v>91213</v>
      </c>
      <c r="AH359" s="7" t="str">
        <f>IF(COUNTIF(Returns!$A$2:$A$1635,Orders!AG359)&gt;0,"Returned","Not Returned")</f>
        <v>Not Returned</v>
      </c>
    </row>
    <row r="360" spans="5:34" ht="12.75" customHeight="1" thickTop="1" thickBot="1">
      <c r="E360" s="11">
        <v>20874</v>
      </c>
      <c r="F360" s="12" t="s">
        <v>47</v>
      </c>
      <c r="G360" s="12">
        <v>0.1</v>
      </c>
      <c r="H360" s="12">
        <v>18.97</v>
      </c>
      <c r="I360" s="12">
        <v>9.0299999999999994</v>
      </c>
      <c r="J360" s="12">
        <v>657</v>
      </c>
      <c r="K360" s="7" t="str">
        <f>IF(COUNTIF(Table1[Customer ID],Table1[[#This Row],[Customer ID]])&gt;1,"Repeat Customer","One-Time Customer")</f>
        <v>One-Time Customer</v>
      </c>
      <c r="L360" s="12" t="s">
        <v>774</v>
      </c>
      <c r="M360" s="12" t="s">
        <v>49</v>
      </c>
      <c r="N360" s="12" t="s">
        <v>114</v>
      </c>
      <c r="O360" s="12" t="s">
        <v>29</v>
      </c>
      <c r="P360" s="12" t="s">
        <v>93</v>
      </c>
      <c r="Q360" s="12" t="s">
        <v>59</v>
      </c>
      <c r="R360" s="12" t="s">
        <v>775</v>
      </c>
      <c r="S360" s="12">
        <v>0.37</v>
      </c>
      <c r="T360" s="7">
        <f>Table1[[#This Row],[Profit]]/Table1[[#This Row],[Sales]]</f>
        <v>-1.2268018246325392</v>
      </c>
      <c r="U360" s="12" t="s">
        <v>33</v>
      </c>
      <c r="V360" s="12" t="s">
        <v>53</v>
      </c>
      <c r="W360" s="12" t="s">
        <v>193</v>
      </c>
      <c r="X360" s="12" t="s">
        <v>776</v>
      </c>
      <c r="Y360" s="12">
        <v>1540</v>
      </c>
      <c r="Z360" s="13">
        <v>42023</v>
      </c>
      <c r="AA360" s="14" t="str">
        <f>TEXT(Table1[[#This Row],[Order Date]],"mmmm")</f>
        <v>January</v>
      </c>
      <c r="AB360" s="8" t="str">
        <f>TEXT(Table1[[#This Row],[Order Date]],"yyyy")</f>
        <v>2015</v>
      </c>
      <c r="AC360" s="13">
        <v>42025</v>
      </c>
      <c r="AD360" s="12">
        <v>-24.204799999999999</v>
      </c>
      <c r="AE360" s="12">
        <v>1</v>
      </c>
      <c r="AF360" s="12">
        <v>19.73</v>
      </c>
      <c r="AG360" s="12">
        <v>91212</v>
      </c>
      <c r="AH360" s="7" t="str">
        <f>IF(COUNTIF(Returns!$A$2:$A$1635,Orders!AG360)&gt;0,"Returned","Not Returned")</f>
        <v>Not Returned</v>
      </c>
    </row>
    <row r="361" spans="5:34" ht="12.75" customHeight="1" thickTop="1" thickBot="1">
      <c r="E361" s="9">
        <v>20875</v>
      </c>
      <c r="F361" s="2" t="s">
        <v>47</v>
      </c>
      <c r="G361" s="2">
        <v>0</v>
      </c>
      <c r="H361" s="2">
        <v>119.99</v>
      </c>
      <c r="I361" s="2">
        <v>56.14</v>
      </c>
      <c r="J361" s="2">
        <v>659</v>
      </c>
      <c r="K361" s="7" t="str">
        <f>IF(COUNTIF(Table1[Customer ID],Table1[[#This Row],[Customer ID]])&gt;1,"Repeat Customer","One-Time Customer")</f>
        <v>One-Time Customer</v>
      </c>
      <c r="L361" s="2" t="s">
        <v>777</v>
      </c>
      <c r="M361" s="2" t="s">
        <v>39</v>
      </c>
      <c r="N361" s="2" t="s">
        <v>114</v>
      </c>
      <c r="O361" s="2" t="s">
        <v>77</v>
      </c>
      <c r="P361" s="2" t="s">
        <v>85</v>
      </c>
      <c r="Q361" s="2" t="s">
        <v>121</v>
      </c>
      <c r="R361" s="2" t="s">
        <v>318</v>
      </c>
      <c r="S361" s="2">
        <v>0.39</v>
      </c>
      <c r="T361" s="7">
        <f>Table1[[#This Row],[Profit]]/Table1[[#This Row],[Sales]]</f>
        <v>-0.20479218247392533</v>
      </c>
      <c r="U361" s="2" t="s">
        <v>33</v>
      </c>
      <c r="V361" s="2" t="s">
        <v>53</v>
      </c>
      <c r="W361" s="2" t="s">
        <v>149</v>
      </c>
      <c r="X361" s="2" t="s">
        <v>778</v>
      </c>
      <c r="Y361" s="2">
        <v>5403</v>
      </c>
      <c r="Z361" s="10">
        <v>42023</v>
      </c>
      <c r="AA361" s="14" t="str">
        <f>TEXT(Table1[[#This Row],[Order Date]],"mmmm")</f>
        <v>January</v>
      </c>
      <c r="AB361" s="8" t="str">
        <f>TEXT(Table1[[#This Row],[Order Date]],"yyyy")</f>
        <v>2015</v>
      </c>
      <c r="AC361" s="10">
        <v>42024</v>
      </c>
      <c r="AD361" s="2">
        <v>-126.05777999999999</v>
      </c>
      <c r="AE361" s="2">
        <v>5</v>
      </c>
      <c r="AF361" s="2">
        <v>615.54</v>
      </c>
      <c r="AG361" s="2">
        <v>91212</v>
      </c>
      <c r="AH361" s="7" t="str">
        <f>IF(COUNTIF(Returns!$A$2:$A$1635,Orders!AG361)&gt;0,"Returned","Not Returned")</f>
        <v>Not Returned</v>
      </c>
    </row>
    <row r="362" spans="5:34" ht="12.75" customHeight="1" thickTop="1" thickBot="1">
      <c r="E362" s="11">
        <v>23487</v>
      </c>
      <c r="F362" s="12" t="s">
        <v>47</v>
      </c>
      <c r="G362" s="12">
        <v>0.02</v>
      </c>
      <c r="H362" s="12">
        <v>14.58</v>
      </c>
      <c r="I362" s="12">
        <v>7.4</v>
      </c>
      <c r="J362" s="12">
        <v>663</v>
      </c>
      <c r="K362" s="7" t="str">
        <f>IF(COUNTIF(Table1[Customer ID],Table1[[#This Row],[Customer ID]])&gt;1,"Repeat Customer","One-Time Customer")</f>
        <v>One-Time Customer</v>
      </c>
      <c r="L362" s="12" t="s">
        <v>779</v>
      </c>
      <c r="M362" s="12" t="s">
        <v>49</v>
      </c>
      <c r="N362" s="12" t="s">
        <v>40</v>
      </c>
      <c r="O362" s="12" t="s">
        <v>41</v>
      </c>
      <c r="P362" s="12" t="s">
        <v>50</v>
      </c>
      <c r="Q362" s="12" t="s">
        <v>59</v>
      </c>
      <c r="R362" s="12" t="s">
        <v>780</v>
      </c>
      <c r="S362" s="12">
        <v>0.48</v>
      </c>
      <c r="T362" s="7">
        <f>Table1[[#This Row],[Profit]]/Table1[[#This Row],[Sales]]</f>
        <v>4.1333129256906721E-2</v>
      </c>
      <c r="U362" s="12" t="s">
        <v>33</v>
      </c>
      <c r="V362" s="12" t="s">
        <v>53</v>
      </c>
      <c r="W362" s="12" t="s">
        <v>154</v>
      </c>
      <c r="X362" s="12" t="s">
        <v>742</v>
      </c>
      <c r="Y362" s="12">
        <v>43952</v>
      </c>
      <c r="Z362" s="13">
        <v>42153</v>
      </c>
      <c r="AA362" s="14" t="str">
        <f>TEXT(Table1[[#This Row],[Order Date]],"mmmm")</f>
        <v>May</v>
      </c>
      <c r="AB362" s="8" t="str">
        <f>TEXT(Table1[[#This Row],[Order Date]],"yyyy")</f>
        <v>2015</v>
      </c>
      <c r="AC362" s="13">
        <v>42156</v>
      </c>
      <c r="AD362" s="12">
        <v>10.802000000000001</v>
      </c>
      <c r="AE362" s="12">
        <v>17</v>
      </c>
      <c r="AF362" s="12">
        <v>261.33999999999997</v>
      </c>
      <c r="AG362" s="12">
        <v>90922</v>
      </c>
      <c r="AH362" s="7" t="str">
        <f>IF(COUNTIF(Returns!$A$2:$A$1635,Orders!AG362)&gt;0,"Returned","Not Returned")</f>
        <v>Not Returned</v>
      </c>
    </row>
    <row r="363" spans="5:34" ht="12.75" customHeight="1" thickTop="1" thickBot="1">
      <c r="E363" s="9">
        <v>21086</v>
      </c>
      <c r="F363" s="2" t="s">
        <v>106</v>
      </c>
      <c r="G363" s="2">
        <v>0.04</v>
      </c>
      <c r="H363" s="2">
        <v>22.72</v>
      </c>
      <c r="I363" s="2">
        <v>8.99</v>
      </c>
      <c r="J363" s="2">
        <v>665</v>
      </c>
      <c r="K363" s="7" t="str">
        <f>IF(COUNTIF(Table1[Customer ID],Table1[[#This Row],[Customer ID]])&gt;1,"Repeat Customer","One-Time Customer")</f>
        <v>Repeat Customer</v>
      </c>
      <c r="L363" s="2" t="s">
        <v>781</v>
      </c>
      <c r="M363" s="2" t="s">
        <v>49</v>
      </c>
      <c r="N363" s="2" t="s">
        <v>28</v>
      </c>
      <c r="O363" s="2" t="s">
        <v>41</v>
      </c>
      <c r="P363" s="2" t="s">
        <v>50</v>
      </c>
      <c r="Q363" s="2" t="s">
        <v>51</v>
      </c>
      <c r="R363" s="2" t="s">
        <v>782</v>
      </c>
      <c r="S363" s="2">
        <v>0.44</v>
      </c>
      <c r="T363" s="7">
        <f>Table1[[#This Row],[Profit]]/Table1[[#This Row],[Sales]]</f>
        <v>-3.3520873474630699</v>
      </c>
      <c r="U363" s="2" t="s">
        <v>33</v>
      </c>
      <c r="V363" s="2" t="s">
        <v>136</v>
      </c>
      <c r="W363" s="2" t="s">
        <v>244</v>
      </c>
      <c r="X363" s="2" t="s">
        <v>610</v>
      </c>
      <c r="Y363" s="2">
        <v>37130</v>
      </c>
      <c r="Z363" s="10">
        <v>42020</v>
      </c>
      <c r="AA363" s="14" t="str">
        <f>TEXT(Table1[[#This Row],[Order Date]],"mmmm")</f>
        <v>January</v>
      </c>
      <c r="AB363" s="8" t="str">
        <f>TEXT(Table1[[#This Row],[Order Date]],"yyyy")</f>
        <v>2015</v>
      </c>
      <c r="AC363" s="10">
        <v>42024</v>
      </c>
      <c r="AD363" s="2">
        <v>-678.49599999999998</v>
      </c>
      <c r="AE363" s="2">
        <v>9</v>
      </c>
      <c r="AF363" s="2">
        <v>202.41</v>
      </c>
      <c r="AG363" s="2">
        <v>88677</v>
      </c>
      <c r="AH363" s="7" t="str">
        <f>IF(COUNTIF(Returns!$A$2:$A$1635,Orders!AG363)&gt;0,"Returned","Not Returned")</f>
        <v>Not Returned</v>
      </c>
    </row>
    <row r="364" spans="5:34" ht="12.75" customHeight="1" thickTop="1" thickBot="1">
      <c r="E364" s="11">
        <v>18667</v>
      </c>
      <c r="F364" s="12" t="s">
        <v>47</v>
      </c>
      <c r="G364" s="12">
        <v>0.02</v>
      </c>
      <c r="H364" s="12">
        <v>130.97999999999999</v>
      </c>
      <c r="I364" s="12">
        <v>30</v>
      </c>
      <c r="J364" s="12">
        <v>665</v>
      </c>
      <c r="K364" s="7" t="str">
        <f>IF(COUNTIF(Table1[Customer ID],Table1[[#This Row],[Customer ID]])&gt;1,"Repeat Customer","One-Time Customer")</f>
        <v>Repeat Customer</v>
      </c>
      <c r="L364" s="12" t="s">
        <v>781</v>
      </c>
      <c r="M364" s="12" t="s">
        <v>39</v>
      </c>
      <c r="N364" s="12" t="s">
        <v>28</v>
      </c>
      <c r="O364" s="12" t="s">
        <v>41</v>
      </c>
      <c r="P364" s="12" t="s">
        <v>42</v>
      </c>
      <c r="Q364" s="12" t="s">
        <v>43</v>
      </c>
      <c r="R364" s="12" t="s">
        <v>546</v>
      </c>
      <c r="S364" s="12">
        <v>0.78</v>
      </c>
      <c r="T364" s="7">
        <f>Table1[[#This Row],[Profit]]/Table1[[#This Row],[Sales]]</f>
        <v>0.11439771108786348</v>
      </c>
      <c r="U364" s="12" t="s">
        <v>33</v>
      </c>
      <c r="V364" s="12" t="s">
        <v>136</v>
      </c>
      <c r="W364" s="12" t="s">
        <v>244</v>
      </c>
      <c r="X364" s="12" t="s">
        <v>610</v>
      </c>
      <c r="Y364" s="12">
        <v>37130</v>
      </c>
      <c r="Z364" s="13">
        <v>42112</v>
      </c>
      <c r="AA364" s="14" t="str">
        <f>TEXT(Table1[[#This Row],[Order Date]],"mmmm")</f>
        <v>April</v>
      </c>
      <c r="AB364" s="8" t="str">
        <f>TEXT(Table1[[#This Row],[Order Date]],"yyyy")</f>
        <v>2015</v>
      </c>
      <c r="AC364" s="13">
        <v>42113</v>
      </c>
      <c r="AD364" s="12">
        <v>90.762</v>
      </c>
      <c r="AE364" s="12">
        <v>6</v>
      </c>
      <c r="AF364" s="12">
        <v>793.39</v>
      </c>
      <c r="AG364" s="12">
        <v>88678</v>
      </c>
      <c r="AH364" s="7" t="str">
        <f>IF(COUNTIF(Returns!$A$2:$A$1635,Orders!AG364)&gt;0,"Returned","Not Returned")</f>
        <v>Not Returned</v>
      </c>
    </row>
    <row r="365" spans="5:34" ht="12.75" customHeight="1" thickTop="1" thickBot="1">
      <c r="E365" s="9">
        <v>24776</v>
      </c>
      <c r="F365" s="2" t="s">
        <v>106</v>
      </c>
      <c r="G365" s="2">
        <v>0.02</v>
      </c>
      <c r="H365" s="2">
        <v>4.57</v>
      </c>
      <c r="I365" s="2">
        <v>5.42</v>
      </c>
      <c r="J365" s="2">
        <v>666</v>
      </c>
      <c r="K365" s="7" t="str">
        <f>IF(COUNTIF(Table1[Customer ID],Table1[[#This Row],[Customer ID]])&gt;1,"Repeat Customer","One-Time Customer")</f>
        <v>One-Time Customer</v>
      </c>
      <c r="L365" s="2" t="s">
        <v>783</v>
      </c>
      <c r="M365" s="2" t="s">
        <v>49</v>
      </c>
      <c r="N365" s="2" t="s">
        <v>28</v>
      </c>
      <c r="O365" s="2" t="s">
        <v>29</v>
      </c>
      <c r="P365" s="2" t="s">
        <v>109</v>
      </c>
      <c r="Q365" s="2" t="s">
        <v>59</v>
      </c>
      <c r="R365" s="2" t="s">
        <v>784</v>
      </c>
      <c r="S365" s="2">
        <v>0.37</v>
      </c>
      <c r="T365" s="7">
        <f>Table1[[#This Row],[Profit]]/Table1[[#This Row],[Sales]]</f>
        <v>-6.5287564766839372</v>
      </c>
      <c r="U365" s="2" t="s">
        <v>33</v>
      </c>
      <c r="V365" s="2" t="s">
        <v>136</v>
      </c>
      <c r="W365" s="2" t="s">
        <v>244</v>
      </c>
      <c r="X365" s="2" t="s">
        <v>785</v>
      </c>
      <c r="Y365" s="2">
        <v>37211</v>
      </c>
      <c r="Z365" s="10">
        <v>42116</v>
      </c>
      <c r="AA365" s="14" t="str">
        <f>TEXT(Table1[[#This Row],[Order Date]],"mmmm")</f>
        <v>April</v>
      </c>
      <c r="AB365" s="8" t="str">
        <f>TEXT(Table1[[#This Row],[Order Date]],"yyyy")</f>
        <v>2015</v>
      </c>
      <c r="AC365" s="10">
        <v>42120</v>
      </c>
      <c r="AD365" s="2">
        <v>-352.81399999999996</v>
      </c>
      <c r="AE365" s="2">
        <v>11</v>
      </c>
      <c r="AF365" s="2">
        <v>54.04</v>
      </c>
      <c r="AG365" s="2">
        <v>88679</v>
      </c>
      <c r="AH365" s="7" t="str">
        <f>IF(COUNTIF(Returns!$A$2:$A$1635,Orders!AG365)&gt;0,"Returned","Not Returned")</f>
        <v>Not Returned</v>
      </c>
    </row>
    <row r="366" spans="5:34" ht="12.75" customHeight="1" thickTop="1" thickBot="1">
      <c r="E366" s="11">
        <v>3086</v>
      </c>
      <c r="F366" s="12" t="s">
        <v>106</v>
      </c>
      <c r="G366" s="12">
        <v>0.04</v>
      </c>
      <c r="H366" s="12">
        <v>22.72</v>
      </c>
      <c r="I366" s="12">
        <v>8.99</v>
      </c>
      <c r="J366" s="12">
        <v>667</v>
      </c>
      <c r="K366" s="7" t="str">
        <f>IF(COUNTIF(Table1[Customer ID],Table1[[#This Row],[Customer ID]])&gt;1,"Repeat Customer","One-Time Customer")</f>
        <v>Repeat Customer</v>
      </c>
      <c r="L366" s="12" t="s">
        <v>786</v>
      </c>
      <c r="M366" s="12" t="s">
        <v>49</v>
      </c>
      <c r="N366" s="12" t="s">
        <v>28</v>
      </c>
      <c r="O366" s="12" t="s">
        <v>41</v>
      </c>
      <c r="P366" s="12" t="s">
        <v>50</v>
      </c>
      <c r="Q366" s="12" t="s">
        <v>51</v>
      </c>
      <c r="R366" s="12" t="s">
        <v>782</v>
      </c>
      <c r="S366" s="12">
        <v>0.44</v>
      </c>
      <c r="T366" s="7">
        <f>Table1[[#This Row],[Profit]]/Table1[[#This Row],[Sales]]</f>
        <v>8.4154108683634973E-2</v>
      </c>
      <c r="U366" s="12" t="s">
        <v>33</v>
      </c>
      <c r="V366" s="12" t="s">
        <v>61</v>
      </c>
      <c r="W366" s="12" t="s">
        <v>130</v>
      </c>
      <c r="X366" s="12" t="s">
        <v>787</v>
      </c>
      <c r="Y366" s="12">
        <v>75203</v>
      </c>
      <c r="Z366" s="13">
        <v>42020</v>
      </c>
      <c r="AA366" s="14" t="str">
        <f>TEXT(Table1[[#This Row],[Order Date]],"mmmm")</f>
        <v>January</v>
      </c>
      <c r="AB366" s="8" t="str">
        <f>TEXT(Table1[[#This Row],[Order Date]],"yyyy")</f>
        <v>2015</v>
      </c>
      <c r="AC366" s="13">
        <v>42024</v>
      </c>
      <c r="AD366" s="12">
        <v>70.028000000000006</v>
      </c>
      <c r="AE366" s="12">
        <v>37</v>
      </c>
      <c r="AF366" s="12">
        <v>832.14</v>
      </c>
      <c r="AG366" s="12">
        <v>22147</v>
      </c>
      <c r="AH366" s="7" t="str">
        <f>IF(COUNTIF(Returns!$A$2:$A$1635,Orders!AG366)&gt;0,"Returned","Not Returned")</f>
        <v>Not Returned</v>
      </c>
    </row>
    <row r="367" spans="5:34" ht="12.75" customHeight="1" thickTop="1" thickBot="1">
      <c r="E367" s="9">
        <v>6776</v>
      </c>
      <c r="F367" s="2" t="s">
        <v>106</v>
      </c>
      <c r="G367" s="2">
        <v>0.02</v>
      </c>
      <c r="H367" s="2">
        <v>4.57</v>
      </c>
      <c r="I367" s="2">
        <v>5.42</v>
      </c>
      <c r="J367" s="2">
        <v>667</v>
      </c>
      <c r="K367" s="7" t="str">
        <f>IF(COUNTIF(Table1[Customer ID],Table1[[#This Row],[Customer ID]])&gt;1,"Repeat Customer","One-Time Customer")</f>
        <v>Repeat Customer</v>
      </c>
      <c r="L367" s="2" t="s">
        <v>786</v>
      </c>
      <c r="M367" s="2" t="s">
        <v>49</v>
      </c>
      <c r="N367" s="2" t="s">
        <v>28</v>
      </c>
      <c r="O367" s="2" t="s">
        <v>29</v>
      </c>
      <c r="P367" s="2" t="s">
        <v>109</v>
      </c>
      <c r="Q367" s="2" t="s">
        <v>59</v>
      </c>
      <c r="R367" s="2" t="s">
        <v>784</v>
      </c>
      <c r="S367" s="2">
        <v>0.37</v>
      </c>
      <c r="T367" s="7">
        <f>Table1[[#This Row],[Profit]]/Table1[[#This Row],[Sales]]</f>
        <v>-0.56220256943816149</v>
      </c>
      <c r="U367" s="2" t="s">
        <v>33</v>
      </c>
      <c r="V367" s="2" t="s">
        <v>61</v>
      </c>
      <c r="W367" s="2" t="s">
        <v>130</v>
      </c>
      <c r="X367" s="2" t="s">
        <v>787</v>
      </c>
      <c r="Y367" s="2">
        <v>75203</v>
      </c>
      <c r="Z367" s="10">
        <v>42116</v>
      </c>
      <c r="AA367" s="14" t="str">
        <f>TEXT(Table1[[#This Row],[Order Date]],"mmmm")</f>
        <v>April</v>
      </c>
      <c r="AB367" s="8" t="str">
        <f>TEXT(Table1[[#This Row],[Order Date]],"yyyy")</f>
        <v>2015</v>
      </c>
      <c r="AC367" s="10">
        <v>42120</v>
      </c>
      <c r="AD367" s="2">
        <v>-124.28049999999999</v>
      </c>
      <c r="AE367" s="2">
        <v>45</v>
      </c>
      <c r="AF367" s="2">
        <v>221.06</v>
      </c>
      <c r="AG367" s="2">
        <v>48257</v>
      </c>
      <c r="AH367" s="7" t="str">
        <f>IF(COUNTIF(Returns!$A$2:$A$1635,Orders!AG367)&gt;0,"Returned","Not Returned")</f>
        <v>Not Returned</v>
      </c>
    </row>
    <row r="368" spans="5:34" ht="12.75" customHeight="1" thickTop="1" thickBot="1">
      <c r="E368" s="11">
        <v>24882</v>
      </c>
      <c r="F368" s="12" t="s">
        <v>56</v>
      </c>
      <c r="G368" s="12">
        <v>0.09</v>
      </c>
      <c r="H368" s="12">
        <v>2.89</v>
      </c>
      <c r="I368" s="12">
        <v>0.5</v>
      </c>
      <c r="J368" s="12">
        <v>669</v>
      </c>
      <c r="K368" s="7" t="str">
        <f>IF(COUNTIF(Table1[Customer ID],Table1[[#This Row],[Customer ID]])&gt;1,"Repeat Customer","One-Time Customer")</f>
        <v>Repeat Customer</v>
      </c>
      <c r="L368" s="12" t="s">
        <v>788</v>
      </c>
      <c r="M368" s="12" t="s">
        <v>49</v>
      </c>
      <c r="N368" s="12" t="s">
        <v>40</v>
      </c>
      <c r="O368" s="12" t="s">
        <v>29</v>
      </c>
      <c r="P368" s="12" t="s">
        <v>134</v>
      </c>
      <c r="Q368" s="12" t="s">
        <v>59</v>
      </c>
      <c r="R368" s="12" t="s">
        <v>789</v>
      </c>
      <c r="S368" s="12">
        <v>0.38</v>
      </c>
      <c r="T368" s="7">
        <f>Table1[[#This Row],[Profit]]/Table1[[#This Row],[Sales]]</f>
        <v>0.69</v>
      </c>
      <c r="U368" s="12" t="s">
        <v>33</v>
      </c>
      <c r="V368" s="12" t="s">
        <v>61</v>
      </c>
      <c r="W368" s="12" t="s">
        <v>330</v>
      </c>
      <c r="X368" s="12" t="s">
        <v>790</v>
      </c>
      <c r="Y368" s="12">
        <v>52501</v>
      </c>
      <c r="Z368" s="13">
        <v>42083</v>
      </c>
      <c r="AA368" s="14" t="str">
        <f>TEXT(Table1[[#This Row],[Order Date]],"mmmm")</f>
        <v>March</v>
      </c>
      <c r="AB368" s="8" t="str">
        <f>TEXT(Table1[[#This Row],[Order Date]],"yyyy")</f>
        <v>2015</v>
      </c>
      <c r="AC368" s="13">
        <v>42085</v>
      </c>
      <c r="AD368" s="12">
        <v>40.482299999999995</v>
      </c>
      <c r="AE368" s="12">
        <v>22</v>
      </c>
      <c r="AF368" s="12">
        <v>58.67</v>
      </c>
      <c r="AG368" s="12">
        <v>88475</v>
      </c>
      <c r="AH368" s="7" t="str">
        <f>IF(COUNTIF(Returns!$A$2:$A$1635,Orders!AG368)&gt;0,"Returned","Not Returned")</f>
        <v>Not Returned</v>
      </c>
    </row>
    <row r="369" spans="5:34" ht="12.75" customHeight="1" thickTop="1" thickBot="1">
      <c r="E369" s="9">
        <v>24883</v>
      </c>
      <c r="F369" s="2" t="s">
        <v>56</v>
      </c>
      <c r="G369" s="2">
        <v>0.02</v>
      </c>
      <c r="H369" s="2">
        <v>48.91</v>
      </c>
      <c r="I369" s="2">
        <v>5.81</v>
      </c>
      <c r="J369" s="2">
        <v>669</v>
      </c>
      <c r="K369" s="7" t="str">
        <f>IF(COUNTIF(Table1[Customer ID],Table1[[#This Row],[Customer ID]])&gt;1,"Repeat Customer","One-Time Customer")</f>
        <v>Repeat Customer</v>
      </c>
      <c r="L369" s="2" t="s">
        <v>788</v>
      </c>
      <c r="M369" s="2" t="s">
        <v>49</v>
      </c>
      <c r="N369" s="2" t="s">
        <v>40</v>
      </c>
      <c r="O369" s="2" t="s">
        <v>29</v>
      </c>
      <c r="P369" s="2" t="s">
        <v>93</v>
      </c>
      <c r="Q369" s="2" t="s">
        <v>59</v>
      </c>
      <c r="R369" s="2" t="s">
        <v>791</v>
      </c>
      <c r="S369" s="2">
        <v>0.38</v>
      </c>
      <c r="T369" s="7">
        <f>Table1[[#This Row],[Profit]]/Table1[[#This Row],[Sales]]</f>
        <v>0.32515337423312884</v>
      </c>
      <c r="U369" s="2" t="s">
        <v>33</v>
      </c>
      <c r="V369" s="2" t="s">
        <v>61</v>
      </c>
      <c r="W369" s="2" t="s">
        <v>330</v>
      </c>
      <c r="X369" s="2" t="s">
        <v>790</v>
      </c>
      <c r="Y369" s="2">
        <v>52501</v>
      </c>
      <c r="Z369" s="10">
        <v>42083</v>
      </c>
      <c r="AA369" s="14" t="str">
        <f>TEXT(Table1[[#This Row],[Order Date]],"mmmm")</f>
        <v>March</v>
      </c>
      <c r="AB369" s="8" t="str">
        <f>TEXT(Table1[[#This Row],[Order Date]],"yyyy")</f>
        <v>2015</v>
      </c>
      <c r="AC369" s="10">
        <v>42084</v>
      </c>
      <c r="AD369" s="2">
        <v>32.86</v>
      </c>
      <c r="AE369" s="2">
        <v>2</v>
      </c>
      <c r="AF369" s="2">
        <v>101.06</v>
      </c>
      <c r="AG369" s="2">
        <v>88475</v>
      </c>
      <c r="AH369" s="7" t="str">
        <f>IF(COUNTIF(Returns!$A$2:$A$1635,Orders!AG369)&gt;0,"Returned","Not Returned")</f>
        <v>Not Returned</v>
      </c>
    </row>
    <row r="370" spans="5:34" ht="12.75" customHeight="1" thickTop="1" thickBot="1">
      <c r="E370" s="11">
        <v>18808</v>
      </c>
      <c r="F370" s="12" t="s">
        <v>106</v>
      </c>
      <c r="G370" s="12">
        <v>0.08</v>
      </c>
      <c r="H370" s="12">
        <v>296.18</v>
      </c>
      <c r="I370" s="12">
        <v>54.12</v>
      </c>
      <c r="J370" s="12">
        <v>670</v>
      </c>
      <c r="K370" s="7" t="str">
        <f>IF(COUNTIF(Table1[Customer ID],Table1[[#This Row],[Customer ID]])&gt;1,"Repeat Customer","One-Time Customer")</f>
        <v>One-Time Customer</v>
      </c>
      <c r="L370" s="12" t="s">
        <v>792</v>
      </c>
      <c r="M370" s="12" t="s">
        <v>39</v>
      </c>
      <c r="N370" s="12" t="s">
        <v>40</v>
      </c>
      <c r="O370" s="12" t="s">
        <v>41</v>
      </c>
      <c r="P370" s="12" t="s">
        <v>152</v>
      </c>
      <c r="Q370" s="12" t="s">
        <v>121</v>
      </c>
      <c r="R370" s="12" t="s">
        <v>153</v>
      </c>
      <c r="S370" s="12">
        <v>0.76</v>
      </c>
      <c r="T370" s="7">
        <f>Table1[[#This Row],[Profit]]/Table1[[#This Row],[Sales]]</f>
        <v>-0.13094187339576585</v>
      </c>
      <c r="U370" s="12" t="s">
        <v>33</v>
      </c>
      <c r="V370" s="12" t="s">
        <v>136</v>
      </c>
      <c r="W370" s="12" t="s">
        <v>137</v>
      </c>
      <c r="X370" s="12" t="s">
        <v>639</v>
      </c>
      <c r="Y370" s="12">
        <v>22025</v>
      </c>
      <c r="Z370" s="13">
        <v>42068</v>
      </c>
      <c r="AA370" s="14" t="str">
        <f>TEXT(Table1[[#This Row],[Order Date]],"mmmm")</f>
        <v>March</v>
      </c>
      <c r="AB370" s="8" t="str">
        <f>TEXT(Table1[[#This Row],[Order Date]],"yyyy")</f>
        <v>2015</v>
      </c>
      <c r="AC370" s="13">
        <v>42075</v>
      </c>
      <c r="AD370" s="12">
        <v>-187.22199999999998</v>
      </c>
      <c r="AE370" s="12">
        <v>5</v>
      </c>
      <c r="AF370" s="12">
        <v>1429.81</v>
      </c>
      <c r="AG370" s="12">
        <v>88474</v>
      </c>
      <c r="AH370" s="7" t="str">
        <f>IF(COUNTIF(Returns!$A$2:$A$1635,Orders!AG370)&gt;0,"Returned","Not Returned")</f>
        <v>Not Returned</v>
      </c>
    </row>
    <row r="371" spans="5:34" ht="12.75" customHeight="1" thickTop="1" thickBot="1">
      <c r="E371" s="9">
        <v>19423</v>
      </c>
      <c r="F371" s="2" t="s">
        <v>106</v>
      </c>
      <c r="G371" s="2">
        <v>7.0000000000000007E-2</v>
      </c>
      <c r="H371" s="2">
        <v>2.88</v>
      </c>
      <c r="I371" s="2">
        <v>1.01</v>
      </c>
      <c r="J371" s="2">
        <v>672</v>
      </c>
      <c r="K371" s="7" t="str">
        <f>IF(COUNTIF(Table1[Customer ID],Table1[[#This Row],[Customer ID]])&gt;1,"Repeat Customer","One-Time Customer")</f>
        <v>Repeat Customer</v>
      </c>
      <c r="L371" s="2" t="s">
        <v>793</v>
      </c>
      <c r="M371" s="2" t="s">
        <v>49</v>
      </c>
      <c r="N371" s="2" t="s">
        <v>58</v>
      </c>
      <c r="O371" s="2" t="s">
        <v>29</v>
      </c>
      <c r="P371" s="2" t="s">
        <v>30</v>
      </c>
      <c r="Q371" s="2" t="s">
        <v>31</v>
      </c>
      <c r="R371" s="2" t="s">
        <v>794</v>
      </c>
      <c r="S371" s="2">
        <v>0.55000000000000004</v>
      </c>
      <c r="T371" s="7">
        <f>Table1[[#This Row],[Profit]]/Table1[[#This Row],[Sales]]</f>
        <v>0.27423505862167574</v>
      </c>
      <c r="U371" s="2" t="s">
        <v>33</v>
      </c>
      <c r="V371" s="2" t="s">
        <v>61</v>
      </c>
      <c r="W371" s="2" t="s">
        <v>330</v>
      </c>
      <c r="X371" s="2" t="s">
        <v>331</v>
      </c>
      <c r="Y371" s="2">
        <v>50208</v>
      </c>
      <c r="Z371" s="10">
        <v>42040</v>
      </c>
      <c r="AA371" s="14" t="str">
        <f>TEXT(Table1[[#This Row],[Order Date]],"mmmm")</f>
        <v>February</v>
      </c>
      <c r="AB371" s="8" t="str">
        <f>TEXT(Table1[[#This Row],[Order Date]],"yyyy")</f>
        <v>2015</v>
      </c>
      <c r="AC371" s="10">
        <v>42044</v>
      </c>
      <c r="AD371" s="2">
        <v>9.59</v>
      </c>
      <c r="AE371" s="2">
        <v>12</v>
      </c>
      <c r="AF371" s="2">
        <v>34.97</v>
      </c>
      <c r="AG371" s="2">
        <v>88173</v>
      </c>
      <c r="AH371" s="7" t="str">
        <f>IF(COUNTIF(Returns!$A$2:$A$1635,Orders!AG371)&gt;0,"Returned","Not Returned")</f>
        <v>Not Returned</v>
      </c>
    </row>
    <row r="372" spans="5:34" ht="12.75" customHeight="1" thickTop="1" thickBot="1">
      <c r="E372" s="11">
        <v>19424</v>
      </c>
      <c r="F372" s="12" t="s">
        <v>106</v>
      </c>
      <c r="G372" s="12">
        <v>0.1</v>
      </c>
      <c r="H372" s="12">
        <v>195.99</v>
      </c>
      <c r="I372" s="12">
        <v>3.99</v>
      </c>
      <c r="J372" s="12">
        <v>672</v>
      </c>
      <c r="K372" s="7" t="str">
        <f>IF(COUNTIF(Table1[Customer ID],Table1[[#This Row],[Customer ID]])&gt;1,"Repeat Customer","One-Time Customer")</f>
        <v>Repeat Customer</v>
      </c>
      <c r="L372" s="12" t="s">
        <v>793</v>
      </c>
      <c r="M372" s="12" t="s">
        <v>49</v>
      </c>
      <c r="N372" s="12" t="s">
        <v>58</v>
      </c>
      <c r="O372" s="12" t="s">
        <v>77</v>
      </c>
      <c r="P372" s="12" t="s">
        <v>78</v>
      </c>
      <c r="Q372" s="12" t="s">
        <v>59</v>
      </c>
      <c r="R372" s="12" t="s">
        <v>795</v>
      </c>
      <c r="S372" s="12">
        <v>0.57999999999999996</v>
      </c>
      <c r="T372" s="7">
        <f>Table1[[#This Row],[Profit]]/Table1[[#This Row],[Sales]]</f>
        <v>-2.1220747264132616</v>
      </c>
      <c r="U372" s="12" t="s">
        <v>33</v>
      </c>
      <c r="V372" s="12" t="s">
        <v>61</v>
      </c>
      <c r="W372" s="12" t="s">
        <v>330</v>
      </c>
      <c r="X372" s="12" t="s">
        <v>331</v>
      </c>
      <c r="Y372" s="12">
        <v>50208</v>
      </c>
      <c r="Z372" s="13">
        <v>42040</v>
      </c>
      <c r="AA372" s="14" t="str">
        <f>TEXT(Table1[[#This Row],[Order Date]],"mmmm")</f>
        <v>February</v>
      </c>
      <c r="AB372" s="8" t="str">
        <f>TEXT(Table1[[#This Row],[Order Date]],"yyyy")</f>
        <v>2015</v>
      </c>
      <c r="AC372" s="13">
        <v>42047</v>
      </c>
      <c r="AD372" s="12">
        <v>-655.42399999999998</v>
      </c>
      <c r="AE372" s="12">
        <v>2</v>
      </c>
      <c r="AF372" s="12">
        <v>308.86</v>
      </c>
      <c r="AG372" s="12">
        <v>88173</v>
      </c>
      <c r="AH372" s="7" t="str">
        <f>IF(COUNTIF(Returns!$A$2:$A$1635,Orders!AG372)&gt;0,"Returned","Not Returned")</f>
        <v>Not Returned</v>
      </c>
    </row>
    <row r="373" spans="5:34" ht="12.75" customHeight="1" thickTop="1" thickBot="1">
      <c r="E373" s="9">
        <v>25059</v>
      </c>
      <c r="F373" s="2" t="s">
        <v>47</v>
      </c>
      <c r="G373" s="2">
        <v>0.06</v>
      </c>
      <c r="H373" s="2">
        <v>161.55000000000001</v>
      </c>
      <c r="I373" s="2">
        <v>19.989999999999998</v>
      </c>
      <c r="J373" s="2">
        <v>674</v>
      </c>
      <c r="K373" s="7" t="str">
        <f>IF(COUNTIF(Table1[Customer ID],Table1[[#This Row],[Customer ID]])&gt;1,"Repeat Customer","One-Time Customer")</f>
        <v>One-Time Customer</v>
      </c>
      <c r="L373" s="2" t="s">
        <v>796</v>
      </c>
      <c r="M373" s="2" t="s">
        <v>49</v>
      </c>
      <c r="N373" s="2" t="s">
        <v>58</v>
      </c>
      <c r="O373" s="2" t="s">
        <v>29</v>
      </c>
      <c r="P373" s="2" t="s">
        <v>141</v>
      </c>
      <c r="Q373" s="2" t="s">
        <v>59</v>
      </c>
      <c r="R373" s="2" t="s">
        <v>161</v>
      </c>
      <c r="S373" s="2">
        <v>0.66</v>
      </c>
      <c r="T373" s="7">
        <f>Table1[[#This Row],[Profit]]/Table1[[#This Row],[Sales]]</f>
        <v>-1.5628543741366241E-2</v>
      </c>
      <c r="U373" s="2" t="s">
        <v>33</v>
      </c>
      <c r="V373" s="2" t="s">
        <v>61</v>
      </c>
      <c r="W373" s="2" t="s">
        <v>506</v>
      </c>
      <c r="X373" s="2" t="s">
        <v>797</v>
      </c>
      <c r="Y373" s="2">
        <v>64133</v>
      </c>
      <c r="Z373" s="10">
        <v>42006</v>
      </c>
      <c r="AA373" s="14" t="str">
        <f>TEXT(Table1[[#This Row],[Order Date]],"mmmm")</f>
        <v>January</v>
      </c>
      <c r="AB373" s="8" t="str">
        <f>TEXT(Table1[[#This Row],[Order Date]],"yyyy")</f>
        <v>2015</v>
      </c>
      <c r="AC373" s="10">
        <v>42007</v>
      </c>
      <c r="AD373" s="2">
        <v>-7.5800000000000409</v>
      </c>
      <c r="AE373" s="2">
        <v>3</v>
      </c>
      <c r="AF373" s="2">
        <v>485.01</v>
      </c>
      <c r="AG373" s="2">
        <v>88174</v>
      </c>
      <c r="AH373" s="7" t="str">
        <f>IF(COUNTIF(Returns!$A$2:$A$1635,Orders!AG373)&gt;0,"Returned","Not Returned")</f>
        <v>Not Returned</v>
      </c>
    </row>
    <row r="374" spans="5:34" ht="12.75" customHeight="1" thickTop="1" thickBot="1">
      <c r="E374" s="11">
        <v>19326</v>
      </c>
      <c r="F374" s="12" t="s">
        <v>56</v>
      </c>
      <c r="G374" s="12">
        <v>0.04</v>
      </c>
      <c r="H374" s="12">
        <v>15.42</v>
      </c>
      <c r="I374" s="12">
        <v>10.68</v>
      </c>
      <c r="J374" s="12">
        <v>678</v>
      </c>
      <c r="K374" s="7" t="str">
        <f>IF(COUNTIF(Table1[Customer ID],Table1[[#This Row],[Customer ID]])&gt;1,"Repeat Customer","One-Time Customer")</f>
        <v>One-Time Customer</v>
      </c>
      <c r="L374" s="12" t="s">
        <v>798</v>
      </c>
      <c r="M374" s="12" t="s">
        <v>27</v>
      </c>
      <c r="N374" s="12" t="s">
        <v>28</v>
      </c>
      <c r="O374" s="12" t="s">
        <v>29</v>
      </c>
      <c r="P374" s="12" t="s">
        <v>141</v>
      </c>
      <c r="Q374" s="12" t="s">
        <v>59</v>
      </c>
      <c r="R374" s="12" t="s">
        <v>426</v>
      </c>
      <c r="S374" s="12">
        <v>0.57999999999999996</v>
      </c>
      <c r="T374" s="7">
        <f>Table1[[#This Row],[Profit]]/Table1[[#This Row],[Sales]]</f>
        <v>-1.3520335223071236</v>
      </c>
      <c r="U374" s="12" t="s">
        <v>33</v>
      </c>
      <c r="V374" s="12" t="s">
        <v>136</v>
      </c>
      <c r="W374" s="12" t="s">
        <v>137</v>
      </c>
      <c r="X374" s="12" t="s">
        <v>799</v>
      </c>
      <c r="Y374" s="12">
        <v>24281</v>
      </c>
      <c r="Z374" s="13">
        <v>42116</v>
      </c>
      <c r="AA374" s="14" t="str">
        <f>TEXT(Table1[[#This Row],[Order Date]],"mmmm")</f>
        <v>April</v>
      </c>
      <c r="AB374" s="8" t="str">
        <f>TEXT(Table1[[#This Row],[Order Date]],"yyyy")</f>
        <v>2015</v>
      </c>
      <c r="AC374" s="13">
        <v>42117</v>
      </c>
      <c r="AD374" s="12">
        <v>-109.70400000000001</v>
      </c>
      <c r="AE374" s="12">
        <v>5</v>
      </c>
      <c r="AF374" s="12">
        <v>81.14</v>
      </c>
      <c r="AG374" s="12">
        <v>88889</v>
      </c>
      <c r="AH374" s="7" t="str">
        <f>IF(COUNTIF(Returns!$A$2:$A$1635,Orders!AG374)&gt;0,"Returned","Not Returned")</f>
        <v>Not Returned</v>
      </c>
    </row>
    <row r="375" spans="5:34" ht="12.75" customHeight="1" thickTop="1" thickBot="1">
      <c r="E375" s="9">
        <v>21609</v>
      </c>
      <c r="F375" s="2" t="s">
        <v>56</v>
      </c>
      <c r="G375" s="2">
        <v>0.01</v>
      </c>
      <c r="H375" s="2">
        <v>3.95</v>
      </c>
      <c r="I375" s="2">
        <v>5.13</v>
      </c>
      <c r="J375" s="2">
        <v>679</v>
      </c>
      <c r="K375" s="7" t="str">
        <f>IF(COUNTIF(Table1[Customer ID],Table1[[#This Row],[Customer ID]])&gt;1,"Repeat Customer","One-Time Customer")</f>
        <v>Repeat Customer</v>
      </c>
      <c r="L375" s="2" t="s">
        <v>800</v>
      </c>
      <c r="M375" s="2" t="s">
        <v>49</v>
      </c>
      <c r="N375" s="2" t="s">
        <v>28</v>
      </c>
      <c r="O375" s="2" t="s">
        <v>29</v>
      </c>
      <c r="P375" s="2" t="s">
        <v>257</v>
      </c>
      <c r="Q375" s="2" t="s">
        <v>59</v>
      </c>
      <c r="R375" s="2" t="s">
        <v>801</v>
      </c>
      <c r="S375" s="2">
        <v>0.59</v>
      </c>
      <c r="T375" s="7">
        <f>Table1[[#This Row],[Profit]]/Table1[[#This Row],[Sales]]</f>
        <v>-1.9713155291790307</v>
      </c>
      <c r="U375" s="2" t="s">
        <v>33</v>
      </c>
      <c r="V375" s="2" t="s">
        <v>34</v>
      </c>
      <c r="W375" s="2" t="s">
        <v>35</v>
      </c>
      <c r="X375" s="2" t="s">
        <v>802</v>
      </c>
      <c r="Y375" s="2">
        <v>98387</v>
      </c>
      <c r="Z375" s="10">
        <v>42067</v>
      </c>
      <c r="AA375" s="14" t="str">
        <f>TEXT(Table1[[#This Row],[Order Date]],"mmmm")</f>
        <v>March</v>
      </c>
      <c r="AB375" s="8" t="str">
        <f>TEXT(Table1[[#This Row],[Order Date]],"yyyy")</f>
        <v>2015</v>
      </c>
      <c r="AC375" s="10">
        <v>42068</v>
      </c>
      <c r="AD375" s="2">
        <v>-19.93</v>
      </c>
      <c r="AE375" s="2">
        <v>2</v>
      </c>
      <c r="AF375" s="2">
        <v>10.11</v>
      </c>
      <c r="AG375" s="2">
        <v>88890</v>
      </c>
      <c r="AH375" s="7" t="str">
        <f>IF(COUNTIF(Returns!$A$2:$A$1635,Orders!AG375)&gt;0,"Returned","Not Returned")</f>
        <v>Not Returned</v>
      </c>
    </row>
    <row r="376" spans="5:34" ht="12.75" customHeight="1" thickTop="1" thickBot="1">
      <c r="E376" s="11">
        <v>21610</v>
      </c>
      <c r="F376" s="12" t="s">
        <v>56</v>
      </c>
      <c r="G376" s="12">
        <v>0.02</v>
      </c>
      <c r="H376" s="12">
        <v>367.99</v>
      </c>
      <c r="I376" s="12">
        <v>19.989999999999998</v>
      </c>
      <c r="J376" s="12">
        <v>679</v>
      </c>
      <c r="K376" s="7" t="str">
        <f>IF(COUNTIF(Table1[Customer ID],Table1[[#This Row],[Customer ID]])&gt;1,"Repeat Customer","One-Time Customer")</f>
        <v>Repeat Customer</v>
      </c>
      <c r="L376" s="12" t="s">
        <v>800</v>
      </c>
      <c r="M376" s="12" t="s">
        <v>49</v>
      </c>
      <c r="N376" s="12" t="s">
        <v>28</v>
      </c>
      <c r="O376" s="12" t="s">
        <v>29</v>
      </c>
      <c r="P376" s="12" t="s">
        <v>109</v>
      </c>
      <c r="Q376" s="12" t="s">
        <v>59</v>
      </c>
      <c r="R376" s="12" t="s">
        <v>803</v>
      </c>
      <c r="S376" s="12">
        <v>0.4</v>
      </c>
      <c r="T376" s="7">
        <f>Table1[[#This Row],[Profit]]/Table1[[#This Row],[Sales]]</f>
        <v>0.69</v>
      </c>
      <c r="U376" s="12" t="s">
        <v>33</v>
      </c>
      <c r="V376" s="12" t="s">
        <v>34</v>
      </c>
      <c r="W376" s="12" t="s">
        <v>35</v>
      </c>
      <c r="X376" s="12" t="s">
        <v>802</v>
      </c>
      <c r="Y376" s="12">
        <v>98387</v>
      </c>
      <c r="Z376" s="13">
        <v>42067</v>
      </c>
      <c r="AA376" s="14" t="str">
        <f>TEXT(Table1[[#This Row],[Order Date]],"mmmm")</f>
        <v>March</v>
      </c>
      <c r="AB376" s="8" t="str">
        <f>TEXT(Table1[[#This Row],[Order Date]],"yyyy")</f>
        <v>2015</v>
      </c>
      <c r="AC376" s="13">
        <v>42068</v>
      </c>
      <c r="AD376" s="12">
        <v>4568.6072999999997</v>
      </c>
      <c r="AE376" s="12">
        <v>17</v>
      </c>
      <c r="AF376" s="12">
        <v>6621.17</v>
      </c>
      <c r="AG376" s="12">
        <v>88890</v>
      </c>
      <c r="AH376" s="7" t="str">
        <f>IF(COUNTIF(Returns!$A$2:$A$1635,Orders!AG376)&gt;0,"Returned","Not Returned")</f>
        <v>Not Returned</v>
      </c>
    </row>
    <row r="377" spans="5:34" ht="12.75" customHeight="1" thickTop="1" thickBot="1">
      <c r="E377" s="9">
        <v>21612</v>
      </c>
      <c r="F377" s="2" t="s">
        <v>56</v>
      </c>
      <c r="G377" s="2">
        <v>0.04</v>
      </c>
      <c r="H377" s="2">
        <v>95.99</v>
      </c>
      <c r="I377" s="2">
        <v>4.9000000000000004</v>
      </c>
      <c r="J377" s="2">
        <v>680</v>
      </c>
      <c r="K377" s="7" t="str">
        <f>IF(COUNTIF(Table1[Customer ID],Table1[[#This Row],[Customer ID]])&gt;1,"Repeat Customer","One-Time Customer")</f>
        <v>One-Time Customer</v>
      </c>
      <c r="L377" s="2" t="s">
        <v>804</v>
      </c>
      <c r="M377" s="2" t="s">
        <v>49</v>
      </c>
      <c r="N377" s="2" t="s">
        <v>28</v>
      </c>
      <c r="O377" s="2" t="s">
        <v>77</v>
      </c>
      <c r="P377" s="2" t="s">
        <v>78</v>
      </c>
      <c r="Q377" s="2" t="s">
        <v>59</v>
      </c>
      <c r="R377" s="2" t="s">
        <v>254</v>
      </c>
      <c r="S377" s="2">
        <v>0.56000000000000005</v>
      </c>
      <c r="T377" s="7">
        <f>Table1[[#This Row],[Profit]]/Table1[[#This Row],[Sales]]</f>
        <v>-1.0175151706202223</v>
      </c>
      <c r="U377" s="2" t="s">
        <v>33</v>
      </c>
      <c r="V377" s="2" t="s">
        <v>34</v>
      </c>
      <c r="W377" s="2" t="s">
        <v>35</v>
      </c>
      <c r="X377" s="2" t="s">
        <v>805</v>
      </c>
      <c r="Y377" s="2">
        <v>99207</v>
      </c>
      <c r="Z377" s="10">
        <v>42067</v>
      </c>
      <c r="AA377" s="14" t="str">
        <f>TEXT(Table1[[#This Row],[Order Date]],"mmmm")</f>
        <v>March</v>
      </c>
      <c r="AB377" s="8" t="str">
        <f>TEXT(Table1[[#This Row],[Order Date]],"yyyy")</f>
        <v>2015</v>
      </c>
      <c r="AC377" s="10">
        <v>42069</v>
      </c>
      <c r="AD377" s="2">
        <v>-258.22500000000002</v>
      </c>
      <c r="AE377" s="2">
        <v>3</v>
      </c>
      <c r="AF377" s="2">
        <v>253.78</v>
      </c>
      <c r="AG377" s="2">
        <v>88890</v>
      </c>
      <c r="AH377" s="7" t="str">
        <f>IF(COUNTIF(Returns!$A$2:$A$1635,Orders!AG377)&gt;0,"Returned","Not Returned")</f>
        <v>Not Returned</v>
      </c>
    </row>
    <row r="378" spans="5:34" ht="12.75" customHeight="1" thickTop="1" thickBot="1">
      <c r="E378" s="11">
        <v>18555</v>
      </c>
      <c r="F378" s="12" t="s">
        <v>56</v>
      </c>
      <c r="G378" s="12">
        <v>0.06</v>
      </c>
      <c r="H378" s="12">
        <v>17.670000000000002</v>
      </c>
      <c r="I378" s="12">
        <v>8.99</v>
      </c>
      <c r="J378" s="12">
        <v>683</v>
      </c>
      <c r="K378" s="7" t="str">
        <f>IF(COUNTIF(Table1[Customer ID],Table1[[#This Row],[Customer ID]])&gt;1,"Repeat Customer","One-Time Customer")</f>
        <v>One-Time Customer</v>
      </c>
      <c r="L378" s="12" t="s">
        <v>806</v>
      </c>
      <c r="M378" s="12" t="s">
        <v>27</v>
      </c>
      <c r="N378" s="12" t="s">
        <v>58</v>
      </c>
      <c r="O378" s="12" t="s">
        <v>41</v>
      </c>
      <c r="P378" s="12" t="s">
        <v>50</v>
      </c>
      <c r="Q378" s="12" t="s">
        <v>51</v>
      </c>
      <c r="R378" s="12" t="s">
        <v>807</v>
      </c>
      <c r="S378" s="12">
        <v>0.47</v>
      </c>
      <c r="T378" s="7">
        <f>Table1[[#This Row],[Profit]]/Table1[[#This Row],[Sales]]</f>
        <v>0.5440251572327045</v>
      </c>
      <c r="U378" s="12" t="s">
        <v>33</v>
      </c>
      <c r="V378" s="12" t="s">
        <v>61</v>
      </c>
      <c r="W378" s="12" t="s">
        <v>496</v>
      </c>
      <c r="X378" s="12" t="s">
        <v>808</v>
      </c>
      <c r="Y378" s="12">
        <v>68046</v>
      </c>
      <c r="Z378" s="13">
        <v>42101</v>
      </c>
      <c r="AA378" s="14" t="str">
        <f>TEXT(Table1[[#This Row],[Order Date]],"mmmm")</f>
        <v>April</v>
      </c>
      <c r="AB378" s="8" t="str">
        <f>TEXT(Table1[[#This Row],[Order Date]],"yyyy")</f>
        <v>2015</v>
      </c>
      <c r="AC378" s="13">
        <v>42102</v>
      </c>
      <c r="AD378" s="12">
        <v>38.06</v>
      </c>
      <c r="AE378" s="12">
        <v>4</v>
      </c>
      <c r="AF378" s="12">
        <v>69.959999999999994</v>
      </c>
      <c r="AG378" s="12">
        <v>87765</v>
      </c>
      <c r="AH378" s="7" t="str">
        <f>IF(COUNTIF(Returns!$A$2:$A$1635,Orders!AG378)&gt;0,"Returned","Not Returned")</f>
        <v>Not Returned</v>
      </c>
    </row>
    <row r="379" spans="5:34" ht="12.75" customHeight="1" thickTop="1" thickBot="1">
      <c r="E379" s="9">
        <v>21411</v>
      </c>
      <c r="F379" s="2" t="s">
        <v>47</v>
      </c>
      <c r="G379" s="2">
        <v>7.0000000000000007E-2</v>
      </c>
      <c r="H379" s="2">
        <v>279.48</v>
      </c>
      <c r="I379" s="2">
        <v>35</v>
      </c>
      <c r="J379" s="2">
        <v>688</v>
      </c>
      <c r="K379" s="7" t="str">
        <f>IF(COUNTIF(Table1[Customer ID],Table1[[#This Row],[Customer ID]])&gt;1,"Repeat Customer","One-Time Customer")</f>
        <v>Repeat Customer</v>
      </c>
      <c r="L379" s="2" t="s">
        <v>809</v>
      </c>
      <c r="M379" s="2" t="s">
        <v>49</v>
      </c>
      <c r="N379" s="2" t="s">
        <v>58</v>
      </c>
      <c r="O379" s="2" t="s">
        <v>29</v>
      </c>
      <c r="P379" s="2" t="s">
        <v>141</v>
      </c>
      <c r="Q379" s="2" t="s">
        <v>236</v>
      </c>
      <c r="R379" s="2" t="s">
        <v>810</v>
      </c>
      <c r="S379" s="2">
        <v>0.8</v>
      </c>
      <c r="T379" s="7">
        <f>Table1[[#This Row],[Profit]]/Table1[[#This Row],[Sales]]</f>
        <v>-7.6315586007827424E-2</v>
      </c>
      <c r="U379" s="2" t="s">
        <v>33</v>
      </c>
      <c r="V379" s="2" t="s">
        <v>61</v>
      </c>
      <c r="W379" s="2" t="s">
        <v>506</v>
      </c>
      <c r="X379" s="2" t="s">
        <v>811</v>
      </c>
      <c r="Y379" s="2">
        <v>63116</v>
      </c>
      <c r="Z379" s="10">
        <v>42140</v>
      </c>
      <c r="AA379" s="14" t="str">
        <f>TEXT(Table1[[#This Row],[Order Date]],"mmmm")</f>
        <v>May</v>
      </c>
      <c r="AB379" s="8" t="str">
        <f>TEXT(Table1[[#This Row],[Order Date]],"yyyy")</f>
        <v>2015</v>
      </c>
      <c r="AC379" s="10">
        <v>42140</v>
      </c>
      <c r="AD379" s="2">
        <v>-207.28</v>
      </c>
      <c r="AE379" s="2">
        <v>10</v>
      </c>
      <c r="AF379" s="2">
        <v>2716.09</v>
      </c>
      <c r="AG379" s="2">
        <v>88503</v>
      </c>
      <c r="AH379" s="7" t="str">
        <f>IF(COUNTIF(Returns!$A$2:$A$1635,Orders!AG379)&gt;0,"Returned","Not Returned")</f>
        <v>Not Returned</v>
      </c>
    </row>
    <row r="380" spans="5:34" ht="12.75" customHeight="1" thickTop="1" thickBot="1">
      <c r="E380" s="11">
        <v>19325</v>
      </c>
      <c r="F380" s="12" t="s">
        <v>106</v>
      </c>
      <c r="G380" s="12">
        <v>0.06</v>
      </c>
      <c r="H380" s="12">
        <v>4.18</v>
      </c>
      <c r="I380" s="12">
        <v>2.99</v>
      </c>
      <c r="J380" s="12">
        <v>688</v>
      </c>
      <c r="K380" s="7" t="str">
        <f>IF(COUNTIF(Table1[Customer ID],Table1[[#This Row],[Customer ID]])&gt;1,"Repeat Customer","One-Time Customer")</f>
        <v>Repeat Customer</v>
      </c>
      <c r="L380" s="12" t="s">
        <v>809</v>
      </c>
      <c r="M380" s="12" t="s">
        <v>49</v>
      </c>
      <c r="N380" s="12" t="s">
        <v>58</v>
      </c>
      <c r="O380" s="12" t="s">
        <v>29</v>
      </c>
      <c r="P380" s="12" t="s">
        <v>109</v>
      </c>
      <c r="Q380" s="12" t="s">
        <v>59</v>
      </c>
      <c r="R380" s="12" t="s">
        <v>812</v>
      </c>
      <c r="S380" s="12">
        <v>0.37</v>
      </c>
      <c r="T380" s="7">
        <f>Table1[[#This Row],[Profit]]/Table1[[#This Row],[Sales]]</f>
        <v>-0.59601686972821</v>
      </c>
      <c r="U380" s="12" t="s">
        <v>33</v>
      </c>
      <c r="V380" s="12" t="s">
        <v>61</v>
      </c>
      <c r="W380" s="12" t="s">
        <v>506</v>
      </c>
      <c r="X380" s="12" t="s">
        <v>811</v>
      </c>
      <c r="Y380" s="12">
        <v>63116</v>
      </c>
      <c r="Z380" s="13">
        <v>42069</v>
      </c>
      <c r="AA380" s="14" t="str">
        <f>TEXT(Table1[[#This Row],[Order Date]],"mmmm")</f>
        <v>March</v>
      </c>
      <c r="AB380" s="8" t="str">
        <f>TEXT(Table1[[#This Row],[Order Date]],"yyyy")</f>
        <v>2015</v>
      </c>
      <c r="AC380" s="13">
        <v>42071</v>
      </c>
      <c r="AD380" s="12">
        <v>-12.719000000000001</v>
      </c>
      <c r="AE380" s="12">
        <v>5</v>
      </c>
      <c r="AF380" s="12">
        <v>21.34</v>
      </c>
      <c r="AG380" s="12">
        <v>88504</v>
      </c>
      <c r="AH380" s="7" t="str">
        <f>IF(COUNTIF(Returns!$A$2:$A$1635,Orders!AG380)&gt;0,"Returned","Not Returned")</f>
        <v>Not Returned</v>
      </c>
    </row>
    <row r="381" spans="5:34" ht="12.75" customHeight="1" thickTop="1" thickBot="1">
      <c r="E381" s="9">
        <v>26321</v>
      </c>
      <c r="F381" s="2" t="s">
        <v>56</v>
      </c>
      <c r="G381" s="2">
        <v>7.0000000000000007E-2</v>
      </c>
      <c r="H381" s="2">
        <v>1.7</v>
      </c>
      <c r="I381" s="2">
        <v>1.99</v>
      </c>
      <c r="J381" s="2">
        <v>689</v>
      </c>
      <c r="K381" s="7" t="str">
        <f>IF(COUNTIF(Table1[Customer ID],Table1[[#This Row],[Customer ID]])&gt;1,"Repeat Customer","One-Time Customer")</f>
        <v>One-Time Customer</v>
      </c>
      <c r="L381" s="2" t="s">
        <v>813</v>
      </c>
      <c r="M381" s="2" t="s">
        <v>49</v>
      </c>
      <c r="N381" s="2" t="s">
        <v>58</v>
      </c>
      <c r="O381" s="2" t="s">
        <v>77</v>
      </c>
      <c r="P381" s="2" t="s">
        <v>180</v>
      </c>
      <c r="Q381" s="2" t="s">
        <v>51</v>
      </c>
      <c r="R381" s="2" t="s">
        <v>814</v>
      </c>
      <c r="S381" s="2">
        <v>0.51</v>
      </c>
      <c r="T381" s="7">
        <f>Table1[[#This Row],[Profit]]/Table1[[#This Row],[Sales]]</f>
        <v>-2.9517795637198621</v>
      </c>
      <c r="U381" s="2" t="s">
        <v>33</v>
      </c>
      <c r="V381" s="2" t="s">
        <v>61</v>
      </c>
      <c r="W381" s="2" t="s">
        <v>506</v>
      </c>
      <c r="X381" s="2" t="s">
        <v>815</v>
      </c>
      <c r="Y381" s="2">
        <v>63376</v>
      </c>
      <c r="Z381" s="10">
        <v>42039</v>
      </c>
      <c r="AA381" s="14" t="str">
        <f>TEXT(Table1[[#This Row],[Order Date]],"mmmm")</f>
        <v>February</v>
      </c>
      <c r="AB381" s="8" t="str">
        <f>TEXT(Table1[[#This Row],[Order Date]],"yyyy")</f>
        <v>2015</v>
      </c>
      <c r="AC381" s="10">
        <v>42040</v>
      </c>
      <c r="AD381" s="2">
        <v>-51.42</v>
      </c>
      <c r="AE381" s="2">
        <v>10</v>
      </c>
      <c r="AF381" s="2">
        <v>17.420000000000002</v>
      </c>
      <c r="AG381" s="2">
        <v>88502</v>
      </c>
      <c r="AH381" s="7" t="str">
        <f>IF(COUNTIF(Returns!$A$2:$A$1635,Orders!AG381)&gt;0,"Returned","Not Returned")</f>
        <v>Not Returned</v>
      </c>
    </row>
    <row r="382" spans="5:34" ht="12.75" customHeight="1" thickTop="1" thickBot="1">
      <c r="E382" s="11">
        <v>19933</v>
      </c>
      <c r="F382" s="12" t="s">
        <v>25</v>
      </c>
      <c r="G382" s="12">
        <v>0.09</v>
      </c>
      <c r="H382" s="12">
        <v>6.48</v>
      </c>
      <c r="I382" s="12">
        <v>6.35</v>
      </c>
      <c r="J382" s="12">
        <v>691</v>
      </c>
      <c r="K382" s="7" t="str">
        <f>IF(COUNTIF(Table1[Customer ID],Table1[[#This Row],[Customer ID]])&gt;1,"Repeat Customer","One-Time Customer")</f>
        <v>One-Time Customer</v>
      </c>
      <c r="L382" s="12" t="s">
        <v>816</v>
      </c>
      <c r="M382" s="12" t="s">
        <v>49</v>
      </c>
      <c r="N382" s="12" t="s">
        <v>40</v>
      </c>
      <c r="O382" s="12" t="s">
        <v>29</v>
      </c>
      <c r="P382" s="12" t="s">
        <v>93</v>
      </c>
      <c r="Q382" s="12" t="s">
        <v>59</v>
      </c>
      <c r="R382" s="12" t="s">
        <v>817</v>
      </c>
      <c r="S382" s="12">
        <v>0.37</v>
      </c>
      <c r="T382" s="7">
        <f>Table1[[#This Row],[Profit]]/Table1[[#This Row],[Sales]]</f>
        <v>-1.7787592852840792</v>
      </c>
      <c r="U382" s="12" t="s">
        <v>33</v>
      </c>
      <c r="V382" s="12" t="s">
        <v>34</v>
      </c>
      <c r="W382" s="12" t="s">
        <v>35</v>
      </c>
      <c r="X382" s="12" t="s">
        <v>818</v>
      </c>
      <c r="Y382" s="12">
        <v>98408</v>
      </c>
      <c r="Z382" s="13">
        <v>42084</v>
      </c>
      <c r="AA382" s="14" t="str">
        <f>TEXT(Table1[[#This Row],[Order Date]],"mmmm")</f>
        <v>March</v>
      </c>
      <c r="AB382" s="8" t="str">
        <f>TEXT(Table1[[#This Row],[Order Date]],"yyyy")</f>
        <v>2015</v>
      </c>
      <c r="AC382" s="13">
        <v>42085</v>
      </c>
      <c r="AD382" s="12">
        <v>-88.6</v>
      </c>
      <c r="AE382" s="12">
        <v>8</v>
      </c>
      <c r="AF382" s="12">
        <v>49.81</v>
      </c>
      <c r="AG382" s="12">
        <v>89915</v>
      </c>
      <c r="AH382" s="7" t="str">
        <f>IF(COUNTIF(Returns!$A$2:$A$1635,Orders!AG382)&gt;0,"Returned","Not Returned")</f>
        <v>Not Returned</v>
      </c>
    </row>
    <row r="383" spans="5:34" ht="12.75" customHeight="1" thickTop="1" thickBot="1">
      <c r="E383" s="9">
        <v>19400</v>
      </c>
      <c r="F383" s="2" t="s">
        <v>106</v>
      </c>
      <c r="G383" s="2">
        <v>0.02</v>
      </c>
      <c r="H383" s="2">
        <v>500.98</v>
      </c>
      <c r="I383" s="2">
        <v>41.44</v>
      </c>
      <c r="J383" s="2">
        <v>693</v>
      </c>
      <c r="K383" s="7" t="str">
        <f>IF(COUNTIF(Table1[Customer ID],Table1[[#This Row],[Customer ID]])&gt;1,"Repeat Customer","One-Time Customer")</f>
        <v>Repeat Customer</v>
      </c>
      <c r="L383" s="2" t="s">
        <v>819</v>
      </c>
      <c r="M383" s="2" t="s">
        <v>39</v>
      </c>
      <c r="N383" s="2" t="s">
        <v>58</v>
      </c>
      <c r="O383" s="2" t="s">
        <v>41</v>
      </c>
      <c r="P383" s="2" t="s">
        <v>191</v>
      </c>
      <c r="Q383" s="2" t="s">
        <v>121</v>
      </c>
      <c r="R383" s="2" t="s">
        <v>820</v>
      </c>
      <c r="S383" s="2">
        <v>0.66</v>
      </c>
      <c r="T383" s="7">
        <f>Table1[[#This Row],[Profit]]/Table1[[#This Row],[Sales]]</f>
        <v>0.69</v>
      </c>
      <c r="U383" s="2" t="s">
        <v>33</v>
      </c>
      <c r="V383" s="2" t="s">
        <v>34</v>
      </c>
      <c r="W383" s="2" t="s">
        <v>255</v>
      </c>
      <c r="X383" s="2" t="s">
        <v>821</v>
      </c>
      <c r="Y383" s="2">
        <v>80229</v>
      </c>
      <c r="Z383" s="10">
        <v>42088</v>
      </c>
      <c r="AA383" s="14" t="str">
        <f>TEXT(Table1[[#This Row],[Order Date]],"mmmm")</f>
        <v>March</v>
      </c>
      <c r="AB383" s="8" t="str">
        <f>TEXT(Table1[[#This Row],[Order Date]],"yyyy")</f>
        <v>2015</v>
      </c>
      <c r="AC383" s="10">
        <v>42088</v>
      </c>
      <c r="AD383" s="2">
        <v>2568.4628999999995</v>
      </c>
      <c r="AE383" s="2">
        <v>7</v>
      </c>
      <c r="AF383" s="2">
        <v>3722.41</v>
      </c>
      <c r="AG383" s="2">
        <v>87811</v>
      </c>
      <c r="AH383" s="7" t="str">
        <f>IF(COUNTIF(Returns!$A$2:$A$1635,Orders!AG383)&gt;0,"Returned","Not Returned")</f>
        <v>Not Returned</v>
      </c>
    </row>
    <row r="384" spans="5:34" ht="12.75" customHeight="1" thickTop="1" thickBot="1">
      <c r="E384" s="11">
        <v>18736</v>
      </c>
      <c r="F384" s="12" t="s">
        <v>106</v>
      </c>
      <c r="G384" s="12">
        <v>0.09</v>
      </c>
      <c r="H384" s="12">
        <v>5.34</v>
      </c>
      <c r="I384" s="12">
        <v>2.99</v>
      </c>
      <c r="J384" s="12">
        <v>693</v>
      </c>
      <c r="K384" s="7" t="str">
        <f>IF(COUNTIF(Table1[Customer ID],Table1[[#This Row],[Customer ID]])&gt;1,"Repeat Customer","One-Time Customer")</f>
        <v>Repeat Customer</v>
      </c>
      <c r="L384" s="12" t="s">
        <v>819</v>
      </c>
      <c r="M384" s="12" t="s">
        <v>27</v>
      </c>
      <c r="N384" s="12" t="s">
        <v>58</v>
      </c>
      <c r="O384" s="12" t="s">
        <v>29</v>
      </c>
      <c r="P384" s="12" t="s">
        <v>109</v>
      </c>
      <c r="Q384" s="12" t="s">
        <v>59</v>
      </c>
      <c r="R384" s="12" t="s">
        <v>822</v>
      </c>
      <c r="S384" s="12">
        <v>0.38</v>
      </c>
      <c r="T384" s="7">
        <f>Table1[[#This Row],[Profit]]/Table1[[#This Row],[Sales]]</f>
        <v>9.974763406940064E-2</v>
      </c>
      <c r="U384" s="12" t="s">
        <v>33</v>
      </c>
      <c r="V384" s="12" t="s">
        <v>34</v>
      </c>
      <c r="W384" s="12" t="s">
        <v>255</v>
      </c>
      <c r="X384" s="12" t="s">
        <v>821</v>
      </c>
      <c r="Y384" s="12">
        <v>80229</v>
      </c>
      <c r="Z384" s="13">
        <v>42071</v>
      </c>
      <c r="AA384" s="14" t="str">
        <f>TEXT(Table1[[#This Row],[Order Date]],"mmmm")</f>
        <v>March</v>
      </c>
      <c r="AB384" s="8" t="str">
        <f>TEXT(Table1[[#This Row],[Order Date]],"yyyy")</f>
        <v>2015</v>
      </c>
      <c r="AC384" s="13">
        <v>42078</v>
      </c>
      <c r="AD384" s="12">
        <v>9.4860000000000007</v>
      </c>
      <c r="AE384" s="12">
        <v>17</v>
      </c>
      <c r="AF384" s="12">
        <v>95.1</v>
      </c>
      <c r="AG384" s="12">
        <v>87812</v>
      </c>
      <c r="AH384" s="7" t="str">
        <f>IF(COUNTIF(Returns!$A$2:$A$1635,Orders!AG384)&gt;0,"Returned","Not Returned")</f>
        <v>Not Returned</v>
      </c>
    </row>
    <row r="385" spans="5:34" ht="12.75" customHeight="1" thickTop="1" thickBot="1">
      <c r="E385" s="9">
        <v>18737</v>
      </c>
      <c r="F385" s="2" t="s">
        <v>106</v>
      </c>
      <c r="G385" s="2">
        <v>7.0000000000000007E-2</v>
      </c>
      <c r="H385" s="2">
        <v>140.97999999999999</v>
      </c>
      <c r="I385" s="2">
        <v>53.48</v>
      </c>
      <c r="J385" s="2">
        <v>693</v>
      </c>
      <c r="K385" s="7" t="str">
        <f>IF(COUNTIF(Table1[Customer ID],Table1[[#This Row],[Customer ID]])&gt;1,"Repeat Customer","One-Time Customer")</f>
        <v>Repeat Customer</v>
      </c>
      <c r="L385" s="2" t="s">
        <v>819</v>
      </c>
      <c r="M385" s="2" t="s">
        <v>39</v>
      </c>
      <c r="N385" s="2" t="s">
        <v>58</v>
      </c>
      <c r="O385" s="2" t="s">
        <v>41</v>
      </c>
      <c r="P385" s="2" t="s">
        <v>191</v>
      </c>
      <c r="Q385" s="2" t="s">
        <v>121</v>
      </c>
      <c r="R385" s="2" t="s">
        <v>823</v>
      </c>
      <c r="S385" s="2">
        <v>0.65</v>
      </c>
      <c r="T385" s="7">
        <f>Table1[[#This Row],[Profit]]/Table1[[#This Row],[Sales]]</f>
        <v>-0.35883441761711621</v>
      </c>
      <c r="U385" s="2" t="s">
        <v>33</v>
      </c>
      <c r="V385" s="2" t="s">
        <v>34</v>
      </c>
      <c r="W385" s="2" t="s">
        <v>255</v>
      </c>
      <c r="X385" s="2" t="s">
        <v>821</v>
      </c>
      <c r="Y385" s="2">
        <v>80229</v>
      </c>
      <c r="Z385" s="10">
        <v>42071</v>
      </c>
      <c r="AA385" s="14" t="str">
        <f>TEXT(Table1[[#This Row],[Order Date]],"mmmm")</f>
        <v>March</v>
      </c>
      <c r="AB385" s="8" t="str">
        <f>TEXT(Table1[[#This Row],[Order Date]],"yyyy")</f>
        <v>2015</v>
      </c>
      <c r="AC385" s="10">
        <v>42078</v>
      </c>
      <c r="AD385" s="2">
        <v>-263.64999999999998</v>
      </c>
      <c r="AE385" s="2">
        <v>5</v>
      </c>
      <c r="AF385" s="2">
        <v>734.74</v>
      </c>
      <c r="AG385" s="2">
        <v>87812</v>
      </c>
      <c r="AH385" s="7" t="str">
        <f>IF(COUNTIF(Returns!$A$2:$A$1635,Orders!AG385)&gt;0,"Returned","Not Returned")</f>
        <v>Not Returned</v>
      </c>
    </row>
    <row r="386" spans="5:34" ht="12.75" customHeight="1" thickTop="1" thickBot="1">
      <c r="E386" s="11">
        <v>18738</v>
      </c>
      <c r="F386" s="12" t="s">
        <v>106</v>
      </c>
      <c r="G386" s="12">
        <v>0.06</v>
      </c>
      <c r="H386" s="12">
        <v>205.99</v>
      </c>
      <c r="I386" s="12">
        <v>5.26</v>
      </c>
      <c r="J386" s="12">
        <v>693</v>
      </c>
      <c r="K386" s="7" t="str">
        <f>IF(COUNTIF(Table1[Customer ID],Table1[[#This Row],[Customer ID]])&gt;1,"Repeat Customer","One-Time Customer")</f>
        <v>Repeat Customer</v>
      </c>
      <c r="L386" s="12" t="s">
        <v>819</v>
      </c>
      <c r="M386" s="12" t="s">
        <v>49</v>
      </c>
      <c r="N386" s="12" t="s">
        <v>58</v>
      </c>
      <c r="O386" s="12" t="s">
        <v>77</v>
      </c>
      <c r="P386" s="12" t="s">
        <v>78</v>
      </c>
      <c r="Q386" s="12" t="s">
        <v>59</v>
      </c>
      <c r="R386" s="12" t="s">
        <v>824</v>
      </c>
      <c r="S386" s="12">
        <v>0.56000000000000005</v>
      </c>
      <c r="T386" s="7">
        <f>Table1[[#This Row],[Profit]]/Table1[[#This Row],[Sales]]</f>
        <v>0.47277878982616967</v>
      </c>
      <c r="U386" s="12" t="s">
        <v>33</v>
      </c>
      <c r="V386" s="12" t="s">
        <v>34</v>
      </c>
      <c r="W386" s="12" t="s">
        <v>255</v>
      </c>
      <c r="X386" s="12" t="s">
        <v>821</v>
      </c>
      <c r="Y386" s="12">
        <v>80229</v>
      </c>
      <c r="Z386" s="13">
        <v>42071</v>
      </c>
      <c r="AA386" s="14" t="str">
        <f>TEXT(Table1[[#This Row],[Order Date]],"mmmm")</f>
        <v>March</v>
      </c>
      <c r="AB386" s="8" t="str">
        <f>TEXT(Table1[[#This Row],[Order Date]],"yyyy")</f>
        <v>2015</v>
      </c>
      <c r="AC386" s="13">
        <v>42078</v>
      </c>
      <c r="AD386" s="12">
        <v>890.18100000000004</v>
      </c>
      <c r="AE386" s="12">
        <v>11</v>
      </c>
      <c r="AF386" s="12">
        <v>1882.87</v>
      </c>
      <c r="AG386" s="12">
        <v>87812</v>
      </c>
      <c r="AH386" s="7" t="str">
        <f>IF(COUNTIF(Returns!$A$2:$A$1635,Orders!AG386)&gt;0,"Returned","Not Returned")</f>
        <v>Not Returned</v>
      </c>
    </row>
    <row r="387" spans="5:34" ht="12.75" customHeight="1" thickTop="1" thickBot="1">
      <c r="E387" s="9">
        <v>18810</v>
      </c>
      <c r="F387" s="2" t="s">
        <v>25</v>
      </c>
      <c r="G387" s="2">
        <v>0</v>
      </c>
      <c r="H387" s="2">
        <v>230.98</v>
      </c>
      <c r="I387" s="2">
        <v>23.78</v>
      </c>
      <c r="J387" s="2">
        <v>693</v>
      </c>
      <c r="K387" s="7" t="str">
        <f>IF(COUNTIF(Table1[Customer ID],Table1[[#This Row],[Customer ID]])&gt;1,"Repeat Customer","One-Time Customer")</f>
        <v>Repeat Customer</v>
      </c>
      <c r="L387" s="2" t="s">
        <v>819</v>
      </c>
      <c r="M387" s="2" t="s">
        <v>39</v>
      </c>
      <c r="N387" s="2" t="s">
        <v>58</v>
      </c>
      <c r="O387" s="2" t="s">
        <v>41</v>
      </c>
      <c r="P387" s="2" t="s">
        <v>152</v>
      </c>
      <c r="Q387" s="2" t="s">
        <v>121</v>
      </c>
      <c r="R387" s="2" t="s">
        <v>825</v>
      </c>
      <c r="S387" s="2">
        <v>0.6</v>
      </c>
      <c r="T387" s="7">
        <f>Table1[[#This Row],[Profit]]/Table1[[#This Row],[Sales]]</f>
        <v>0.69</v>
      </c>
      <c r="U387" s="2" t="s">
        <v>33</v>
      </c>
      <c r="V387" s="2" t="s">
        <v>34</v>
      </c>
      <c r="W387" s="2" t="s">
        <v>255</v>
      </c>
      <c r="X387" s="2" t="s">
        <v>821</v>
      </c>
      <c r="Y387" s="2">
        <v>80229</v>
      </c>
      <c r="Z387" s="10">
        <v>42129</v>
      </c>
      <c r="AA387" s="14" t="str">
        <f>TEXT(Table1[[#This Row],[Order Date]],"mmmm")</f>
        <v>May</v>
      </c>
      <c r="AB387" s="8" t="str">
        <f>TEXT(Table1[[#This Row],[Order Date]],"yyyy")</f>
        <v>2015</v>
      </c>
      <c r="AC387" s="10">
        <v>42131</v>
      </c>
      <c r="AD387" s="2">
        <v>6095.8601999999992</v>
      </c>
      <c r="AE387" s="2">
        <v>36</v>
      </c>
      <c r="AF387" s="2">
        <v>8834.58</v>
      </c>
      <c r="AG387" s="2">
        <v>87813</v>
      </c>
      <c r="AH387" s="7" t="str">
        <f>IF(COUNTIF(Returns!$A$2:$A$1635,Orders!AG387)&gt;0,"Returned","Not Returned")</f>
        <v>Not Returned</v>
      </c>
    </row>
    <row r="388" spans="5:34" ht="12.75" customHeight="1" thickTop="1" thickBot="1">
      <c r="E388" s="11">
        <v>22613</v>
      </c>
      <c r="F388" s="12" t="s">
        <v>56</v>
      </c>
      <c r="G388" s="12">
        <v>0.06</v>
      </c>
      <c r="H388" s="12">
        <v>8.1199999999999992</v>
      </c>
      <c r="I388" s="12">
        <v>2.83</v>
      </c>
      <c r="J388" s="12">
        <v>696</v>
      </c>
      <c r="K388" s="7" t="str">
        <f>IF(COUNTIF(Table1[Customer ID],Table1[[#This Row],[Customer ID]])&gt;1,"Repeat Customer","One-Time Customer")</f>
        <v>Repeat Customer</v>
      </c>
      <c r="L388" s="12" t="s">
        <v>826</v>
      </c>
      <c r="M388" s="12" t="s">
        <v>49</v>
      </c>
      <c r="N388" s="12" t="s">
        <v>28</v>
      </c>
      <c r="O388" s="12" t="s">
        <v>77</v>
      </c>
      <c r="P388" s="12" t="s">
        <v>180</v>
      </c>
      <c r="Q388" s="12" t="s">
        <v>51</v>
      </c>
      <c r="R388" s="12" t="s">
        <v>827</v>
      </c>
      <c r="S388" s="12">
        <v>0.77</v>
      </c>
      <c r="T388" s="7">
        <f>Table1[[#This Row],[Profit]]/Table1[[#This Row],[Sales]]</f>
        <v>-1.0546218487394956</v>
      </c>
      <c r="U388" s="12" t="s">
        <v>33</v>
      </c>
      <c r="V388" s="12" t="s">
        <v>61</v>
      </c>
      <c r="W388" s="12" t="s">
        <v>703</v>
      </c>
      <c r="X388" s="12" t="s">
        <v>828</v>
      </c>
      <c r="Y388" s="12">
        <v>46307</v>
      </c>
      <c r="Z388" s="13">
        <v>42090</v>
      </c>
      <c r="AA388" s="14" t="str">
        <f>TEXT(Table1[[#This Row],[Order Date]],"mmmm")</f>
        <v>March</v>
      </c>
      <c r="AB388" s="8" t="str">
        <f>TEXT(Table1[[#This Row],[Order Date]],"yyyy")</f>
        <v>2015</v>
      </c>
      <c r="AC388" s="13">
        <v>42091</v>
      </c>
      <c r="AD388" s="12">
        <v>-82.83</v>
      </c>
      <c r="AE388" s="12">
        <v>10</v>
      </c>
      <c r="AF388" s="12">
        <v>78.540000000000006</v>
      </c>
      <c r="AG388" s="12">
        <v>89847</v>
      </c>
      <c r="AH388" s="7" t="str">
        <f>IF(COUNTIF(Returns!$A$2:$A$1635,Orders!AG388)&gt;0,"Returned","Not Returned")</f>
        <v>Not Returned</v>
      </c>
    </row>
    <row r="389" spans="5:34" ht="12.75" customHeight="1" thickTop="1" thickBot="1">
      <c r="E389" s="9">
        <v>22614</v>
      </c>
      <c r="F389" s="2" t="s">
        <v>56</v>
      </c>
      <c r="G389" s="2">
        <v>0.05</v>
      </c>
      <c r="H389" s="2">
        <v>51.65</v>
      </c>
      <c r="I389" s="2">
        <v>18.45</v>
      </c>
      <c r="J389" s="2">
        <v>696</v>
      </c>
      <c r="K389" s="7" t="str">
        <f>IF(COUNTIF(Table1[Customer ID],Table1[[#This Row],[Customer ID]])&gt;1,"Repeat Customer","One-Time Customer")</f>
        <v>Repeat Customer</v>
      </c>
      <c r="L389" s="2" t="s">
        <v>826</v>
      </c>
      <c r="M389" s="2" t="s">
        <v>49</v>
      </c>
      <c r="N389" s="2" t="s">
        <v>28</v>
      </c>
      <c r="O389" s="2" t="s">
        <v>41</v>
      </c>
      <c r="P389" s="2" t="s">
        <v>50</v>
      </c>
      <c r="Q389" s="2" t="s">
        <v>86</v>
      </c>
      <c r="R389" s="2" t="s">
        <v>829</v>
      </c>
      <c r="S389" s="2">
        <v>0.65</v>
      </c>
      <c r="T389" s="7">
        <f>Table1[[#This Row],[Profit]]/Table1[[#This Row],[Sales]]</f>
        <v>4.1381589819864485E-2</v>
      </c>
      <c r="U389" s="2" t="s">
        <v>33</v>
      </c>
      <c r="V389" s="2" t="s">
        <v>61</v>
      </c>
      <c r="W389" s="2" t="s">
        <v>703</v>
      </c>
      <c r="X389" s="2" t="s">
        <v>828</v>
      </c>
      <c r="Y389" s="2">
        <v>46307</v>
      </c>
      <c r="Z389" s="10">
        <v>42090</v>
      </c>
      <c r="AA389" s="14" t="str">
        <f>TEXT(Table1[[#This Row],[Order Date]],"mmmm")</f>
        <v>March</v>
      </c>
      <c r="AB389" s="8" t="str">
        <f>TEXT(Table1[[#This Row],[Order Date]],"yyyy")</f>
        <v>2015</v>
      </c>
      <c r="AC389" s="10">
        <v>42091</v>
      </c>
      <c r="AD389" s="2">
        <v>25.04</v>
      </c>
      <c r="AE389" s="2">
        <v>12</v>
      </c>
      <c r="AF389" s="2">
        <v>605.1</v>
      </c>
      <c r="AG389" s="2">
        <v>89847</v>
      </c>
      <c r="AH389" s="7" t="str">
        <f>IF(COUNTIF(Returns!$A$2:$A$1635,Orders!AG389)&gt;0,"Returned","Not Returned")</f>
        <v>Not Returned</v>
      </c>
    </row>
    <row r="390" spans="5:34" ht="12.75" customHeight="1" thickTop="1" thickBot="1">
      <c r="E390" s="11">
        <v>19225</v>
      </c>
      <c r="F390" s="12" t="s">
        <v>106</v>
      </c>
      <c r="G390" s="12">
        <v>0.1</v>
      </c>
      <c r="H390" s="12">
        <v>40.479999999999997</v>
      </c>
      <c r="I390" s="12">
        <v>19.989999999999998</v>
      </c>
      <c r="J390" s="12">
        <v>696</v>
      </c>
      <c r="K390" s="7" t="str">
        <f>IF(COUNTIF(Table1[Customer ID],Table1[[#This Row],[Customer ID]])&gt;1,"Repeat Customer","One-Time Customer")</f>
        <v>Repeat Customer</v>
      </c>
      <c r="L390" s="12" t="s">
        <v>826</v>
      </c>
      <c r="M390" s="12" t="s">
        <v>49</v>
      </c>
      <c r="N390" s="12" t="s">
        <v>28</v>
      </c>
      <c r="O390" s="12" t="s">
        <v>77</v>
      </c>
      <c r="P390" s="12" t="s">
        <v>180</v>
      </c>
      <c r="Q390" s="12" t="s">
        <v>59</v>
      </c>
      <c r="R390" s="12" t="s">
        <v>830</v>
      </c>
      <c r="S390" s="12">
        <v>0.77</v>
      </c>
      <c r="T390" s="7">
        <f>Table1[[#This Row],[Profit]]/Table1[[#This Row],[Sales]]</f>
        <v>-1.6308453237410074</v>
      </c>
      <c r="U390" s="12" t="s">
        <v>33</v>
      </c>
      <c r="V390" s="12" t="s">
        <v>61</v>
      </c>
      <c r="W390" s="12" t="s">
        <v>703</v>
      </c>
      <c r="X390" s="12" t="s">
        <v>828</v>
      </c>
      <c r="Y390" s="12">
        <v>46307</v>
      </c>
      <c r="Z390" s="13">
        <v>42101</v>
      </c>
      <c r="AA390" s="14" t="str">
        <f>TEXT(Table1[[#This Row],[Order Date]],"mmmm")</f>
        <v>April</v>
      </c>
      <c r="AB390" s="8" t="str">
        <f>TEXT(Table1[[#This Row],[Order Date]],"yyyy")</f>
        <v>2015</v>
      </c>
      <c r="AC390" s="13">
        <v>42103</v>
      </c>
      <c r="AD390" s="12">
        <v>-580.32000000000005</v>
      </c>
      <c r="AE390" s="12">
        <v>9</v>
      </c>
      <c r="AF390" s="12">
        <v>355.84</v>
      </c>
      <c r="AG390" s="12">
        <v>89848</v>
      </c>
      <c r="AH390" s="7" t="str">
        <f>IF(COUNTIF(Returns!$A$2:$A$1635,Orders!AG390)&gt;0,"Returned","Not Returned")</f>
        <v>Not Returned</v>
      </c>
    </row>
    <row r="391" spans="5:34" ht="12.75" customHeight="1" thickTop="1" thickBot="1">
      <c r="E391" s="9">
        <v>22616</v>
      </c>
      <c r="F391" s="2" t="s">
        <v>56</v>
      </c>
      <c r="G391" s="2">
        <v>0.1</v>
      </c>
      <c r="H391" s="2">
        <v>175.99</v>
      </c>
      <c r="I391" s="2">
        <v>8.99</v>
      </c>
      <c r="J391" s="2">
        <v>697</v>
      </c>
      <c r="K391" s="7" t="str">
        <f>IF(COUNTIF(Table1[Customer ID],Table1[[#This Row],[Customer ID]])&gt;1,"Repeat Customer","One-Time Customer")</f>
        <v>Repeat Customer</v>
      </c>
      <c r="L391" s="2" t="s">
        <v>831</v>
      </c>
      <c r="M391" s="2" t="s">
        <v>49</v>
      </c>
      <c r="N391" s="2" t="s">
        <v>28</v>
      </c>
      <c r="O391" s="2" t="s">
        <v>77</v>
      </c>
      <c r="P391" s="2" t="s">
        <v>78</v>
      </c>
      <c r="Q391" s="2" t="s">
        <v>59</v>
      </c>
      <c r="R391" s="2" t="s">
        <v>168</v>
      </c>
      <c r="S391" s="2">
        <v>0.56999999999999995</v>
      </c>
      <c r="T391" s="7">
        <f>Table1[[#This Row],[Profit]]/Table1[[#This Row],[Sales]]</f>
        <v>0.69</v>
      </c>
      <c r="U391" s="2" t="s">
        <v>33</v>
      </c>
      <c r="V391" s="2" t="s">
        <v>61</v>
      </c>
      <c r="W391" s="2" t="s">
        <v>703</v>
      </c>
      <c r="X391" s="2" t="s">
        <v>832</v>
      </c>
      <c r="Y391" s="2">
        <v>46312</v>
      </c>
      <c r="Z391" s="10">
        <v>42090</v>
      </c>
      <c r="AA391" s="14" t="str">
        <f>TEXT(Table1[[#This Row],[Order Date]],"mmmm")</f>
        <v>March</v>
      </c>
      <c r="AB391" s="8" t="str">
        <f>TEXT(Table1[[#This Row],[Order Date]],"yyyy")</f>
        <v>2015</v>
      </c>
      <c r="AC391" s="10">
        <v>42091</v>
      </c>
      <c r="AD391" s="2">
        <v>928.96079999999984</v>
      </c>
      <c r="AE391" s="2">
        <v>10</v>
      </c>
      <c r="AF391" s="2">
        <v>1346.32</v>
      </c>
      <c r="AG391" s="2">
        <v>89847</v>
      </c>
      <c r="AH391" s="7" t="str">
        <f>IF(COUNTIF(Returns!$A$2:$A$1635,Orders!AG391)&gt;0,"Returned","Not Returned")</f>
        <v>Not Returned</v>
      </c>
    </row>
    <row r="392" spans="5:34" ht="12.75" customHeight="1" thickTop="1" thickBot="1">
      <c r="E392" s="11">
        <v>25480</v>
      </c>
      <c r="F392" s="12" t="s">
        <v>47</v>
      </c>
      <c r="G392" s="12">
        <v>0.08</v>
      </c>
      <c r="H392" s="12">
        <v>14.81</v>
      </c>
      <c r="I392" s="12">
        <v>13.32</v>
      </c>
      <c r="J392" s="12">
        <v>697</v>
      </c>
      <c r="K392" s="7" t="str">
        <f>IF(COUNTIF(Table1[Customer ID],Table1[[#This Row],[Customer ID]])&gt;1,"Repeat Customer","One-Time Customer")</f>
        <v>Repeat Customer</v>
      </c>
      <c r="L392" s="12" t="s">
        <v>831</v>
      </c>
      <c r="M392" s="12" t="s">
        <v>49</v>
      </c>
      <c r="N392" s="12" t="s">
        <v>28</v>
      </c>
      <c r="O392" s="12" t="s">
        <v>29</v>
      </c>
      <c r="P392" s="12" t="s">
        <v>257</v>
      </c>
      <c r="Q392" s="12" t="s">
        <v>59</v>
      </c>
      <c r="R392" s="12" t="s">
        <v>833</v>
      </c>
      <c r="S392" s="12">
        <v>0.43</v>
      </c>
      <c r="T392" s="7">
        <f>Table1[[#This Row],[Profit]]/Table1[[#This Row],[Sales]]</f>
        <v>-0.45046615100280657</v>
      </c>
      <c r="U392" s="12" t="s">
        <v>33</v>
      </c>
      <c r="V392" s="12" t="s">
        <v>61</v>
      </c>
      <c r="W392" s="12" t="s">
        <v>703</v>
      </c>
      <c r="X392" s="12" t="s">
        <v>832</v>
      </c>
      <c r="Y392" s="12">
        <v>46312</v>
      </c>
      <c r="Z392" s="13">
        <v>42042</v>
      </c>
      <c r="AA392" s="14" t="str">
        <f>TEXT(Table1[[#This Row],[Order Date]],"mmmm")</f>
        <v>February</v>
      </c>
      <c r="AB392" s="8" t="str">
        <f>TEXT(Table1[[#This Row],[Order Date]],"yyyy")</f>
        <v>2015</v>
      </c>
      <c r="AC392" s="13">
        <v>42044</v>
      </c>
      <c r="AD392" s="12">
        <v>-131.61720000000003</v>
      </c>
      <c r="AE392" s="12">
        <v>20</v>
      </c>
      <c r="AF392" s="12">
        <v>292.18</v>
      </c>
      <c r="AG392" s="12">
        <v>89849</v>
      </c>
      <c r="AH392" s="7" t="str">
        <f>IF(COUNTIF(Returns!$A$2:$A$1635,Orders!AG392)&gt;0,"Returned","Not Returned")</f>
        <v>Not Returned</v>
      </c>
    </row>
    <row r="393" spans="5:34" ht="12.75" customHeight="1" thickTop="1" thickBot="1">
      <c r="E393" s="9">
        <v>4613</v>
      </c>
      <c r="F393" s="2" t="s">
        <v>56</v>
      </c>
      <c r="G393" s="2">
        <v>0.06</v>
      </c>
      <c r="H393" s="2">
        <v>8.1199999999999992</v>
      </c>
      <c r="I393" s="2">
        <v>2.83</v>
      </c>
      <c r="J393" s="2">
        <v>698</v>
      </c>
      <c r="K393" s="7" t="str">
        <f>IF(COUNTIF(Table1[Customer ID],Table1[[#This Row],[Customer ID]])&gt;1,"Repeat Customer","One-Time Customer")</f>
        <v>Repeat Customer</v>
      </c>
      <c r="L393" s="2" t="s">
        <v>834</v>
      </c>
      <c r="M393" s="2" t="s">
        <v>49</v>
      </c>
      <c r="N393" s="2" t="s">
        <v>28</v>
      </c>
      <c r="O393" s="2" t="s">
        <v>77</v>
      </c>
      <c r="P393" s="2" t="s">
        <v>180</v>
      </c>
      <c r="Q393" s="2" t="s">
        <v>51</v>
      </c>
      <c r="R393" s="2" t="s">
        <v>827</v>
      </c>
      <c r="S393" s="2">
        <v>0.77</v>
      </c>
      <c r="T393" s="7">
        <f>Table1[[#This Row],[Profit]]/Table1[[#This Row],[Sales]]</f>
        <v>-0.25721206098810673</v>
      </c>
      <c r="U393" s="2" t="s">
        <v>33</v>
      </c>
      <c r="V393" s="2" t="s">
        <v>34</v>
      </c>
      <c r="W393" s="2" t="s">
        <v>35</v>
      </c>
      <c r="X393" s="2" t="s">
        <v>209</v>
      </c>
      <c r="Y393" s="2">
        <v>98105</v>
      </c>
      <c r="Z393" s="10">
        <v>42090</v>
      </c>
      <c r="AA393" s="14" t="str">
        <f>TEXT(Table1[[#This Row],[Order Date]],"mmmm")</f>
        <v>March</v>
      </c>
      <c r="AB393" s="8" t="str">
        <f>TEXT(Table1[[#This Row],[Order Date]],"yyyy")</f>
        <v>2015</v>
      </c>
      <c r="AC393" s="10">
        <v>42091</v>
      </c>
      <c r="AD393" s="2">
        <v>-82.83</v>
      </c>
      <c r="AE393" s="2">
        <v>41</v>
      </c>
      <c r="AF393" s="2">
        <v>322.02999999999997</v>
      </c>
      <c r="AG393" s="2">
        <v>32869</v>
      </c>
      <c r="AH393" s="7" t="str">
        <f>IF(COUNTIF(Returns!$A$2:$A$1635,Orders!AG393)&gt;0,"Returned","Not Returned")</f>
        <v>Not Returned</v>
      </c>
    </row>
    <row r="394" spans="5:34" ht="12.75" customHeight="1" thickTop="1" thickBot="1">
      <c r="E394" s="11">
        <v>4614</v>
      </c>
      <c r="F394" s="12" t="s">
        <v>56</v>
      </c>
      <c r="G394" s="12">
        <v>0.05</v>
      </c>
      <c r="H394" s="12">
        <v>51.65</v>
      </c>
      <c r="I394" s="12">
        <v>18.45</v>
      </c>
      <c r="J394" s="12">
        <v>698</v>
      </c>
      <c r="K394" s="7" t="str">
        <f>IF(COUNTIF(Table1[Customer ID],Table1[[#This Row],[Customer ID]])&gt;1,"Repeat Customer","One-Time Customer")</f>
        <v>Repeat Customer</v>
      </c>
      <c r="L394" s="12" t="s">
        <v>834</v>
      </c>
      <c r="M394" s="12" t="s">
        <v>49</v>
      </c>
      <c r="N394" s="12" t="s">
        <v>28</v>
      </c>
      <c r="O394" s="12" t="s">
        <v>41</v>
      </c>
      <c r="P394" s="12" t="s">
        <v>50</v>
      </c>
      <c r="Q394" s="12" t="s">
        <v>86</v>
      </c>
      <c r="R394" s="12" t="s">
        <v>829</v>
      </c>
      <c r="S394" s="12">
        <v>0.65</v>
      </c>
      <c r="T394" s="7">
        <f>Table1[[#This Row],[Profit]]/Table1[[#This Row],[Sales]]</f>
        <v>1.0134205371452622E-2</v>
      </c>
      <c r="U394" s="12" t="s">
        <v>33</v>
      </c>
      <c r="V394" s="12" t="s">
        <v>34</v>
      </c>
      <c r="W394" s="12" t="s">
        <v>35</v>
      </c>
      <c r="X394" s="12" t="s">
        <v>209</v>
      </c>
      <c r="Y394" s="12">
        <v>98105</v>
      </c>
      <c r="Z394" s="13">
        <v>42090</v>
      </c>
      <c r="AA394" s="14" t="str">
        <f>TEXT(Table1[[#This Row],[Order Date]],"mmmm")</f>
        <v>March</v>
      </c>
      <c r="AB394" s="8" t="str">
        <f>TEXT(Table1[[#This Row],[Order Date]],"yyyy")</f>
        <v>2015</v>
      </c>
      <c r="AC394" s="13">
        <v>42091</v>
      </c>
      <c r="AD394" s="12">
        <v>25.04</v>
      </c>
      <c r="AE394" s="12">
        <v>49</v>
      </c>
      <c r="AF394" s="12">
        <v>2470.84</v>
      </c>
      <c r="AG394" s="12">
        <v>32869</v>
      </c>
      <c r="AH394" s="7" t="str">
        <f>IF(COUNTIF(Returns!$A$2:$A$1635,Orders!AG394)&gt;0,"Returned","Not Returned")</f>
        <v>Not Returned</v>
      </c>
    </row>
    <row r="395" spans="5:34" ht="12.75" customHeight="1" thickTop="1" thickBot="1">
      <c r="E395" s="9">
        <v>4616</v>
      </c>
      <c r="F395" s="2" t="s">
        <v>56</v>
      </c>
      <c r="G395" s="2">
        <v>0.1</v>
      </c>
      <c r="H395" s="2">
        <v>175.99</v>
      </c>
      <c r="I395" s="2">
        <v>8.99</v>
      </c>
      <c r="J395" s="2">
        <v>698</v>
      </c>
      <c r="K395" s="7" t="str">
        <f>IF(COUNTIF(Table1[Customer ID],Table1[[#This Row],[Customer ID]])&gt;1,"Repeat Customer","One-Time Customer")</f>
        <v>Repeat Customer</v>
      </c>
      <c r="L395" s="2" t="s">
        <v>834</v>
      </c>
      <c r="M395" s="2" t="s">
        <v>49</v>
      </c>
      <c r="N395" s="2" t="s">
        <v>28</v>
      </c>
      <c r="O395" s="2" t="s">
        <v>77</v>
      </c>
      <c r="P395" s="2" t="s">
        <v>78</v>
      </c>
      <c r="Q395" s="2" t="s">
        <v>59</v>
      </c>
      <c r="R395" s="2" t="s">
        <v>168</v>
      </c>
      <c r="S395" s="2">
        <v>0.56999999999999995</v>
      </c>
      <c r="T395" s="7">
        <f>Table1[[#This Row],[Profit]]/Table1[[#This Row],[Sales]]</f>
        <v>0.17730856692301541</v>
      </c>
      <c r="U395" s="2" t="s">
        <v>33</v>
      </c>
      <c r="V395" s="2" t="s">
        <v>34</v>
      </c>
      <c r="W395" s="2" t="s">
        <v>35</v>
      </c>
      <c r="X395" s="2" t="s">
        <v>209</v>
      </c>
      <c r="Y395" s="2">
        <v>98105</v>
      </c>
      <c r="Z395" s="10">
        <v>42090</v>
      </c>
      <c r="AA395" s="14" t="str">
        <f>TEXT(Table1[[#This Row],[Order Date]],"mmmm")</f>
        <v>March</v>
      </c>
      <c r="AB395" s="8" t="str">
        <f>TEXT(Table1[[#This Row],[Order Date]],"yyyy")</f>
        <v>2015</v>
      </c>
      <c r="AC395" s="10">
        <v>42091</v>
      </c>
      <c r="AD395" s="2">
        <v>930.98700000000008</v>
      </c>
      <c r="AE395" s="2">
        <v>39</v>
      </c>
      <c r="AF395" s="2">
        <v>5250.66</v>
      </c>
      <c r="AG395" s="2">
        <v>32869</v>
      </c>
      <c r="AH395" s="7" t="str">
        <f>IF(COUNTIF(Returns!$A$2:$A$1635,Orders!AG395)&gt;0,"Returned","Not Returned")</f>
        <v>Not Returned</v>
      </c>
    </row>
    <row r="396" spans="5:34" ht="12.75" customHeight="1" thickTop="1" thickBot="1">
      <c r="E396" s="11">
        <v>1225</v>
      </c>
      <c r="F396" s="12" t="s">
        <v>106</v>
      </c>
      <c r="G396" s="12">
        <v>0.1</v>
      </c>
      <c r="H396" s="12">
        <v>40.479999999999997</v>
      </c>
      <c r="I396" s="12">
        <v>19.989999999999998</v>
      </c>
      <c r="J396" s="12">
        <v>698</v>
      </c>
      <c r="K396" s="7" t="str">
        <f>IF(COUNTIF(Table1[Customer ID],Table1[[#This Row],[Customer ID]])&gt;1,"Repeat Customer","One-Time Customer")</f>
        <v>Repeat Customer</v>
      </c>
      <c r="L396" s="12" t="s">
        <v>834</v>
      </c>
      <c r="M396" s="12" t="s">
        <v>49</v>
      </c>
      <c r="N396" s="12" t="s">
        <v>28</v>
      </c>
      <c r="O396" s="12" t="s">
        <v>77</v>
      </c>
      <c r="P396" s="12" t="s">
        <v>180</v>
      </c>
      <c r="Q396" s="12" t="s">
        <v>59</v>
      </c>
      <c r="R396" s="12" t="s">
        <v>830</v>
      </c>
      <c r="S396" s="12">
        <v>0.77</v>
      </c>
      <c r="T396" s="7">
        <f>Table1[[#This Row],[Profit]]/Table1[[#This Row],[Sales]]</f>
        <v>-0.40771419538412906</v>
      </c>
      <c r="U396" s="12" t="s">
        <v>33</v>
      </c>
      <c r="V396" s="12" t="s">
        <v>34</v>
      </c>
      <c r="W396" s="12" t="s">
        <v>35</v>
      </c>
      <c r="X396" s="12" t="s">
        <v>209</v>
      </c>
      <c r="Y396" s="12">
        <v>98105</v>
      </c>
      <c r="Z396" s="13">
        <v>42101</v>
      </c>
      <c r="AA396" s="14" t="str">
        <f>TEXT(Table1[[#This Row],[Order Date]],"mmmm")</f>
        <v>April</v>
      </c>
      <c r="AB396" s="8" t="str">
        <f>TEXT(Table1[[#This Row],[Order Date]],"yyyy")</f>
        <v>2015</v>
      </c>
      <c r="AC396" s="13">
        <v>42103</v>
      </c>
      <c r="AD396" s="12">
        <v>-580.32000000000005</v>
      </c>
      <c r="AE396" s="12">
        <v>36</v>
      </c>
      <c r="AF396" s="12">
        <v>1423.35</v>
      </c>
      <c r="AG396" s="12">
        <v>8994</v>
      </c>
      <c r="AH396" s="7" t="str">
        <f>IF(COUNTIF(Returns!$A$2:$A$1635,Orders!AG396)&gt;0,"Returned","Not Returned")</f>
        <v>Not Returned</v>
      </c>
    </row>
    <row r="397" spans="5:34" ht="12.75" customHeight="1" thickTop="1" thickBot="1">
      <c r="E397" s="9">
        <v>7480</v>
      </c>
      <c r="F397" s="2" t="s">
        <v>47</v>
      </c>
      <c r="G397" s="2">
        <v>0.08</v>
      </c>
      <c r="H397" s="2">
        <v>14.81</v>
      </c>
      <c r="I397" s="2">
        <v>13.32</v>
      </c>
      <c r="J397" s="2">
        <v>698</v>
      </c>
      <c r="K397" s="7" t="str">
        <f>IF(COUNTIF(Table1[Customer ID],Table1[[#This Row],[Customer ID]])&gt;1,"Repeat Customer","One-Time Customer")</f>
        <v>Repeat Customer</v>
      </c>
      <c r="L397" s="2" t="s">
        <v>834</v>
      </c>
      <c r="M397" s="2" t="s">
        <v>49</v>
      </c>
      <c r="N397" s="2" t="s">
        <v>28</v>
      </c>
      <c r="O397" s="2" t="s">
        <v>29</v>
      </c>
      <c r="P397" s="2" t="s">
        <v>257</v>
      </c>
      <c r="Q397" s="2" t="s">
        <v>59</v>
      </c>
      <c r="R397" s="2" t="s">
        <v>833</v>
      </c>
      <c r="S397" s="2">
        <v>0.43</v>
      </c>
      <c r="T397" s="7">
        <f>Table1[[#This Row],[Profit]]/Table1[[#This Row],[Sales]]</f>
        <v>-0.21930995043842932</v>
      </c>
      <c r="U397" s="2" t="s">
        <v>33</v>
      </c>
      <c r="V397" s="2" t="s">
        <v>34</v>
      </c>
      <c r="W397" s="2" t="s">
        <v>35</v>
      </c>
      <c r="X397" s="2" t="s">
        <v>209</v>
      </c>
      <c r="Y397" s="2">
        <v>98105</v>
      </c>
      <c r="Z397" s="10">
        <v>42042</v>
      </c>
      <c r="AA397" s="14" t="str">
        <f>TEXT(Table1[[#This Row],[Order Date]],"mmmm")</f>
        <v>February</v>
      </c>
      <c r="AB397" s="8" t="str">
        <f>TEXT(Table1[[#This Row],[Order Date]],"yyyy")</f>
        <v>2015</v>
      </c>
      <c r="AC397" s="10">
        <v>42044</v>
      </c>
      <c r="AD397" s="2">
        <v>-253.11</v>
      </c>
      <c r="AE397" s="2">
        <v>79</v>
      </c>
      <c r="AF397" s="2">
        <v>1154.1199999999999</v>
      </c>
      <c r="AG397" s="2">
        <v>53410</v>
      </c>
      <c r="AH397" s="7" t="str">
        <f>IF(COUNTIF(Returns!$A$2:$A$1635,Orders!AG397)&gt;0,"Returned","Not Returned")</f>
        <v>Not Returned</v>
      </c>
    </row>
    <row r="398" spans="5:34" ht="12.75" customHeight="1" thickTop="1" thickBot="1">
      <c r="E398" s="11">
        <v>6289</v>
      </c>
      <c r="F398" s="12" t="s">
        <v>56</v>
      </c>
      <c r="G398" s="12">
        <v>0.03</v>
      </c>
      <c r="H398" s="12">
        <v>5.28</v>
      </c>
      <c r="I398" s="12">
        <v>5.61</v>
      </c>
      <c r="J398" s="12">
        <v>699</v>
      </c>
      <c r="K398" s="7" t="str">
        <f>IF(COUNTIF(Table1[Customer ID],Table1[[#This Row],[Customer ID]])&gt;1,"Repeat Customer","One-Time Customer")</f>
        <v>Repeat Customer</v>
      </c>
      <c r="L398" s="12" t="s">
        <v>835</v>
      </c>
      <c r="M398" s="12" t="s">
        <v>49</v>
      </c>
      <c r="N398" s="12" t="s">
        <v>114</v>
      </c>
      <c r="O398" s="12" t="s">
        <v>29</v>
      </c>
      <c r="P398" s="12" t="s">
        <v>93</v>
      </c>
      <c r="Q398" s="12" t="s">
        <v>59</v>
      </c>
      <c r="R398" s="12" t="s">
        <v>836</v>
      </c>
      <c r="S398" s="12">
        <v>0.4</v>
      </c>
      <c r="T398" s="7">
        <f>Table1[[#This Row],[Profit]]/Table1[[#This Row],[Sales]]</f>
        <v>-0.51292307692307693</v>
      </c>
      <c r="U398" s="12" t="s">
        <v>33</v>
      </c>
      <c r="V398" s="12" t="s">
        <v>34</v>
      </c>
      <c r="W398" s="12" t="s">
        <v>45</v>
      </c>
      <c r="X398" s="12" t="s">
        <v>663</v>
      </c>
      <c r="Y398" s="12">
        <v>90041</v>
      </c>
      <c r="Z398" s="13">
        <v>42117</v>
      </c>
      <c r="AA398" s="14" t="str">
        <f>TEXT(Table1[[#This Row],[Order Date]],"mmmm")</f>
        <v>April</v>
      </c>
      <c r="AB398" s="8" t="str">
        <f>TEXT(Table1[[#This Row],[Order Date]],"yyyy")</f>
        <v>2015</v>
      </c>
      <c r="AC398" s="13">
        <v>42118</v>
      </c>
      <c r="AD398" s="12">
        <v>-16.670000000000002</v>
      </c>
      <c r="AE398" s="12">
        <v>5</v>
      </c>
      <c r="AF398" s="12">
        <v>32.5</v>
      </c>
      <c r="AG398" s="12">
        <v>44517</v>
      </c>
      <c r="AH398" s="7" t="str">
        <f>IF(COUNTIF(Returns!$A$2:$A$1635,Orders!AG398)&gt;0,"Returned","Not Returned")</f>
        <v>Not Returned</v>
      </c>
    </row>
    <row r="399" spans="5:34" ht="12.75" customHeight="1" thickTop="1" thickBot="1">
      <c r="E399" s="9">
        <v>7733</v>
      </c>
      <c r="F399" s="2" t="s">
        <v>47</v>
      </c>
      <c r="G399" s="2">
        <v>0.02</v>
      </c>
      <c r="H399" s="2">
        <v>6.47</v>
      </c>
      <c r="I399" s="2">
        <v>1.22</v>
      </c>
      <c r="J399" s="2">
        <v>699</v>
      </c>
      <c r="K399" s="7" t="str">
        <f>IF(COUNTIF(Table1[Customer ID],Table1[[#This Row],[Customer ID]])&gt;1,"Repeat Customer","One-Time Customer")</f>
        <v>Repeat Customer</v>
      </c>
      <c r="L399" s="2" t="s">
        <v>835</v>
      </c>
      <c r="M399" s="2" t="s">
        <v>49</v>
      </c>
      <c r="N399" s="2" t="s">
        <v>114</v>
      </c>
      <c r="O399" s="2" t="s">
        <v>29</v>
      </c>
      <c r="P399" s="2" t="s">
        <v>30</v>
      </c>
      <c r="Q399" s="2" t="s">
        <v>31</v>
      </c>
      <c r="R399" s="2" t="s">
        <v>837</v>
      </c>
      <c r="S399" s="2">
        <v>0.4</v>
      </c>
      <c r="T399" s="7">
        <f>Table1[[#This Row],[Profit]]/Table1[[#This Row],[Sales]]</f>
        <v>0.20726991492652749</v>
      </c>
      <c r="U399" s="2" t="s">
        <v>33</v>
      </c>
      <c r="V399" s="2" t="s">
        <v>34</v>
      </c>
      <c r="W399" s="2" t="s">
        <v>45</v>
      </c>
      <c r="X399" s="2" t="s">
        <v>663</v>
      </c>
      <c r="Y399" s="2">
        <v>90041</v>
      </c>
      <c r="Z399" s="10">
        <v>42161</v>
      </c>
      <c r="AA399" s="14" t="str">
        <f>TEXT(Table1[[#This Row],[Order Date]],"mmmm")</f>
        <v>June</v>
      </c>
      <c r="AB399" s="8" t="str">
        <f>TEXT(Table1[[#This Row],[Order Date]],"yyyy")</f>
        <v>2015</v>
      </c>
      <c r="AC399" s="10">
        <v>42162</v>
      </c>
      <c r="AD399" s="2">
        <v>40.200000000000003</v>
      </c>
      <c r="AE399" s="2">
        <v>30</v>
      </c>
      <c r="AF399" s="2">
        <v>193.95</v>
      </c>
      <c r="AG399" s="2">
        <v>55392</v>
      </c>
      <c r="AH399" s="7" t="str">
        <f>IF(COUNTIF(Returns!$A$2:$A$1635,Orders!AG399)&gt;0,"Returned","Not Returned")</f>
        <v>Not Returned</v>
      </c>
    </row>
    <row r="400" spans="5:34" ht="12.75" customHeight="1" thickTop="1" thickBot="1">
      <c r="E400" s="11">
        <v>7734</v>
      </c>
      <c r="F400" s="12" t="s">
        <v>47</v>
      </c>
      <c r="G400" s="12">
        <v>7.0000000000000007E-2</v>
      </c>
      <c r="H400" s="12">
        <v>2.84</v>
      </c>
      <c r="I400" s="12">
        <v>0.93</v>
      </c>
      <c r="J400" s="12">
        <v>699</v>
      </c>
      <c r="K400" s="7" t="str">
        <f>IF(COUNTIF(Table1[Customer ID],Table1[[#This Row],[Customer ID]])&gt;1,"Repeat Customer","One-Time Customer")</f>
        <v>Repeat Customer</v>
      </c>
      <c r="L400" s="12" t="s">
        <v>835</v>
      </c>
      <c r="M400" s="12" t="s">
        <v>49</v>
      </c>
      <c r="N400" s="12" t="s">
        <v>114</v>
      </c>
      <c r="O400" s="12" t="s">
        <v>29</v>
      </c>
      <c r="P400" s="12" t="s">
        <v>30</v>
      </c>
      <c r="Q400" s="12" t="s">
        <v>31</v>
      </c>
      <c r="R400" s="12" t="s">
        <v>32</v>
      </c>
      <c r="S400" s="12">
        <v>0.54</v>
      </c>
      <c r="T400" s="7">
        <f>Table1[[#This Row],[Profit]]/Table1[[#This Row],[Sales]]</f>
        <v>2.0214105793450881E-2</v>
      </c>
      <c r="U400" s="12" t="s">
        <v>33</v>
      </c>
      <c r="V400" s="12" t="s">
        <v>34</v>
      </c>
      <c r="W400" s="12" t="s">
        <v>45</v>
      </c>
      <c r="X400" s="12" t="s">
        <v>663</v>
      </c>
      <c r="Y400" s="12">
        <v>90041</v>
      </c>
      <c r="Z400" s="13">
        <v>42161</v>
      </c>
      <c r="AA400" s="14" t="str">
        <f>TEXT(Table1[[#This Row],[Order Date]],"mmmm")</f>
        <v>June</v>
      </c>
      <c r="AB400" s="8" t="str">
        <f>TEXT(Table1[[#This Row],[Order Date]],"yyyy")</f>
        <v>2015</v>
      </c>
      <c r="AC400" s="13">
        <v>42163</v>
      </c>
      <c r="AD400" s="12">
        <v>3.21</v>
      </c>
      <c r="AE400" s="12">
        <v>59</v>
      </c>
      <c r="AF400" s="12">
        <v>158.80000000000001</v>
      </c>
      <c r="AG400" s="12">
        <v>55392</v>
      </c>
      <c r="AH400" s="7" t="str">
        <f>IF(COUNTIF(Returns!$A$2:$A$1635,Orders!AG400)&gt;0,"Returned","Not Returned")</f>
        <v>Not Returned</v>
      </c>
    </row>
    <row r="401" spans="5:34" ht="12.75" customHeight="1" thickTop="1" thickBot="1">
      <c r="E401" s="9">
        <v>5140</v>
      </c>
      <c r="F401" s="2" t="s">
        <v>25</v>
      </c>
      <c r="G401" s="2">
        <v>0.01</v>
      </c>
      <c r="H401" s="2">
        <v>7.89</v>
      </c>
      <c r="I401" s="2">
        <v>2.82</v>
      </c>
      <c r="J401" s="2">
        <v>699</v>
      </c>
      <c r="K401" s="7" t="str">
        <f>IF(COUNTIF(Table1[Customer ID],Table1[[#This Row],[Customer ID]])&gt;1,"Repeat Customer","One-Time Customer")</f>
        <v>Repeat Customer</v>
      </c>
      <c r="L401" s="2" t="s">
        <v>835</v>
      </c>
      <c r="M401" s="2" t="s">
        <v>49</v>
      </c>
      <c r="N401" s="2" t="s">
        <v>114</v>
      </c>
      <c r="O401" s="2" t="s">
        <v>29</v>
      </c>
      <c r="P401" s="2" t="s">
        <v>66</v>
      </c>
      <c r="Q401" s="2" t="s">
        <v>31</v>
      </c>
      <c r="R401" s="2" t="s">
        <v>838</v>
      </c>
      <c r="S401" s="2">
        <v>0.4</v>
      </c>
      <c r="T401" s="7">
        <f>Table1[[#This Row],[Profit]]/Table1[[#This Row],[Sales]]</f>
        <v>0.14110697877926057</v>
      </c>
      <c r="U401" s="2" t="s">
        <v>33</v>
      </c>
      <c r="V401" s="2" t="s">
        <v>34</v>
      </c>
      <c r="W401" s="2" t="s">
        <v>45</v>
      </c>
      <c r="X401" s="2" t="s">
        <v>663</v>
      </c>
      <c r="Y401" s="2">
        <v>90041</v>
      </c>
      <c r="Z401" s="10">
        <v>42185</v>
      </c>
      <c r="AA401" s="14" t="str">
        <f>TEXT(Table1[[#This Row],[Order Date]],"mmmm")</f>
        <v>June</v>
      </c>
      <c r="AB401" s="8" t="str">
        <f>TEXT(Table1[[#This Row],[Order Date]],"yyyy")</f>
        <v>2015</v>
      </c>
      <c r="AC401" s="10">
        <v>42186</v>
      </c>
      <c r="AD401" s="2">
        <v>38.700000000000003</v>
      </c>
      <c r="AE401" s="2">
        <v>32</v>
      </c>
      <c r="AF401" s="2">
        <v>274.26</v>
      </c>
      <c r="AG401" s="2">
        <v>36647</v>
      </c>
      <c r="AH401" s="7" t="str">
        <f>IF(COUNTIF(Returns!$A$2:$A$1635,Orders!AG401)&gt;0,"Returned","Not Returned")</f>
        <v>Not Returned</v>
      </c>
    </row>
    <row r="402" spans="5:34" ht="12.75" customHeight="1" thickTop="1" thickBot="1">
      <c r="E402" s="11">
        <v>5141</v>
      </c>
      <c r="F402" s="12" t="s">
        <v>25</v>
      </c>
      <c r="G402" s="12">
        <v>0.09</v>
      </c>
      <c r="H402" s="12">
        <v>3.68</v>
      </c>
      <c r="I402" s="12">
        <v>1.32</v>
      </c>
      <c r="J402" s="12">
        <v>699</v>
      </c>
      <c r="K402" s="7" t="str">
        <f>IF(COUNTIF(Table1[Customer ID],Table1[[#This Row],[Customer ID]])&gt;1,"Repeat Customer","One-Time Customer")</f>
        <v>Repeat Customer</v>
      </c>
      <c r="L402" s="12" t="s">
        <v>835</v>
      </c>
      <c r="M402" s="12" t="s">
        <v>49</v>
      </c>
      <c r="N402" s="12" t="s">
        <v>114</v>
      </c>
      <c r="O402" s="12" t="s">
        <v>29</v>
      </c>
      <c r="P402" s="12" t="s">
        <v>174</v>
      </c>
      <c r="Q402" s="12" t="s">
        <v>31</v>
      </c>
      <c r="R402" s="12" t="s">
        <v>839</v>
      </c>
      <c r="S402" s="12">
        <v>0.83</v>
      </c>
      <c r="T402" s="7">
        <f>Table1[[#This Row],[Profit]]/Table1[[#This Row],[Sales]]</f>
        <v>-0.26346801346801346</v>
      </c>
      <c r="U402" s="12" t="s">
        <v>33</v>
      </c>
      <c r="V402" s="12" t="s">
        <v>34</v>
      </c>
      <c r="W402" s="12" t="s">
        <v>45</v>
      </c>
      <c r="X402" s="12" t="s">
        <v>663</v>
      </c>
      <c r="Y402" s="12">
        <v>90041</v>
      </c>
      <c r="Z402" s="13">
        <v>42185</v>
      </c>
      <c r="AA402" s="14" t="str">
        <f>TEXT(Table1[[#This Row],[Order Date]],"mmmm")</f>
        <v>June</v>
      </c>
      <c r="AB402" s="8" t="str">
        <f>TEXT(Table1[[#This Row],[Order Date]],"yyyy")</f>
        <v>2015</v>
      </c>
      <c r="AC402" s="13">
        <v>42186</v>
      </c>
      <c r="AD402" s="12">
        <v>-21.91</v>
      </c>
      <c r="AE402" s="12">
        <v>24</v>
      </c>
      <c r="AF402" s="12">
        <v>83.16</v>
      </c>
      <c r="AG402" s="12">
        <v>36647</v>
      </c>
      <c r="AH402" s="7" t="str">
        <f>IF(COUNTIF(Returns!$A$2:$A$1635,Orders!AG402)&gt;0,"Returned","Not Returned")</f>
        <v>Not Returned</v>
      </c>
    </row>
    <row r="403" spans="5:34" ht="12.75" customHeight="1" thickTop="1" thickBot="1">
      <c r="E403" s="9">
        <v>5142</v>
      </c>
      <c r="F403" s="2" t="s">
        <v>25</v>
      </c>
      <c r="G403" s="2">
        <v>0.1</v>
      </c>
      <c r="H403" s="2">
        <v>9.7100000000000009</v>
      </c>
      <c r="I403" s="2">
        <v>9.4499999999999993</v>
      </c>
      <c r="J403" s="2">
        <v>699</v>
      </c>
      <c r="K403" s="7" t="str">
        <f>IF(COUNTIF(Table1[Customer ID],Table1[[#This Row],[Customer ID]])&gt;1,"Repeat Customer","One-Time Customer")</f>
        <v>Repeat Customer</v>
      </c>
      <c r="L403" s="2" t="s">
        <v>835</v>
      </c>
      <c r="M403" s="2" t="s">
        <v>49</v>
      </c>
      <c r="N403" s="2" t="s">
        <v>114</v>
      </c>
      <c r="O403" s="2" t="s">
        <v>29</v>
      </c>
      <c r="P403" s="2" t="s">
        <v>141</v>
      </c>
      <c r="Q403" s="2" t="s">
        <v>59</v>
      </c>
      <c r="R403" s="2" t="s">
        <v>510</v>
      </c>
      <c r="S403" s="2">
        <v>0.6</v>
      </c>
      <c r="T403" s="7">
        <f>Table1[[#This Row],[Profit]]/Table1[[#This Row],[Sales]]</f>
        <v>-0.45725957316840377</v>
      </c>
      <c r="U403" s="2" t="s">
        <v>33</v>
      </c>
      <c r="V403" s="2" t="s">
        <v>34</v>
      </c>
      <c r="W403" s="2" t="s">
        <v>45</v>
      </c>
      <c r="X403" s="2" t="s">
        <v>663</v>
      </c>
      <c r="Y403" s="2">
        <v>90041</v>
      </c>
      <c r="Z403" s="10">
        <v>42185</v>
      </c>
      <c r="AA403" s="14" t="str">
        <f>TEXT(Table1[[#This Row],[Order Date]],"mmmm")</f>
        <v>June</v>
      </c>
      <c r="AB403" s="8" t="str">
        <f>TEXT(Table1[[#This Row],[Order Date]],"yyyy")</f>
        <v>2015</v>
      </c>
      <c r="AC403" s="10">
        <v>42188</v>
      </c>
      <c r="AD403" s="2">
        <v>-119.77</v>
      </c>
      <c r="AE403" s="2">
        <v>27</v>
      </c>
      <c r="AF403" s="2">
        <v>261.93</v>
      </c>
      <c r="AG403" s="2">
        <v>36647</v>
      </c>
      <c r="AH403" s="7" t="str">
        <f>IF(COUNTIF(Returns!$A$2:$A$1635,Orders!AG403)&gt;0,"Returned","Not Returned")</f>
        <v>Not Returned</v>
      </c>
    </row>
    <row r="404" spans="5:34" ht="12.75" customHeight="1" thickTop="1" thickBot="1">
      <c r="E404" s="11">
        <v>4556</v>
      </c>
      <c r="F404" s="12" t="s">
        <v>56</v>
      </c>
      <c r="G404" s="12">
        <v>7.0000000000000007E-2</v>
      </c>
      <c r="H404" s="12">
        <v>5.0199999999999996</v>
      </c>
      <c r="I404" s="12">
        <v>5.14</v>
      </c>
      <c r="J404" s="12">
        <v>699</v>
      </c>
      <c r="K404" s="7" t="str">
        <f>IF(COUNTIF(Table1[Customer ID],Table1[[#This Row],[Customer ID]])&gt;1,"Repeat Customer","One-Time Customer")</f>
        <v>Repeat Customer</v>
      </c>
      <c r="L404" s="12" t="s">
        <v>835</v>
      </c>
      <c r="M404" s="12" t="s">
        <v>49</v>
      </c>
      <c r="N404" s="12" t="s">
        <v>114</v>
      </c>
      <c r="O404" s="12" t="s">
        <v>77</v>
      </c>
      <c r="P404" s="12" t="s">
        <v>180</v>
      </c>
      <c r="Q404" s="12" t="s">
        <v>51</v>
      </c>
      <c r="R404" s="12" t="s">
        <v>840</v>
      </c>
      <c r="S404" s="12">
        <v>0.79</v>
      </c>
      <c r="T404" s="7">
        <f>Table1[[#This Row],[Profit]]/Table1[[#This Row],[Sales]]</f>
        <v>-0.8030461684911947</v>
      </c>
      <c r="U404" s="12" t="s">
        <v>33</v>
      </c>
      <c r="V404" s="12" t="s">
        <v>34</v>
      </c>
      <c r="W404" s="12" t="s">
        <v>45</v>
      </c>
      <c r="X404" s="12" t="s">
        <v>663</v>
      </c>
      <c r="Y404" s="12">
        <v>90041</v>
      </c>
      <c r="Z404" s="13">
        <v>42033</v>
      </c>
      <c r="AA404" s="14" t="str">
        <f>TEXT(Table1[[#This Row],[Order Date]],"mmmm")</f>
        <v>January</v>
      </c>
      <c r="AB404" s="8" t="str">
        <f>TEXT(Table1[[#This Row],[Order Date]],"yyyy")</f>
        <v>2015</v>
      </c>
      <c r="AC404" s="13">
        <v>42035</v>
      </c>
      <c r="AD404" s="12">
        <v>-168.72</v>
      </c>
      <c r="AE404" s="12">
        <v>42</v>
      </c>
      <c r="AF404" s="12">
        <v>210.1</v>
      </c>
      <c r="AG404" s="12">
        <v>32420</v>
      </c>
      <c r="AH404" s="7" t="str">
        <f>IF(COUNTIF(Returns!$A$2:$A$1635,Orders!AG404)&gt;0,"Returned","Not Returned")</f>
        <v>Not Returned</v>
      </c>
    </row>
    <row r="405" spans="5:34" ht="12.75" customHeight="1" thickTop="1" thickBot="1">
      <c r="E405" s="9">
        <v>4557</v>
      </c>
      <c r="F405" s="2" t="s">
        <v>56</v>
      </c>
      <c r="G405" s="2">
        <v>7.0000000000000007E-2</v>
      </c>
      <c r="H405" s="2">
        <v>280.98</v>
      </c>
      <c r="I405" s="2">
        <v>57</v>
      </c>
      <c r="J405" s="2">
        <v>699</v>
      </c>
      <c r="K405" s="7" t="str">
        <f>IF(COUNTIF(Table1[Customer ID],Table1[[#This Row],[Customer ID]])&gt;1,"Repeat Customer","One-Time Customer")</f>
        <v>Repeat Customer</v>
      </c>
      <c r="L405" s="2" t="s">
        <v>835</v>
      </c>
      <c r="M405" s="2" t="s">
        <v>39</v>
      </c>
      <c r="N405" s="2" t="s">
        <v>114</v>
      </c>
      <c r="O405" s="2" t="s">
        <v>41</v>
      </c>
      <c r="P405" s="2" t="s">
        <v>42</v>
      </c>
      <c r="Q405" s="2" t="s">
        <v>43</v>
      </c>
      <c r="R405" s="2" t="s">
        <v>670</v>
      </c>
      <c r="S405" s="2">
        <v>0.78</v>
      </c>
      <c r="T405" s="7">
        <f>Table1[[#This Row],[Profit]]/Table1[[#This Row],[Sales]]</f>
        <v>-6.7635198857823306E-2</v>
      </c>
      <c r="U405" s="2" t="s">
        <v>33</v>
      </c>
      <c r="V405" s="2" t="s">
        <v>34</v>
      </c>
      <c r="W405" s="2" t="s">
        <v>45</v>
      </c>
      <c r="X405" s="2" t="s">
        <v>663</v>
      </c>
      <c r="Y405" s="2">
        <v>90041</v>
      </c>
      <c r="Z405" s="10">
        <v>42033</v>
      </c>
      <c r="AA405" s="14" t="str">
        <f>TEXT(Table1[[#This Row],[Order Date]],"mmmm")</f>
        <v>January</v>
      </c>
      <c r="AB405" s="8" t="str">
        <f>TEXT(Table1[[#This Row],[Order Date]],"yyyy")</f>
        <v>2015</v>
      </c>
      <c r="AC405" s="10">
        <v>42035</v>
      </c>
      <c r="AD405" s="2">
        <v>-439.62</v>
      </c>
      <c r="AE405" s="2">
        <v>23</v>
      </c>
      <c r="AF405" s="2">
        <v>6499.87</v>
      </c>
      <c r="AG405" s="2">
        <v>32420</v>
      </c>
      <c r="AH405" s="7" t="str">
        <f>IF(COUNTIF(Returns!$A$2:$A$1635,Orders!AG405)&gt;0,"Returned","Not Returned")</f>
        <v>Not Returned</v>
      </c>
    </row>
    <row r="406" spans="5:34" ht="12.75" customHeight="1" thickTop="1" thickBot="1">
      <c r="E406" s="11">
        <v>448</v>
      </c>
      <c r="F406" s="12" t="s">
        <v>56</v>
      </c>
      <c r="G406" s="12">
        <v>0.1</v>
      </c>
      <c r="H406" s="12">
        <v>4.26</v>
      </c>
      <c r="I406" s="12">
        <v>1.2</v>
      </c>
      <c r="J406" s="12">
        <v>699</v>
      </c>
      <c r="K406" s="7" t="str">
        <f>IF(COUNTIF(Table1[Customer ID],Table1[[#This Row],[Customer ID]])&gt;1,"Repeat Customer","One-Time Customer")</f>
        <v>Repeat Customer</v>
      </c>
      <c r="L406" s="12" t="s">
        <v>835</v>
      </c>
      <c r="M406" s="12" t="s">
        <v>49</v>
      </c>
      <c r="N406" s="12" t="s">
        <v>114</v>
      </c>
      <c r="O406" s="12" t="s">
        <v>29</v>
      </c>
      <c r="P406" s="12" t="s">
        <v>30</v>
      </c>
      <c r="Q406" s="12" t="s">
        <v>31</v>
      </c>
      <c r="R406" s="12" t="s">
        <v>202</v>
      </c>
      <c r="S406" s="12">
        <v>0.44</v>
      </c>
      <c r="T406" s="7">
        <f>Table1[[#This Row],[Profit]]/Table1[[#This Row],[Sales]]</f>
        <v>4.3861645238366137E-2</v>
      </c>
      <c r="U406" s="12" t="s">
        <v>33</v>
      </c>
      <c r="V406" s="12" t="s">
        <v>34</v>
      </c>
      <c r="W406" s="12" t="s">
        <v>45</v>
      </c>
      <c r="X406" s="12" t="s">
        <v>663</v>
      </c>
      <c r="Y406" s="12">
        <v>90041</v>
      </c>
      <c r="Z406" s="13">
        <v>42144</v>
      </c>
      <c r="AA406" s="14" t="str">
        <f>TEXT(Table1[[#This Row],[Order Date]],"mmmm")</f>
        <v>May</v>
      </c>
      <c r="AB406" s="8" t="str">
        <f>TEXT(Table1[[#This Row],[Order Date]],"yyyy")</f>
        <v>2015</v>
      </c>
      <c r="AC406" s="13">
        <v>42145</v>
      </c>
      <c r="AD406" s="12">
        <v>15.42</v>
      </c>
      <c r="AE406" s="12">
        <v>88</v>
      </c>
      <c r="AF406" s="12">
        <v>351.56</v>
      </c>
      <c r="AG406" s="12">
        <v>3042</v>
      </c>
      <c r="AH406" s="7" t="str">
        <f>IF(COUNTIF(Returns!$A$2:$A$1635,Orders!AG406)&gt;0,"Returned","Not Returned")</f>
        <v>Not Returned</v>
      </c>
    </row>
    <row r="407" spans="5:34" ht="12.75" customHeight="1" thickTop="1" thickBot="1">
      <c r="E407" s="9">
        <v>18448</v>
      </c>
      <c r="F407" s="2" t="s">
        <v>56</v>
      </c>
      <c r="G407" s="2">
        <v>0.1</v>
      </c>
      <c r="H407" s="2">
        <v>4.26</v>
      </c>
      <c r="I407" s="2">
        <v>1.2</v>
      </c>
      <c r="J407" s="2">
        <v>700</v>
      </c>
      <c r="K407" s="7" t="str">
        <f>IF(COUNTIF(Table1[Customer ID],Table1[[#This Row],[Customer ID]])&gt;1,"Repeat Customer","One-Time Customer")</f>
        <v>One-Time Customer</v>
      </c>
      <c r="L407" s="2" t="s">
        <v>841</v>
      </c>
      <c r="M407" s="2" t="s">
        <v>49</v>
      </c>
      <c r="N407" s="2" t="s">
        <v>114</v>
      </c>
      <c r="O407" s="2" t="s">
        <v>29</v>
      </c>
      <c r="P407" s="2" t="s">
        <v>30</v>
      </c>
      <c r="Q407" s="2" t="s">
        <v>31</v>
      </c>
      <c r="R407" s="2" t="s">
        <v>202</v>
      </c>
      <c r="S407" s="2">
        <v>0.44</v>
      </c>
      <c r="T407" s="7">
        <f>Table1[[#This Row],[Profit]]/Table1[[#This Row],[Sales]]</f>
        <v>0.38598247809762204</v>
      </c>
      <c r="U407" s="2" t="s">
        <v>33</v>
      </c>
      <c r="V407" s="2" t="s">
        <v>34</v>
      </c>
      <c r="W407" s="2" t="s">
        <v>45</v>
      </c>
      <c r="X407" s="2" t="s">
        <v>756</v>
      </c>
      <c r="Y407" s="2">
        <v>93454</v>
      </c>
      <c r="Z407" s="10">
        <v>42144</v>
      </c>
      <c r="AA407" s="14" t="str">
        <f>TEXT(Table1[[#This Row],[Order Date]],"mmmm")</f>
        <v>May</v>
      </c>
      <c r="AB407" s="8" t="str">
        <f>TEXT(Table1[[#This Row],[Order Date]],"yyyy")</f>
        <v>2015</v>
      </c>
      <c r="AC407" s="10">
        <v>42145</v>
      </c>
      <c r="AD407" s="2">
        <v>33.923999999999999</v>
      </c>
      <c r="AE407" s="2">
        <v>22</v>
      </c>
      <c r="AF407" s="2">
        <v>87.89</v>
      </c>
      <c r="AG407" s="2">
        <v>87980</v>
      </c>
      <c r="AH407" s="7" t="str">
        <f>IF(COUNTIF(Returns!$A$2:$A$1635,Orders!AG407)&gt;0,"Returned","Not Returned")</f>
        <v>Not Returned</v>
      </c>
    </row>
    <row r="408" spans="5:34" ht="12.75" customHeight="1" thickTop="1" thickBot="1">
      <c r="E408" s="11">
        <v>24289</v>
      </c>
      <c r="F408" s="12" t="s">
        <v>56</v>
      </c>
      <c r="G408" s="12">
        <v>0.03</v>
      </c>
      <c r="H408" s="12">
        <v>5.28</v>
      </c>
      <c r="I408" s="12">
        <v>5.61</v>
      </c>
      <c r="J408" s="12">
        <v>702</v>
      </c>
      <c r="K408" s="7" t="str">
        <f>IF(COUNTIF(Table1[Customer ID],Table1[[#This Row],[Customer ID]])&gt;1,"Repeat Customer","One-Time Customer")</f>
        <v>Repeat Customer</v>
      </c>
      <c r="L408" s="12" t="s">
        <v>842</v>
      </c>
      <c r="M408" s="12" t="s">
        <v>49</v>
      </c>
      <c r="N408" s="12" t="s">
        <v>114</v>
      </c>
      <c r="O408" s="12" t="s">
        <v>29</v>
      </c>
      <c r="P408" s="12" t="s">
        <v>93</v>
      </c>
      <c r="Q408" s="12" t="s">
        <v>59</v>
      </c>
      <c r="R408" s="12" t="s">
        <v>836</v>
      </c>
      <c r="S408" s="12">
        <v>0.4</v>
      </c>
      <c r="T408" s="7">
        <f>Table1[[#This Row],[Profit]]/Table1[[#This Row],[Sales]]</f>
        <v>-2.5646153846153847</v>
      </c>
      <c r="U408" s="12" t="s">
        <v>33</v>
      </c>
      <c r="V408" s="12" t="s">
        <v>34</v>
      </c>
      <c r="W408" s="12" t="s">
        <v>45</v>
      </c>
      <c r="X408" s="12" t="s">
        <v>843</v>
      </c>
      <c r="Y408" s="12">
        <v>95404</v>
      </c>
      <c r="Z408" s="13">
        <v>42117</v>
      </c>
      <c r="AA408" s="14" t="str">
        <f>TEXT(Table1[[#This Row],[Order Date]],"mmmm")</f>
        <v>April</v>
      </c>
      <c r="AB408" s="8" t="str">
        <f>TEXT(Table1[[#This Row],[Order Date]],"yyyy")</f>
        <v>2015</v>
      </c>
      <c r="AC408" s="13">
        <v>42118</v>
      </c>
      <c r="AD408" s="12">
        <v>-16.670000000000002</v>
      </c>
      <c r="AE408" s="12">
        <v>1</v>
      </c>
      <c r="AF408" s="12">
        <v>6.5</v>
      </c>
      <c r="AG408" s="12">
        <v>87977</v>
      </c>
      <c r="AH408" s="7" t="str">
        <f>IF(COUNTIF(Returns!$A$2:$A$1635,Orders!AG408)&gt;0,"Returned","Not Returned")</f>
        <v>Not Returned</v>
      </c>
    </row>
    <row r="409" spans="5:34" ht="12.75" customHeight="1" thickTop="1" thickBot="1">
      <c r="E409" s="9">
        <v>23140</v>
      </c>
      <c r="F409" s="2" t="s">
        <v>25</v>
      </c>
      <c r="G409" s="2">
        <v>0.01</v>
      </c>
      <c r="H409" s="2">
        <v>7.89</v>
      </c>
      <c r="I409" s="2">
        <v>2.82</v>
      </c>
      <c r="J409" s="2">
        <v>702</v>
      </c>
      <c r="K409" s="7" t="str">
        <f>IF(COUNTIF(Table1[Customer ID],Table1[[#This Row],[Customer ID]])&gt;1,"Repeat Customer","One-Time Customer")</f>
        <v>Repeat Customer</v>
      </c>
      <c r="L409" s="2" t="s">
        <v>842</v>
      </c>
      <c r="M409" s="2" t="s">
        <v>49</v>
      </c>
      <c r="N409" s="2" t="s">
        <v>114</v>
      </c>
      <c r="O409" s="2" t="s">
        <v>29</v>
      </c>
      <c r="P409" s="2" t="s">
        <v>66</v>
      </c>
      <c r="Q409" s="2" t="s">
        <v>31</v>
      </c>
      <c r="R409" s="2" t="s">
        <v>838</v>
      </c>
      <c r="S409" s="2">
        <v>0.4</v>
      </c>
      <c r="T409" s="7">
        <f>Table1[[#This Row],[Profit]]/Table1[[#This Row],[Sales]]</f>
        <v>0.67736289381563597</v>
      </c>
      <c r="U409" s="2" t="s">
        <v>33</v>
      </c>
      <c r="V409" s="2" t="s">
        <v>34</v>
      </c>
      <c r="W409" s="2" t="s">
        <v>45</v>
      </c>
      <c r="X409" s="2" t="s">
        <v>843</v>
      </c>
      <c r="Y409" s="2">
        <v>95404</v>
      </c>
      <c r="Z409" s="10">
        <v>42185</v>
      </c>
      <c r="AA409" s="14" t="str">
        <f>TEXT(Table1[[#This Row],[Order Date]],"mmmm")</f>
        <v>June</v>
      </c>
      <c r="AB409" s="8" t="str">
        <f>TEXT(Table1[[#This Row],[Order Date]],"yyyy")</f>
        <v>2015</v>
      </c>
      <c r="AC409" s="10">
        <v>42186</v>
      </c>
      <c r="AD409" s="2">
        <v>46.440000000000005</v>
      </c>
      <c r="AE409" s="2">
        <v>8</v>
      </c>
      <c r="AF409" s="2">
        <v>68.56</v>
      </c>
      <c r="AG409" s="2">
        <v>87979</v>
      </c>
      <c r="AH409" s="7" t="str">
        <f>IF(COUNTIF(Returns!$A$2:$A$1635,Orders!AG409)&gt;0,"Returned","Not Returned")</f>
        <v>Not Returned</v>
      </c>
    </row>
    <row r="410" spans="5:34" ht="12.75" customHeight="1" thickTop="1" thickBot="1">
      <c r="E410" s="11">
        <v>23141</v>
      </c>
      <c r="F410" s="12" t="s">
        <v>25</v>
      </c>
      <c r="G410" s="12">
        <v>0.09</v>
      </c>
      <c r="H410" s="12">
        <v>3.68</v>
      </c>
      <c r="I410" s="12">
        <v>1.32</v>
      </c>
      <c r="J410" s="12">
        <v>702</v>
      </c>
      <c r="K410" s="7" t="str">
        <f>IF(COUNTIF(Table1[Customer ID],Table1[[#This Row],[Customer ID]])&gt;1,"Repeat Customer","One-Time Customer")</f>
        <v>Repeat Customer</v>
      </c>
      <c r="L410" s="12" t="s">
        <v>842</v>
      </c>
      <c r="M410" s="12" t="s">
        <v>49</v>
      </c>
      <c r="N410" s="12" t="s">
        <v>114</v>
      </c>
      <c r="O410" s="12" t="s">
        <v>29</v>
      </c>
      <c r="P410" s="12" t="s">
        <v>174</v>
      </c>
      <c r="Q410" s="12" t="s">
        <v>31</v>
      </c>
      <c r="R410" s="12" t="s">
        <v>839</v>
      </c>
      <c r="S410" s="12">
        <v>0.83</v>
      </c>
      <c r="T410" s="7">
        <f>Table1[[#This Row],[Profit]]/Table1[[#This Row],[Sales]]</f>
        <v>-0.84309764309764312</v>
      </c>
      <c r="U410" s="12" t="s">
        <v>33</v>
      </c>
      <c r="V410" s="12" t="s">
        <v>34</v>
      </c>
      <c r="W410" s="12" t="s">
        <v>45</v>
      </c>
      <c r="X410" s="12" t="s">
        <v>843</v>
      </c>
      <c r="Y410" s="12">
        <v>95404</v>
      </c>
      <c r="Z410" s="13">
        <v>42185</v>
      </c>
      <c r="AA410" s="14" t="str">
        <f>TEXT(Table1[[#This Row],[Order Date]],"mmmm")</f>
        <v>June</v>
      </c>
      <c r="AB410" s="8" t="str">
        <f>TEXT(Table1[[#This Row],[Order Date]],"yyyy")</f>
        <v>2015</v>
      </c>
      <c r="AC410" s="13">
        <v>42186</v>
      </c>
      <c r="AD410" s="12">
        <v>-17.527999999999999</v>
      </c>
      <c r="AE410" s="12">
        <v>6</v>
      </c>
      <c r="AF410" s="12">
        <v>20.79</v>
      </c>
      <c r="AG410" s="12">
        <v>87979</v>
      </c>
      <c r="AH410" s="7" t="str">
        <f>IF(COUNTIF(Returns!$A$2:$A$1635,Orders!AG410)&gt;0,"Returned","Not Returned")</f>
        <v>Not Returned</v>
      </c>
    </row>
    <row r="411" spans="5:34" ht="12.75" customHeight="1" thickTop="1" thickBot="1">
      <c r="E411" s="9">
        <v>23142</v>
      </c>
      <c r="F411" s="2" t="s">
        <v>25</v>
      </c>
      <c r="G411" s="2">
        <v>0.1</v>
      </c>
      <c r="H411" s="2">
        <v>9.7100000000000009</v>
      </c>
      <c r="I411" s="2">
        <v>9.4499999999999993</v>
      </c>
      <c r="J411" s="2">
        <v>702</v>
      </c>
      <c r="K411" s="7" t="str">
        <f>IF(COUNTIF(Table1[Customer ID],Table1[[#This Row],[Customer ID]])&gt;1,"Repeat Customer","One-Time Customer")</f>
        <v>Repeat Customer</v>
      </c>
      <c r="L411" s="2" t="s">
        <v>842</v>
      </c>
      <c r="M411" s="2" t="s">
        <v>49</v>
      </c>
      <c r="N411" s="2" t="s">
        <v>114</v>
      </c>
      <c r="O411" s="2" t="s">
        <v>29</v>
      </c>
      <c r="P411" s="2" t="s">
        <v>141</v>
      </c>
      <c r="Q411" s="2" t="s">
        <v>59</v>
      </c>
      <c r="R411" s="2" t="s">
        <v>510</v>
      </c>
      <c r="S411" s="2">
        <v>0.6</v>
      </c>
      <c r="T411" s="7">
        <f>Table1[[#This Row],[Profit]]/Table1[[#This Row],[Sales]]</f>
        <v>-1.4109262258872037</v>
      </c>
      <c r="U411" s="2" t="s">
        <v>33</v>
      </c>
      <c r="V411" s="2" t="s">
        <v>34</v>
      </c>
      <c r="W411" s="2" t="s">
        <v>45</v>
      </c>
      <c r="X411" s="2" t="s">
        <v>843</v>
      </c>
      <c r="Y411" s="2">
        <v>95404</v>
      </c>
      <c r="Z411" s="10">
        <v>42185</v>
      </c>
      <c r="AA411" s="14" t="str">
        <f>TEXT(Table1[[#This Row],[Order Date]],"mmmm")</f>
        <v>June</v>
      </c>
      <c r="AB411" s="8" t="str">
        <f>TEXT(Table1[[#This Row],[Order Date]],"yyyy")</f>
        <v>2015</v>
      </c>
      <c r="AC411" s="10">
        <v>42188</v>
      </c>
      <c r="AD411" s="2">
        <v>-95.816000000000003</v>
      </c>
      <c r="AE411" s="2">
        <v>7</v>
      </c>
      <c r="AF411" s="2">
        <v>67.91</v>
      </c>
      <c r="AG411" s="2">
        <v>87979</v>
      </c>
      <c r="AH411" s="7" t="str">
        <f>IF(COUNTIF(Returns!$A$2:$A$1635,Orders!AG411)&gt;0,"Returned","Not Returned")</f>
        <v>Not Returned</v>
      </c>
    </row>
    <row r="412" spans="5:34" ht="12.75" customHeight="1" thickTop="1" thickBot="1">
      <c r="E412" s="11">
        <v>25734</v>
      </c>
      <c r="F412" s="12" t="s">
        <v>47</v>
      </c>
      <c r="G412" s="12">
        <v>7.0000000000000007E-2</v>
      </c>
      <c r="H412" s="12">
        <v>2.84</v>
      </c>
      <c r="I412" s="12">
        <v>0.93</v>
      </c>
      <c r="J412" s="12">
        <v>711</v>
      </c>
      <c r="K412" s="7" t="str">
        <f>IF(COUNTIF(Table1[Customer ID],Table1[[#This Row],[Customer ID]])&gt;1,"Repeat Customer","One-Time Customer")</f>
        <v>One-Time Customer</v>
      </c>
      <c r="L412" s="12" t="s">
        <v>844</v>
      </c>
      <c r="M412" s="12" t="s">
        <v>49</v>
      </c>
      <c r="N412" s="12" t="s">
        <v>114</v>
      </c>
      <c r="O412" s="12" t="s">
        <v>29</v>
      </c>
      <c r="P412" s="12" t="s">
        <v>30</v>
      </c>
      <c r="Q412" s="12" t="s">
        <v>31</v>
      </c>
      <c r="R412" s="12" t="s">
        <v>32</v>
      </c>
      <c r="S412" s="12">
        <v>0.54</v>
      </c>
      <c r="T412" s="7">
        <f>Table1[[#This Row],[Profit]]/Table1[[#This Row],[Sales]]</f>
        <v>9.5417389150359175E-2</v>
      </c>
      <c r="U412" s="12" t="s">
        <v>33</v>
      </c>
      <c r="V412" s="12" t="s">
        <v>53</v>
      </c>
      <c r="W412" s="12" t="s">
        <v>193</v>
      </c>
      <c r="X412" s="12" t="s">
        <v>845</v>
      </c>
      <c r="Y412" s="12">
        <v>2152</v>
      </c>
      <c r="Z412" s="13">
        <v>42161</v>
      </c>
      <c r="AA412" s="14" t="str">
        <f>TEXT(Table1[[#This Row],[Order Date]],"mmmm")</f>
        <v>June</v>
      </c>
      <c r="AB412" s="8" t="str">
        <f>TEXT(Table1[[#This Row],[Order Date]],"yyyy")</f>
        <v>2015</v>
      </c>
      <c r="AC412" s="13">
        <v>42163</v>
      </c>
      <c r="AD412" s="12">
        <v>3.8519999999999999</v>
      </c>
      <c r="AE412" s="12">
        <v>15</v>
      </c>
      <c r="AF412" s="12">
        <v>40.369999999999997</v>
      </c>
      <c r="AG412" s="12">
        <v>87978</v>
      </c>
      <c r="AH412" s="7" t="str">
        <f>IF(COUNTIF(Returns!$A$2:$A$1635,Orders!AG412)&gt;0,"Returned","Not Returned")</f>
        <v>Not Returned</v>
      </c>
    </row>
    <row r="413" spans="5:34" ht="12.75" customHeight="1" thickTop="1" thickBot="1">
      <c r="E413" s="9">
        <v>20789</v>
      </c>
      <c r="F413" s="2" t="s">
        <v>37</v>
      </c>
      <c r="G413" s="2">
        <v>0</v>
      </c>
      <c r="H413" s="2">
        <v>8.5</v>
      </c>
      <c r="I413" s="2">
        <v>1.99</v>
      </c>
      <c r="J413" s="2">
        <v>719</v>
      </c>
      <c r="K413" s="7" t="str">
        <f>IF(COUNTIF(Table1[Customer ID],Table1[[#This Row],[Customer ID]])&gt;1,"Repeat Customer","One-Time Customer")</f>
        <v>Repeat Customer</v>
      </c>
      <c r="L413" s="2" t="s">
        <v>846</v>
      </c>
      <c r="M413" s="2" t="s">
        <v>49</v>
      </c>
      <c r="N413" s="2" t="s">
        <v>28</v>
      </c>
      <c r="O413" s="2" t="s">
        <v>77</v>
      </c>
      <c r="P413" s="2" t="s">
        <v>180</v>
      </c>
      <c r="Q413" s="2" t="s">
        <v>51</v>
      </c>
      <c r="R413" s="2" t="s">
        <v>847</v>
      </c>
      <c r="S413" s="2">
        <v>0.49</v>
      </c>
      <c r="T413" s="7">
        <f>Table1[[#This Row],[Profit]]/Table1[[#This Row],[Sales]]</f>
        <v>0.58679427402862994</v>
      </c>
      <c r="U413" s="2" t="s">
        <v>33</v>
      </c>
      <c r="V413" s="2" t="s">
        <v>34</v>
      </c>
      <c r="W413" s="2" t="s">
        <v>533</v>
      </c>
      <c r="X413" s="2" t="s">
        <v>848</v>
      </c>
      <c r="Y413" s="2">
        <v>89041</v>
      </c>
      <c r="Z413" s="10">
        <v>42063</v>
      </c>
      <c r="AA413" s="14" t="str">
        <f>TEXT(Table1[[#This Row],[Order Date]],"mmmm")</f>
        <v>February</v>
      </c>
      <c r="AB413" s="8" t="str">
        <f>TEXT(Table1[[#This Row],[Order Date]],"yyyy")</f>
        <v>2015</v>
      </c>
      <c r="AC413" s="10">
        <v>42065</v>
      </c>
      <c r="AD413" s="2">
        <v>71.735600000000005</v>
      </c>
      <c r="AE413" s="2">
        <v>14</v>
      </c>
      <c r="AF413" s="2">
        <v>122.25</v>
      </c>
      <c r="AG413" s="2">
        <v>89344</v>
      </c>
      <c r="AH413" s="7" t="str">
        <f>IF(COUNTIF(Returns!$A$2:$A$1635,Orders!AG413)&gt;0,"Returned","Not Returned")</f>
        <v>Not Returned</v>
      </c>
    </row>
    <row r="414" spans="5:34" ht="12.75" customHeight="1" thickTop="1" thickBot="1">
      <c r="E414" s="11">
        <v>20790</v>
      </c>
      <c r="F414" s="12" t="s">
        <v>37</v>
      </c>
      <c r="G414" s="12">
        <v>0.03</v>
      </c>
      <c r="H414" s="12">
        <v>95.43</v>
      </c>
      <c r="I414" s="12">
        <v>19.989999999999998</v>
      </c>
      <c r="J414" s="12">
        <v>719</v>
      </c>
      <c r="K414" s="7" t="str">
        <f>IF(COUNTIF(Table1[Customer ID],Table1[[#This Row],[Customer ID]])&gt;1,"Repeat Customer","One-Time Customer")</f>
        <v>Repeat Customer</v>
      </c>
      <c r="L414" s="12" t="s">
        <v>846</v>
      </c>
      <c r="M414" s="12" t="s">
        <v>49</v>
      </c>
      <c r="N414" s="12" t="s">
        <v>28</v>
      </c>
      <c r="O414" s="12" t="s">
        <v>29</v>
      </c>
      <c r="P414" s="12" t="s">
        <v>141</v>
      </c>
      <c r="Q414" s="12" t="s">
        <v>59</v>
      </c>
      <c r="R414" s="12" t="s">
        <v>849</v>
      </c>
      <c r="S414" s="12">
        <v>0.79</v>
      </c>
      <c r="T414" s="7">
        <f>Table1[[#This Row],[Profit]]/Table1[[#This Row],[Sales]]</f>
        <v>-0.38488427386093454</v>
      </c>
      <c r="U414" s="12" t="s">
        <v>33</v>
      </c>
      <c r="V414" s="12" t="s">
        <v>34</v>
      </c>
      <c r="W414" s="12" t="s">
        <v>533</v>
      </c>
      <c r="X414" s="12" t="s">
        <v>848</v>
      </c>
      <c r="Y414" s="12">
        <v>89041</v>
      </c>
      <c r="Z414" s="13">
        <v>42063</v>
      </c>
      <c r="AA414" s="14" t="str">
        <f>TEXT(Table1[[#This Row],[Order Date]],"mmmm")</f>
        <v>February</v>
      </c>
      <c r="AB414" s="8" t="str">
        <f>TEXT(Table1[[#This Row],[Order Date]],"yyyy")</f>
        <v>2015</v>
      </c>
      <c r="AC414" s="13">
        <v>42065</v>
      </c>
      <c r="AD414" s="12">
        <v>-79.320800000000006</v>
      </c>
      <c r="AE414" s="12">
        <v>2</v>
      </c>
      <c r="AF414" s="12">
        <v>206.09</v>
      </c>
      <c r="AG414" s="12">
        <v>89344</v>
      </c>
      <c r="AH414" s="7" t="str">
        <f>IF(COUNTIF(Returns!$A$2:$A$1635,Orders!AG414)&gt;0,"Returned","Not Returned")</f>
        <v>Not Returned</v>
      </c>
    </row>
    <row r="415" spans="5:34" ht="12.75" customHeight="1" thickTop="1" thickBot="1">
      <c r="E415" s="9">
        <v>20633</v>
      </c>
      <c r="F415" s="2" t="s">
        <v>37</v>
      </c>
      <c r="G415" s="2">
        <v>0.04</v>
      </c>
      <c r="H415" s="2">
        <v>10.64</v>
      </c>
      <c r="I415" s="2">
        <v>5.16</v>
      </c>
      <c r="J415" s="2">
        <v>721</v>
      </c>
      <c r="K415" s="7" t="str">
        <f>IF(COUNTIF(Table1[Customer ID],Table1[[#This Row],[Customer ID]])&gt;1,"Repeat Customer","One-Time Customer")</f>
        <v>Repeat Customer</v>
      </c>
      <c r="L415" s="2" t="s">
        <v>850</v>
      </c>
      <c r="M415" s="2" t="s">
        <v>49</v>
      </c>
      <c r="N415" s="2" t="s">
        <v>28</v>
      </c>
      <c r="O415" s="2" t="s">
        <v>41</v>
      </c>
      <c r="P415" s="2" t="s">
        <v>50</v>
      </c>
      <c r="Q415" s="2" t="s">
        <v>59</v>
      </c>
      <c r="R415" s="2" t="s">
        <v>851</v>
      </c>
      <c r="S415" s="2">
        <v>0.56999999999999995</v>
      </c>
      <c r="T415" s="7">
        <f>Table1[[#This Row],[Profit]]/Table1[[#This Row],[Sales]]</f>
        <v>0.36017937219730933</v>
      </c>
      <c r="U415" s="2" t="s">
        <v>33</v>
      </c>
      <c r="V415" s="2" t="s">
        <v>61</v>
      </c>
      <c r="W415" s="2" t="s">
        <v>703</v>
      </c>
      <c r="X415" s="2" t="s">
        <v>852</v>
      </c>
      <c r="Y415" s="2">
        <v>46041</v>
      </c>
      <c r="Z415" s="10">
        <v>42179</v>
      </c>
      <c r="AA415" s="14" t="str">
        <f>TEXT(Table1[[#This Row],[Order Date]],"mmmm")</f>
        <v>June</v>
      </c>
      <c r="AB415" s="8" t="str">
        <f>TEXT(Table1[[#This Row],[Order Date]],"yyyy")</f>
        <v>2015</v>
      </c>
      <c r="AC415" s="10">
        <v>42180</v>
      </c>
      <c r="AD415" s="2">
        <v>24.095999999999997</v>
      </c>
      <c r="AE415" s="2">
        <v>6</v>
      </c>
      <c r="AF415" s="2">
        <v>66.900000000000006</v>
      </c>
      <c r="AG415" s="2">
        <v>91053</v>
      </c>
      <c r="AH415" s="7" t="str">
        <f>IF(COUNTIF(Returns!$A$2:$A$1635,Orders!AG415)&gt;0,"Returned","Not Returned")</f>
        <v>Not Returned</v>
      </c>
    </row>
    <row r="416" spans="5:34" ht="12.75" customHeight="1" thickTop="1" thickBot="1">
      <c r="E416" s="11">
        <v>20634</v>
      </c>
      <c r="F416" s="12" t="s">
        <v>37</v>
      </c>
      <c r="G416" s="12">
        <v>0.03</v>
      </c>
      <c r="H416" s="12">
        <v>2.78</v>
      </c>
      <c r="I416" s="12">
        <v>1.34</v>
      </c>
      <c r="J416" s="12">
        <v>721</v>
      </c>
      <c r="K416" s="7" t="str">
        <f>IF(COUNTIF(Table1[Customer ID],Table1[[#This Row],[Customer ID]])&gt;1,"Repeat Customer","One-Time Customer")</f>
        <v>Repeat Customer</v>
      </c>
      <c r="L416" s="12" t="s">
        <v>850</v>
      </c>
      <c r="M416" s="12" t="s">
        <v>27</v>
      </c>
      <c r="N416" s="12" t="s">
        <v>28</v>
      </c>
      <c r="O416" s="12" t="s">
        <v>29</v>
      </c>
      <c r="P416" s="12" t="s">
        <v>30</v>
      </c>
      <c r="Q416" s="12" t="s">
        <v>31</v>
      </c>
      <c r="R416" s="12" t="s">
        <v>853</v>
      </c>
      <c r="S416" s="12">
        <v>0.45</v>
      </c>
      <c r="T416" s="7">
        <f>Table1[[#This Row],[Profit]]/Table1[[#This Row],[Sales]]</f>
        <v>0.16165082309297471</v>
      </c>
      <c r="U416" s="12" t="s">
        <v>33</v>
      </c>
      <c r="V416" s="12" t="s">
        <v>61</v>
      </c>
      <c r="W416" s="12" t="s">
        <v>703</v>
      </c>
      <c r="X416" s="12" t="s">
        <v>852</v>
      </c>
      <c r="Y416" s="12">
        <v>46041</v>
      </c>
      <c r="Z416" s="13">
        <v>42179</v>
      </c>
      <c r="AA416" s="14" t="str">
        <f>TEXT(Table1[[#This Row],[Order Date]],"mmmm")</f>
        <v>June</v>
      </c>
      <c r="AB416" s="8" t="str">
        <f>TEXT(Table1[[#This Row],[Order Date]],"yyyy")</f>
        <v>2015</v>
      </c>
      <c r="AC416" s="13">
        <v>42181</v>
      </c>
      <c r="AD416" s="12">
        <v>6.9719999999999995</v>
      </c>
      <c r="AE416" s="12">
        <v>15</v>
      </c>
      <c r="AF416" s="12">
        <v>43.13</v>
      </c>
      <c r="AG416" s="12">
        <v>91053</v>
      </c>
      <c r="AH416" s="7" t="str">
        <f>IF(COUNTIF(Returns!$A$2:$A$1635,Orders!AG416)&gt;0,"Returned","Not Returned")</f>
        <v>Not Returned</v>
      </c>
    </row>
    <row r="417" spans="5:34" ht="12.75" customHeight="1" thickTop="1" thickBot="1">
      <c r="E417" s="9">
        <v>24574</v>
      </c>
      <c r="F417" s="2" t="s">
        <v>56</v>
      </c>
      <c r="G417" s="2">
        <v>0.01</v>
      </c>
      <c r="H417" s="2">
        <v>7.28</v>
      </c>
      <c r="I417" s="2">
        <v>11.15</v>
      </c>
      <c r="J417" s="2">
        <v>721</v>
      </c>
      <c r="K417" s="7" t="str">
        <f>IF(COUNTIF(Table1[Customer ID],Table1[[#This Row],[Customer ID]])&gt;1,"Repeat Customer","One-Time Customer")</f>
        <v>Repeat Customer</v>
      </c>
      <c r="L417" s="2" t="s">
        <v>850</v>
      </c>
      <c r="M417" s="2" t="s">
        <v>49</v>
      </c>
      <c r="N417" s="2" t="s">
        <v>28</v>
      </c>
      <c r="O417" s="2" t="s">
        <v>29</v>
      </c>
      <c r="P417" s="2" t="s">
        <v>93</v>
      </c>
      <c r="Q417" s="2" t="s">
        <v>59</v>
      </c>
      <c r="R417" s="2" t="s">
        <v>854</v>
      </c>
      <c r="S417" s="2">
        <v>0.37</v>
      </c>
      <c r="T417" s="7">
        <f>Table1[[#This Row],[Profit]]/Table1[[#This Row],[Sales]]</f>
        <v>-2.1628902765388043</v>
      </c>
      <c r="U417" s="2" t="s">
        <v>33</v>
      </c>
      <c r="V417" s="2" t="s">
        <v>61</v>
      </c>
      <c r="W417" s="2" t="s">
        <v>703</v>
      </c>
      <c r="X417" s="2" t="s">
        <v>852</v>
      </c>
      <c r="Y417" s="2">
        <v>46041</v>
      </c>
      <c r="Z417" s="10">
        <v>42105</v>
      </c>
      <c r="AA417" s="14" t="str">
        <f>TEXT(Table1[[#This Row],[Order Date]],"mmmm")</f>
        <v>April</v>
      </c>
      <c r="AB417" s="8" t="str">
        <f>TEXT(Table1[[#This Row],[Order Date]],"yyyy")</f>
        <v>2015</v>
      </c>
      <c r="AC417" s="10">
        <v>42107</v>
      </c>
      <c r="AD417" s="2">
        <v>-24.245999999999999</v>
      </c>
      <c r="AE417" s="2">
        <v>1</v>
      </c>
      <c r="AF417" s="2">
        <v>11.21</v>
      </c>
      <c r="AG417" s="2">
        <v>91054</v>
      </c>
      <c r="AH417" s="7" t="str">
        <f>IF(COUNTIF(Returns!$A$2:$A$1635,Orders!AG417)&gt;0,"Returned","Not Returned")</f>
        <v>Not Returned</v>
      </c>
    </row>
    <row r="418" spans="5:34" ht="12.75" customHeight="1" thickTop="1" thickBot="1">
      <c r="E418" s="11">
        <v>19601</v>
      </c>
      <c r="F418" s="12" t="s">
        <v>56</v>
      </c>
      <c r="G418" s="12">
        <v>0.09</v>
      </c>
      <c r="H418" s="12">
        <v>125.99</v>
      </c>
      <c r="I418" s="12">
        <v>8.99</v>
      </c>
      <c r="J418" s="12">
        <v>724</v>
      </c>
      <c r="K418" s="7" t="str">
        <f>IF(COUNTIF(Table1[Customer ID],Table1[[#This Row],[Customer ID]])&gt;1,"Repeat Customer","One-Time Customer")</f>
        <v>One-Time Customer</v>
      </c>
      <c r="L418" s="12" t="s">
        <v>855</v>
      </c>
      <c r="M418" s="12" t="s">
        <v>49</v>
      </c>
      <c r="N418" s="12" t="s">
        <v>114</v>
      </c>
      <c r="O418" s="12" t="s">
        <v>77</v>
      </c>
      <c r="P418" s="12" t="s">
        <v>78</v>
      </c>
      <c r="Q418" s="12" t="s">
        <v>59</v>
      </c>
      <c r="R418" s="12" t="s">
        <v>856</v>
      </c>
      <c r="S418" s="12">
        <v>0.55000000000000004</v>
      </c>
      <c r="T418" s="7">
        <f>Table1[[#This Row],[Profit]]/Table1[[#This Row],[Sales]]</f>
        <v>-6.0308228730822879</v>
      </c>
      <c r="U418" s="12" t="s">
        <v>33</v>
      </c>
      <c r="V418" s="12" t="s">
        <v>53</v>
      </c>
      <c r="W418" s="12" t="s">
        <v>228</v>
      </c>
      <c r="X418" s="12" t="s">
        <v>857</v>
      </c>
      <c r="Y418" s="12">
        <v>6614</v>
      </c>
      <c r="Z418" s="13">
        <v>42078</v>
      </c>
      <c r="AA418" s="14" t="str">
        <f>TEXT(Table1[[#This Row],[Order Date]],"mmmm")</f>
        <v>March</v>
      </c>
      <c r="AB418" s="8" t="str">
        <f>TEXT(Table1[[#This Row],[Order Date]],"yyyy")</f>
        <v>2015</v>
      </c>
      <c r="AC418" s="13">
        <v>42079</v>
      </c>
      <c r="AD418" s="12">
        <v>-605.37400000000002</v>
      </c>
      <c r="AE418" s="12">
        <v>1</v>
      </c>
      <c r="AF418" s="12">
        <v>100.38</v>
      </c>
      <c r="AG418" s="12">
        <v>90359</v>
      </c>
      <c r="AH418" s="7" t="str">
        <f>IF(COUNTIF(Returns!$A$2:$A$1635,Orders!AG418)&gt;0,"Returned","Not Returned")</f>
        <v>Not Returned</v>
      </c>
    </row>
    <row r="419" spans="5:34" ht="12.75" customHeight="1" thickTop="1" thickBot="1">
      <c r="E419" s="9">
        <v>19600</v>
      </c>
      <c r="F419" s="2" t="s">
        <v>56</v>
      </c>
      <c r="G419" s="2">
        <v>0.1</v>
      </c>
      <c r="H419" s="2">
        <v>17.98</v>
      </c>
      <c r="I419" s="2">
        <v>4</v>
      </c>
      <c r="J419" s="2">
        <v>727</v>
      </c>
      <c r="K419" s="7" t="str">
        <f>IF(COUNTIF(Table1[Customer ID],Table1[[#This Row],[Customer ID]])&gt;1,"Repeat Customer","One-Time Customer")</f>
        <v>One-Time Customer</v>
      </c>
      <c r="L419" s="2" t="s">
        <v>858</v>
      </c>
      <c r="M419" s="2" t="s">
        <v>49</v>
      </c>
      <c r="N419" s="2" t="s">
        <v>114</v>
      </c>
      <c r="O419" s="2" t="s">
        <v>77</v>
      </c>
      <c r="P419" s="2" t="s">
        <v>180</v>
      </c>
      <c r="Q419" s="2" t="s">
        <v>59</v>
      </c>
      <c r="R419" s="2" t="s">
        <v>181</v>
      </c>
      <c r="S419" s="2">
        <v>0.79</v>
      </c>
      <c r="T419" s="7">
        <f>Table1[[#This Row],[Profit]]/Table1[[#This Row],[Sales]]</f>
        <v>-1.5010554885404102</v>
      </c>
      <c r="U419" s="2" t="s">
        <v>33</v>
      </c>
      <c r="V419" s="2" t="s">
        <v>53</v>
      </c>
      <c r="W419" s="2" t="s">
        <v>188</v>
      </c>
      <c r="X419" s="2" t="s">
        <v>476</v>
      </c>
      <c r="Y419" s="2">
        <v>4240</v>
      </c>
      <c r="Z419" s="10">
        <v>42078</v>
      </c>
      <c r="AA419" s="14" t="str">
        <f>TEXT(Table1[[#This Row],[Order Date]],"mmmm")</f>
        <v>March</v>
      </c>
      <c r="AB419" s="8" t="str">
        <f>TEXT(Table1[[#This Row],[Order Date]],"yyyy")</f>
        <v>2015</v>
      </c>
      <c r="AC419" s="10">
        <v>42079</v>
      </c>
      <c r="AD419" s="2">
        <v>-99.55</v>
      </c>
      <c r="AE419" s="2">
        <v>4</v>
      </c>
      <c r="AF419" s="2">
        <v>66.319999999999993</v>
      </c>
      <c r="AG419" s="2">
        <v>90359</v>
      </c>
      <c r="AH419" s="7" t="str">
        <f>IF(COUNTIF(Returns!$A$2:$A$1635,Orders!AG419)&gt;0,"Returned","Not Returned")</f>
        <v>Not Returned</v>
      </c>
    </row>
    <row r="420" spans="5:34" ht="12.75" customHeight="1" thickTop="1" thickBot="1">
      <c r="E420" s="11">
        <v>23436</v>
      </c>
      <c r="F420" s="12" t="s">
        <v>25</v>
      </c>
      <c r="G420" s="12">
        <v>0.09</v>
      </c>
      <c r="H420" s="12">
        <v>101.41</v>
      </c>
      <c r="I420" s="12">
        <v>35</v>
      </c>
      <c r="J420" s="12">
        <v>731</v>
      </c>
      <c r="K420" s="7" t="str">
        <f>IF(COUNTIF(Table1[Customer ID],Table1[[#This Row],[Customer ID]])&gt;1,"Repeat Customer","One-Time Customer")</f>
        <v>One-Time Customer</v>
      </c>
      <c r="L420" s="12" t="s">
        <v>859</v>
      </c>
      <c r="M420" s="12" t="s">
        <v>49</v>
      </c>
      <c r="N420" s="12" t="s">
        <v>114</v>
      </c>
      <c r="O420" s="12" t="s">
        <v>29</v>
      </c>
      <c r="P420" s="12" t="s">
        <v>141</v>
      </c>
      <c r="Q420" s="12" t="s">
        <v>236</v>
      </c>
      <c r="R420" s="12" t="s">
        <v>860</v>
      </c>
      <c r="S420" s="12">
        <v>0.82</v>
      </c>
      <c r="T420" s="7">
        <f>Table1[[#This Row],[Profit]]/Table1[[#This Row],[Sales]]</f>
        <v>-0.67991275714576682</v>
      </c>
      <c r="U420" s="12" t="s">
        <v>33</v>
      </c>
      <c r="V420" s="12" t="s">
        <v>53</v>
      </c>
      <c r="W420" s="12" t="s">
        <v>193</v>
      </c>
      <c r="X420" s="12" t="s">
        <v>150</v>
      </c>
      <c r="Y420" s="12">
        <v>1803</v>
      </c>
      <c r="Z420" s="13">
        <v>42120</v>
      </c>
      <c r="AA420" s="14" t="str">
        <f>TEXT(Table1[[#This Row],[Order Date]],"mmmm")</f>
        <v>April</v>
      </c>
      <c r="AB420" s="8" t="str">
        <f>TEXT(Table1[[#This Row],[Order Date]],"yyyy")</f>
        <v>2015</v>
      </c>
      <c r="AC420" s="13">
        <v>42121</v>
      </c>
      <c r="AD420" s="12">
        <v>-801.15479999999991</v>
      </c>
      <c r="AE420" s="12">
        <v>12</v>
      </c>
      <c r="AF420" s="12">
        <v>1178.32</v>
      </c>
      <c r="AG420" s="12">
        <v>90362</v>
      </c>
      <c r="AH420" s="7" t="str">
        <f>IF(COUNTIF(Returns!$A$2:$A$1635,Orders!AG420)&gt;0,"Returned","Not Returned")</f>
        <v>Not Returned</v>
      </c>
    </row>
    <row r="421" spans="5:34" ht="12.75" customHeight="1" thickTop="1" thickBot="1">
      <c r="E421" s="9">
        <v>21950</v>
      </c>
      <c r="F421" s="2" t="s">
        <v>37</v>
      </c>
      <c r="G421" s="2">
        <v>0.06</v>
      </c>
      <c r="H421" s="2">
        <v>350.98</v>
      </c>
      <c r="I421" s="2">
        <v>30</v>
      </c>
      <c r="J421" s="2">
        <v>736</v>
      </c>
      <c r="K421" s="7" t="str">
        <f>IF(COUNTIF(Table1[Customer ID],Table1[[#This Row],[Customer ID]])&gt;1,"Repeat Customer","One-Time Customer")</f>
        <v>One-Time Customer</v>
      </c>
      <c r="L421" s="2" t="s">
        <v>861</v>
      </c>
      <c r="M421" s="2" t="s">
        <v>39</v>
      </c>
      <c r="N421" s="2" t="s">
        <v>114</v>
      </c>
      <c r="O421" s="2" t="s">
        <v>41</v>
      </c>
      <c r="P421" s="2" t="s">
        <v>42</v>
      </c>
      <c r="Q421" s="2" t="s">
        <v>43</v>
      </c>
      <c r="R421" s="2" t="s">
        <v>862</v>
      </c>
      <c r="S421" s="2">
        <v>0.61</v>
      </c>
      <c r="T421" s="7">
        <f>Table1[[#This Row],[Profit]]/Table1[[#This Row],[Sales]]</f>
        <v>0.39569909538168546</v>
      </c>
      <c r="U421" s="2" t="s">
        <v>33</v>
      </c>
      <c r="V421" s="2" t="s">
        <v>53</v>
      </c>
      <c r="W421" s="2" t="s">
        <v>197</v>
      </c>
      <c r="X421" s="2" t="s">
        <v>138</v>
      </c>
      <c r="Y421" s="2">
        <v>3079</v>
      </c>
      <c r="Z421" s="10">
        <v>42170</v>
      </c>
      <c r="AA421" s="14" t="str">
        <f>TEXT(Table1[[#This Row],[Order Date]],"mmmm")</f>
        <v>June</v>
      </c>
      <c r="AB421" s="8" t="str">
        <f>TEXT(Table1[[#This Row],[Order Date]],"yyyy")</f>
        <v>2015</v>
      </c>
      <c r="AC421" s="10">
        <v>42172</v>
      </c>
      <c r="AD421" s="2">
        <v>797.85599999999999</v>
      </c>
      <c r="AE421" s="2">
        <v>6</v>
      </c>
      <c r="AF421" s="2">
        <v>2016.32</v>
      </c>
      <c r="AG421" s="2">
        <v>90361</v>
      </c>
      <c r="AH421" s="7" t="str">
        <f>IF(COUNTIF(Returns!$A$2:$A$1635,Orders!AG421)&gt;0,"Returned","Not Returned")</f>
        <v>Not Returned</v>
      </c>
    </row>
    <row r="422" spans="5:34" ht="12.75" customHeight="1" thickTop="1" thickBot="1">
      <c r="E422" s="11">
        <v>23613</v>
      </c>
      <c r="F422" s="12" t="s">
        <v>106</v>
      </c>
      <c r="G422" s="12">
        <v>0.02</v>
      </c>
      <c r="H422" s="12">
        <v>48.04</v>
      </c>
      <c r="I422" s="12">
        <v>5.79</v>
      </c>
      <c r="J422" s="12">
        <v>737</v>
      </c>
      <c r="K422" s="7" t="str">
        <f>IF(COUNTIF(Table1[Customer ID],Table1[[#This Row],[Customer ID]])&gt;1,"Repeat Customer","One-Time Customer")</f>
        <v>One-Time Customer</v>
      </c>
      <c r="L422" s="12" t="s">
        <v>863</v>
      </c>
      <c r="M422" s="12" t="s">
        <v>49</v>
      </c>
      <c r="N422" s="12" t="s">
        <v>114</v>
      </c>
      <c r="O422" s="12" t="s">
        <v>29</v>
      </c>
      <c r="P422" s="12" t="s">
        <v>93</v>
      </c>
      <c r="Q422" s="12" t="s">
        <v>59</v>
      </c>
      <c r="R422" s="12" t="s">
        <v>864</v>
      </c>
      <c r="S422" s="12">
        <v>0.37</v>
      </c>
      <c r="T422" s="7">
        <f>Table1[[#This Row],[Profit]]/Table1[[#This Row],[Sales]]</f>
        <v>0.69</v>
      </c>
      <c r="U422" s="12" t="s">
        <v>33</v>
      </c>
      <c r="V422" s="12" t="s">
        <v>53</v>
      </c>
      <c r="W422" s="12" t="s">
        <v>54</v>
      </c>
      <c r="X422" s="12" t="s">
        <v>865</v>
      </c>
      <c r="Y422" s="12">
        <v>7003</v>
      </c>
      <c r="Z422" s="13">
        <v>42162</v>
      </c>
      <c r="AA422" s="14" t="str">
        <f>TEXT(Table1[[#This Row],[Order Date]],"mmmm")</f>
        <v>June</v>
      </c>
      <c r="AB422" s="8" t="str">
        <f>TEXT(Table1[[#This Row],[Order Date]],"yyyy")</f>
        <v>2015</v>
      </c>
      <c r="AC422" s="13">
        <v>42169</v>
      </c>
      <c r="AD422" s="12">
        <v>422.45249999999999</v>
      </c>
      <c r="AE422" s="12">
        <v>12</v>
      </c>
      <c r="AF422" s="12">
        <v>612.25</v>
      </c>
      <c r="AG422" s="12">
        <v>90360</v>
      </c>
      <c r="AH422" s="7" t="str">
        <f>IF(COUNTIF(Returns!$A$2:$A$1635,Orders!AG422)&gt;0,"Returned","Not Returned")</f>
        <v>Not Returned</v>
      </c>
    </row>
    <row r="423" spans="5:34" ht="12.75" customHeight="1" thickTop="1" thickBot="1">
      <c r="E423" s="9">
        <v>21949</v>
      </c>
      <c r="F423" s="2" t="s">
        <v>37</v>
      </c>
      <c r="G423" s="2">
        <v>0.02</v>
      </c>
      <c r="H423" s="2">
        <v>70.98</v>
      </c>
      <c r="I423" s="2">
        <v>46.74</v>
      </c>
      <c r="J423" s="2">
        <v>738</v>
      </c>
      <c r="K423" s="7" t="str">
        <f>IF(COUNTIF(Table1[Customer ID],Table1[[#This Row],[Customer ID]])&gt;1,"Repeat Customer","One-Time Customer")</f>
        <v>One-Time Customer</v>
      </c>
      <c r="L423" s="2" t="s">
        <v>866</v>
      </c>
      <c r="M423" s="2" t="s">
        <v>39</v>
      </c>
      <c r="N423" s="2" t="s">
        <v>114</v>
      </c>
      <c r="O423" s="2" t="s">
        <v>41</v>
      </c>
      <c r="P423" s="2" t="s">
        <v>191</v>
      </c>
      <c r="Q423" s="2" t="s">
        <v>121</v>
      </c>
      <c r="R423" s="2" t="s">
        <v>867</v>
      </c>
      <c r="S423" s="2">
        <v>0.56000000000000005</v>
      </c>
      <c r="T423" s="7">
        <f>Table1[[#This Row],[Profit]]/Table1[[#This Row],[Sales]]</f>
        <v>-0.56823645697159075</v>
      </c>
      <c r="U423" s="2" t="s">
        <v>33</v>
      </c>
      <c r="V423" s="2" t="s">
        <v>53</v>
      </c>
      <c r="W423" s="2" t="s">
        <v>54</v>
      </c>
      <c r="X423" s="2" t="s">
        <v>868</v>
      </c>
      <c r="Y423" s="2">
        <v>7016</v>
      </c>
      <c r="Z423" s="10">
        <v>42170</v>
      </c>
      <c r="AA423" s="14" t="str">
        <f>TEXT(Table1[[#This Row],[Order Date]],"mmmm")</f>
        <v>June</v>
      </c>
      <c r="AB423" s="8" t="str">
        <f>TEXT(Table1[[#This Row],[Order Date]],"yyyy")</f>
        <v>2015</v>
      </c>
      <c r="AC423" s="10">
        <v>42171</v>
      </c>
      <c r="AD423" s="2">
        <v>-178.21600000000001</v>
      </c>
      <c r="AE423" s="2">
        <v>4</v>
      </c>
      <c r="AF423" s="2">
        <v>313.63</v>
      </c>
      <c r="AG423" s="2">
        <v>90361</v>
      </c>
      <c r="AH423" s="7" t="str">
        <f>IF(COUNTIF(Returns!$A$2:$A$1635,Orders!AG423)&gt;0,"Returned","Not Returned")</f>
        <v>Not Returned</v>
      </c>
    </row>
    <row r="424" spans="5:34" ht="12.75" customHeight="1" thickTop="1" thickBot="1">
      <c r="E424" s="11">
        <v>21951</v>
      </c>
      <c r="F424" s="12" t="s">
        <v>37</v>
      </c>
      <c r="G424" s="12">
        <v>0.04</v>
      </c>
      <c r="H424" s="12">
        <v>27.48</v>
      </c>
      <c r="I424" s="12">
        <v>4</v>
      </c>
      <c r="J424" s="12">
        <v>741</v>
      </c>
      <c r="K424" s="7" t="str">
        <f>IF(COUNTIF(Table1[Customer ID],Table1[[#This Row],[Customer ID]])&gt;1,"Repeat Customer","One-Time Customer")</f>
        <v>One-Time Customer</v>
      </c>
      <c r="L424" s="12" t="s">
        <v>869</v>
      </c>
      <c r="M424" s="12" t="s">
        <v>49</v>
      </c>
      <c r="N424" s="12" t="s">
        <v>114</v>
      </c>
      <c r="O424" s="12" t="s">
        <v>77</v>
      </c>
      <c r="P424" s="12" t="s">
        <v>180</v>
      </c>
      <c r="Q424" s="12" t="s">
        <v>59</v>
      </c>
      <c r="R424" s="12" t="s">
        <v>870</v>
      </c>
      <c r="S424" s="12">
        <v>0.75</v>
      </c>
      <c r="T424" s="7">
        <f>Table1[[#This Row],[Profit]]/Table1[[#This Row],[Sales]]</f>
        <v>-6.7114837475136579E-2</v>
      </c>
      <c r="U424" s="12" t="s">
        <v>33</v>
      </c>
      <c r="V424" s="12" t="s">
        <v>53</v>
      </c>
      <c r="W424" s="12" t="s">
        <v>54</v>
      </c>
      <c r="X424" s="12" t="s">
        <v>871</v>
      </c>
      <c r="Y424" s="12">
        <v>7901</v>
      </c>
      <c r="Z424" s="13">
        <v>42170</v>
      </c>
      <c r="AA424" s="14" t="str">
        <f>TEXT(Table1[[#This Row],[Order Date]],"mmmm")</f>
        <v>June</v>
      </c>
      <c r="AB424" s="8" t="str">
        <f>TEXT(Table1[[#This Row],[Order Date]],"yyyy")</f>
        <v>2015</v>
      </c>
      <c r="AC424" s="13">
        <v>42172</v>
      </c>
      <c r="AD424" s="12">
        <v>-26.655999999999999</v>
      </c>
      <c r="AE424" s="12">
        <v>15</v>
      </c>
      <c r="AF424" s="12">
        <v>397.17</v>
      </c>
      <c r="AG424" s="12">
        <v>90361</v>
      </c>
      <c r="AH424" s="7" t="str">
        <f>IF(COUNTIF(Returns!$A$2:$A$1635,Orders!AG424)&gt;0,"Returned","Not Returned")</f>
        <v>Not Returned</v>
      </c>
    </row>
    <row r="425" spans="5:34" ht="15" thickTop="1" thickBot="1">
      <c r="E425" s="9">
        <v>19209</v>
      </c>
      <c r="F425" s="2" t="s">
        <v>106</v>
      </c>
      <c r="G425" s="2">
        <v>0.02</v>
      </c>
      <c r="H425" s="2">
        <v>59.98</v>
      </c>
      <c r="I425" s="2">
        <v>3.99</v>
      </c>
      <c r="J425" s="2">
        <v>744</v>
      </c>
      <c r="K425" s="7" t="str">
        <f>IF(COUNTIF(Table1[Customer ID],Table1[[#This Row],[Customer ID]])&gt;1,"Repeat Customer","One-Time Customer")</f>
        <v>Repeat Customer</v>
      </c>
      <c r="L425" s="2" t="s">
        <v>872</v>
      </c>
      <c r="M425" s="2" t="s">
        <v>49</v>
      </c>
      <c r="N425" s="2" t="s">
        <v>28</v>
      </c>
      <c r="O425" s="2" t="s">
        <v>29</v>
      </c>
      <c r="P425" s="2" t="s">
        <v>257</v>
      </c>
      <c r="Q425" s="2" t="s">
        <v>59</v>
      </c>
      <c r="R425" s="2" t="s">
        <v>873</v>
      </c>
      <c r="S425" s="2">
        <v>0.56999999999999995</v>
      </c>
      <c r="T425" s="7">
        <f>Table1[[#This Row],[Profit]]/Table1[[#This Row],[Sales]]</f>
        <v>-0.86045998739760554</v>
      </c>
      <c r="U425" s="2" t="s">
        <v>33</v>
      </c>
      <c r="V425" s="2" t="s">
        <v>34</v>
      </c>
      <c r="W425" s="2" t="s">
        <v>378</v>
      </c>
      <c r="X425" s="2" t="s">
        <v>874</v>
      </c>
      <c r="Y425" s="2">
        <v>85737</v>
      </c>
      <c r="Z425" s="10">
        <v>42032</v>
      </c>
      <c r="AA425" s="14" t="str">
        <f>TEXT(Table1[[#This Row],[Order Date]],"mmmm")</f>
        <v>January</v>
      </c>
      <c r="AB425" s="8" t="str">
        <f>TEXT(Table1[[#This Row],[Order Date]],"yyyy")</f>
        <v>2015</v>
      </c>
      <c r="AC425" s="10">
        <v>42041</v>
      </c>
      <c r="AD425" s="2">
        <v>-54.622</v>
      </c>
      <c r="AE425" s="2">
        <v>1</v>
      </c>
      <c r="AF425" s="2">
        <v>63.48</v>
      </c>
      <c r="AG425" s="2">
        <v>87725</v>
      </c>
      <c r="AH425" s="7" t="str">
        <f>IF(COUNTIF(Returns!$A$2:$A$1635,Orders!AG425)&gt;0,"Returned","Not Returned")</f>
        <v>Not Returned</v>
      </c>
    </row>
    <row r="426" spans="5:34" ht="15" thickTop="1" thickBot="1">
      <c r="E426" s="11">
        <v>19210</v>
      </c>
      <c r="F426" s="12" t="s">
        <v>106</v>
      </c>
      <c r="G426" s="12">
        <v>0.03</v>
      </c>
      <c r="H426" s="12">
        <v>5.18</v>
      </c>
      <c r="I426" s="12">
        <v>5.74</v>
      </c>
      <c r="J426" s="12">
        <v>744</v>
      </c>
      <c r="K426" s="7" t="str">
        <f>IF(COUNTIF(Table1[Customer ID],Table1[[#This Row],[Customer ID]])&gt;1,"Repeat Customer","One-Time Customer")</f>
        <v>Repeat Customer</v>
      </c>
      <c r="L426" s="12" t="s">
        <v>872</v>
      </c>
      <c r="M426" s="12" t="s">
        <v>49</v>
      </c>
      <c r="N426" s="12" t="s">
        <v>28</v>
      </c>
      <c r="O426" s="12" t="s">
        <v>29</v>
      </c>
      <c r="P426" s="12" t="s">
        <v>109</v>
      </c>
      <c r="Q426" s="12" t="s">
        <v>59</v>
      </c>
      <c r="R426" s="12" t="s">
        <v>875</v>
      </c>
      <c r="S426" s="12">
        <v>0.36</v>
      </c>
      <c r="T426" s="7">
        <f>Table1[[#This Row],[Profit]]/Table1[[#This Row],[Sales]]</f>
        <v>-2.6619265323257766</v>
      </c>
      <c r="U426" s="12" t="s">
        <v>33</v>
      </c>
      <c r="V426" s="12" t="s">
        <v>34</v>
      </c>
      <c r="W426" s="12" t="s">
        <v>378</v>
      </c>
      <c r="X426" s="12" t="s">
        <v>874</v>
      </c>
      <c r="Y426" s="12">
        <v>85737</v>
      </c>
      <c r="Z426" s="13">
        <v>42032</v>
      </c>
      <c r="AA426" s="14" t="str">
        <f>TEXT(Table1[[#This Row],[Order Date]],"mmmm")</f>
        <v>January</v>
      </c>
      <c r="AB426" s="8" t="str">
        <f>TEXT(Table1[[#This Row],[Order Date]],"yyyy")</f>
        <v>2015</v>
      </c>
      <c r="AC426" s="13">
        <v>42036</v>
      </c>
      <c r="AD426" s="12">
        <v>-126.81418000000001</v>
      </c>
      <c r="AE426" s="12">
        <v>9</v>
      </c>
      <c r="AF426" s="12">
        <v>47.64</v>
      </c>
      <c r="AG426" s="12">
        <v>87725</v>
      </c>
      <c r="AH426" s="7" t="str">
        <f>IF(COUNTIF(Returns!$A$2:$A$1635,Orders!AG426)&gt;0,"Returned","Not Returned")</f>
        <v>Not Returned</v>
      </c>
    </row>
    <row r="427" spans="5:34" ht="15" thickTop="1" thickBot="1">
      <c r="E427" s="9">
        <v>19638</v>
      </c>
      <c r="F427" s="2" t="s">
        <v>56</v>
      </c>
      <c r="G427" s="2">
        <v>0.03</v>
      </c>
      <c r="H427" s="2">
        <v>119.99</v>
      </c>
      <c r="I427" s="2">
        <v>56.14</v>
      </c>
      <c r="J427" s="2">
        <v>744</v>
      </c>
      <c r="K427" s="7" t="str">
        <f>IF(COUNTIF(Table1[Customer ID],Table1[[#This Row],[Customer ID]])&gt;1,"Repeat Customer","One-Time Customer")</f>
        <v>Repeat Customer</v>
      </c>
      <c r="L427" s="2" t="s">
        <v>872</v>
      </c>
      <c r="M427" s="2" t="s">
        <v>39</v>
      </c>
      <c r="N427" s="2" t="s">
        <v>114</v>
      </c>
      <c r="O427" s="2" t="s">
        <v>77</v>
      </c>
      <c r="P427" s="2" t="s">
        <v>85</v>
      </c>
      <c r="Q427" s="2" t="s">
        <v>121</v>
      </c>
      <c r="R427" s="2" t="s">
        <v>318</v>
      </c>
      <c r="S427" s="2">
        <v>0.39</v>
      </c>
      <c r="T427" s="7">
        <f>Table1[[#This Row],[Profit]]/Table1[[#This Row],[Sales]]</f>
        <v>0.90587352320811598</v>
      </c>
      <c r="U427" s="2" t="s">
        <v>33</v>
      </c>
      <c r="V427" s="2" t="s">
        <v>34</v>
      </c>
      <c r="W427" s="2" t="s">
        <v>378</v>
      </c>
      <c r="X427" s="2" t="s">
        <v>874</v>
      </c>
      <c r="Y427" s="2">
        <v>85737</v>
      </c>
      <c r="Z427" s="10">
        <v>42021</v>
      </c>
      <c r="AA427" s="14" t="str">
        <f>TEXT(Table1[[#This Row],[Order Date]],"mmmm")</f>
        <v>January</v>
      </c>
      <c r="AB427" s="8" t="str">
        <f>TEXT(Table1[[#This Row],[Order Date]],"yyyy")</f>
        <v>2015</v>
      </c>
      <c r="AC427" s="10">
        <v>42023</v>
      </c>
      <c r="AD427" s="2">
        <v>1400.1</v>
      </c>
      <c r="AE427" s="2">
        <v>13</v>
      </c>
      <c r="AF427" s="2">
        <v>1545.58</v>
      </c>
      <c r="AG427" s="2">
        <v>87726</v>
      </c>
      <c r="AH427" s="7" t="str">
        <f>IF(COUNTIF(Returns!$A$2:$A$1635,Orders!AG427)&gt;0,"Returned","Not Returned")</f>
        <v>Not Returned</v>
      </c>
    </row>
    <row r="428" spans="5:34" ht="15" thickTop="1" thickBot="1">
      <c r="E428" s="11">
        <v>19505</v>
      </c>
      <c r="F428" s="12" t="s">
        <v>106</v>
      </c>
      <c r="G428" s="12">
        <v>0.09</v>
      </c>
      <c r="H428" s="12">
        <v>125.99</v>
      </c>
      <c r="I428" s="12">
        <v>8.99</v>
      </c>
      <c r="J428" s="12">
        <v>744</v>
      </c>
      <c r="K428" s="7" t="str">
        <f>IF(COUNTIF(Table1[Customer ID],Table1[[#This Row],[Customer ID]])&gt;1,"Repeat Customer","One-Time Customer")</f>
        <v>Repeat Customer</v>
      </c>
      <c r="L428" s="12" t="s">
        <v>872</v>
      </c>
      <c r="M428" s="12" t="s">
        <v>49</v>
      </c>
      <c r="N428" s="12" t="s">
        <v>114</v>
      </c>
      <c r="O428" s="12" t="s">
        <v>77</v>
      </c>
      <c r="P428" s="12" t="s">
        <v>78</v>
      </c>
      <c r="Q428" s="12" t="s">
        <v>59</v>
      </c>
      <c r="R428" s="12" t="s">
        <v>856</v>
      </c>
      <c r="S428" s="12">
        <v>0.55000000000000004</v>
      </c>
      <c r="T428" s="7">
        <f>Table1[[#This Row],[Profit]]/Table1[[#This Row],[Sales]]</f>
        <v>0.43547978850255831</v>
      </c>
      <c r="U428" s="12" t="s">
        <v>33</v>
      </c>
      <c r="V428" s="12" t="s">
        <v>34</v>
      </c>
      <c r="W428" s="12" t="s">
        <v>378</v>
      </c>
      <c r="X428" s="12" t="s">
        <v>874</v>
      </c>
      <c r="Y428" s="12">
        <v>85737</v>
      </c>
      <c r="Z428" s="13">
        <v>42149</v>
      </c>
      <c r="AA428" s="14" t="str">
        <f>TEXT(Table1[[#This Row],[Order Date]],"mmmm")</f>
        <v>May</v>
      </c>
      <c r="AB428" s="8" t="str">
        <f>TEXT(Table1[[#This Row],[Order Date]],"yyyy")</f>
        <v>2015</v>
      </c>
      <c r="AC428" s="13">
        <v>42157</v>
      </c>
      <c r="AD428" s="12">
        <v>916.68060000000014</v>
      </c>
      <c r="AE428" s="12">
        <v>20</v>
      </c>
      <c r="AF428" s="12">
        <v>2104.9899999999998</v>
      </c>
      <c r="AG428" s="12">
        <v>87727</v>
      </c>
      <c r="AH428" s="7" t="str">
        <f>IF(COUNTIF(Returns!$A$2:$A$1635,Orders!AG428)&gt;0,"Returned","Not Returned")</f>
        <v>Not Returned</v>
      </c>
    </row>
    <row r="429" spans="5:34" ht="15" thickTop="1" thickBot="1">
      <c r="E429" s="9">
        <v>19639</v>
      </c>
      <c r="F429" s="2" t="s">
        <v>56</v>
      </c>
      <c r="G429" s="2">
        <v>0.05</v>
      </c>
      <c r="H429" s="2">
        <v>115.79</v>
      </c>
      <c r="I429" s="2">
        <v>1.99</v>
      </c>
      <c r="J429" s="2">
        <v>745</v>
      </c>
      <c r="K429" s="7" t="str">
        <f>IF(COUNTIF(Table1[Customer ID],Table1[[#This Row],[Customer ID]])&gt;1,"Repeat Customer","One-Time Customer")</f>
        <v>One-Time Customer</v>
      </c>
      <c r="L429" s="2" t="s">
        <v>876</v>
      </c>
      <c r="M429" s="2" t="s">
        <v>49</v>
      </c>
      <c r="N429" s="2" t="s">
        <v>114</v>
      </c>
      <c r="O429" s="2" t="s">
        <v>77</v>
      </c>
      <c r="P429" s="2" t="s">
        <v>180</v>
      </c>
      <c r="Q429" s="2" t="s">
        <v>51</v>
      </c>
      <c r="R429" s="2" t="s">
        <v>877</v>
      </c>
      <c r="S429" s="2">
        <v>0.49</v>
      </c>
      <c r="T429" s="7">
        <f>Table1[[#This Row],[Profit]]/Table1[[#This Row],[Sales]]</f>
        <v>0.19144718210138748</v>
      </c>
      <c r="U429" s="2" t="s">
        <v>33</v>
      </c>
      <c r="V429" s="2" t="s">
        <v>34</v>
      </c>
      <c r="W429" s="2" t="s">
        <v>378</v>
      </c>
      <c r="X429" s="2" t="s">
        <v>878</v>
      </c>
      <c r="Y429" s="2">
        <v>85345</v>
      </c>
      <c r="Z429" s="10">
        <v>42021</v>
      </c>
      <c r="AA429" s="14" t="str">
        <f>TEXT(Table1[[#This Row],[Order Date]],"mmmm")</f>
        <v>January</v>
      </c>
      <c r="AB429" s="8" t="str">
        <f>TEXT(Table1[[#This Row],[Order Date]],"yyyy")</f>
        <v>2015</v>
      </c>
      <c r="AC429" s="10">
        <v>42023</v>
      </c>
      <c r="AD429" s="2">
        <v>67.599999999999923</v>
      </c>
      <c r="AE429" s="2">
        <v>3</v>
      </c>
      <c r="AF429" s="2">
        <v>353.1</v>
      </c>
      <c r="AG429" s="2">
        <v>87726</v>
      </c>
      <c r="AH429" s="7" t="str">
        <f>IF(COUNTIF(Returns!$A$2:$A$1635,Orders!AG429)&gt;0,"Returned","Not Returned")</f>
        <v>Not Returned</v>
      </c>
    </row>
    <row r="430" spans="5:34" ht="12.75" customHeight="1" thickTop="1" thickBot="1">
      <c r="E430" s="11">
        <v>20855</v>
      </c>
      <c r="F430" s="12" t="s">
        <v>37</v>
      </c>
      <c r="G430" s="12">
        <v>0.09</v>
      </c>
      <c r="H430" s="12">
        <v>27.75</v>
      </c>
      <c r="I430" s="12">
        <v>19.989999999999998</v>
      </c>
      <c r="J430" s="12">
        <v>750</v>
      </c>
      <c r="K430" s="7" t="str">
        <f>IF(COUNTIF(Table1[Customer ID],Table1[[#This Row],[Customer ID]])&gt;1,"Repeat Customer","One-Time Customer")</f>
        <v>One-Time Customer</v>
      </c>
      <c r="L430" s="12" t="s">
        <v>879</v>
      </c>
      <c r="M430" s="12" t="s">
        <v>49</v>
      </c>
      <c r="N430" s="12" t="s">
        <v>28</v>
      </c>
      <c r="O430" s="12" t="s">
        <v>29</v>
      </c>
      <c r="P430" s="12" t="s">
        <v>141</v>
      </c>
      <c r="Q430" s="12" t="s">
        <v>59</v>
      </c>
      <c r="R430" s="12" t="s">
        <v>880</v>
      </c>
      <c r="S430" s="12">
        <v>0.67</v>
      </c>
      <c r="T430" s="7">
        <f>Table1[[#This Row],[Profit]]/Table1[[#This Row],[Sales]]</f>
        <v>-0.872336129232681</v>
      </c>
      <c r="U430" s="12" t="s">
        <v>33</v>
      </c>
      <c r="V430" s="12" t="s">
        <v>136</v>
      </c>
      <c r="W430" s="12" t="s">
        <v>613</v>
      </c>
      <c r="X430" s="12" t="s">
        <v>881</v>
      </c>
      <c r="Y430" s="12">
        <v>41042</v>
      </c>
      <c r="Z430" s="13">
        <v>42016</v>
      </c>
      <c r="AA430" s="14" t="str">
        <f>TEXT(Table1[[#This Row],[Order Date]],"mmmm")</f>
        <v>January</v>
      </c>
      <c r="AB430" s="8" t="str">
        <f>TEXT(Table1[[#This Row],[Order Date]],"yyyy")</f>
        <v>2015</v>
      </c>
      <c r="AC430" s="13">
        <v>42017</v>
      </c>
      <c r="AD430" s="12">
        <v>-224.64400000000001</v>
      </c>
      <c r="AE430" s="12">
        <v>10</v>
      </c>
      <c r="AF430" s="12">
        <v>257.52</v>
      </c>
      <c r="AG430" s="12">
        <v>91200</v>
      </c>
      <c r="AH430" s="7" t="str">
        <f>IF(COUNTIF(Returns!$A$2:$A$1635,Orders!AG430)&gt;0,"Returned","Not Returned")</f>
        <v>Not Returned</v>
      </c>
    </row>
    <row r="431" spans="5:34" ht="12.75" customHeight="1" thickTop="1" thickBot="1">
      <c r="E431" s="9">
        <v>23629</v>
      </c>
      <c r="F431" s="2" t="s">
        <v>106</v>
      </c>
      <c r="G431" s="2">
        <v>0.06</v>
      </c>
      <c r="H431" s="2">
        <v>130.97999999999999</v>
      </c>
      <c r="I431" s="2">
        <v>54.74</v>
      </c>
      <c r="J431" s="2">
        <v>751</v>
      </c>
      <c r="K431" s="7" t="str">
        <f>IF(COUNTIF(Table1[Customer ID],Table1[[#This Row],[Customer ID]])&gt;1,"Repeat Customer","One-Time Customer")</f>
        <v>One-Time Customer</v>
      </c>
      <c r="L431" s="2" t="s">
        <v>882</v>
      </c>
      <c r="M431" s="2" t="s">
        <v>39</v>
      </c>
      <c r="N431" s="2" t="s">
        <v>28</v>
      </c>
      <c r="O431" s="2" t="s">
        <v>41</v>
      </c>
      <c r="P431" s="2" t="s">
        <v>191</v>
      </c>
      <c r="Q431" s="2" t="s">
        <v>121</v>
      </c>
      <c r="R431" s="2" t="s">
        <v>405</v>
      </c>
      <c r="S431" s="2">
        <v>0.69</v>
      </c>
      <c r="T431" s="7">
        <f>Table1[[#This Row],[Profit]]/Table1[[#This Row],[Sales]]</f>
        <v>3.5856573705179286E-2</v>
      </c>
      <c r="U431" s="2" t="s">
        <v>33</v>
      </c>
      <c r="V431" s="2" t="s">
        <v>136</v>
      </c>
      <c r="W431" s="2" t="s">
        <v>613</v>
      </c>
      <c r="X431" s="2" t="s">
        <v>883</v>
      </c>
      <c r="Y431" s="2">
        <v>40324</v>
      </c>
      <c r="Z431" s="10">
        <v>42062</v>
      </c>
      <c r="AA431" s="14" t="str">
        <f>TEXT(Table1[[#This Row],[Order Date]],"mmmm")</f>
        <v>February</v>
      </c>
      <c r="AB431" s="8" t="str">
        <f>TEXT(Table1[[#This Row],[Order Date]],"yyyy")</f>
        <v>2015</v>
      </c>
      <c r="AC431" s="10">
        <v>42069</v>
      </c>
      <c r="AD431" s="2">
        <v>14.76</v>
      </c>
      <c r="AE431" s="2">
        <v>3</v>
      </c>
      <c r="AF431" s="2">
        <v>411.64</v>
      </c>
      <c r="AG431" s="2">
        <v>91201</v>
      </c>
      <c r="AH431" s="7" t="str">
        <f>IF(COUNTIF(Returns!$A$2:$A$1635,Orders!AG431)&gt;0,"Returned","Not Returned")</f>
        <v>Not Returned</v>
      </c>
    </row>
    <row r="432" spans="5:34" ht="15" thickTop="1" thickBot="1">
      <c r="E432" s="11">
        <v>19679</v>
      </c>
      <c r="F432" s="12" t="s">
        <v>47</v>
      </c>
      <c r="G432" s="12">
        <v>0.06</v>
      </c>
      <c r="H432" s="12">
        <v>2.61</v>
      </c>
      <c r="I432" s="12">
        <v>0.5</v>
      </c>
      <c r="J432" s="12">
        <v>753</v>
      </c>
      <c r="K432" s="7" t="str">
        <f>IF(COUNTIF(Table1[Customer ID],Table1[[#This Row],[Customer ID]])&gt;1,"Repeat Customer","One-Time Customer")</f>
        <v>Repeat Customer</v>
      </c>
      <c r="L432" s="12" t="s">
        <v>884</v>
      </c>
      <c r="M432" s="12" t="s">
        <v>27</v>
      </c>
      <c r="N432" s="12" t="s">
        <v>28</v>
      </c>
      <c r="O432" s="12" t="s">
        <v>29</v>
      </c>
      <c r="P432" s="12" t="s">
        <v>134</v>
      </c>
      <c r="Q432" s="12" t="s">
        <v>59</v>
      </c>
      <c r="R432" s="12" t="s">
        <v>885</v>
      </c>
      <c r="S432" s="12">
        <v>0.39</v>
      </c>
      <c r="T432" s="7">
        <f>Table1[[#This Row],[Profit]]/Table1[[#This Row],[Sales]]</f>
        <v>0.61682774303581578</v>
      </c>
      <c r="U432" s="12" t="s">
        <v>33</v>
      </c>
      <c r="V432" s="12" t="s">
        <v>34</v>
      </c>
      <c r="W432" s="12" t="s">
        <v>378</v>
      </c>
      <c r="X432" s="12" t="s">
        <v>886</v>
      </c>
      <c r="Y432" s="12">
        <v>86301</v>
      </c>
      <c r="Z432" s="13">
        <v>42074</v>
      </c>
      <c r="AA432" s="14" t="str">
        <f>TEXT(Table1[[#This Row],[Order Date]],"mmmm")</f>
        <v>March</v>
      </c>
      <c r="AB432" s="8" t="str">
        <f>TEXT(Table1[[#This Row],[Order Date]],"yyyy")</f>
        <v>2015</v>
      </c>
      <c r="AC432" s="13">
        <v>42074</v>
      </c>
      <c r="AD432" s="12">
        <v>10.85</v>
      </c>
      <c r="AE432" s="12">
        <v>1</v>
      </c>
      <c r="AF432" s="12">
        <v>17.59</v>
      </c>
      <c r="AG432" s="12">
        <v>90438</v>
      </c>
      <c r="AH432" s="7" t="str">
        <f>IF(COUNTIF(Returns!$A$2:$A$1635,Orders!AG432)&gt;0,"Returned","Not Returned")</f>
        <v>Not Returned</v>
      </c>
    </row>
    <row r="433" spans="5:34" ht="15" thickTop="1" thickBot="1">
      <c r="E433" s="9">
        <v>19680</v>
      </c>
      <c r="F433" s="2" t="s">
        <v>47</v>
      </c>
      <c r="G433" s="2">
        <v>0.01</v>
      </c>
      <c r="H433" s="2">
        <v>6.35</v>
      </c>
      <c r="I433" s="2">
        <v>1.02</v>
      </c>
      <c r="J433" s="2">
        <v>753</v>
      </c>
      <c r="K433" s="7" t="str">
        <f>IF(COUNTIF(Table1[Customer ID],Table1[[#This Row],[Customer ID]])&gt;1,"Repeat Customer","One-Time Customer")</f>
        <v>Repeat Customer</v>
      </c>
      <c r="L433" s="2" t="s">
        <v>884</v>
      </c>
      <c r="M433" s="2" t="s">
        <v>49</v>
      </c>
      <c r="N433" s="2" t="s">
        <v>28</v>
      </c>
      <c r="O433" s="2" t="s">
        <v>29</v>
      </c>
      <c r="P433" s="2" t="s">
        <v>93</v>
      </c>
      <c r="Q433" s="2" t="s">
        <v>31</v>
      </c>
      <c r="R433" s="2" t="s">
        <v>887</v>
      </c>
      <c r="S433" s="2">
        <v>0.39</v>
      </c>
      <c r="T433" s="7">
        <f>Table1[[#This Row],[Profit]]/Table1[[#This Row],[Sales]]</f>
        <v>0.69</v>
      </c>
      <c r="U433" s="2" t="s">
        <v>33</v>
      </c>
      <c r="V433" s="2" t="s">
        <v>34</v>
      </c>
      <c r="W433" s="2" t="s">
        <v>378</v>
      </c>
      <c r="X433" s="2" t="s">
        <v>886</v>
      </c>
      <c r="Y433" s="2">
        <v>86301</v>
      </c>
      <c r="Z433" s="10">
        <v>42074</v>
      </c>
      <c r="AA433" s="14" t="str">
        <f>TEXT(Table1[[#This Row],[Order Date]],"mmmm")</f>
        <v>March</v>
      </c>
      <c r="AB433" s="8" t="str">
        <f>TEXT(Table1[[#This Row],[Order Date]],"yyyy")</f>
        <v>2015</v>
      </c>
      <c r="AC433" s="10">
        <v>42076</v>
      </c>
      <c r="AD433" s="2">
        <v>97.662599999999983</v>
      </c>
      <c r="AE433" s="2">
        <v>22</v>
      </c>
      <c r="AF433" s="2">
        <v>141.54</v>
      </c>
      <c r="AG433" s="2">
        <v>90438</v>
      </c>
      <c r="AH433" s="7" t="str">
        <f>IF(COUNTIF(Returns!$A$2:$A$1635,Orders!AG433)&gt;0,"Returned","Not Returned")</f>
        <v>Not Returned</v>
      </c>
    </row>
    <row r="434" spans="5:34" ht="15" thickTop="1" thickBot="1">
      <c r="E434" s="11">
        <v>25291</v>
      </c>
      <c r="F434" s="12" t="s">
        <v>25</v>
      </c>
      <c r="G434" s="12">
        <v>0.06</v>
      </c>
      <c r="H434" s="12">
        <v>218.75</v>
      </c>
      <c r="I434" s="12">
        <v>69.64</v>
      </c>
      <c r="J434" s="12">
        <v>754</v>
      </c>
      <c r="K434" s="7" t="str">
        <f>IF(COUNTIF(Table1[Customer ID],Table1[[#This Row],[Customer ID]])&gt;1,"Repeat Customer","One-Time Customer")</f>
        <v>Repeat Customer</v>
      </c>
      <c r="L434" s="12" t="s">
        <v>888</v>
      </c>
      <c r="M434" s="12" t="s">
        <v>39</v>
      </c>
      <c r="N434" s="12" t="s">
        <v>28</v>
      </c>
      <c r="O434" s="12" t="s">
        <v>41</v>
      </c>
      <c r="P434" s="12" t="s">
        <v>152</v>
      </c>
      <c r="Q434" s="12" t="s">
        <v>121</v>
      </c>
      <c r="R434" s="12" t="s">
        <v>655</v>
      </c>
      <c r="S434" s="12">
        <v>0.77</v>
      </c>
      <c r="T434" s="7">
        <f>Table1[[#This Row],[Profit]]/Table1[[#This Row],[Sales]]</f>
        <v>-0.50055224210293792</v>
      </c>
      <c r="U434" s="12" t="s">
        <v>33</v>
      </c>
      <c r="V434" s="12" t="s">
        <v>34</v>
      </c>
      <c r="W434" s="12" t="s">
        <v>378</v>
      </c>
      <c r="X434" s="12" t="s">
        <v>889</v>
      </c>
      <c r="Y434" s="12">
        <v>86314</v>
      </c>
      <c r="Z434" s="13">
        <v>42159</v>
      </c>
      <c r="AA434" s="14" t="str">
        <f>TEXT(Table1[[#This Row],[Order Date]],"mmmm")</f>
        <v>June</v>
      </c>
      <c r="AB434" s="8" t="str">
        <f>TEXT(Table1[[#This Row],[Order Date]],"yyyy")</f>
        <v>2015</v>
      </c>
      <c r="AC434" s="13">
        <v>42160</v>
      </c>
      <c r="AD434" s="12">
        <v>-453.2</v>
      </c>
      <c r="AE434" s="12">
        <v>4</v>
      </c>
      <c r="AF434" s="12">
        <v>905.4</v>
      </c>
      <c r="AG434" s="12">
        <v>90437</v>
      </c>
      <c r="AH434" s="7" t="str">
        <f>IF(COUNTIF(Returns!$A$2:$A$1635,Orders!AG434)&gt;0,"Returned","Not Returned")</f>
        <v>Not Returned</v>
      </c>
    </row>
    <row r="435" spans="5:34" ht="15" thickTop="1" thickBot="1">
      <c r="E435" s="9">
        <v>25117</v>
      </c>
      <c r="F435" s="2" t="s">
        <v>106</v>
      </c>
      <c r="G435" s="2">
        <v>0.06</v>
      </c>
      <c r="H435" s="2">
        <v>119.99</v>
      </c>
      <c r="I435" s="2">
        <v>14</v>
      </c>
      <c r="J435" s="2">
        <v>754</v>
      </c>
      <c r="K435" s="7" t="str">
        <f>IF(COUNTIF(Table1[Customer ID],Table1[[#This Row],[Customer ID]])&gt;1,"Repeat Customer","One-Time Customer")</f>
        <v>Repeat Customer</v>
      </c>
      <c r="L435" s="2" t="s">
        <v>888</v>
      </c>
      <c r="M435" s="2" t="s">
        <v>39</v>
      </c>
      <c r="N435" s="2" t="s">
        <v>114</v>
      </c>
      <c r="O435" s="2" t="s">
        <v>77</v>
      </c>
      <c r="P435" s="2" t="s">
        <v>85</v>
      </c>
      <c r="Q435" s="2" t="s">
        <v>43</v>
      </c>
      <c r="R435" s="2" t="s">
        <v>890</v>
      </c>
      <c r="S435" s="2">
        <v>0.36</v>
      </c>
      <c r="T435" s="7">
        <f>Table1[[#This Row],[Profit]]/Table1[[#This Row],[Sales]]</f>
        <v>-0.85163531534486991</v>
      </c>
      <c r="U435" s="2" t="s">
        <v>33</v>
      </c>
      <c r="V435" s="2" t="s">
        <v>34</v>
      </c>
      <c r="W435" s="2" t="s">
        <v>378</v>
      </c>
      <c r="X435" s="2" t="s">
        <v>889</v>
      </c>
      <c r="Y435" s="2">
        <v>86314</v>
      </c>
      <c r="Z435" s="10">
        <v>42106</v>
      </c>
      <c r="AA435" s="14" t="str">
        <f>TEXT(Table1[[#This Row],[Order Date]],"mmmm")</f>
        <v>April</v>
      </c>
      <c r="AB435" s="8" t="str">
        <f>TEXT(Table1[[#This Row],[Order Date]],"yyyy")</f>
        <v>2015</v>
      </c>
      <c r="AC435" s="10">
        <v>42113</v>
      </c>
      <c r="AD435" s="2">
        <v>-207.679788</v>
      </c>
      <c r="AE435" s="2">
        <v>2</v>
      </c>
      <c r="AF435" s="2">
        <v>243.86</v>
      </c>
      <c r="AG435" s="2">
        <v>90439</v>
      </c>
      <c r="AH435" s="7" t="str">
        <f>IF(COUNTIF(Returns!$A$2:$A$1635,Orders!AG435)&gt;0,"Returned","Not Returned")</f>
        <v>Not Returned</v>
      </c>
    </row>
    <row r="436" spans="5:34" ht="12.75" customHeight="1" thickTop="1" thickBot="1">
      <c r="E436" s="11">
        <v>25856</v>
      </c>
      <c r="F436" s="12" t="s">
        <v>37</v>
      </c>
      <c r="G436" s="12">
        <v>0.03</v>
      </c>
      <c r="H436" s="12">
        <v>37.94</v>
      </c>
      <c r="I436" s="12">
        <v>5.08</v>
      </c>
      <c r="J436" s="12">
        <v>757</v>
      </c>
      <c r="K436" s="7" t="str">
        <f>IF(COUNTIF(Table1[Customer ID],Table1[[#This Row],[Customer ID]])&gt;1,"Repeat Customer","One-Time Customer")</f>
        <v>One-Time Customer</v>
      </c>
      <c r="L436" s="12" t="s">
        <v>891</v>
      </c>
      <c r="M436" s="12" t="s">
        <v>49</v>
      </c>
      <c r="N436" s="12" t="s">
        <v>40</v>
      </c>
      <c r="O436" s="12" t="s">
        <v>29</v>
      </c>
      <c r="P436" s="12" t="s">
        <v>93</v>
      </c>
      <c r="Q436" s="12" t="s">
        <v>31</v>
      </c>
      <c r="R436" s="12" t="s">
        <v>892</v>
      </c>
      <c r="S436" s="12">
        <v>0.38</v>
      </c>
      <c r="T436" s="7">
        <f>Table1[[#This Row],[Profit]]/Table1[[#This Row],[Sales]]</f>
        <v>-0.18825118839129348</v>
      </c>
      <c r="U436" s="12" t="s">
        <v>33</v>
      </c>
      <c r="V436" s="12" t="s">
        <v>34</v>
      </c>
      <c r="W436" s="12" t="s">
        <v>102</v>
      </c>
      <c r="X436" s="12" t="s">
        <v>893</v>
      </c>
      <c r="Y436" s="12">
        <v>97062</v>
      </c>
      <c r="Z436" s="13">
        <v>42046</v>
      </c>
      <c r="AA436" s="14" t="str">
        <f>TEXT(Table1[[#This Row],[Order Date]],"mmmm")</f>
        <v>February</v>
      </c>
      <c r="AB436" s="8" t="str">
        <f>TEXT(Table1[[#This Row],[Order Date]],"yyyy")</f>
        <v>2015</v>
      </c>
      <c r="AC436" s="13">
        <v>42048</v>
      </c>
      <c r="AD436" s="12">
        <v>-7.5244000000000009</v>
      </c>
      <c r="AE436" s="12">
        <v>1</v>
      </c>
      <c r="AF436" s="12">
        <v>39.97</v>
      </c>
      <c r="AG436" s="12">
        <v>90258</v>
      </c>
      <c r="AH436" s="7" t="str">
        <f>IF(COUNTIF(Returns!$A$2:$A$1635,Orders!AG436)&gt;0,"Returned","Not Returned")</f>
        <v>Not Returned</v>
      </c>
    </row>
    <row r="437" spans="5:34" ht="12.75" customHeight="1" thickTop="1" thickBot="1">
      <c r="E437" s="9">
        <v>21110</v>
      </c>
      <c r="F437" s="2" t="s">
        <v>106</v>
      </c>
      <c r="G437" s="2">
        <v>0</v>
      </c>
      <c r="H437" s="2">
        <v>20.99</v>
      </c>
      <c r="I437" s="2">
        <v>3.3</v>
      </c>
      <c r="J437" s="2">
        <v>759</v>
      </c>
      <c r="K437" s="7" t="str">
        <f>IF(COUNTIF(Table1[Customer ID],Table1[[#This Row],[Customer ID]])&gt;1,"Repeat Customer","One-Time Customer")</f>
        <v>One-Time Customer</v>
      </c>
      <c r="L437" s="2" t="s">
        <v>894</v>
      </c>
      <c r="M437" s="2" t="s">
        <v>49</v>
      </c>
      <c r="N437" s="2" t="s">
        <v>58</v>
      </c>
      <c r="O437" s="2" t="s">
        <v>77</v>
      </c>
      <c r="P437" s="2" t="s">
        <v>78</v>
      </c>
      <c r="Q437" s="2" t="s">
        <v>51</v>
      </c>
      <c r="R437" s="2" t="s">
        <v>895</v>
      </c>
      <c r="S437" s="2">
        <v>0.81</v>
      </c>
      <c r="T437" s="7">
        <f>Table1[[#This Row],[Profit]]/Table1[[#This Row],[Sales]]</f>
        <v>-1.0000107573149744</v>
      </c>
      <c r="U437" s="2" t="s">
        <v>33</v>
      </c>
      <c r="V437" s="2" t="s">
        <v>61</v>
      </c>
      <c r="W437" s="2" t="s">
        <v>178</v>
      </c>
      <c r="X437" s="2" t="s">
        <v>896</v>
      </c>
      <c r="Y437" s="2">
        <v>62301</v>
      </c>
      <c r="Z437" s="10">
        <v>42153</v>
      </c>
      <c r="AA437" s="14" t="str">
        <f>TEXT(Table1[[#This Row],[Order Date]],"mmmm")</f>
        <v>May</v>
      </c>
      <c r="AB437" s="8" t="str">
        <f>TEXT(Table1[[#This Row],[Order Date]],"yyyy")</f>
        <v>2015</v>
      </c>
      <c r="AC437" s="10">
        <v>42160</v>
      </c>
      <c r="AD437" s="2">
        <v>-92.961000000000013</v>
      </c>
      <c r="AE437" s="2">
        <v>5</v>
      </c>
      <c r="AF437" s="2">
        <v>92.96</v>
      </c>
      <c r="AG437" s="2">
        <v>86639</v>
      </c>
      <c r="AH437" s="7" t="str">
        <f>IF(COUNTIF(Returns!$A$2:$A$1635,Orders!AG437)&gt;0,"Returned","Not Returned")</f>
        <v>Not Returned</v>
      </c>
    </row>
    <row r="438" spans="5:34" ht="12.75" customHeight="1" thickTop="1" thickBot="1">
      <c r="E438" s="11">
        <v>20377</v>
      </c>
      <c r="F438" s="12" t="s">
        <v>37</v>
      </c>
      <c r="G438" s="12">
        <v>0</v>
      </c>
      <c r="H438" s="12">
        <v>125.99</v>
      </c>
      <c r="I438" s="12">
        <v>8.99</v>
      </c>
      <c r="J438" s="12">
        <v>762</v>
      </c>
      <c r="K438" s="7" t="str">
        <f>IF(COUNTIF(Table1[Customer ID],Table1[[#This Row],[Customer ID]])&gt;1,"Repeat Customer","One-Time Customer")</f>
        <v>One-Time Customer</v>
      </c>
      <c r="L438" s="12" t="s">
        <v>897</v>
      </c>
      <c r="M438" s="12" t="s">
        <v>49</v>
      </c>
      <c r="N438" s="12" t="s">
        <v>58</v>
      </c>
      <c r="O438" s="12" t="s">
        <v>77</v>
      </c>
      <c r="P438" s="12" t="s">
        <v>78</v>
      </c>
      <c r="Q438" s="12" t="s">
        <v>59</v>
      </c>
      <c r="R438" s="12" t="s">
        <v>898</v>
      </c>
      <c r="S438" s="12">
        <v>0.56999999999999995</v>
      </c>
      <c r="T438" s="7">
        <f>Table1[[#This Row],[Profit]]/Table1[[#This Row],[Sales]]</f>
        <v>0.45066492438702099</v>
      </c>
      <c r="U438" s="12" t="s">
        <v>33</v>
      </c>
      <c r="V438" s="12" t="s">
        <v>34</v>
      </c>
      <c r="W438" s="12" t="s">
        <v>35</v>
      </c>
      <c r="X438" s="12" t="s">
        <v>899</v>
      </c>
      <c r="Y438" s="12">
        <v>98661</v>
      </c>
      <c r="Z438" s="13">
        <v>42121</v>
      </c>
      <c r="AA438" s="14" t="str">
        <f>TEXT(Table1[[#This Row],[Order Date]],"mmmm")</f>
        <v>April</v>
      </c>
      <c r="AB438" s="8" t="str">
        <f>TEXT(Table1[[#This Row],[Order Date]],"yyyy")</f>
        <v>2015</v>
      </c>
      <c r="AC438" s="13">
        <v>42123</v>
      </c>
      <c r="AD438" s="12">
        <v>613.89576</v>
      </c>
      <c r="AE438" s="12">
        <v>12</v>
      </c>
      <c r="AF438" s="12">
        <v>1362.2</v>
      </c>
      <c r="AG438" s="12">
        <v>87525</v>
      </c>
      <c r="AH438" s="7" t="str">
        <f>IF(COUNTIF(Returns!$A$2:$A$1635,Orders!AG438)&gt;0,"Returned","Not Returned")</f>
        <v>Not Returned</v>
      </c>
    </row>
    <row r="439" spans="5:34" ht="12.75" customHeight="1" thickTop="1" thickBot="1">
      <c r="E439" s="9">
        <v>18735</v>
      </c>
      <c r="F439" s="2" t="s">
        <v>47</v>
      </c>
      <c r="G439" s="2">
        <v>0.1</v>
      </c>
      <c r="H439" s="2">
        <v>31.78</v>
      </c>
      <c r="I439" s="2">
        <v>1.99</v>
      </c>
      <c r="J439" s="2">
        <v>767</v>
      </c>
      <c r="K439" s="7" t="str">
        <f>IF(COUNTIF(Table1[Customer ID],Table1[[#This Row],[Customer ID]])&gt;1,"Repeat Customer","One-Time Customer")</f>
        <v>One-Time Customer</v>
      </c>
      <c r="L439" s="2" t="s">
        <v>900</v>
      </c>
      <c r="M439" s="2" t="s">
        <v>49</v>
      </c>
      <c r="N439" s="2" t="s">
        <v>28</v>
      </c>
      <c r="O439" s="2" t="s">
        <v>77</v>
      </c>
      <c r="P439" s="2" t="s">
        <v>180</v>
      </c>
      <c r="Q439" s="2" t="s">
        <v>51</v>
      </c>
      <c r="R439" s="2" t="s">
        <v>901</v>
      </c>
      <c r="S439" s="2">
        <v>0.42</v>
      </c>
      <c r="T439" s="7">
        <f>Table1[[#This Row],[Profit]]/Table1[[#This Row],[Sales]]</f>
        <v>0.69</v>
      </c>
      <c r="U439" s="2" t="s">
        <v>33</v>
      </c>
      <c r="V439" s="2" t="s">
        <v>61</v>
      </c>
      <c r="W439" s="2" t="s">
        <v>178</v>
      </c>
      <c r="X439" s="2" t="s">
        <v>902</v>
      </c>
      <c r="Y439" s="2">
        <v>61201</v>
      </c>
      <c r="Z439" s="10">
        <v>42034</v>
      </c>
      <c r="AA439" s="14" t="str">
        <f>TEXT(Table1[[#This Row],[Order Date]],"mmmm")</f>
        <v>January</v>
      </c>
      <c r="AB439" s="8" t="str">
        <f>TEXT(Table1[[#This Row],[Order Date]],"yyyy")</f>
        <v>2015</v>
      </c>
      <c r="AC439" s="10">
        <v>42036</v>
      </c>
      <c r="AD439" s="2">
        <v>232.28159999999997</v>
      </c>
      <c r="AE439" s="2">
        <v>11</v>
      </c>
      <c r="AF439" s="2">
        <v>336.64</v>
      </c>
      <c r="AG439" s="2">
        <v>86279</v>
      </c>
      <c r="AH439" s="7" t="str">
        <f>IF(COUNTIF(Returns!$A$2:$A$1635,Orders!AG439)&gt;0,"Returned","Not Returned")</f>
        <v>Not Returned</v>
      </c>
    </row>
    <row r="440" spans="5:34" ht="12.75" customHeight="1" thickTop="1" thickBot="1">
      <c r="E440" s="11">
        <v>18659</v>
      </c>
      <c r="F440" s="12" t="s">
        <v>47</v>
      </c>
      <c r="G440" s="12">
        <v>0.08</v>
      </c>
      <c r="H440" s="12">
        <v>30.73</v>
      </c>
      <c r="I440" s="12">
        <v>4</v>
      </c>
      <c r="J440" s="12">
        <v>770</v>
      </c>
      <c r="K440" s="7" t="str">
        <f>IF(COUNTIF(Table1[Customer ID],Table1[[#This Row],[Customer ID]])&gt;1,"Repeat Customer","One-Time Customer")</f>
        <v>One-Time Customer</v>
      </c>
      <c r="L440" s="12" t="s">
        <v>903</v>
      </c>
      <c r="M440" s="12" t="s">
        <v>49</v>
      </c>
      <c r="N440" s="12" t="s">
        <v>58</v>
      </c>
      <c r="O440" s="12" t="s">
        <v>77</v>
      </c>
      <c r="P440" s="12" t="s">
        <v>180</v>
      </c>
      <c r="Q440" s="12" t="s">
        <v>59</v>
      </c>
      <c r="R440" s="12" t="s">
        <v>288</v>
      </c>
      <c r="S440" s="12">
        <v>0.75</v>
      </c>
      <c r="T440" s="7">
        <f>Table1[[#This Row],[Profit]]/Table1[[#This Row],[Sales]]</f>
        <v>-0.10497752311741551</v>
      </c>
      <c r="U440" s="12" t="s">
        <v>33</v>
      </c>
      <c r="V440" s="12" t="s">
        <v>34</v>
      </c>
      <c r="W440" s="12" t="s">
        <v>102</v>
      </c>
      <c r="X440" s="12" t="s">
        <v>893</v>
      </c>
      <c r="Y440" s="12">
        <v>97062</v>
      </c>
      <c r="Z440" s="13">
        <v>42082</v>
      </c>
      <c r="AA440" s="14" t="str">
        <f>TEXT(Table1[[#This Row],[Order Date]],"mmmm")</f>
        <v>March</v>
      </c>
      <c r="AB440" s="8" t="str">
        <f>TEXT(Table1[[#This Row],[Order Date]],"yyyy")</f>
        <v>2015</v>
      </c>
      <c r="AC440" s="13">
        <v>42082</v>
      </c>
      <c r="AD440" s="12">
        <v>-45.07</v>
      </c>
      <c r="AE440" s="12">
        <v>14</v>
      </c>
      <c r="AF440" s="12">
        <v>429.33</v>
      </c>
      <c r="AG440" s="12">
        <v>88667</v>
      </c>
      <c r="AH440" s="7" t="str">
        <f>IF(COUNTIF(Returns!$A$2:$A$1635,Orders!AG440)&gt;0,"Returned","Not Returned")</f>
        <v>Not Returned</v>
      </c>
    </row>
    <row r="441" spans="5:34" ht="12.75" customHeight="1" thickTop="1" thickBot="1">
      <c r="E441" s="9">
        <v>18660</v>
      </c>
      <c r="F441" s="2" t="s">
        <v>47</v>
      </c>
      <c r="G441" s="2">
        <v>0.05</v>
      </c>
      <c r="H441" s="2">
        <v>14.56</v>
      </c>
      <c r="I441" s="2">
        <v>3.5</v>
      </c>
      <c r="J441" s="2">
        <v>771</v>
      </c>
      <c r="K441" s="7" t="str">
        <f>IF(COUNTIF(Table1[Customer ID],Table1[[#This Row],[Customer ID]])&gt;1,"Repeat Customer","One-Time Customer")</f>
        <v>Repeat Customer</v>
      </c>
      <c r="L441" s="2" t="s">
        <v>904</v>
      </c>
      <c r="M441" s="2" t="s">
        <v>49</v>
      </c>
      <c r="N441" s="2" t="s">
        <v>58</v>
      </c>
      <c r="O441" s="2" t="s">
        <v>29</v>
      </c>
      <c r="P441" s="2" t="s">
        <v>257</v>
      </c>
      <c r="Q441" s="2" t="s">
        <v>59</v>
      </c>
      <c r="R441" s="2" t="s">
        <v>905</v>
      </c>
      <c r="S441" s="2">
        <v>0.57999999999999996</v>
      </c>
      <c r="T441" s="7">
        <f>Table1[[#This Row],[Profit]]/Table1[[#This Row],[Sales]]</f>
        <v>-0.1909986565158979</v>
      </c>
      <c r="U441" s="2" t="s">
        <v>33</v>
      </c>
      <c r="V441" s="2" t="s">
        <v>34</v>
      </c>
      <c r="W441" s="2" t="s">
        <v>102</v>
      </c>
      <c r="X441" s="2" t="s">
        <v>906</v>
      </c>
      <c r="Y441" s="2">
        <v>97068</v>
      </c>
      <c r="Z441" s="10">
        <v>42082</v>
      </c>
      <c r="AA441" s="14" t="str">
        <f>TEXT(Table1[[#This Row],[Order Date]],"mmmm")</f>
        <v>March</v>
      </c>
      <c r="AB441" s="8" t="str">
        <f>TEXT(Table1[[#This Row],[Order Date]],"yyyy")</f>
        <v>2015</v>
      </c>
      <c r="AC441" s="10">
        <v>42084</v>
      </c>
      <c r="AD441" s="2">
        <v>-8.5299999999999994</v>
      </c>
      <c r="AE441" s="2">
        <v>3</v>
      </c>
      <c r="AF441" s="2">
        <v>44.66</v>
      </c>
      <c r="AG441" s="2">
        <v>88667</v>
      </c>
      <c r="AH441" s="7" t="str">
        <f>IF(COUNTIF(Returns!$A$2:$A$1635,Orders!AG441)&gt;0,"Returned","Not Returned")</f>
        <v>Not Returned</v>
      </c>
    </row>
    <row r="442" spans="5:34" ht="12.75" customHeight="1" thickTop="1" thickBot="1">
      <c r="E442" s="11">
        <v>18661</v>
      </c>
      <c r="F442" s="12" t="s">
        <v>47</v>
      </c>
      <c r="G442" s="12">
        <v>0</v>
      </c>
      <c r="H442" s="12">
        <v>299.99</v>
      </c>
      <c r="I442" s="12">
        <v>11.64</v>
      </c>
      <c r="J442" s="12">
        <v>771</v>
      </c>
      <c r="K442" s="7" t="str">
        <f>IF(COUNTIF(Table1[Customer ID],Table1[[#This Row],[Customer ID]])&gt;1,"Repeat Customer","One-Time Customer")</f>
        <v>Repeat Customer</v>
      </c>
      <c r="L442" s="12" t="s">
        <v>904</v>
      </c>
      <c r="M442" s="12" t="s">
        <v>49</v>
      </c>
      <c r="N442" s="12" t="s">
        <v>58</v>
      </c>
      <c r="O442" s="12" t="s">
        <v>77</v>
      </c>
      <c r="P442" s="12" t="s">
        <v>587</v>
      </c>
      <c r="Q442" s="12" t="s">
        <v>236</v>
      </c>
      <c r="R442" s="12" t="s">
        <v>907</v>
      </c>
      <c r="S442" s="12">
        <v>0.5</v>
      </c>
      <c r="T442" s="7">
        <f>Table1[[#This Row],[Profit]]/Table1[[#This Row],[Sales]]</f>
        <v>0.17651779375906662</v>
      </c>
      <c r="U442" s="12" t="s">
        <v>33</v>
      </c>
      <c r="V442" s="12" t="s">
        <v>34</v>
      </c>
      <c r="W442" s="12" t="s">
        <v>102</v>
      </c>
      <c r="X442" s="12" t="s">
        <v>906</v>
      </c>
      <c r="Y442" s="12">
        <v>97068</v>
      </c>
      <c r="Z442" s="13">
        <v>42082</v>
      </c>
      <c r="AA442" s="14" t="str">
        <f>TEXT(Table1[[#This Row],[Order Date]],"mmmm")</f>
        <v>March</v>
      </c>
      <c r="AB442" s="8" t="str">
        <f>TEXT(Table1[[#This Row],[Order Date]],"yyyy")</f>
        <v>2015</v>
      </c>
      <c r="AC442" s="13">
        <v>42084</v>
      </c>
      <c r="AD442" s="12">
        <v>285.95</v>
      </c>
      <c r="AE442" s="12">
        <v>5</v>
      </c>
      <c r="AF442" s="12">
        <v>1619.95</v>
      </c>
      <c r="AG442" s="12">
        <v>88667</v>
      </c>
      <c r="AH442" s="7" t="str">
        <f>IF(COUNTIF(Returns!$A$2:$A$1635,Orders!AG442)&gt;0,"Returned","Not Returned")</f>
        <v>Not Returned</v>
      </c>
    </row>
    <row r="443" spans="5:34" ht="12.75" customHeight="1" thickTop="1" thickBot="1">
      <c r="E443" s="9">
        <v>22875</v>
      </c>
      <c r="F443" s="2" t="s">
        <v>47</v>
      </c>
      <c r="G443" s="2">
        <v>0.08</v>
      </c>
      <c r="H443" s="2">
        <v>7.77</v>
      </c>
      <c r="I443" s="2">
        <v>9.23</v>
      </c>
      <c r="J443" s="2">
        <v>772</v>
      </c>
      <c r="K443" s="7" t="str">
        <f>IF(COUNTIF(Table1[Customer ID],Table1[[#This Row],[Customer ID]])&gt;1,"Repeat Customer","One-Time Customer")</f>
        <v>Repeat Customer</v>
      </c>
      <c r="L443" s="2" t="s">
        <v>908</v>
      </c>
      <c r="M443" s="2" t="s">
        <v>49</v>
      </c>
      <c r="N443" s="2" t="s">
        <v>58</v>
      </c>
      <c r="O443" s="2" t="s">
        <v>29</v>
      </c>
      <c r="P443" s="2" t="s">
        <v>257</v>
      </c>
      <c r="Q443" s="2" t="s">
        <v>59</v>
      </c>
      <c r="R443" s="2" t="s">
        <v>442</v>
      </c>
      <c r="S443" s="2">
        <v>0.57999999999999996</v>
      </c>
      <c r="T443" s="7">
        <f>Table1[[#This Row],[Profit]]/Table1[[#This Row],[Sales]]</f>
        <v>-3.7074769666902907</v>
      </c>
      <c r="U443" s="2" t="s">
        <v>33</v>
      </c>
      <c r="V443" s="2" t="s">
        <v>53</v>
      </c>
      <c r="W443" s="2" t="s">
        <v>234</v>
      </c>
      <c r="X443" s="2" t="s">
        <v>909</v>
      </c>
      <c r="Y443" s="2">
        <v>18103</v>
      </c>
      <c r="Z443" s="10">
        <v>42018</v>
      </c>
      <c r="AA443" s="14" t="str">
        <f>TEXT(Table1[[#This Row],[Order Date]],"mmmm")</f>
        <v>January</v>
      </c>
      <c r="AB443" s="8" t="str">
        <f>TEXT(Table1[[#This Row],[Order Date]],"yyyy")</f>
        <v>2015</v>
      </c>
      <c r="AC443" s="10">
        <v>42020</v>
      </c>
      <c r="AD443" s="2">
        <v>-209.25</v>
      </c>
      <c r="AE443" s="2">
        <v>7</v>
      </c>
      <c r="AF443" s="2">
        <v>56.44</v>
      </c>
      <c r="AG443" s="2">
        <v>88666</v>
      </c>
      <c r="AH443" s="7" t="str">
        <f>IF(COUNTIF(Returns!$A$2:$A$1635,Orders!AG443)&gt;0,"Returned","Not Returned")</f>
        <v>Not Returned</v>
      </c>
    </row>
    <row r="444" spans="5:34" ht="12.75" customHeight="1" thickTop="1" thickBot="1">
      <c r="E444" s="11">
        <v>22877</v>
      </c>
      <c r="F444" s="12" t="s">
        <v>47</v>
      </c>
      <c r="G444" s="12">
        <v>0.1</v>
      </c>
      <c r="H444" s="12">
        <v>18.97</v>
      </c>
      <c r="I444" s="12">
        <v>9.5399999999999991</v>
      </c>
      <c r="J444" s="12">
        <v>772</v>
      </c>
      <c r="K444" s="7" t="str">
        <f>IF(COUNTIF(Table1[Customer ID],Table1[[#This Row],[Customer ID]])&gt;1,"Repeat Customer","One-Time Customer")</f>
        <v>Repeat Customer</v>
      </c>
      <c r="L444" s="12" t="s">
        <v>908</v>
      </c>
      <c r="M444" s="12" t="s">
        <v>27</v>
      </c>
      <c r="N444" s="12" t="s">
        <v>58</v>
      </c>
      <c r="O444" s="12" t="s">
        <v>29</v>
      </c>
      <c r="P444" s="12" t="s">
        <v>93</v>
      </c>
      <c r="Q444" s="12" t="s">
        <v>59</v>
      </c>
      <c r="R444" s="12" t="s">
        <v>223</v>
      </c>
      <c r="S444" s="12">
        <v>0.37</v>
      </c>
      <c r="T444" s="7">
        <f>Table1[[#This Row],[Profit]]/Table1[[#This Row],[Sales]]</f>
        <v>-0.16153005464480874</v>
      </c>
      <c r="U444" s="12" t="s">
        <v>33</v>
      </c>
      <c r="V444" s="12" t="s">
        <v>53</v>
      </c>
      <c r="W444" s="12" t="s">
        <v>234</v>
      </c>
      <c r="X444" s="12" t="s">
        <v>909</v>
      </c>
      <c r="Y444" s="12">
        <v>18103</v>
      </c>
      <c r="Z444" s="13">
        <v>42018</v>
      </c>
      <c r="AA444" s="14" t="str">
        <f>TEXT(Table1[[#This Row],[Order Date]],"mmmm")</f>
        <v>January</v>
      </c>
      <c r="AB444" s="8" t="str">
        <f>TEXT(Table1[[#This Row],[Order Date]],"yyyy")</f>
        <v>2015</v>
      </c>
      <c r="AC444" s="13">
        <v>42020</v>
      </c>
      <c r="AD444" s="12">
        <v>-9.1635999999999989</v>
      </c>
      <c r="AE444" s="12">
        <v>3</v>
      </c>
      <c r="AF444" s="12">
        <v>56.73</v>
      </c>
      <c r="AG444" s="12">
        <v>88666</v>
      </c>
      <c r="AH444" s="7" t="str">
        <f>IF(COUNTIF(Returns!$A$2:$A$1635,Orders!AG444)&gt;0,"Returned","Not Returned")</f>
        <v>Not Returned</v>
      </c>
    </row>
    <row r="445" spans="5:34" ht="12.75" customHeight="1" thickTop="1" thickBot="1">
      <c r="E445" s="9">
        <v>20967</v>
      </c>
      <c r="F445" s="2" t="s">
        <v>106</v>
      </c>
      <c r="G445" s="2">
        <v>0.02</v>
      </c>
      <c r="H445" s="2">
        <v>4.0599999999999996</v>
      </c>
      <c r="I445" s="2">
        <v>6.89</v>
      </c>
      <c r="J445" s="2">
        <v>772</v>
      </c>
      <c r="K445" s="7" t="str">
        <f>IF(COUNTIF(Table1[Customer ID],Table1[[#This Row],[Customer ID]])&gt;1,"Repeat Customer","One-Time Customer")</f>
        <v>Repeat Customer</v>
      </c>
      <c r="L445" s="2" t="s">
        <v>908</v>
      </c>
      <c r="M445" s="2" t="s">
        <v>27</v>
      </c>
      <c r="N445" s="2" t="s">
        <v>58</v>
      </c>
      <c r="O445" s="2" t="s">
        <v>29</v>
      </c>
      <c r="P445" s="2" t="s">
        <v>257</v>
      </c>
      <c r="Q445" s="2" t="s">
        <v>59</v>
      </c>
      <c r="R445" s="2" t="s">
        <v>910</v>
      </c>
      <c r="S445" s="2">
        <v>0.6</v>
      </c>
      <c r="T445" s="7">
        <f>Table1[[#This Row],[Profit]]/Table1[[#This Row],[Sales]]</f>
        <v>0.19726750504580062</v>
      </c>
      <c r="U445" s="2" t="s">
        <v>33</v>
      </c>
      <c r="V445" s="2" t="s">
        <v>53</v>
      </c>
      <c r="W445" s="2" t="s">
        <v>234</v>
      </c>
      <c r="X445" s="2" t="s">
        <v>909</v>
      </c>
      <c r="Y445" s="2">
        <v>18103</v>
      </c>
      <c r="Z445" s="10">
        <v>42141</v>
      </c>
      <c r="AA445" s="14" t="str">
        <f>TEXT(Table1[[#This Row],[Order Date]],"mmmm")</f>
        <v>May</v>
      </c>
      <c r="AB445" s="8" t="str">
        <f>TEXT(Table1[[#This Row],[Order Date]],"yyyy")</f>
        <v>2015</v>
      </c>
      <c r="AC445" s="10">
        <v>42145</v>
      </c>
      <c r="AD445" s="2">
        <v>12.706000000000017</v>
      </c>
      <c r="AE445" s="2">
        <v>12</v>
      </c>
      <c r="AF445" s="2">
        <v>64.41</v>
      </c>
      <c r="AG445" s="2">
        <v>88668</v>
      </c>
      <c r="AH445" s="7" t="str">
        <f>IF(COUNTIF(Returns!$A$2:$A$1635,Orders!AG445)&gt;0,"Returned","Not Returned")</f>
        <v>Not Returned</v>
      </c>
    </row>
    <row r="446" spans="5:34" ht="12.75" customHeight="1" thickTop="1" thickBot="1">
      <c r="E446" s="11">
        <v>20968</v>
      </c>
      <c r="F446" s="12" t="s">
        <v>106</v>
      </c>
      <c r="G446" s="12">
        <v>7.0000000000000007E-2</v>
      </c>
      <c r="H446" s="12">
        <v>9.49</v>
      </c>
      <c r="I446" s="12">
        <v>5.76</v>
      </c>
      <c r="J446" s="12">
        <v>772</v>
      </c>
      <c r="K446" s="7" t="str">
        <f>IF(COUNTIF(Table1[Customer ID],Table1[[#This Row],[Customer ID]])&gt;1,"Repeat Customer","One-Time Customer")</f>
        <v>Repeat Customer</v>
      </c>
      <c r="L446" s="12" t="s">
        <v>908</v>
      </c>
      <c r="M446" s="12" t="s">
        <v>49</v>
      </c>
      <c r="N446" s="12" t="s">
        <v>58</v>
      </c>
      <c r="O446" s="12" t="s">
        <v>77</v>
      </c>
      <c r="P446" s="12" t="s">
        <v>85</v>
      </c>
      <c r="Q446" s="12" t="s">
        <v>86</v>
      </c>
      <c r="R446" s="12" t="s">
        <v>911</v>
      </c>
      <c r="S446" s="12">
        <v>0.39</v>
      </c>
      <c r="T446" s="7">
        <f>Table1[[#This Row],[Profit]]/Table1[[#This Row],[Sales]]</f>
        <v>2.2390689845314463E-2</v>
      </c>
      <c r="U446" s="12" t="s">
        <v>33</v>
      </c>
      <c r="V446" s="12" t="s">
        <v>53</v>
      </c>
      <c r="W446" s="12" t="s">
        <v>234</v>
      </c>
      <c r="X446" s="12" t="s">
        <v>909</v>
      </c>
      <c r="Y446" s="12">
        <v>18103</v>
      </c>
      <c r="Z446" s="13">
        <v>42141</v>
      </c>
      <c r="AA446" s="14" t="str">
        <f>TEXT(Table1[[#This Row],[Order Date]],"mmmm")</f>
        <v>May</v>
      </c>
      <c r="AB446" s="8" t="str">
        <f>TEXT(Table1[[#This Row],[Order Date]],"yyyy")</f>
        <v>2015</v>
      </c>
      <c r="AC446" s="13">
        <v>42145</v>
      </c>
      <c r="AD446" s="12">
        <v>7.7151600000000045</v>
      </c>
      <c r="AE446" s="12">
        <v>37</v>
      </c>
      <c r="AF446" s="12">
        <v>344.57</v>
      </c>
      <c r="AG446" s="12">
        <v>88668</v>
      </c>
      <c r="AH446" s="7" t="str">
        <f>IF(COUNTIF(Returns!$A$2:$A$1635,Orders!AG446)&gt;0,"Returned","Not Returned")</f>
        <v>Not Returned</v>
      </c>
    </row>
    <row r="447" spans="5:34" ht="12.75" customHeight="1" thickTop="1" thickBot="1">
      <c r="E447" s="9">
        <v>20434</v>
      </c>
      <c r="F447" s="2" t="s">
        <v>25</v>
      </c>
      <c r="G447" s="2">
        <v>0.04</v>
      </c>
      <c r="H447" s="2">
        <v>34.76</v>
      </c>
      <c r="I447" s="2">
        <v>5.49</v>
      </c>
      <c r="J447" s="2">
        <v>782</v>
      </c>
      <c r="K447" s="7" t="str">
        <f>IF(COUNTIF(Table1[Customer ID],Table1[[#This Row],[Customer ID]])&gt;1,"Repeat Customer","One-Time Customer")</f>
        <v>One-Time Customer</v>
      </c>
      <c r="L447" s="2" t="s">
        <v>912</v>
      </c>
      <c r="M447" s="2" t="s">
        <v>49</v>
      </c>
      <c r="N447" s="2" t="s">
        <v>58</v>
      </c>
      <c r="O447" s="2" t="s">
        <v>29</v>
      </c>
      <c r="P447" s="2" t="s">
        <v>141</v>
      </c>
      <c r="Q447" s="2" t="s">
        <v>59</v>
      </c>
      <c r="R447" s="2" t="s">
        <v>913</v>
      </c>
      <c r="S447" s="2">
        <v>0.6</v>
      </c>
      <c r="T447" s="7">
        <f>Table1[[#This Row],[Profit]]/Table1[[#This Row],[Sales]]</f>
        <v>0.69</v>
      </c>
      <c r="U447" s="2" t="s">
        <v>33</v>
      </c>
      <c r="V447" s="2" t="s">
        <v>34</v>
      </c>
      <c r="W447" s="2" t="s">
        <v>45</v>
      </c>
      <c r="X447" s="2" t="s">
        <v>914</v>
      </c>
      <c r="Y447" s="2">
        <v>90604</v>
      </c>
      <c r="Z447" s="10">
        <v>42123</v>
      </c>
      <c r="AA447" s="14" t="str">
        <f>TEXT(Table1[[#This Row],[Order Date]],"mmmm")</f>
        <v>April</v>
      </c>
      <c r="AB447" s="8" t="str">
        <f>TEXT(Table1[[#This Row],[Order Date]],"yyyy")</f>
        <v>2015</v>
      </c>
      <c r="AC447" s="10">
        <v>42124</v>
      </c>
      <c r="AD447" s="2">
        <v>192.51689999999999</v>
      </c>
      <c r="AE447" s="2">
        <v>8</v>
      </c>
      <c r="AF447" s="2">
        <v>279.01</v>
      </c>
      <c r="AG447" s="2">
        <v>90962</v>
      </c>
      <c r="AH447" s="7" t="str">
        <f>IF(COUNTIF(Returns!$A$2:$A$1635,Orders!AG447)&gt;0,"Returned","Not Returned")</f>
        <v>Not Returned</v>
      </c>
    </row>
    <row r="448" spans="5:34" ht="12.75" customHeight="1" thickTop="1" thickBot="1">
      <c r="E448" s="11">
        <v>24773</v>
      </c>
      <c r="F448" s="12" t="s">
        <v>106</v>
      </c>
      <c r="G448" s="12">
        <v>0.02</v>
      </c>
      <c r="H448" s="12">
        <v>100.98</v>
      </c>
      <c r="I448" s="12">
        <v>35.840000000000003</v>
      </c>
      <c r="J448" s="12">
        <v>783</v>
      </c>
      <c r="K448" s="7" t="str">
        <f>IF(COUNTIF(Table1[Customer ID],Table1[[#This Row],[Customer ID]])&gt;1,"Repeat Customer","One-Time Customer")</f>
        <v>One-Time Customer</v>
      </c>
      <c r="L448" s="12" t="s">
        <v>915</v>
      </c>
      <c r="M448" s="12" t="s">
        <v>39</v>
      </c>
      <c r="N448" s="12" t="s">
        <v>58</v>
      </c>
      <c r="O448" s="12" t="s">
        <v>41</v>
      </c>
      <c r="P448" s="12" t="s">
        <v>191</v>
      </c>
      <c r="Q448" s="12" t="s">
        <v>121</v>
      </c>
      <c r="R448" s="12" t="s">
        <v>260</v>
      </c>
      <c r="S448" s="12">
        <v>0.62</v>
      </c>
      <c r="T448" s="7">
        <f>Table1[[#This Row],[Profit]]/Table1[[#This Row],[Sales]]</f>
        <v>-0.2193726727263858</v>
      </c>
      <c r="U448" s="12" t="s">
        <v>33</v>
      </c>
      <c r="V448" s="12" t="s">
        <v>53</v>
      </c>
      <c r="W448" s="12" t="s">
        <v>228</v>
      </c>
      <c r="X448" s="12" t="s">
        <v>916</v>
      </c>
      <c r="Y448" s="12">
        <v>6010</v>
      </c>
      <c r="Z448" s="13">
        <v>42010</v>
      </c>
      <c r="AA448" s="14" t="str">
        <f>TEXT(Table1[[#This Row],[Order Date]],"mmmm")</f>
        <v>January</v>
      </c>
      <c r="AB448" s="8" t="str">
        <f>TEXT(Table1[[#This Row],[Order Date]],"yyyy")</f>
        <v>2015</v>
      </c>
      <c r="AC448" s="13">
        <v>42010</v>
      </c>
      <c r="AD448" s="12">
        <v>-134.91200000000001</v>
      </c>
      <c r="AE448" s="12">
        <v>6</v>
      </c>
      <c r="AF448" s="12">
        <v>614.99</v>
      </c>
      <c r="AG448" s="12">
        <v>90961</v>
      </c>
      <c r="AH448" s="7" t="str">
        <f>IF(COUNTIF(Returns!$A$2:$A$1635,Orders!AG448)&gt;0,"Returned","Not Returned")</f>
        <v>Not Returned</v>
      </c>
    </row>
    <row r="449" spans="5:34" ht="12.75" customHeight="1" thickTop="1" thickBot="1">
      <c r="E449" s="9">
        <v>22969</v>
      </c>
      <c r="F449" s="2" t="s">
        <v>56</v>
      </c>
      <c r="G449" s="2">
        <v>0</v>
      </c>
      <c r="H449" s="2">
        <v>8.34</v>
      </c>
      <c r="I449" s="2">
        <v>4.82</v>
      </c>
      <c r="J449" s="2">
        <v>786</v>
      </c>
      <c r="K449" s="7" t="str">
        <f>IF(COUNTIF(Table1[Customer ID],Table1[[#This Row],[Customer ID]])&gt;1,"Repeat Customer","One-Time Customer")</f>
        <v>One-Time Customer</v>
      </c>
      <c r="L449" s="2" t="s">
        <v>917</v>
      </c>
      <c r="M449" s="2" t="s">
        <v>49</v>
      </c>
      <c r="N449" s="2" t="s">
        <v>40</v>
      </c>
      <c r="O449" s="2" t="s">
        <v>29</v>
      </c>
      <c r="P449" s="2" t="s">
        <v>93</v>
      </c>
      <c r="Q449" s="2" t="s">
        <v>59</v>
      </c>
      <c r="R449" s="2" t="s">
        <v>918</v>
      </c>
      <c r="S449" s="2">
        <v>0.4</v>
      </c>
      <c r="T449" s="7">
        <f>Table1[[#This Row],[Profit]]/Table1[[#This Row],[Sales]]</f>
        <v>-6.6246884428702607E-2</v>
      </c>
      <c r="U449" s="2" t="s">
        <v>33</v>
      </c>
      <c r="V449" s="2" t="s">
        <v>34</v>
      </c>
      <c r="W449" s="2" t="s">
        <v>45</v>
      </c>
      <c r="X449" s="2" t="s">
        <v>919</v>
      </c>
      <c r="Y449" s="2">
        <v>92691</v>
      </c>
      <c r="Z449" s="10">
        <v>42100</v>
      </c>
      <c r="AA449" s="14" t="str">
        <f>TEXT(Table1[[#This Row],[Order Date]],"mmmm")</f>
        <v>April</v>
      </c>
      <c r="AB449" s="8" t="str">
        <f>TEXT(Table1[[#This Row],[Order Date]],"yyyy")</f>
        <v>2015</v>
      </c>
      <c r="AC449" s="10">
        <v>42101</v>
      </c>
      <c r="AD449" s="2">
        <v>-5.05</v>
      </c>
      <c r="AE449" s="2">
        <v>9</v>
      </c>
      <c r="AF449" s="2">
        <v>76.23</v>
      </c>
      <c r="AG449" s="2">
        <v>91513</v>
      </c>
      <c r="AH449" s="7" t="str">
        <f>IF(COUNTIF(Returns!$A$2:$A$1635,Orders!AG449)&gt;0,"Returned","Not Returned")</f>
        <v>Not Returned</v>
      </c>
    </row>
    <row r="450" spans="5:34" ht="12.75" customHeight="1" thickTop="1" thickBot="1">
      <c r="E450" s="11">
        <v>24629</v>
      </c>
      <c r="F450" s="12" t="s">
        <v>37</v>
      </c>
      <c r="G450" s="12">
        <v>0.09</v>
      </c>
      <c r="H450" s="12">
        <v>6.48</v>
      </c>
      <c r="I450" s="12">
        <v>9.68</v>
      </c>
      <c r="J450" s="12">
        <v>792</v>
      </c>
      <c r="K450" s="7" t="str">
        <f>IF(COUNTIF(Table1[Customer ID],Table1[[#This Row],[Customer ID]])&gt;1,"Repeat Customer","One-Time Customer")</f>
        <v>One-Time Customer</v>
      </c>
      <c r="L450" s="12" t="s">
        <v>920</v>
      </c>
      <c r="M450" s="12" t="s">
        <v>49</v>
      </c>
      <c r="N450" s="12" t="s">
        <v>28</v>
      </c>
      <c r="O450" s="12" t="s">
        <v>29</v>
      </c>
      <c r="P450" s="12" t="s">
        <v>93</v>
      </c>
      <c r="Q450" s="12" t="s">
        <v>59</v>
      </c>
      <c r="R450" s="12" t="s">
        <v>921</v>
      </c>
      <c r="S450" s="12">
        <v>0.36</v>
      </c>
      <c r="T450" s="7">
        <f>Table1[[#This Row],[Profit]]/Table1[[#This Row],[Sales]]</f>
        <v>-2.0432345876701361</v>
      </c>
      <c r="U450" s="12" t="s">
        <v>33</v>
      </c>
      <c r="V450" s="12" t="s">
        <v>61</v>
      </c>
      <c r="W450" s="12" t="s">
        <v>304</v>
      </c>
      <c r="X450" s="12" t="s">
        <v>922</v>
      </c>
      <c r="Y450" s="12">
        <v>73064</v>
      </c>
      <c r="Z450" s="13">
        <v>42176</v>
      </c>
      <c r="AA450" s="14" t="str">
        <f>TEXT(Table1[[#This Row],[Order Date]],"mmmm")</f>
        <v>June</v>
      </c>
      <c r="AB450" s="8" t="str">
        <f>TEXT(Table1[[#This Row],[Order Date]],"yyyy")</f>
        <v>2015</v>
      </c>
      <c r="AC450" s="13">
        <v>42177</v>
      </c>
      <c r="AD450" s="12">
        <v>-204.16</v>
      </c>
      <c r="AE450" s="12">
        <v>16</v>
      </c>
      <c r="AF450" s="12">
        <v>99.92</v>
      </c>
      <c r="AG450" s="12">
        <v>88753</v>
      </c>
      <c r="AH450" s="7" t="str">
        <f>IF(COUNTIF(Returns!$A$2:$A$1635,Orders!AG450)&gt;0,"Returned","Not Returned")</f>
        <v>Not Returned</v>
      </c>
    </row>
    <row r="451" spans="5:34" ht="12.75" customHeight="1" thickTop="1" thickBot="1">
      <c r="E451" s="9">
        <v>18347</v>
      </c>
      <c r="F451" s="2" t="s">
        <v>37</v>
      </c>
      <c r="G451" s="2">
        <v>0.06</v>
      </c>
      <c r="H451" s="2">
        <v>8.6</v>
      </c>
      <c r="I451" s="2">
        <v>6.19</v>
      </c>
      <c r="J451" s="2">
        <v>796</v>
      </c>
      <c r="K451" s="7" t="str">
        <f>IF(COUNTIF(Table1[Customer ID],Table1[[#This Row],[Customer ID]])&gt;1,"Repeat Customer","One-Time Customer")</f>
        <v>Repeat Customer</v>
      </c>
      <c r="L451" s="2" t="s">
        <v>923</v>
      </c>
      <c r="M451" s="2" t="s">
        <v>49</v>
      </c>
      <c r="N451" s="2" t="s">
        <v>28</v>
      </c>
      <c r="O451" s="2" t="s">
        <v>29</v>
      </c>
      <c r="P451" s="2" t="s">
        <v>109</v>
      </c>
      <c r="Q451" s="2" t="s">
        <v>59</v>
      </c>
      <c r="R451" s="2" t="s">
        <v>924</v>
      </c>
      <c r="S451" s="2">
        <v>0.38</v>
      </c>
      <c r="T451" s="7">
        <f>Table1[[#This Row],[Profit]]/Table1[[#This Row],[Sales]]</f>
        <v>-0.58079345088161205</v>
      </c>
      <c r="U451" s="2" t="s">
        <v>33</v>
      </c>
      <c r="V451" s="2" t="s">
        <v>61</v>
      </c>
      <c r="W451" s="2" t="s">
        <v>496</v>
      </c>
      <c r="X451" s="2" t="s">
        <v>808</v>
      </c>
      <c r="Y451" s="2">
        <v>68046</v>
      </c>
      <c r="Z451" s="10">
        <v>42074</v>
      </c>
      <c r="AA451" s="14" t="str">
        <f>TEXT(Table1[[#This Row],[Order Date]],"mmmm")</f>
        <v>March</v>
      </c>
      <c r="AB451" s="8" t="str">
        <f>TEXT(Table1[[#This Row],[Order Date]],"yyyy")</f>
        <v>2015</v>
      </c>
      <c r="AC451" s="10">
        <v>42075</v>
      </c>
      <c r="AD451" s="2">
        <v>-46.115000000000002</v>
      </c>
      <c r="AE451" s="2">
        <v>9</v>
      </c>
      <c r="AF451" s="2">
        <v>79.400000000000006</v>
      </c>
      <c r="AG451" s="2">
        <v>86867</v>
      </c>
      <c r="AH451" s="7" t="str">
        <f>IF(COUNTIF(Returns!$A$2:$A$1635,Orders!AG451)&gt;0,"Returned","Not Returned")</f>
        <v>Not Returned</v>
      </c>
    </row>
    <row r="452" spans="5:34" ht="12.75" customHeight="1" thickTop="1" thickBot="1">
      <c r="E452" s="11">
        <v>18184</v>
      </c>
      <c r="F452" s="12" t="s">
        <v>37</v>
      </c>
      <c r="G452" s="12">
        <v>0.1</v>
      </c>
      <c r="H452" s="12">
        <v>14.42</v>
      </c>
      <c r="I452" s="12">
        <v>6.75</v>
      </c>
      <c r="J452" s="12">
        <v>796</v>
      </c>
      <c r="K452" s="7" t="str">
        <f>IF(COUNTIF(Table1[Customer ID],Table1[[#This Row],[Customer ID]])&gt;1,"Repeat Customer","One-Time Customer")</f>
        <v>Repeat Customer</v>
      </c>
      <c r="L452" s="12" t="s">
        <v>923</v>
      </c>
      <c r="M452" s="12" t="s">
        <v>49</v>
      </c>
      <c r="N452" s="12" t="s">
        <v>28</v>
      </c>
      <c r="O452" s="12" t="s">
        <v>29</v>
      </c>
      <c r="P452" s="12" t="s">
        <v>257</v>
      </c>
      <c r="Q452" s="12" t="s">
        <v>86</v>
      </c>
      <c r="R452" s="12" t="s">
        <v>571</v>
      </c>
      <c r="S452" s="12">
        <v>0.52</v>
      </c>
      <c r="T452" s="7">
        <f>Table1[[#This Row],[Profit]]/Table1[[#This Row],[Sales]]</f>
        <v>-1.2978695932859909</v>
      </c>
      <c r="U452" s="12" t="s">
        <v>33</v>
      </c>
      <c r="V452" s="12" t="s">
        <v>61</v>
      </c>
      <c r="W452" s="12" t="s">
        <v>496</v>
      </c>
      <c r="X452" s="12" t="s">
        <v>808</v>
      </c>
      <c r="Y452" s="12">
        <v>68046</v>
      </c>
      <c r="Z452" s="13">
        <v>42174</v>
      </c>
      <c r="AA452" s="14" t="str">
        <f>TEXT(Table1[[#This Row],[Order Date]],"mmmm")</f>
        <v>June</v>
      </c>
      <c r="AB452" s="8" t="str">
        <f>TEXT(Table1[[#This Row],[Order Date]],"yyyy")</f>
        <v>2015</v>
      </c>
      <c r="AC452" s="13">
        <v>42177</v>
      </c>
      <c r="AD452" s="12">
        <v>-20.103999999999999</v>
      </c>
      <c r="AE452" s="12">
        <v>1</v>
      </c>
      <c r="AF452" s="12">
        <v>15.49</v>
      </c>
      <c r="AG452" s="12">
        <v>86869</v>
      </c>
      <c r="AH452" s="7" t="str">
        <f>IF(COUNTIF(Returns!$A$2:$A$1635,Orders!AG452)&gt;0,"Returned","Not Returned")</f>
        <v>Not Returned</v>
      </c>
    </row>
    <row r="453" spans="5:34" ht="12.75" customHeight="1" thickTop="1" thickBot="1">
      <c r="E453" s="9">
        <v>19011</v>
      </c>
      <c r="F453" s="2" t="s">
        <v>37</v>
      </c>
      <c r="G453" s="2">
        <v>0.04</v>
      </c>
      <c r="H453" s="2">
        <v>9.11</v>
      </c>
      <c r="I453" s="2">
        <v>2.25</v>
      </c>
      <c r="J453" s="2">
        <v>797</v>
      </c>
      <c r="K453" s="7" t="str">
        <f>IF(COUNTIF(Table1[Customer ID],Table1[[#This Row],[Customer ID]])&gt;1,"Repeat Customer","One-Time Customer")</f>
        <v>Repeat Customer</v>
      </c>
      <c r="L453" s="2" t="s">
        <v>925</v>
      </c>
      <c r="M453" s="2" t="s">
        <v>49</v>
      </c>
      <c r="N453" s="2" t="s">
        <v>28</v>
      </c>
      <c r="O453" s="2" t="s">
        <v>29</v>
      </c>
      <c r="P453" s="2" t="s">
        <v>30</v>
      </c>
      <c r="Q453" s="2" t="s">
        <v>31</v>
      </c>
      <c r="R453" s="2" t="s">
        <v>926</v>
      </c>
      <c r="S453" s="2">
        <v>0.52</v>
      </c>
      <c r="T453" s="7">
        <f>Table1[[#This Row],[Profit]]/Table1[[#This Row],[Sales]]</f>
        <v>-0.18805809575040344</v>
      </c>
      <c r="U453" s="2" t="s">
        <v>33</v>
      </c>
      <c r="V453" s="2" t="s">
        <v>34</v>
      </c>
      <c r="W453" s="2" t="s">
        <v>212</v>
      </c>
      <c r="X453" s="2" t="s">
        <v>927</v>
      </c>
      <c r="Y453" s="2">
        <v>84067</v>
      </c>
      <c r="Z453" s="10">
        <v>42156</v>
      </c>
      <c r="AA453" s="14" t="str">
        <f>TEXT(Table1[[#This Row],[Order Date]],"mmmm")</f>
        <v>June</v>
      </c>
      <c r="AB453" s="8" t="str">
        <f>TEXT(Table1[[#This Row],[Order Date]],"yyyy")</f>
        <v>2015</v>
      </c>
      <c r="AC453" s="10">
        <v>42159</v>
      </c>
      <c r="AD453" s="2">
        <v>-3.496</v>
      </c>
      <c r="AE453" s="2">
        <v>2</v>
      </c>
      <c r="AF453" s="2">
        <v>18.59</v>
      </c>
      <c r="AG453" s="2">
        <v>86868</v>
      </c>
      <c r="AH453" s="7" t="str">
        <f>IF(COUNTIF(Returns!$A$2:$A$1635,Orders!AG453)&gt;0,"Returned","Not Returned")</f>
        <v>Not Returned</v>
      </c>
    </row>
    <row r="454" spans="5:34" ht="12.75" customHeight="1" thickTop="1" thickBot="1">
      <c r="E454" s="11">
        <v>19012</v>
      </c>
      <c r="F454" s="12" t="s">
        <v>37</v>
      </c>
      <c r="G454" s="12">
        <v>7.0000000000000007E-2</v>
      </c>
      <c r="H454" s="12">
        <v>64.650000000000006</v>
      </c>
      <c r="I454" s="12">
        <v>35</v>
      </c>
      <c r="J454" s="12">
        <v>797</v>
      </c>
      <c r="K454" s="7" t="str">
        <f>IF(COUNTIF(Table1[Customer ID],Table1[[#This Row],[Customer ID]])&gt;1,"Repeat Customer","One-Time Customer")</f>
        <v>Repeat Customer</v>
      </c>
      <c r="L454" s="12" t="s">
        <v>925</v>
      </c>
      <c r="M454" s="12" t="s">
        <v>49</v>
      </c>
      <c r="N454" s="12" t="s">
        <v>28</v>
      </c>
      <c r="O454" s="12" t="s">
        <v>29</v>
      </c>
      <c r="P454" s="12" t="s">
        <v>141</v>
      </c>
      <c r="Q454" s="12" t="s">
        <v>236</v>
      </c>
      <c r="R454" s="12" t="s">
        <v>928</v>
      </c>
      <c r="S454" s="12">
        <v>0.8</v>
      </c>
      <c r="T454" s="7">
        <f>Table1[[#This Row],[Profit]]/Table1[[#This Row],[Sales]]</f>
        <v>-0.85971609437943597</v>
      </c>
      <c r="U454" s="12" t="s">
        <v>33</v>
      </c>
      <c r="V454" s="12" t="s">
        <v>34</v>
      </c>
      <c r="W454" s="12" t="s">
        <v>212</v>
      </c>
      <c r="X454" s="12" t="s">
        <v>927</v>
      </c>
      <c r="Y454" s="12">
        <v>84067</v>
      </c>
      <c r="Z454" s="13">
        <v>42156</v>
      </c>
      <c r="AA454" s="14" t="str">
        <f>TEXT(Table1[[#This Row],[Order Date]],"mmmm")</f>
        <v>June</v>
      </c>
      <c r="AB454" s="8" t="str">
        <f>TEXT(Table1[[#This Row],[Order Date]],"yyyy")</f>
        <v>2015</v>
      </c>
      <c r="AC454" s="13">
        <v>42158</v>
      </c>
      <c r="AD454" s="12">
        <v>-717.072</v>
      </c>
      <c r="AE454" s="12">
        <v>13</v>
      </c>
      <c r="AF454" s="12">
        <v>834.08</v>
      </c>
      <c r="AG454" s="12">
        <v>86868</v>
      </c>
      <c r="AH454" s="7" t="str">
        <f>IF(COUNTIF(Returns!$A$2:$A$1635,Orders!AG454)&gt;0,"Returned","Not Returned")</f>
        <v>Not Returned</v>
      </c>
    </row>
    <row r="455" spans="5:34" ht="12.75" customHeight="1" thickTop="1" thickBot="1">
      <c r="E455" s="9">
        <v>24851</v>
      </c>
      <c r="F455" s="2" t="s">
        <v>106</v>
      </c>
      <c r="G455" s="2">
        <v>0.09</v>
      </c>
      <c r="H455" s="2">
        <v>6.48</v>
      </c>
      <c r="I455" s="2">
        <v>6.86</v>
      </c>
      <c r="J455" s="2">
        <v>797</v>
      </c>
      <c r="K455" s="7" t="str">
        <f>IF(COUNTIF(Table1[Customer ID],Table1[[#This Row],[Customer ID]])&gt;1,"Repeat Customer","One-Time Customer")</f>
        <v>Repeat Customer</v>
      </c>
      <c r="L455" s="2" t="s">
        <v>925</v>
      </c>
      <c r="M455" s="2" t="s">
        <v>49</v>
      </c>
      <c r="N455" s="2" t="s">
        <v>28</v>
      </c>
      <c r="O455" s="2" t="s">
        <v>29</v>
      </c>
      <c r="P455" s="2" t="s">
        <v>93</v>
      </c>
      <c r="Q455" s="2" t="s">
        <v>59</v>
      </c>
      <c r="R455" s="2" t="s">
        <v>929</v>
      </c>
      <c r="S455" s="2">
        <v>0.37</v>
      </c>
      <c r="T455" s="7">
        <f>Table1[[#This Row],[Profit]]/Table1[[#This Row],[Sales]]</f>
        <v>-1.223073899371069</v>
      </c>
      <c r="U455" s="2" t="s">
        <v>33</v>
      </c>
      <c r="V455" s="2" t="s">
        <v>34</v>
      </c>
      <c r="W455" s="2" t="s">
        <v>212</v>
      </c>
      <c r="X455" s="2" t="s">
        <v>927</v>
      </c>
      <c r="Y455" s="2">
        <v>84067</v>
      </c>
      <c r="Z455" s="10">
        <v>42069</v>
      </c>
      <c r="AA455" s="14" t="str">
        <f>TEXT(Table1[[#This Row],[Order Date]],"mmmm")</f>
        <v>March</v>
      </c>
      <c r="AB455" s="8" t="str">
        <f>TEXT(Table1[[#This Row],[Order Date]],"yyyy")</f>
        <v>2015</v>
      </c>
      <c r="AC455" s="10">
        <v>42071</v>
      </c>
      <c r="AD455" s="2">
        <v>-62.23</v>
      </c>
      <c r="AE455" s="2">
        <v>8</v>
      </c>
      <c r="AF455" s="2">
        <v>50.88</v>
      </c>
      <c r="AG455" s="2">
        <v>86870</v>
      </c>
      <c r="AH455" s="7" t="str">
        <f>IF(COUNTIF(Returns!$A$2:$A$1635,Orders!AG455)&gt;0,"Returned","Not Returned")</f>
        <v>Not Returned</v>
      </c>
    </row>
    <row r="456" spans="5:34" ht="12.75" customHeight="1" thickTop="1" thickBot="1">
      <c r="E456" s="11">
        <v>20001</v>
      </c>
      <c r="F456" s="12" t="s">
        <v>37</v>
      </c>
      <c r="G456" s="12">
        <v>0.01</v>
      </c>
      <c r="H456" s="12">
        <v>150.97999999999999</v>
      </c>
      <c r="I456" s="12">
        <v>30</v>
      </c>
      <c r="J456" s="12">
        <v>799</v>
      </c>
      <c r="K456" s="7" t="str">
        <f>IF(COUNTIF(Table1[Customer ID],Table1[[#This Row],[Customer ID]])&gt;1,"Repeat Customer","One-Time Customer")</f>
        <v>Repeat Customer</v>
      </c>
      <c r="L456" s="12" t="s">
        <v>930</v>
      </c>
      <c r="M456" s="12" t="s">
        <v>39</v>
      </c>
      <c r="N456" s="12" t="s">
        <v>114</v>
      </c>
      <c r="O456" s="12" t="s">
        <v>41</v>
      </c>
      <c r="P456" s="12" t="s">
        <v>42</v>
      </c>
      <c r="Q456" s="12" t="s">
        <v>43</v>
      </c>
      <c r="R456" s="12" t="s">
        <v>931</v>
      </c>
      <c r="S456" s="12">
        <v>0.74</v>
      </c>
      <c r="T456" s="7">
        <f>Table1[[#This Row],[Profit]]/Table1[[#This Row],[Sales]]</f>
        <v>0.13707614297936271</v>
      </c>
      <c r="U456" s="12" t="s">
        <v>33</v>
      </c>
      <c r="V456" s="12" t="s">
        <v>136</v>
      </c>
      <c r="W456" s="12" t="s">
        <v>932</v>
      </c>
      <c r="X456" s="12" t="s">
        <v>933</v>
      </c>
      <c r="Y456" s="12">
        <v>29915</v>
      </c>
      <c r="Z456" s="13">
        <v>42010</v>
      </c>
      <c r="AA456" s="14" t="str">
        <f>TEXT(Table1[[#This Row],[Order Date]],"mmmm")</f>
        <v>January</v>
      </c>
      <c r="AB456" s="8" t="str">
        <f>TEXT(Table1[[#This Row],[Order Date]],"yyyy")</f>
        <v>2015</v>
      </c>
      <c r="AC456" s="13">
        <v>42012</v>
      </c>
      <c r="AD456" s="12">
        <v>131.38200000000001</v>
      </c>
      <c r="AE456" s="12">
        <v>6</v>
      </c>
      <c r="AF456" s="12">
        <v>958.46</v>
      </c>
      <c r="AG456" s="12">
        <v>89909</v>
      </c>
      <c r="AH456" s="7" t="str">
        <f>IF(COUNTIF(Returns!$A$2:$A$1635,Orders!AG456)&gt;0,"Returned","Not Returned")</f>
        <v>Not Returned</v>
      </c>
    </row>
    <row r="457" spans="5:34" ht="12.75" customHeight="1" thickTop="1" thickBot="1">
      <c r="E457" s="9">
        <v>20002</v>
      </c>
      <c r="F457" s="2" t="s">
        <v>37</v>
      </c>
      <c r="G457" s="2">
        <v>0.01</v>
      </c>
      <c r="H457" s="2">
        <v>28.28</v>
      </c>
      <c r="I457" s="2">
        <v>13.99</v>
      </c>
      <c r="J457" s="2">
        <v>799</v>
      </c>
      <c r="K457" s="7" t="str">
        <f>IF(COUNTIF(Table1[Customer ID],Table1[[#This Row],[Customer ID]])&gt;1,"Repeat Customer","One-Time Customer")</f>
        <v>Repeat Customer</v>
      </c>
      <c r="L457" s="2" t="s">
        <v>930</v>
      </c>
      <c r="M457" s="2" t="s">
        <v>27</v>
      </c>
      <c r="N457" s="2" t="s">
        <v>114</v>
      </c>
      <c r="O457" s="2" t="s">
        <v>29</v>
      </c>
      <c r="P457" s="2" t="s">
        <v>141</v>
      </c>
      <c r="Q457" s="2" t="s">
        <v>86</v>
      </c>
      <c r="R457" s="2" t="s">
        <v>934</v>
      </c>
      <c r="S457" s="2">
        <v>0.57999999999999996</v>
      </c>
      <c r="T457" s="7">
        <f>Table1[[#This Row],[Profit]]/Table1[[#This Row],[Sales]]</f>
        <v>-0.2420887105520009</v>
      </c>
      <c r="U457" s="2" t="s">
        <v>33</v>
      </c>
      <c r="V457" s="2" t="s">
        <v>136</v>
      </c>
      <c r="W457" s="2" t="s">
        <v>932</v>
      </c>
      <c r="X457" s="2" t="s">
        <v>933</v>
      </c>
      <c r="Y457" s="2">
        <v>29915</v>
      </c>
      <c r="Z457" s="10">
        <v>42010</v>
      </c>
      <c r="AA457" s="14" t="str">
        <f>TEXT(Table1[[#This Row],[Order Date]],"mmmm")</f>
        <v>January</v>
      </c>
      <c r="AB457" s="8" t="str">
        <f>TEXT(Table1[[#This Row],[Order Date]],"yyyy")</f>
        <v>2015</v>
      </c>
      <c r="AC457" s="10">
        <v>42012</v>
      </c>
      <c r="AD457" s="2">
        <v>-89.292000000000002</v>
      </c>
      <c r="AE457" s="2">
        <v>12</v>
      </c>
      <c r="AF457" s="2">
        <v>368.84</v>
      </c>
      <c r="AG457" s="2">
        <v>89909</v>
      </c>
      <c r="AH457" s="7" t="str">
        <f>IF(COUNTIF(Returns!$A$2:$A$1635,Orders!AG457)&gt;0,"Returned","Not Returned")</f>
        <v>Not Returned</v>
      </c>
    </row>
    <row r="458" spans="5:34" ht="12.75" customHeight="1" thickTop="1" thickBot="1">
      <c r="E458" s="11">
        <v>20003</v>
      </c>
      <c r="F458" s="12" t="s">
        <v>37</v>
      </c>
      <c r="G458" s="12">
        <v>0.03</v>
      </c>
      <c r="H458" s="12">
        <v>35.99</v>
      </c>
      <c r="I458" s="12">
        <v>1.1000000000000001</v>
      </c>
      <c r="J458" s="12">
        <v>799</v>
      </c>
      <c r="K458" s="7" t="str">
        <f>IF(COUNTIF(Table1[Customer ID],Table1[[#This Row],[Customer ID]])&gt;1,"Repeat Customer","One-Time Customer")</f>
        <v>Repeat Customer</v>
      </c>
      <c r="L458" s="12" t="s">
        <v>930</v>
      </c>
      <c r="M458" s="12" t="s">
        <v>49</v>
      </c>
      <c r="N458" s="12" t="s">
        <v>114</v>
      </c>
      <c r="O458" s="12" t="s">
        <v>77</v>
      </c>
      <c r="P458" s="12" t="s">
        <v>78</v>
      </c>
      <c r="Q458" s="12" t="s">
        <v>59</v>
      </c>
      <c r="R458" s="12" t="s">
        <v>935</v>
      </c>
      <c r="S458" s="12">
        <v>0.55000000000000004</v>
      </c>
      <c r="T458" s="7">
        <f>Table1[[#This Row],[Profit]]/Table1[[#This Row],[Sales]]</f>
        <v>-6.8384964355152302</v>
      </c>
      <c r="U458" s="12" t="s">
        <v>33</v>
      </c>
      <c r="V458" s="12" t="s">
        <v>136</v>
      </c>
      <c r="W458" s="12" t="s">
        <v>932</v>
      </c>
      <c r="X458" s="12" t="s">
        <v>933</v>
      </c>
      <c r="Y458" s="12">
        <v>29915</v>
      </c>
      <c r="Z458" s="13">
        <v>42010</v>
      </c>
      <c r="AA458" s="14" t="str">
        <f>TEXT(Table1[[#This Row],[Order Date]],"mmmm")</f>
        <v>January</v>
      </c>
      <c r="AB458" s="8" t="str">
        <f>TEXT(Table1[[#This Row],[Order Date]],"yyyy")</f>
        <v>2015</v>
      </c>
      <c r="AC458" s="13">
        <v>42011</v>
      </c>
      <c r="AD458" s="12">
        <v>-211.036</v>
      </c>
      <c r="AE458" s="12">
        <v>1</v>
      </c>
      <c r="AF458" s="12">
        <v>30.86</v>
      </c>
      <c r="AG458" s="12">
        <v>89909</v>
      </c>
      <c r="AH458" s="7" t="str">
        <f>IF(COUNTIF(Returns!$A$2:$A$1635,Orders!AG458)&gt;0,"Returned","Not Returned")</f>
        <v>Not Returned</v>
      </c>
    </row>
    <row r="459" spans="5:34" ht="12.75" customHeight="1" thickTop="1" thickBot="1">
      <c r="E459" s="9">
        <v>19265</v>
      </c>
      <c r="F459" s="2" t="s">
        <v>106</v>
      </c>
      <c r="G459" s="2">
        <v>0.04</v>
      </c>
      <c r="H459" s="2">
        <v>50.98</v>
      </c>
      <c r="I459" s="2">
        <v>6.5</v>
      </c>
      <c r="J459" s="2">
        <v>800</v>
      </c>
      <c r="K459" s="7" t="str">
        <f>IF(COUNTIF(Table1[Customer ID],Table1[[#This Row],[Customer ID]])&gt;1,"Repeat Customer","One-Time Customer")</f>
        <v>Repeat Customer</v>
      </c>
      <c r="L459" s="2" t="s">
        <v>936</v>
      </c>
      <c r="M459" s="2" t="s">
        <v>49</v>
      </c>
      <c r="N459" s="2" t="s">
        <v>114</v>
      </c>
      <c r="O459" s="2" t="s">
        <v>77</v>
      </c>
      <c r="P459" s="2" t="s">
        <v>180</v>
      </c>
      <c r="Q459" s="2" t="s">
        <v>59</v>
      </c>
      <c r="R459" s="2" t="s">
        <v>937</v>
      </c>
      <c r="S459" s="2">
        <v>0.73</v>
      </c>
      <c r="T459" s="7">
        <f>Table1[[#This Row],[Profit]]/Table1[[#This Row],[Sales]]</f>
        <v>-2.3369995600527934E-2</v>
      </c>
      <c r="U459" s="2" t="s">
        <v>33</v>
      </c>
      <c r="V459" s="2" t="s">
        <v>34</v>
      </c>
      <c r="W459" s="2" t="s">
        <v>212</v>
      </c>
      <c r="X459" s="2" t="s">
        <v>927</v>
      </c>
      <c r="Y459" s="2">
        <v>84067</v>
      </c>
      <c r="Z459" s="10">
        <v>42091</v>
      </c>
      <c r="AA459" s="14" t="str">
        <f>TEXT(Table1[[#This Row],[Order Date]],"mmmm")</f>
        <v>March</v>
      </c>
      <c r="AB459" s="8" t="str">
        <f>TEXT(Table1[[#This Row],[Order Date]],"yyyy")</f>
        <v>2015</v>
      </c>
      <c r="AC459" s="10">
        <v>42097</v>
      </c>
      <c r="AD459" s="2">
        <v>-13.28</v>
      </c>
      <c r="AE459" s="2">
        <v>11</v>
      </c>
      <c r="AF459" s="2">
        <v>568.25</v>
      </c>
      <c r="AG459" s="2">
        <v>89910</v>
      </c>
      <c r="AH459" s="7" t="str">
        <f>IF(COUNTIF(Returns!$A$2:$A$1635,Orders!AG459)&gt;0,"Returned","Not Returned")</f>
        <v>Not Returned</v>
      </c>
    </row>
    <row r="460" spans="5:34" ht="12.75" customHeight="1" thickTop="1" thickBot="1">
      <c r="E460" s="11">
        <v>19266</v>
      </c>
      <c r="F460" s="12" t="s">
        <v>106</v>
      </c>
      <c r="G460" s="12">
        <v>0.02</v>
      </c>
      <c r="H460" s="12">
        <v>6.48</v>
      </c>
      <c r="I460" s="12">
        <v>5.14</v>
      </c>
      <c r="J460" s="12">
        <v>800</v>
      </c>
      <c r="K460" s="7" t="str">
        <f>IF(COUNTIF(Table1[Customer ID],Table1[[#This Row],[Customer ID]])&gt;1,"Repeat Customer","One-Time Customer")</f>
        <v>Repeat Customer</v>
      </c>
      <c r="L460" s="12" t="s">
        <v>936</v>
      </c>
      <c r="M460" s="12" t="s">
        <v>49</v>
      </c>
      <c r="N460" s="12" t="s">
        <v>114</v>
      </c>
      <c r="O460" s="12" t="s">
        <v>29</v>
      </c>
      <c r="P460" s="12" t="s">
        <v>93</v>
      </c>
      <c r="Q460" s="12" t="s">
        <v>59</v>
      </c>
      <c r="R460" s="12" t="s">
        <v>938</v>
      </c>
      <c r="S460" s="12">
        <v>0.37</v>
      </c>
      <c r="T460" s="7">
        <f>Table1[[#This Row],[Profit]]/Table1[[#This Row],[Sales]]</f>
        <v>-0.38433601768514131</v>
      </c>
      <c r="U460" s="12" t="s">
        <v>33</v>
      </c>
      <c r="V460" s="12" t="s">
        <v>34</v>
      </c>
      <c r="W460" s="12" t="s">
        <v>212</v>
      </c>
      <c r="X460" s="12" t="s">
        <v>927</v>
      </c>
      <c r="Y460" s="12">
        <v>84067</v>
      </c>
      <c r="Z460" s="13">
        <v>42091</v>
      </c>
      <c r="AA460" s="14" t="str">
        <f>TEXT(Table1[[#This Row],[Order Date]],"mmmm")</f>
        <v>March</v>
      </c>
      <c r="AB460" s="8" t="str">
        <f>TEXT(Table1[[#This Row],[Order Date]],"yyyy")</f>
        <v>2015</v>
      </c>
      <c r="AC460" s="13">
        <v>42093</v>
      </c>
      <c r="AD460" s="12">
        <v>-48.68</v>
      </c>
      <c r="AE460" s="12">
        <v>19</v>
      </c>
      <c r="AF460" s="12">
        <v>126.66</v>
      </c>
      <c r="AG460" s="12">
        <v>89910</v>
      </c>
      <c r="AH460" s="7" t="str">
        <f>IF(COUNTIF(Returns!$A$2:$A$1635,Orders!AG460)&gt;0,"Returned","Not Returned")</f>
        <v>Not Returned</v>
      </c>
    </row>
    <row r="461" spans="5:34" ht="12.75" customHeight="1" thickTop="1" thickBot="1">
      <c r="E461" s="9">
        <v>22484</v>
      </c>
      <c r="F461" s="2" t="s">
        <v>56</v>
      </c>
      <c r="G461" s="2">
        <v>0.03</v>
      </c>
      <c r="H461" s="2">
        <v>35.99</v>
      </c>
      <c r="I461" s="2">
        <v>5</v>
      </c>
      <c r="J461" s="2">
        <v>803</v>
      </c>
      <c r="K461" s="7" t="str">
        <f>IF(COUNTIF(Table1[Customer ID],Table1[[#This Row],[Customer ID]])&gt;1,"Repeat Customer","One-Time Customer")</f>
        <v>One-Time Customer</v>
      </c>
      <c r="L461" s="2" t="s">
        <v>939</v>
      </c>
      <c r="M461" s="2" t="s">
        <v>49</v>
      </c>
      <c r="N461" s="2" t="s">
        <v>58</v>
      </c>
      <c r="O461" s="2" t="s">
        <v>77</v>
      </c>
      <c r="P461" s="2" t="s">
        <v>78</v>
      </c>
      <c r="Q461" s="2" t="s">
        <v>59</v>
      </c>
      <c r="R461" s="2" t="s">
        <v>717</v>
      </c>
      <c r="S461" s="2">
        <v>0.85</v>
      </c>
      <c r="T461" s="7">
        <f>Table1[[#This Row],[Profit]]/Table1[[#This Row],[Sales]]</f>
        <v>-1.9670432743551483</v>
      </c>
      <c r="U461" s="2" t="s">
        <v>33</v>
      </c>
      <c r="V461" s="2" t="s">
        <v>136</v>
      </c>
      <c r="W461" s="2" t="s">
        <v>362</v>
      </c>
      <c r="X461" s="2" t="s">
        <v>940</v>
      </c>
      <c r="Y461" s="2">
        <v>32168</v>
      </c>
      <c r="Z461" s="10">
        <v>42123</v>
      </c>
      <c r="AA461" s="14" t="str">
        <f>TEXT(Table1[[#This Row],[Order Date]],"mmmm")</f>
        <v>April</v>
      </c>
      <c r="AB461" s="8" t="str">
        <f>TEXT(Table1[[#This Row],[Order Date]],"yyyy")</f>
        <v>2015</v>
      </c>
      <c r="AC461" s="10">
        <v>42124</v>
      </c>
      <c r="AD461" s="2">
        <v>-184.548</v>
      </c>
      <c r="AE461" s="2">
        <v>3</v>
      </c>
      <c r="AF461" s="2">
        <v>93.82</v>
      </c>
      <c r="AG461" s="2">
        <v>90048</v>
      </c>
      <c r="AH461" s="7" t="str">
        <f>IF(COUNTIF(Returns!$A$2:$A$1635,Orders!AG461)&gt;0,"Returned","Not Returned")</f>
        <v>Not Returned</v>
      </c>
    </row>
    <row r="462" spans="5:34" ht="12.75" customHeight="1" thickTop="1" thickBot="1">
      <c r="E462" s="11">
        <v>5722</v>
      </c>
      <c r="F462" s="12" t="s">
        <v>47</v>
      </c>
      <c r="G462" s="12">
        <v>0.06</v>
      </c>
      <c r="H462" s="12">
        <v>179.99</v>
      </c>
      <c r="I462" s="12">
        <v>13.99</v>
      </c>
      <c r="J462" s="12">
        <v>806</v>
      </c>
      <c r="K462" s="7" t="str">
        <f>IF(COUNTIF(Table1[Customer ID],Table1[[#This Row],[Customer ID]])&gt;1,"Repeat Customer","One-Time Customer")</f>
        <v>One-Time Customer</v>
      </c>
      <c r="L462" s="12" t="s">
        <v>941</v>
      </c>
      <c r="M462" s="12" t="s">
        <v>27</v>
      </c>
      <c r="N462" s="12" t="s">
        <v>58</v>
      </c>
      <c r="O462" s="12" t="s">
        <v>77</v>
      </c>
      <c r="P462" s="12" t="s">
        <v>78</v>
      </c>
      <c r="Q462" s="12" t="s">
        <v>86</v>
      </c>
      <c r="R462" s="12" t="s">
        <v>942</v>
      </c>
      <c r="S462" s="12">
        <v>0.56999999999999995</v>
      </c>
      <c r="T462" s="7">
        <f>Table1[[#This Row],[Profit]]/Table1[[#This Row],[Sales]]</f>
        <v>0.14641197852850923</v>
      </c>
      <c r="U462" s="12" t="s">
        <v>33</v>
      </c>
      <c r="V462" s="12" t="s">
        <v>136</v>
      </c>
      <c r="W462" s="12" t="s">
        <v>362</v>
      </c>
      <c r="X462" s="12" t="s">
        <v>447</v>
      </c>
      <c r="Y462" s="12">
        <v>33132</v>
      </c>
      <c r="Z462" s="13">
        <v>42013</v>
      </c>
      <c r="AA462" s="14" t="str">
        <f>TEXT(Table1[[#This Row],[Order Date]],"mmmm")</f>
        <v>January</v>
      </c>
      <c r="AB462" s="8" t="str">
        <f>TEXT(Table1[[#This Row],[Order Date]],"yyyy")</f>
        <v>2015</v>
      </c>
      <c r="AC462" s="13">
        <v>42015</v>
      </c>
      <c r="AD462" s="12">
        <v>1220.03784</v>
      </c>
      <c r="AE462" s="12">
        <v>54</v>
      </c>
      <c r="AF462" s="12">
        <v>8332.91</v>
      </c>
      <c r="AG462" s="12">
        <v>40547</v>
      </c>
      <c r="AH462" s="7" t="str">
        <f>IF(COUNTIF(Returns!$A$2:$A$1635,Orders!AG462)&gt;0,"Returned","Not Returned")</f>
        <v>Not Returned</v>
      </c>
    </row>
    <row r="463" spans="5:34" ht="12.75" customHeight="1" thickTop="1" thickBot="1">
      <c r="E463" s="9">
        <v>21942</v>
      </c>
      <c r="F463" s="2" t="s">
        <v>106</v>
      </c>
      <c r="G463" s="2">
        <v>0.09</v>
      </c>
      <c r="H463" s="2">
        <v>5.84</v>
      </c>
      <c r="I463" s="2">
        <v>0.83</v>
      </c>
      <c r="J463" s="2">
        <v>820</v>
      </c>
      <c r="K463" s="7" t="str">
        <f>IF(COUNTIF(Table1[Customer ID],Table1[[#This Row],[Customer ID]])&gt;1,"Repeat Customer","One-Time Customer")</f>
        <v>One-Time Customer</v>
      </c>
      <c r="L463" s="2" t="s">
        <v>943</v>
      </c>
      <c r="M463" s="2" t="s">
        <v>49</v>
      </c>
      <c r="N463" s="2" t="s">
        <v>58</v>
      </c>
      <c r="O463" s="2" t="s">
        <v>29</v>
      </c>
      <c r="P463" s="2" t="s">
        <v>30</v>
      </c>
      <c r="Q463" s="2" t="s">
        <v>31</v>
      </c>
      <c r="R463" s="2" t="s">
        <v>944</v>
      </c>
      <c r="S463" s="2">
        <v>0.49</v>
      </c>
      <c r="T463" s="7">
        <f>Table1[[#This Row],[Profit]]/Table1[[#This Row],[Sales]]</f>
        <v>-0.48644067796610169</v>
      </c>
      <c r="U463" s="2" t="s">
        <v>33</v>
      </c>
      <c r="V463" s="2" t="s">
        <v>34</v>
      </c>
      <c r="W463" s="2" t="s">
        <v>35</v>
      </c>
      <c r="X463" s="2" t="s">
        <v>945</v>
      </c>
      <c r="Y463" s="2">
        <v>99362</v>
      </c>
      <c r="Z463" s="10">
        <v>42145</v>
      </c>
      <c r="AA463" s="14" t="str">
        <f>TEXT(Table1[[#This Row],[Order Date]],"mmmm")</f>
        <v>May</v>
      </c>
      <c r="AB463" s="8" t="str">
        <f>TEXT(Table1[[#This Row],[Order Date]],"yyyy")</f>
        <v>2015</v>
      </c>
      <c r="AC463" s="10">
        <v>42149</v>
      </c>
      <c r="AD463" s="2">
        <v>-2.87</v>
      </c>
      <c r="AE463" s="2">
        <v>1</v>
      </c>
      <c r="AF463" s="2">
        <v>5.9</v>
      </c>
      <c r="AG463" s="2">
        <v>90244</v>
      </c>
      <c r="AH463" s="7" t="str">
        <f>IF(COUNTIF(Returns!$A$2:$A$1635,Orders!AG463)&gt;0,"Returned","Not Returned")</f>
        <v>Not Returned</v>
      </c>
    </row>
    <row r="464" spans="5:34" ht="12.75" customHeight="1" thickTop="1" thickBot="1">
      <c r="E464" s="11">
        <v>20661</v>
      </c>
      <c r="F464" s="12" t="s">
        <v>106</v>
      </c>
      <c r="G464" s="12">
        <v>0.04</v>
      </c>
      <c r="H464" s="12">
        <v>6.24</v>
      </c>
      <c r="I464" s="12">
        <v>5.22</v>
      </c>
      <c r="J464" s="12">
        <v>823</v>
      </c>
      <c r="K464" s="7" t="str">
        <f>IF(COUNTIF(Table1[Customer ID],Table1[[#This Row],[Customer ID]])&gt;1,"Repeat Customer","One-Time Customer")</f>
        <v>One-Time Customer</v>
      </c>
      <c r="L464" s="12" t="s">
        <v>946</v>
      </c>
      <c r="M464" s="12" t="s">
        <v>49</v>
      </c>
      <c r="N464" s="12" t="s">
        <v>58</v>
      </c>
      <c r="O464" s="12" t="s">
        <v>41</v>
      </c>
      <c r="P464" s="12" t="s">
        <v>50</v>
      </c>
      <c r="Q464" s="12" t="s">
        <v>59</v>
      </c>
      <c r="R464" s="12" t="s">
        <v>947</v>
      </c>
      <c r="S464" s="12">
        <v>0.6</v>
      </c>
      <c r="T464" s="7">
        <f>Table1[[#This Row],[Profit]]/Table1[[#This Row],[Sales]]</f>
        <v>5.4604262744609243E-2</v>
      </c>
      <c r="U464" s="12" t="s">
        <v>33</v>
      </c>
      <c r="V464" s="12" t="s">
        <v>136</v>
      </c>
      <c r="W464" s="12" t="s">
        <v>244</v>
      </c>
      <c r="X464" s="12" t="s">
        <v>948</v>
      </c>
      <c r="Y464" s="12">
        <v>37167</v>
      </c>
      <c r="Z464" s="13">
        <v>42016</v>
      </c>
      <c r="AA464" s="14" t="str">
        <f>TEXT(Table1[[#This Row],[Order Date]],"mmmm")</f>
        <v>January</v>
      </c>
      <c r="AB464" s="8" t="str">
        <f>TEXT(Table1[[#This Row],[Order Date]],"yyyy")</f>
        <v>2015</v>
      </c>
      <c r="AC464" s="13">
        <v>42021</v>
      </c>
      <c r="AD464" s="12">
        <v>4.3808999999999996</v>
      </c>
      <c r="AE464" s="12">
        <v>13</v>
      </c>
      <c r="AF464" s="12">
        <v>80.23</v>
      </c>
      <c r="AG464" s="12">
        <v>89257</v>
      </c>
      <c r="AH464" s="7" t="str">
        <f>IF(COUNTIF(Returns!$A$2:$A$1635,Orders!AG464)&gt;0,"Returned","Not Returned")</f>
        <v>Not Returned</v>
      </c>
    </row>
    <row r="465" spans="5:34" ht="12.75" customHeight="1" thickTop="1" thickBot="1">
      <c r="E465" s="9">
        <v>20663</v>
      </c>
      <c r="F465" s="2" t="s">
        <v>106</v>
      </c>
      <c r="G465" s="2">
        <v>0.09</v>
      </c>
      <c r="H465" s="2">
        <v>260.98</v>
      </c>
      <c r="I465" s="2">
        <v>41.91</v>
      </c>
      <c r="J465" s="2">
        <v>824</v>
      </c>
      <c r="K465" s="7" t="str">
        <f>IF(COUNTIF(Table1[Customer ID],Table1[[#This Row],[Customer ID]])&gt;1,"Repeat Customer","One-Time Customer")</f>
        <v>One-Time Customer</v>
      </c>
      <c r="L465" s="2" t="s">
        <v>949</v>
      </c>
      <c r="M465" s="2" t="s">
        <v>39</v>
      </c>
      <c r="N465" s="2" t="s">
        <v>58</v>
      </c>
      <c r="O465" s="2" t="s">
        <v>41</v>
      </c>
      <c r="P465" s="2" t="s">
        <v>191</v>
      </c>
      <c r="Q465" s="2" t="s">
        <v>121</v>
      </c>
      <c r="R465" s="2" t="s">
        <v>950</v>
      </c>
      <c r="S465" s="2">
        <v>0.59</v>
      </c>
      <c r="T465" s="7">
        <f>Table1[[#This Row],[Profit]]/Table1[[#This Row],[Sales]]</f>
        <v>-4.9265978776468287E-2</v>
      </c>
      <c r="U465" s="2" t="s">
        <v>33</v>
      </c>
      <c r="V465" s="2" t="s">
        <v>136</v>
      </c>
      <c r="W465" s="2" t="s">
        <v>244</v>
      </c>
      <c r="X465" s="2" t="s">
        <v>951</v>
      </c>
      <c r="Y465" s="2">
        <v>37174</v>
      </c>
      <c r="Z465" s="10">
        <v>42016</v>
      </c>
      <c r="AA465" s="14" t="str">
        <f>TEXT(Table1[[#This Row],[Order Date]],"mmmm")</f>
        <v>January</v>
      </c>
      <c r="AB465" s="8" t="str">
        <f>TEXT(Table1[[#This Row],[Order Date]],"yyyy")</f>
        <v>2015</v>
      </c>
      <c r="AC465" s="10">
        <v>42023</v>
      </c>
      <c r="AD465" s="2">
        <v>-100.744</v>
      </c>
      <c r="AE465" s="2">
        <v>8</v>
      </c>
      <c r="AF465" s="2">
        <v>2044.9</v>
      </c>
      <c r="AG465" s="2">
        <v>89257</v>
      </c>
      <c r="AH465" s="7" t="str">
        <f>IF(COUNTIF(Returns!$A$2:$A$1635,Orders!AG465)&gt;0,"Returned","Not Returned")</f>
        <v>Not Returned</v>
      </c>
    </row>
    <row r="466" spans="5:34" ht="12.75" customHeight="1" thickTop="1" thickBot="1">
      <c r="E466" s="11">
        <v>21350</v>
      </c>
      <c r="F466" s="12" t="s">
        <v>47</v>
      </c>
      <c r="G466" s="12">
        <v>0</v>
      </c>
      <c r="H466" s="12">
        <v>11.97</v>
      </c>
      <c r="I466" s="12">
        <v>4.9800000000000004</v>
      </c>
      <c r="J466" s="12">
        <v>825</v>
      </c>
      <c r="K466" s="7" t="str">
        <f>IF(COUNTIF(Table1[Customer ID],Table1[[#This Row],[Customer ID]])&gt;1,"Repeat Customer","One-Time Customer")</f>
        <v>One-Time Customer</v>
      </c>
      <c r="L466" s="12" t="s">
        <v>952</v>
      </c>
      <c r="M466" s="12" t="s">
        <v>49</v>
      </c>
      <c r="N466" s="12" t="s">
        <v>40</v>
      </c>
      <c r="O466" s="12" t="s">
        <v>29</v>
      </c>
      <c r="P466" s="12" t="s">
        <v>257</v>
      </c>
      <c r="Q466" s="12" t="s">
        <v>59</v>
      </c>
      <c r="R466" s="12" t="s">
        <v>584</v>
      </c>
      <c r="S466" s="12">
        <v>0.57999999999999996</v>
      </c>
      <c r="T466" s="7">
        <f>Table1[[#This Row],[Profit]]/Table1[[#This Row],[Sales]]</f>
        <v>6.3489681050656735E-2</v>
      </c>
      <c r="U466" s="12" t="s">
        <v>33</v>
      </c>
      <c r="V466" s="12" t="s">
        <v>61</v>
      </c>
      <c r="W466" s="12" t="s">
        <v>130</v>
      </c>
      <c r="X466" s="12" t="s">
        <v>953</v>
      </c>
      <c r="Y466" s="12">
        <v>79605</v>
      </c>
      <c r="Z466" s="13">
        <v>42145</v>
      </c>
      <c r="AA466" s="14" t="str">
        <f>TEXT(Table1[[#This Row],[Order Date]],"mmmm")</f>
        <v>May</v>
      </c>
      <c r="AB466" s="8" t="str">
        <f>TEXT(Table1[[#This Row],[Order Date]],"yyyy")</f>
        <v>2015</v>
      </c>
      <c r="AC466" s="13">
        <v>42148</v>
      </c>
      <c r="AD466" s="12">
        <v>3.3840000000000039</v>
      </c>
      <c r="AE466" s="12">
        <v>4</v>
      </c>
      <c r="AF466" s="12">
        <v>53.3</v>
      </c>
      <c r="AG466" s="12">
        <v>89258</v>
      </c>
      <c r="AH466" s="7" t="str">
        <f>IF(COUNTIF(Returns!$A$2:$A$1635,Orders!AG466)&gt;0,"Returned","Not Returned")</f>
        <v>Not Returned</v>
      </c>
    </row>
    <row r="467" spans="5:34" ht="12.75" customHeight="1" thickTop="1" thickBot="1">
      <c r="E467" s="9">
        <v>24842</v>
      </c>
      <c r="F467" s="2" t="s">
        <v>56</v>
      </c>
      <c r="G467" s="2">
        <v>0.01</v>
      </c>
      <c r="H467" s="2">
        <v>6.98</v>
      </c>
      <c r="I467" s="2">
        <v>1.6</v>
      </c>
      <c r="J467" s="2">
        <v>827</v>
      </c>
      <c r="K467" s="7" t="str">
        <f>IF(COUNTIF(Table1[Customer ID],Table1[[#This Row],[Customer ID]])&gt;1,"Repeat Customer","One-Time Customer")</f>
        <v>One-Time Customer</v>
      </c>
      <c r="L467" s="2" t="s">
        <v>954</v>
      </c>
      <c r="M467" s="2" t="s">
        <v>49</v>
      </c>
      <c r="N467" s="2" t="s">
        <v>40</v>
      </c>
      <c r="O467" s="2" t="s">
        <v>29</v>
      </c>
      <c r="P467" s="2" t="s">
        <v>93</v>
      </c>
      <c r="Q467" s="2" t="s">
        <v>31</v>
      </c>
      <c r="R467" s="2" t="s">
        <v>955</v>
      </c>
      <c r="S467" s="2">
        <v>0.38</v>
      </c>
      <c r="T467" s="7">
        <f>Table1[[#This Row],[Profit]]/Table1[[#This Row],[Sales]]</f>
        <v>1.5777473780209762E-2</v>
      </c>
      <c r="U467" s="2" t="s">
        <v>33</v>
      </c>
      <c r="V467" s="2" t="s">
        <v>61</v>
      </c>
      <c r="W467" s="2" t="s">
        <v>130</v>
      </c>
      <c r="X467" s="2" t="s">
        <v>956</v>
      </c>
      <c r="Y467" s="2">
        <v>79109</v>
      </c>
      <c r="Z467" s="10">
        <v>42149</v>
      </c>
      <c r="AA467" s="14" t="str">
        <f>TEXT(Table1[[#This Row],[Order Date]],"mmmm")</f>
        <v>May</v>
      </c>
      <c r="AB467" s="8" t="str">
        <f>TEXT(Table1[[#This Row],[Order Date]],"yyyy")</f>
        <v>2015</v>
      </c>
      <c r="AC467" s="10">
        <v>42150</v>
      </c>
      <c r="AD467" s="2">
        <v>0.34600000000000009</v>
      </c>
      <c r="AE467" s="2">
        <v>3</v>
      </c>
      <c r="AF467" s="2">
        <v>21.93</v>
      </c>
      <c r="AG467" s="2">
        <v>89259</v>
      </c>
      <c r="AH467" s="7" t="str">
        <f>IF(COUNTIF(Returns!$A$2:$A$1635,Orders!AG467)&gt;0,"Returned","Not Returned")</f>
        <v>Not Returned</v>
      </c>
    </row>
    <row r="468" spans="5:34" ht="12.75" customHeight="1" thickTop="1" thickBot="1">
      <c r="E468" s="11">
        <v>24236</v>
      </c>
      <c r="F468" s="12" t="s">
        <v>37</v>
      </c>
      <c r="G468" s="12">
        <v>0.01</v>
      </c>
      <c r="H468" s="12">
        <v>5.18</v>
      </c>
      <c r="I468" s="12">
        <v>2.04</v>
      </c>
      <c r="J468" s="12">
        <v>829</v>
      </c>
      <c r="K468" s="7" t="str">
        <f>IF(COUNTIF(Table1[Customer ID],Table1[[#This Row],[Customer ID]])&gt;1,"Repeat Customer","One-Time Customer")</f>
        <v>One-Time Customer</v>
      </c>
      <c r="L468" s="12" t="s">
        <v>957</v>
      </c>
      <c r="M468" s="12" t="s">
        <v>49</v>
      </c>
      <c r="N468" s="12" t="s">
        <v>28</v>
      </c>
      <c r="O468" s="12" t="s">
        <v>29</v>
      </c>
      <c r="P468" s="12" t="s">
        <v>93</v>
      </c>
      <c r="Q468" s="12" t="s">
        <v>31</v>
      </c>
      <c r="R468" s="12" t="s">
        <v>167</v>
      </c>
      <c r="S468" s="12">
        <v>0.36</v>
      </c>
      <c r="T468" s="7">
        <f>Table1[[#This Row],[Profit]]/Table1[[#This Row],[Sales]]</f>
        <v>-0.62030920590302174</v>
      </c>
      <c r="U468" s="12" t="s">
        <v>33</v>
      </c>
      <c r="V468" s="12" t="s">
        <v>136</v>
      </c>
      <c r="W468" s="12" t="s">
        <v>958</v>
      </c>
      <c r="X468" s="12" t="s">
        <v>959</v>
      </c>
      <c r="Y468" s="12">
        <v>71854</v>
      </c>
      <c r="Z468" s="13">
        <v>42057</v>
      </c>
      <c r="AA468" s="14" t="str">
        <f>TEXT(Table1[[#This Row],[Order Date]],"mmmm")</f>
        <v>February</v>
      </c>
      <c r="AB468" s="8" t="str">
        <f>TEXT(Table1[[#This Row],[Order Date]],"yyyy")</f>
        <v>2015</v>
      </c>
      <c r="AC468" s="13">
        <v>42059</v>
      </c>
      <c r="AD468" s="12">
        <v>-17.654</v>
      </c>
      <c r="AE468" s="12">
        <v>5</v>
      </c>
      <c r="AF468" s="12">
        <v>28.46</v>
      </c>
      <c r="AG468" s="12">
        <v>90271</v>
      </c>
      <c r="AH468" s="7" t="str">
        <f>IF(COUNTIF(Returns!$A$2:$A$1635,Orders!AG468)&gt;0,"Returned","Not Returned")</f>
        <v>Not Returned</v>
      </c>
    </row>
    <row r="469" spans="5:34" ht="12.75" customHeight="1" thickTop="1" thickBot="1">
      <c r="E469" s="9">
        <v>20664</v>
      </c>
      <c r="F469" s="2" t="s">
        <v>25</v>
      </c>
      <c r="G469" s="2">
        <v>0.01</v>
      </c>
      <c r="H469" s="2">
        <v>14.42</v>
      </c>
      <c r="I469" s="2">
        <v>6.75</v>
      </c>
      <c r="J469" s="2">
        <v>830</v>
      </c>
      <c r="K469" s="7" t="str">
        <f>IF(COUNTIF(Table1[Customer ID],Table1[[#This Row],[Customer ID]])&gt;1,"Repeat Customer","One-Time Customer")</f>
        <v>One-Time Customer</v>
      </c>
      <c r="L469" s="2" t="s">
        <v>960</v>
      </c>
      <c r="M469" s="2" t="s">
        <v>49</v>
      </c>
      <c r="N469" s="2" t="s">
        <v>28</v>
      </c>
      <c r="O469" s="2" t="s">
        <v>29</v>
      </c>
      <c r="P469" s="2" t="s">
        <v>257</v>
      </c>
      <c r="Q469" s="2" t="s">
        <v>86</v>
      </c>
      <c r="R469" s="2" t="s">
        <v>571</v>
      </c>
      <c r="S469" s="2">
        <v>0.52</v>
      </c>
      <c r="T469" s="7">
        <f>Table1[[#This Row],[Profit]]/Table1[[#This Row],[Sales]]</f>
        <v>-0.15377599822044269</v>
      </c>
      <c r="U469" s="2" t="s">
        <v>33</v>
      </c>
      <c r="V469" s="2" t="s">
        <v>34</v>
      </c>
      <c r="W469" s="2" t="s">
        <v>255</v>
      </c>
      <c r="X469" s="2" t="s">
        <v>961</v>
      </c>
      <c r="Y469" s="2">
        <v>80033</v>
      </c>
      <c r="Z469" s="10">
        <v>42028</v>
      </c>
      <c r="AA469" s="14" t="str">
        <f>TEXT(Table1[[#This Row],[Order Date]],"mmmm")</f>
        <v>January</v>
      </c>
      <c r="AB469" s="8" t="str">
        <f>TEXT(Table1[[#This Row],[Order Date]],"yyyy")</f>
        <v>2015</v>
      </c>
      <c r="AC469" s="10">
        <v>42028</v>
      </c>
      <c r="AD469" s="2">
        <v>-13.826000000000001</v>
      </c>
      <c r="AE469" s="2">
        <v>6</v>
      </c>
      <c r="AF469" s="2">
        <v>89.91</v>
      </c>
      <c r="AG469" s="2">
        <v>90270</v>
      </c>
      <c r="AH469" s="7" t="str">
        <f>IF(COUNTIF(Returns!$A$2:$A$1635,Orders!AG469)&gt;0,"Returned","Not Returned")</f>
        <v>Not Returned</v>
      </c>
    </row>
    <row r="470" spans="5:34" ht="12.75" customHeight="1" thickTop="1" thickBot="1">
      <c r="E470" s="11">
        <v>19173</v>
      </c>
      <c r="F470" s="12" t="s">
        <v>25</v>
      </c>
      <c r="G470" s="12">
        <v>0</v>
      </c>
      <c r="H470" s="12">
        <v>11.66</v>
      </c>
      <c r="I470" s="12">
        <v>8.99</v>
      </c>
      <c r="J470" s="12">
        <v>833</v>
      </c>
      <c r="K470" s="7" t="str">
        <f>IF(COUNTIF(Table1[Customer ID],Table1[[#This Row],[Customer ID]])&gt;1,"Repeat Customer","One-Time Customer")</f>
        <v>One-Time Customer</v>
      </c>
      <c r="L470" s="12" t="s">
        <v>962</v>
      </c>
      <c r="M470" s="12" t="s">
        <v>27</v>
      </c>
      <c r="N470" s="12" t="s">
        <v>28</v>
      </c>
      <c r="O470" s="12" t="s">
        <v>29</v>
      </c>
      <c r="P470" s="12" t="s">
        <v>30</v>
      </c>
      <c r="Q470" s="12" t="s">
        <v>51</v>
      </c>
      <c r="R470" s="12" t="s">
        <v>963</v>
      </c>
      <c r="S470" s="12">
        <v>0.59</v>
      </c>
      <c r="T470" s="7">
        <f>Table1[[#This Row],[Profit]]/Table1[[#This Row],[Sales]]</f>
        <v>-1.4704353476283303</v>
      </c>
      <c r="U470" s="12" t="s">
        <v>33</v>
      </c>
      <c r="V470" s="12" t="s">
        <v>34</v>
      </c>
      <c r="W470" s="12" t="s">
        <v>45</v>
      </c>
      <c r="X470" s="12" t="s">
        <v>964</v>
      </c>
      <c r="Y470" s="12">
        <v>95020</v>
      </c>
      <c r="Z470" s="13">
        <v>42013</v>
      </c>
      <c r="AA470" s="14" t="str">
        <f>TEXT(Table1[[#This Row],[Order Date]],"mmmm")</f>
        <v>January</v>
      </c>
      <c r="AB470" s="8" t="str">
        <f>TEXT(Table1[[#This Row],[Order Date]],"yyyy")</f>
        <v>2015</v>
      </c>
      <c r="AC470" s="13">
        <v>42015</v>
      </c>
      <c r="AD470" s="12">
        <v>-203.67000000000002</v>
      </c>
      <c r="AE470" s="12">
        <v>11</v>
      </c>
      <c r="AF470" s="12">
        <v>138.51</v>
      </c>
      <c r="AG470" s="12">
        <v>89770</v>
      </c>
      <c r="AH470" s="7" t="str">
        <f>IF(COUNTIF(Returns!$A$2:$A$1635,Orders!AG470)&gt;0,"Returned","Not Returned")</f>
        <v>Not Returned</v>
      </c>
    </row>
    <row r="471" spans="5:34" ht="12.75" customHeight="1" thickTop="1" thickBot="1">
      <c r="E471" s="9">
        <v>19383</v>
      </c>
      <c r="F471" s="2" t="s">
        <v>37</v>
      </c>
      <c r="G471" s="2">
        <v>7.0000000000000007E-2</v>
      </c>
      <c r="H471" s="2">
        <v>6.08</v>
      </c>
      <c r="I471" s="2">
        <v>0.91</v>
      </c>
      <c r="J471" s="2">
        <v>850</v>
      </c>
      <c r="K471" s="7" t="str">
        <f>IF(COUNTIF(Table1[Customer ID],Table1[[#This Row],[Customer ID]])&gt;1,"Repeat Customer","One-Time Customer")</f>
        <v>One-Time Customer</v>
      </c>
      <c r="L471" s="2" t="s">
        <v>965</v>
      </c>
      <c r="M471" s="2" t="s">
        <v>49</v>
      </c>
      <c r="N471" s="2" t="s">
        <v>28</v>
      </c>
      <c r="O471" s="2" t="s">
        <v>29</v>
      </c>
      <c r="P471" s="2" t="s">
        <v>30</v>
      </c>
      <c r="Q471" s="2" t="s">
        <v>31</v>
      </c>
      <c r="R471" s="2" t="s">
        <v>966</v>
      </c>
      <c r="S471" s="2">
        <v>0.51</v>
      </c>
      <c r="T471" s="7">
        <f>Table1[[#This Row],[Profit]]/Table1[[#This Row],[Sales]]</f>
        <v>0.46639656816015251</v>
      </c>
      <c r="U471" s="2" t="s">
        <v>33</v>
      </c>
      <c r="V471" s="2" t="s">
        <v>34</v>
      </c>
      <c r="W471" s="2" t="s">
        <v>45</v>
      </c>
      <c r="X471" s="2" t="s">
        <v>967</v>
      </c>
      <c r="Y471" s="2">
        <v>93117</v>
      </c>
      <c r="Z471" s="10">
        <v>42070</v>
      </c>
      <c r="AA471" s="14" t="str">
        <f>TEXT(Table1[[#This Row],[Order Date]],"mmmm")</f>
        <v>March</v>
      </c>
      <c r="AB471" s="8" t="str">
        <f>TEXT(Table1[[#This Row],[Order Date]],"yyyy")</f>
        <v>2015</v>
      </c>
      <c r="AC471" s="10">
        <v>42071</v>
      </c>
      <c r="AD471" s="2">
        <v>19.57</v>
      </c>
      <c r="AE471" s="2">
        <v>7</v>
      </c>
      <c r="AF471" s="2">
        <v>41.96</v>
      </c>
      <c r="AG471" s="2">
        <v>88569</v>
      </c>
      <c r="AH471" s="7" t="str">
        <f>IF(COUNTIF(Returns!$A$2:$A$1635,Orders!AG471)&gt;0,"Returned","Not Returned")</f>
        <v>Not Returned</v>
      </c>
    </row>
    <row r="472" spans="5:34" ht="12.75" customHeight="1" thickTop="1" thickBot="1">
      <c r="E472" s="11">
        <v>20604</v>
      </c>
      <c r="F472" s="12" t="s">
        <v>106</v>
      </c>
      <c r="G472" s="12">
        <v>0.1</v>
      </c>
      <c r="H472" s="12">
        <v>50.98</v>
      </c>
      <c r="I472" s="12">
        <v>22.24</v>
      </c>
      <c r="J472" s="12">
        <v>851</v>
      </c>
      <c r="K472" s="7" t="str">
        <f>IF(COUNTIF(Table1[Customer ID],Table1[[#This Row],[Customer ID]])&gt;1,"Repeat Customer","One-Time Customer")</f>
        <v>Repeat Customer</v>
      </c>
      <c r="L472" s="12" t="s">
        <v>968</v>
      </c>
      <c r="M472" s="12" t="s">
        <v>49</v>
      </c>
      <c r="N472" s="12" t="s">
        <v>28</v>
      </c>
      <c r="O472" s="12" t="s">
        <v>41</v>
      </c>
      <c r="P472" s="12" t="s">
        <v>50</v>
      </c>
      <c r="Q472" s="12" t="s">
        <v>236</v>
      </c>
      <c r="R472" s="12" t="s">
        <v>969</v>
      </c>
      <c r="S472" s="12">
        <v>0.55000000000000004</v>
      </c>
      <c r="T472" s="7">
        <f>Table1[[#This Row],[Profit]]/Table1[[#This Row],[Sales]]</f>
        <v>0.32638126600804979</v>
      </c>
      <c r="U472" s="12" t="s">
        <v>33</v>
      </c>
      <c r="V472" s="12" t="s">
        <v>34</v>
      </c>
      <c r="W472" s="12" t="s">
        <v>45</v>
      </c>
      <c r="X472" s="12" t="s">
        <v>970</v>
      </c>
      <c r="Y472" s="12">
        <v>91745</v>
      </c>
      <c r="Z472" s="13">
        <v>42060</v>
      </c>
      <c r="AA472" s="14" t="str">
        <f>TEXT(Table1[[#This Row],[Order Date]],"mmmm")</f>
        <v>February</v>
      </c>
      <c r="AB472" s="8" t="str">
        <f>TEXT(Table1[[#This Row],[Order Date]],"yyyy")</f>
        <v>2015</v>
      </c>
      <c r="AC472" s="13">
        <v>42062</v>
      </c>
      <c r="AD472" s="12">
        <v>98.12</v>
      </c>
      <c r="AE472" s="12">
        <v>6</v>
      </c>
      <c r="AF472" s="12">
        <v>300.63</v>
      </c>
      <c r="AG472" s="12">
        <v>88568</v>
      </c>
      <c r="AH472" s="7" t="str">
        <f>IF(COUNTIF(Returns!$A$2:$A$1635,Orders!AG472)&gt;0,"Returned","Not Returned")</f>
        <v>Not Returned</v>
      </c>
    </row>
    <row r="473" spans="5:34" ht="12.75" customHeight="1" thickTop="1" thickBot="1">
      <c r="E473" s="9">
        <v>19384</v>
      </c>
      <c r="F473" s="2" t="s">
        <v>37</v>
      </c>
      <c r="G473" s="2">
        <v>0.08</v>
      </c>
      <c r="H473" s="2">
        <v>19.899999999999999</v>
      </c>
      <c r="I473" s="2">
        <v>5.29</v>
      </c>
      <c r="J473" s="2">
        <v>851</v>
      </c>
      <c r="K473" s="7" t="str">
        <f>IF(COUNTIF(Table1[Customer ID],Table1[[#This Row],[Customer ID]])&gt;1,"Repeat Customer","One-Time Customer")</f>
        <v>Repeat Customer</v>
      </c>
      <c r="L473" s="2" t="s">
        <v>968</v>
      </c>
      <c r="M473" s="2" t="s">
        <v>49</v>
      </c>
      <c r="N473" s="2" t="s">
        <v>28</v>
      </c>
      <c r="O473" s="2" t="s">
        <v>29</v>
      </c>
      <c r="P473" s="2" t="s">
        <v>257</v>
      </c>
      <c r="Q473" s="2" t="s">
        <v>86</v>
      </c>
      <c r="R473" s="2" t="s">
        <v>971</v>
      </c>
      <c r="S473" s="2">
        <v>0.4</v>
      </c>
      <c r="T473" s="7">
        <f>Table1[[#This Row],[Profit]]/Table1[[#This Row],[Sales]]</f>
        <v>0.44543791067121347</v>
      </c>
      <c r="U473" s="2" t="s">
        <v>33</v>
      </c>
      <c r="V473" s="2" t="s">
        <v>34</v>
      </c>
      <c r="W473" s="2" t="s">
        <v>45</v>
      </c>
      <c r="X473" s="2" t="s">
        <v>970</v>
      </c>
      <c r="Y473" s="2">
        <v>91745</v>
      </c>
      <c r="Z473" s="10">
        <v>42070</v>
      </c>
      <c r="AA473" s="14" t="str">
        <f>TEXT(Table1[[#This Row],[Order Date]],"mmmm")</f>
        <v>March</v>
      </c>
      <c r="AB473" s="8" t="str">
        <f>TEXT(Table1[[#This Row],[Order Date]],"yyyy")</f>
        <v>2015</v>
      </c>
      <c r="AC473" s="10">
        <v>42072</v>
      </c>
      <c r="AD473" s="2">
        <v>107.11</v>
      </c>
      <c r="AE473" s="2">
        <v>13</v>
      </c>
      <c r="AF473" s="2">
        <v>240.46</v>
      </c>
      <c r="AG473" s="2">
        <v>88569</v>
      </c>
      <c r="AH473" s="7" t="str">
        <f>IF(COUNTIF(Returns!$A$2:$A$1635,Orders!AG473)&gt;0,"Returned","Not Returned")</f>
        <v>Not Returned</v>
      </c>
    </row>
    <row r="474" spans="5:34" ht="12.75" customHeight="1" thickTop="1" thickBot="1">
      <c r="E474" s="11">
        <v>19385</v>
      </c>
      <c r="F474" s="12" t="s">
        <v>37</v>
      </c>
      <c r="G474" s="12">
        <v>0.02</v>
      </c>
      <c r="H474" s="12">
        <v>3.36</v>
      </c>
      <c r="I474" s="12">
        <v>6.27</v>
      </c>
      <c r="J474" s="12">
        <v>851</v>
      </c>
      <c r="K474" s="7" t="str">
        <f>IF(COUNTIF(Table1[Customer ID],Table1[[#This Row],[Customer ID]])&gt;1,"Repeat Customer","One-Time Customer")</f>
        <v>Repeat Customer</v>
      </c>
      <c r="L474" s="12" t="s">
        <v>968</v>
      </c>
      <c r="M474" s="12" t="s">
        <v>49</v>
      </c>
      <c r="N474" s="12" t="s">
        <v>28</v>
      </c>
      <c r="O474" s="12" t="s">
        <v>29</v>
      </c>
      <c r="P474" s="12" t="s">
        <v>109</v>
      </c>
      <c r="Q474" s="12" t="s">
        <v>59</v>
      </c>
      <c r="R474" s="12" t="s">
        <v>586</v>
      </c>
      <c r="S474" s="12">
        <v>0.4</v>
      </c>
      <c r="T474" s="7">
        <f>Table1[[#This Row],[Profit]]/Table1[[#This Row],[Sales]]</f>
        <v>-2.9178455723542118</v>
      </c>
      <c r="U474" s="12" t="s">
        <v>33</v>
      </c>
      <c r="V474" s="12" t="s">
        <v>34</v>
      </c>
      <c r="W474" s="12" t="s">
        <v>45</v>
      </c>
      <c r="X474" s="12" t="s">
        <v>970</v>
      </c>
      <c r="Y474" s="12">
        <v>91745</v>
      </c>
      <c r="Z474" s="13">
        <v>42070</v>
      </c>
      <c r="AA474" s="14" t="str">
        <f>TEXT(Table1[[#This Row],[Order Date]],"mmmm")</f>
        <v>March</v>
      </c>
      <c r="AB474" s="8" t="str">
        <f>TEXT(Table1[[#This Row],[Order Date]],"yyyy")</f>
        <v>2015</v>
      </c>
      <c r="AC474" s="13">
        <v>42072</v>
      </c>
      <c r="AD474" s="12">
        <v>-216.154</v>
      </c>
      <c r="AE474" s="12">
        <v>21</v>
      </c>
      <c r="AF474" s="12">
        <v>74.08</v>
      </c>
      <c r="AG474" s="12">
        <v>88569</v>
      </c>
      <c r="AH474" s="7" t="str">
        <f>IF(COUNTIF(Returns!$A$2:$A$1635,Orders!AG474)&gt;0,"Returned","Not Returned")</f>
        <v>Not Returned</v>
      </c>
    </row>
    <row r="475" spans="5:34" ht="12.75" customHeight="1" thickTop="1" thickBot="1">
      <c r="E475" s="9">
        <v>21353</v>
      </c>
      <c r="F475" s="2" t="s">
        <v>47</v>
      </c>
      <c r="G475" s="2">
        <v>0.06</v>
      </c>
      <c r="H475" s="2">
        <v>1.26</v>
      </c>
      <c r="I475" s="2">
        <v>0.7</v>
      </c>
      <c r="J475" s="2">
        <v>851</v>
      </c>
      <c r="K475" s="7" t="str">
        <f>IF(COUNTIF(Table1[Customer ID],Table1[[#This Row],[Customer ID]])&gt;1,"Repeat Customer","One-Time Customer")</f>
        <v>Repeat Customer</v>
      </c>
      <c r="L475" s="2" t="s">
        <v>968</v>
      </c>
      <c r="M475" s="2" t="s">
        <v>49</v>
      </c>
      <c r="N475" s="2" t="s">
        <v>28</v>
      </c>
      <c r="O475" s="2" t="s">
        <v>29</v>
      </c>
      <c r="P475" s="2" t="s">
        <v>66</v>
      </c>
      <c r="Q475" s="2" t="s">
        <v>31</v>
      </c>
      <c r="R475" s="2" t="s">
        <v>972</v>
      </c>
      <c r="S475" s="2">
        <v>0.81</v>
      </c>
      <c r="T475" s="7">
        <f>Table1[[#This Row],[Profit]]/Table1[[#This Row],[Sales]]</f>
        <v>-1.2518181818181817</v>
      </c>
      <c r="U475" s="2" t="s">
        <v>33</v>
      </c>
      <c r="V475" s="2" t="s">
        <v>34</v>
      </c>
      <c r="W475" s="2" t="s">
        <v>45</v>
      </c>
      <c r="X475" s="2" t="s">
        <v>970</v>
      </c>
      <c r="Y475" s="2">
        <v>91745</v>
      </c>
      <c r="Z475" s="10">
        <v>42124</v>
      </c>
      <c r="AA475" s="14" t="str">
        <f>TEXT(Table1[[#This Row],[Order Date]],"mmmm")</f>
        <v>April</v>
      </c>
      <c r="AB475" s="8" t="str">
        <f>TEXT(Table1[[#This Row],[Order Date]],"yyyy")</f>
        <v>2015</v>
      </c>
      <c r="AC475" s="10">
        <v>42124</v>
      </c>
      <c r="AD475" s="2">
        <v>-6.6096000000000004</v>
      </c>
      <c r="AE475" s="2">
        <v>4</v>
      </c>
      <c r="AF475" s="2">
        <v>5.28</v>
      </c>
      <c r="AG475" s="2">
        <v>88571</v>
      </c>
      <c r="AH475" s="7" t="str">
        <f>IF(COUNTIF(Returns!$A$2:$A$1635,Orders!AG475)&gt;0,"Returned","Not Returned")</f>
        <v>Not Returned</v>
      </c>
    </row>
    <row r="476" spans="5:34" ht="12.75" customHeight="1" thickTop="1" thickBot="1">
      <c r="E476" s="11">
        <v>26093</v>
      </c>
      <c r="F476" s="12" t="s">
        <v>25</v>
      </c>
      <c r="G476" s="12">
        <v>0.05</v>
      </c>
      <c r="H476" s="12">
        <v>4.24</v>
      </c>
      <c r="I476" s="12">
        <v>5.41</v>
      </c>
      <c r="J476" s="12">
        <v>853</v>
      </c>
      <c r="K476" s="7" t="str">
        <f>IF(COUNTIF(Table1[Customer ID],Table1[[#This Row],[Customer ID]])&gt;1,"Repeat Customer","One-Time Customer")</f>
        <v>One-Time Customer</v>
      </c>
      <c r="L476" s="12" t="s">
        <v>973</v>
      </c>
      <c r="M476" s="12" t="s">
        <v>49</v>
      </c>
      <c r="N476" s="12" t="s">
        <v>58</v>
      </c>
      <c r="O476" s="12" t="s">
        <v>29</v>
      </c>
      <c r="P476" s="12" t="s">
        <v>109</v>
      </c>
      <c r="Q476" s="12" t="s">
        <v>59</v>
      </c>
      <c r="R476" s="12" t="s">
        <v>110</v>
      </c>
      <c r="S476" s="12">
        <v>0.35</v>
      </c>
      <c r="T476" s="7">
        <f>Table1[[#This Row],[Profit]]/Table1[[#This Row],[Sales]]</f>
        <v>-1.7552036199095022</v>
      </c>
      <c r="U476" s="12" t="s">
        <v>33</v>
      </c>
      <c r="V476" s="12" t="s">
        <v>34</v>
      </c>
      <c r="W476" s="12" t="s">
        <v>45</v>
      </c>
      <c r="X476" s="12" t="s">
        <v>974</v>
      </c>
      <c r="Y476" s="12">
        <v>92345</v>
      </c>
      <c r="Z476" s="13">
        <v>42079</v>
      </c>
      <c r="AA476" s="14" t="str">
        <f>TEXT(Table1[[#This Row],[Order Date]],"mmmm")</f>
        <v>March</v>
      </c>
      <c r="AB476" s="8" t="str">
        <f>TEXT(Table1[[#This Row],[Order Date]],"yyyy")</f>
        <v>2015</v>
      </c>
      <c r="AC476" s="13">
        <v>42081</v>
      </c>
      <c r="AD476" s="12">
        <v>-89.216999999999999</v>
      </c>
      <c r="AE476" s="12">
        <v>12</v>
      </c>
      <c r="AF476" s="12">
        <v>50.83</v>
      </c>
      <c r="AG476" s="12">
        <v>88570</v>
      </c>
      <c r="AH476" s="7" t="str">
        <f>IF(COUNTIF(Returns!$A$2:$A$1635,Orders!AG476)&gt;0,"Returned","Not Returned")</f>
        <v>Not Returned</v>
      </c>
    </row>
    <row r="477" spans="5:34" ht="12.75" customHeight="1" thickTop="1" thickBot="1">
      <c r="E477" s="9">
        <v>21351</v>
      </c>
      <c r="F477" s="2" t="s">
        <v>47</v>
      </c>
      <c r="G477" s="2">
        <v>0.06</v>
      </c>
      <c r="H477" s="2">
        <v>1.76</v>
      </c>
      <c r="I477" s="2">
        <v>0.7</v>
      </c>
      <c r="J477" s="2">
        <v>854</v>
      </c>
      <c r="K477" s="7" t="str">
        <f>IF(COUNTIF(Table1[Customer ID],Table1[[#This Row],[Customer ID]])&gt;1,"Repeat Customer","One-Time Customer")</f>
        <v>One-Time Customer</v>
      </c>
      <c r="L477" s="2" t="s">
        <v>975</v>
      </c>
      <c r="M477" s="2" t="s">
        <v>49</v>
      </c>
      <c r="N477" s="2" t="s">
        <v>28</v>
      </c>
      <c r="O477" s="2" t="s">
        <v>29</v>
      </c>
      <c r="P477" s="2" t="s">
        <v>30</v>
      </c>
      <c r="Q477" s="2" t="s">
        <v>31</v>
      </c>
      <c r="R477" s="2" t="s">
        <v>127</v>
      </c>
      <c r="S477" s="2">
        <v>0.56000000000000005</v>
      </c>
      <c r="T477" s="7">
        <f>Table1[[#This Row],[Profit]]/Table1[[#This Row],[Sales]]</f>
        <v>3.1166581762608253E-2</v>
      </c>
      <c r="U477" s="2" t="s">
        <v>33</v>
      </c>
      <c r="V477" s="2" t="s">
        <v>53</v>
      </c>
      <c r="W477" s="2" t="s">
        <v>228</v>
      </c>
      <c r="X477" s="2" t="s">
        <v>976</v>
      </c>
      <c r="Y477" s="2">
        <v>6405</v>
      </c>
      <c r="Z477" s="10">
        <v>42124</v>
      </c>
      <c r="AA477" s="14" t="str">
        <f>TEXT(Table1[[#This Row],[Order Date]],"mmmm")</f>
        <v>April</v>
      </c>
      <c r="AB477" s="8" t="str">
        <f>TEXT(Table1[[#This Row],[Order Date]],"yyyy")</f>
        <v>2015</v>
      </c>
      <c r="AC477" s="10">
        <v>42126</v>
      </c>
      <c r="AD477" s="2">
        <v>1.2236</v>
      </c>
      <c r="AE477" s="2">
        <v>22</v>
      </c>
      <c r="AF477" s="2">
        <v>39.26</v>
      </c>
      <c r="AG477" s="2">
        <v>88571</v>
      </c>
      <c r="AH477" s="7" t="str">
        <f>IF(COUNTIF(Returns!$A$2:$A$1635,Orders!AG477)&gt;0,"Returned","Not Returned")</f>
        <v>Not Returned</v>
      </c>
    </row>
    <row r="478" spans="5:34" ht="12.75" customHeight="1" thickTop="1" thickBot="1">
      <c r="E478" s="11">
        <v>21352</v>
      </c>
      <c r="F478" s="12" t="s">
        <v>47</v>
      </c>
      <c r="G478" s="12">
        <v>0.02</v>
      </c>
      <c r="H478" s="12">
        <v>24.98</v>
      </c>
      <c r="I478" s="12">
        <v>8.7899999999999991</v>
      </c>
      <c r="J478" s="12">
        <v>855</v>
      </c>
      <c r="K478" s="7" t="str">
        <f>IF(COUNTIF(Table1[Customer ID],Table1[[#This Row],[Customer ID]])&gt;1,"Repeat Customer","One-Time Customer")</f>
        <v>One-Time Customer</v>
      </c>
      <c r="L478" s="12" t="s">
        <v>977</v>
      </c>
      <c r="M478" s="12" t="s">
        <v>49</v>
      </c>
      <c r="N478" s="12" t="s">
        <v>28</v>
      </c>
      <c r="O478" s="12" t="s">
        <v>29</v>
      </c>
      <c r="P478" s="12" t="s">
        <v>141</v>
      </c>
      <c r="Q478" s="12" t="s">
        <v>59</v>
      </c>
      <c r="R478" s="12" t="s">
        <v>978</v>
      </c>
      <c r="S478" s="12">
        <v>0.66</v>
      </c>
      <c r="T478" s="7">
        <f>Table1[[#This Row],[Profit]]/Table1[[#This Row],[Sales]]</f>
        <v>7.114144861585135E-3</v>
      </c>
      <c r="U478" s="12" t="s">
        <v>33</v>
      </c>
      <c r="V478" s="12" t="s">
        <v>53</v>
      </c>
      <c r="W478" s="12" t="s">
        <v>228</v>
      </c>
      <c r="X478" s="12" t="s">
        <v>979</v>
      </c>
      <c r="Y478" s="12">
        <v>6810</v>
      </c>
      <c r="Z478" s="13">
        <v>42124</v>
      </c>
      <c r="AA478" s="14" t="str">
        <f>TEXT(Table1[[#This Row],[Order Date]],"mmmm")</f>
        <v>April</v>
      </c>
      <c r="AB478" s="8" t="str">
        <f>TEXT(Table1[[#This Row],[Order Date]],"yyyy")</f>
        <v>2015</v>
      </c>
      <c r="AC478" s="13">
        <v>42125</v>
      </c>
      <c r="AD478" s="12">
        <v>4.3148</v>
      </c>
      <c r="AE478" s="12">
        <v>23</v>
      </c>
      <c r="AF478" s="12">
        <v>606.51</v>
      </c>
      <c r="AG478" s="12">
        <v>88571</v>
      </c>
      <c r="AH478" s="7" t="str">
        <f>IF(COUNTIF(Returns!$A$2:$A$1635,Orders!AG478)&gt;0,"Returned","Not Returned")</f>
        <v>Not Returned</v>
      </c>
    </row>
    <row r="479" spans="5:34" ht="12.75" customHeight="1" thickTop="1" thickBot="1">
      <c r="E479" s="9">
        <v>21354</v>
      </c>
      <c r="F479" s="2" t="s">
        <v>47</v>
      </c>
      <c r="G479" s="2">
        <v>0.05</v>
      </c>
      <c r="H479" s="2">
        <v>35.99</v>
      </c>
      <c r="I479" s="2">
        <v>5.99</v>
      </c>
      <c r="J479" s="2">
        <v>858</v>
      </c>
      <c r="K479" s="7" t="str">
        <f>IF(COUNTIF(Table1[Customer ID],Table1[[#This Row],[Customer ID]])&gt;1,"Repeat Customer","One-Time Customer")</f>
        <v>One-Time Customer</v>
      </c>
      <c r="L479" s="2" t="s">
        <v>980</v>
      </c>
      <c r="M479" s="2" t="s">
        <v>27</v>
      </c>
      <c r="N479" s="2" t="s">
        <v>28</v>
      </c>
      <c r="O479" s="2" t="s">
        <v>77</v>
      </c>
      <c r="P479" s="2" t="s">
        <v>78</v>
      </c>
      <c r="Q479" s="2" t="s">
        <v>31</v>
      </c>
      <c r="R479" s="2" t="s">
        <v>981</v>
      </c>
      <c r="S479" s="2">
        <v>0.38</v>
      </c>
      <c r="T479" s="7">
        <f>Table1[[#This Row],[Profit]]/Table1[[#This Row],[Sales]]</f>
        <v>-1.9391733703190013</v>
      </c>
      <c r="U479" s="2" t="s">
        <v>33</v>
      </c>
      <c r="V479" s="2" t="s">
        <v>53</v>
      </c>
      <c r="W479" s="2" t="s">
        <v>188</v>
      </c>
      <c r="X479" s="2" t="s">
        <v>476</v>
      </c>
      <c r="Y479" s="2">
        <v>4240</v>
      </c>
      <c r="Z479" s="10">
        <v>42124</v>
      </c>
      <c r="AA479" s="14" t="str">
        <f>TEXT(Table1[[#This Row],[Order Date]],"mmmm")</f>
        <v>April</v>
      </c>
      <c r="AB479" s="8" t="str">
        <f>TEXT(Table1[[#This Row],[Order Date]],"yyyy")</f>
        <v>2015</v>
      </c>
      <c r="AC479" s="10">
        <v>42126</v>
      </c>
      <c r="AD479" s="2">
        <v>-125.83296</v>
      </c>
      <c r="AE479" s="2">
        <v>2</v>
      </c>
      <c r="AF479" s="2">
        <v>64.89</v>
      </c>
      <c r="AG479" s="2">
        <v>88571</v>
      </c>
      <c r="AH479" s="7" t="str">
        <f>IF(COUNTIF(Returns!$A$2:$A$1635,Orders!AG479)&gt;0,"Returned","Not Returned")</f>
        <v>Not Returned</v>
      </c>
    </row>
    <row r="480" spans="5:34" ht="12.75" customHeight="1" thickTop="1" thickBot="1">
      <c r="E480" s="11">
        <v>21214</v>
      </c>
      <c r="F480" s="12" t="s">
        <v>47</v>
      </c>
      <c r="G480" s="12">
        <v>0.03</v>
      </c>
      <c r="H480" s="12">
        <v>14.2</v>
      </c>
      <c r="I480" s="12">
        <v>5.3</v>
      </c>
      <c r="J480" s="12">
        <v>865</v>
      </c>
      <c r="K480" s="7" t="str">
        <f>IF(COUNTIF(Table1[Customer ID],Table1[[#This Row],[Customer ID]])&gt;1,"Repeat Customer","One-Time Customer")</f>
        <v>Repeat Customer</v>
      </c>
      <c r="L480" s="12" t="s">
        <v>982</v>
      </c>
      <c r="M480" s="12" t="s">
        <v>49</v>
      </c>
      <c r="N480" s="12" t="s">
        <v>28</v>
      </c>
      <c r="O480" s="12" t="s">
        <v>41</v>
      </c>
      <c r="P480" s="12" t="s">
        <v>50</v>
      </c>
      <c r="Q480" s="12" t="s">
        <v>31</v>
      </c>
      <c r="R480" s="12" t="s">
        <v>730</v>
      </c>
      <c r="S480" s="12">
        <v>0.46</v>
      </c>
      <c r="T480" s="7">
        <f>Table1[[#This Row],[Profit]]/Table1[[#This Row],[Sales]]</f>
        <v>0.45737275449101794</v>
      </c>
      <c r="U480" s="12" t="s">
        <v>33</v>
      </c>
      <c r="V480" s="12" t="s">
        <v>61</v>
      </c>
      <c r="W480" s="12" t="s">
        <v>703</v>
      </c>
      <c r="X480" s="12" t="s">
        <v>832</v>
      </c>
      <c r="Y480" s="12">
        <v>46312</v>
      </c>
      <c r="Z480" s="13">
        <v>42151</v>
      </c>
      <c r="AA480" s="14" t="str">
        <f>TEXT(Table1[[#This Row],[Order Date]],"mmmm")</f>
        <v>May</v>
      </c>
      <c r="AB480" s="8" t="str">
        <f>TEXT(Table1[[#This Row],[Order Date]],"yyyy")</f>
        <v>2015</v>
      </c>
      <c r="AC480" s="13">
        <v>42152</v>
      </c>
      <c r="AD480" s="12">
        <v>122.21</v>
      </c>
      <c r="AE480" s="12">
        <v>18</v>
      </c>
      <c r="AF480" s="12">
        <v>267.2</v>
      </c>
      <c r="AG480" s="12">
        <v>90674</v>
      </c>
      <c r="AH480" s="7" t="str">
        <f>IF(COUNTIF(Returns!$A$2:$A$1635,Orders!AG480)&gt;0,"Returned","Not Returned")</f>
        <v>Not Returned</v>
      </c>
    </row>
    <row r="481" spans="5:34" ht="12.75" customHeight="1" thickTop="1" thickBot="1">
      <c r="E481" s="9">
        <v>19947</v>
      </c>
      <c r="F481" s="2" t="s">
        <v>106</v>
      </c>
      <c r="G481" s="2">
        <v>0.04</v>
      </c>
      <c r="H481" s="2">
        <v>6.48</v>
      </c>
      <c r="I481" s="2">
        <v>5.16</v>
      </c>
      <c r="J481" s="2">
        <v>865</v>
      </c>
      <c r="K481" s="7" t="str">
        <f>IF(COUNTIF(Table1[Customer ID],Table1[[#This Row],[Customer ID]])&gt;1,"Repeat Customer","One-Time Customer")</f>
        <v>Repeat Customer</v>
      </c>
      <c r="L481" s="2" t="s">
        <v>982</v>
      </c>
      <c r="M481" s="2" t="s">
        <v>27</v>
      </c>
      <c r="N481" s="2" t="s">
        <v>28</v>
      </c>
      <c r="O481" s="2" t="s">
        <v>29</v>
      </c>
      <c r="P481" s="2" t="s">
        <v>93</v>
      </c>
      <c r="Q481" s="2" t="s">
        <v>59</v>
      </c>
      <c r="R481" s="2" t="s">
        <v>983</v>
      </c>
      <c r="S481" s="2">
        <v>0.37</v>
      </c>
      <c r="T481" s="7">
        <f>Table1[[#This Row],[Profit]]/Table1[[#This Row],[Sales]]</f>
        <v>-0.1282774513192764</v>
      </c>
      <c r="U481" s="2" t="s">
        <v>33</v>
      </c>
      <c r="V481" s="2" t="s">
        <v>61</v>
      </c>
      <c r="W481" s="2" t="s">
        <v>703</v>
      </c>
      <c r="X481" s="2" t="s">
        <v>832</v>
      </c>
      <c r="Y481" s="2">
        <v>46312</v>
      </c>
      <c r="Z481" s="10">
        <v>42061</v>
      </c>
      <c r="AA481" s="14" t="str">
        <f>TEXT(Table1[[#This Row],[Order Date]],"mmmm")</f>
        <v>February</v>
      </c>
      <c r="AB481" s="8" t="str">
        <f>TEXT(Table1[[#This Row],[Order Date]],"yyyy")</f>
        <v>2015</v>
      </c>
      <c r="AC481" s="10">
        <v>42065</v>
      </c>
      <c r="AD481" s="2">
        <v>-11.1332</v>
      </c>
      <c r="AE481" s="2">
        <v>12</v>
      </c>
      <c r="AF481" s="2">
        <v>86.79</v>
      </c>
      <c r="AG481" s="2">
        <v>90675</v>
      </c>
      <c r="AH481" s="7" t="str">
        <f>IF(COUNTIF(Returns!$A$2:$A$1635,Orders!AG481)&gt;0,"Returned","Not Returned")</f>
        <v>Not Returned</v>
      </c>
    </row>
    <row r="482" spans="5:34" ht="12.75" customHeight="1" thickTop="1" thickBot="1">
      <c r="E482" s="11">
        <v>24774</v>
      </c>
      <c r="F482" s="12" t="s">
        <v>37</v>
      </c>
      <c r="G482" s="12">
        <v>0.04</v>
      </c>
      <c r="H482" s="12">
        <v>29.18</v>
      </c>
      <c r="I482" s="12">
        <v>8.5500000000000007</v>
      </c>
      <c r="J482" s="12">
        <v>868</v>
      </c>
      <c r="K482" s="7" t="str">
        <f>IF(COUNTIF(Table1[Customer ID],Table1[[#This Row],[Customer ID]])&gt;1,"Repeat Customer","One-Time Customer")</f>
        <v>Repeat Customer</v>
      </c>
      <c r="L482" s="12" t="s">
        <v>984</v>
      </c>
      <c r="M482" s="12" t="s">
        <v>27</v>
      </c>
      <c r="N482" s="12" t="s">
        <v>28</v>
      </c>
      <c r="O482" s="12" t="s">
        <v>41</v>
      </c>
      <c r="P482" s="12" t="s">
        <v>50</v>
      </c>
      <c r="Q482" s="12" t="s">
        <v>59</v>
      </c>
      <c r="R482" s="12" t="s">
        <v>985</v>
      </c>
      <c r="S482" s="12">
        <v>0.42</v>
      </c>
      <c r="T482" s="7">
        <f>Table1[[#This Row],[Profit]]/Table1[[#This Row],[Sales]]</f>
        <v>0.69</v>
      </c>
      <c r="U482" s="12" t="s">
        <v>33</v>
      </c>
      <c r="V482" s="12" t="s">
        <v>61</v>
      </c>
      <c r="W482" s="12" t="s">
        <v>62</v>
      </c>
      <c r="X482" s="12" t="s">
        <v>986</v>
      </c>
      <c r="Y482" s="12">
        <v>55126</v>
      </c>
      <c r="Z482" s="13">
        <v>42060</v>
      </c>
      <c r="AA482" s="14" t="str">
        <f>TEXT(Table1[[#This Row],[Order Date]],"mmmm")</f>
        <v>February</v>
      </c>
      <c r="AB482" s="8" t="str">
        <f>TEXT(Table1[[#This Row],[Order Date]],"yyyy")</f>
        <v>2015</v>
      </c>
      <c r="AC482" s="13">
        <v>42062</v>
      </c>
      <c r="AD482" s="12">
        <v>201.7353</v>
      </c>
      <c r="AE482" s="12">
        <v>10</v>
      </c>
      <c r="AF482" s="12">
        <v>292.37</v>
      </c>
      <c r="AG482" s="12">
        <v>91194</v>
      </c>
      <c r="AH482" s="7" t="str">
        <f>IF(COUNTIF(Returns!$A$2:$A$1635,Orders!AG482)&gt;0,"Returned","Not Returned")</f>
        <v>Not Returned</v>
      </c>
    </row>
    <row r="483" spans="5:34" ht="12.75" customHeight="1" thickTop="1" thickBot="1">
      <c r="E483" s="9">
        <v>24775</v>
      </c>
      <c r="F483" s="2" t="s">
        <v>37</v>
      </c>
      <c r="G483" s="2">
        <v>0</v>
      </c>
      <c r="H483" s="2">
        <v>80.98</v>
      </c>
      <c r="I483" s="2">
        <v>35</v>
      </c>
      <c r="J483" s="2">
        <v>868</v>
      </c>
      <c r="K483" s="7" t="str">
        <f>IF(COUNTIF(Table1[Customer ID],Table1[[#This Row],[Customer ID]])&gt;1,"Repeat Customer","One-Time Customer")</f>
        <v>Repeat Customer</v>
      </c>
      <c r="L483" s="2" t="s">
        <v>984</v>
      </c>
      <c r="M483" s="2" t="s">
        <v>49</v>
      </c>
      <c r="N483" s="2" t="s">
        <v>28</v>
      </c>
      <c r="O483" s="2" t="s">
        <v>29</v>
      </c>
      <c r="P483" s="2" t="s">
        <v>141</v>
      </c>
      <c r="Q483" s="2" t="s">
        <v>236</v>
      </c>
      <c r="R483" s="2" t="s">
        <v>987</v>
      </c>
      <c r="S483" s="2">
        <v>0.83</v>
      </c>
      <c r="T483" s="7">
        <f>Table1[[#This Row],[Profit]]/Table1[[#This Row],[Sales]]</f>
        <v>-1.0029145125148289</v>
      </c>
      <c r="U483" s="2" t="s">
        <v>33</v>
      </c>
      <c r="V483" s="2" t="s">
        <v>61</v>
      </c>
      <c r="W483" s="2" t="s">
        <v>62</v>
      </c>
      <c r="X483" s="2" t="s">
        <v>986</v>
      </c>
      <c r="Y483" s="2">
        <v>55126</v>
      </c>
      <c r="Z483" s="10">
        <v>42060</v>
      </c>
      <c r="AA483" s="14" t="str">
        <f>TEXT(Table1[[#This Row],[Order Date]],"mmmm")</f>
        <v>February</v>
      </c>
      <c r="AB483" s="8" t="str">
        <f>TEXT(Table1[[#This Row],[Order Date]],"yyyy")</f>
        <v>2015</v>
      </c>
      <c r="AC483" s="10">
        <v>42062</v>
      </c>
      <c r="AD483" s="2">
        <v>-684.78</v>
      </c>
      <c r="AE483" s="2">
        <v>8</v>
      </c>
      <c r="AF483" s="2">
        <v>682.79</v>
      </c>
      <c r="AG483" s="2">
        <v>91194</v>
      </c>
      <c r="AH483" s="7" t="str">
        <f>IF(COUNTIF(Returns!$A$2:$A$1635,Orders!AG483)&gt;0,"Returned","Not Returned")</f>
        <v>Not Returned</v>
      </c>
    </row>
    <row r="484" spans="5:34" ht="12.75" customHeight="1" thickTop="1" thickBot="1">
      <c r="E484" s="11">
        <v>24763</v>
      </c>
      <c r="F484" s="12" t="s">
        <v>47</v>
      </c>
      <c r="G484" s="12">
        <v>0.06</v>
      </c>
      <c r="H484" s="12">
        <v>6.48</v>
      </c>
      <c r="I484" s="12">
        <v>8.8800000000000008</v>
      </c>
      <c r="J484" s="12">
        <v>868</v>
      </c>
      <c r="K484" s="7" t="str">
        <f>IF(COUNTIF(Table1[Customer ID],Table1[[#This Row],[Customer ID]])&gt;1,"Repeat Customer","One-Time Customer")</f>
        <v>Repeat Customer</v>
      </c>
      <c r="L484" s="12" t="s">
        <v>984</v>
      </c>
      <c r="M484" s="12" t="s">
        <v>49</v>
      </c>
      <c r="N484" s="12" t="s">
        <v>28</v>
      </c>
      <c r="O484" s="12" t="s">
        <v>29</v>
      </c>
      <c r="P484" s="12" t="s">
        <v>93</v>
      </c>
      <c r="Q484" s="12" t="s">
        <v>59</v>
      </c>
      <c r="R484" s="12" t="s">
        <v>988</v>
      </c>
      <c r="S484" s="12">
        <v>0.37</v>
      </c>
      <c r="T484" s="7">
        <f>Table1[[#This Row],[Profit]]/Table1[[#This Row],[Sales]]</f>
        <v>-1.8881291245925103</v>
      </c>
      <c r="U484" s="12" t="s">
        <v>33</v>
      </c>
      <c r="V484" s="12" t="s">
        <v>61</v>
      </c>
      <c r="W484" s="12" t="s">
        <v>62</v>
      </c>
      <c r="X484" s="12" t="s">
        <v>986</v>
      </c>
      <c r="Y484" s="12">
        <v>55126</v>
      </c>
      <c r="Z484" s="13">
        <v>42069</v>
      </c>
      <c r="AA484" s="14" t="str">
        <f>TEXT(Table1[[#This Row],[Order Date]],"mmmm")</f>
        <v>March</v>
      </c>
      <c r="AB484" s="8" t="str">
        <f>TEXT(Table1[[#This Row],[Order Date]],"yyyy")</f>
        <v>2015</v>
      </c>
      <c r="AC484" s="13">
        <v>42070</v>
      </c>
      <c r="AD484" s="12">
        <v>-237.47</v>
      </c>
      <c r="AE484" s="12">
        <v>20</v>
      </c>
      <c r="AF484" s="12">
        <v>125.77</v>
      </c>
      <c r="AG484" s="12">
        <v>91195</v>
      </c>
      <c r="AH484" s="7" t="str">
        <f>IF(COUNTIF(Returns!$A$2:$A$1635,Orders!AG484)&gt;0,"Returned","Not Returned")</f>
        <v>Not Returned</v>
      </c>
    </row>
    <row r="485" spans="5:34" ht="12.75" customHeight="1" thickTop="1" thickBot="1">
      <c r="E485" s="9">
        <v>24764</v>
      </c>
      <c r="F485" s="2" t="s">
        <v>47</v>
      </c>
      <c r="G485" s="2">
        <v>0.09</v>
      </c>
      <c r="H485" s="2">
        <v>349.45</v>
      </c>
      <c r="I485" s="2">
        <v>60</v>
      </c>
      <c r="J485" s="2">
        <v>868</v>
      </c>
      <c r="K485" s="7" t="str">
        <f>IF(COUNTIF(Table1[Customer ID],Table1[[#This Row],[Customer ID]])&gt;1,"Repeat Customer","One-Time Customer")</f>
        <v>Repeat Customer</v>
      </c>
      <c r="L485" s="2" t="s">
        <v>984</v>
      </c>
      <c r="M485" s="2" t="s">
        <v>39</v>
      </c>
      <c r="N485" s="2" t="s">
        <v>28</v>
      </c>
      <c r="O485" s="2" t="s">
        <v>41</v>
      </c>
      <c r="P485" s="2" t="s">
        <v>152</v>
      </c>
      <c r="Q485" s="2" t="s">
        <v>43</v>
      </c>
      <c r="R485" s="2" t="s">
        <v>989</v>
      </c>
      <c r="S485" s="2"/>
      <c r="T485" s="7">
        <f>Table1[[#This Row],[Profit]]/Table1[[#This Row],[Sales]]</f>
        <v>-0.75173922806444526</v>
      </c>
      <c r="U485" s="2" t="s">
        <v>33</v>
      </c>
      <c r="V485" s="2" t="s">
        <v>61</v>
      </c>
      <c r="W485" s="2" t="s">
        <v>62</v>
      </c>
      <c r="X485" s="2" t="s">
        <v>986</v>
      </c>
      <c r="Y485" s="2">
        <v>55126</v>
      </c>
      <c r="Z485" s="10">
        <v>42069</v>
      </c>
      <c r="AA485" s="14" t="str">
        <f>TEXT(Table1[[#This Row],[Order Date]],"mmmm")</f>
        <v>March</v>
      </c>
      <c r="AB485" s="8" t="str">
        <f>TEXT(Table1[[#This Row],[Order Date]],"yyyy")</f>
        <v>2015</v>
      </c>
      <c r="AC485" s="10">
        <v>42070</v>
      </c>
      <c r="AD485" s="2">
        <v>-2946.0509999999999</v>
      </c>
      <c r="AE485" s="2">
        <v>12</v>
      </c>
      <c r="AF485" s="2">
        <v>3918.98</v>
      </c>
      <c r="AG485" s="2">
        <v>91195</v>
      </c>
      <c r="AH485" s="7" t="str">
        <f>IF(COUNTIF(Returns!$A$2:$A$1635,Orders!AG485)&gt;0,"Returned","Not Returned")</f>
        <v>Not Returned</v>
      </c>
    </row>
    <row r="486" spans="5:34" ht="12.75" customHeight="1" thickTop="1" thickBot="1">
      <c r="E486" s="11">
        <v>25507</v>
      </c>
      <c r="F486" s="12" t="s">
        <v>37</v>
      </c>
      <c r="G486" s="12">
        <v>0.03</v>
      </c>
      <c r="H486" s="12">
        <v>14.2</v>
      </c>
      <c r="I486" s="12">
        <v>5.3</v>
      </c>
      <c r="J486" s="12">
        <v>871</v>
      </c>
      <c r="K486" s="7" t="str">
        <f>IF(COUNTIF(Table1[Customer ID],Table1[[#This Row],[Customer ID]])&gt;1,"Repeat Customer","One-Time Customer")</f>
        <v>Repeat Customer</v>
      </c>
      <c r="L486" s="12" t="s">
        <v>990</v>
      </c>
      <c r="M486" s="12" t="s">
        <v>49</v>
      </c>
      <c r="N486" s="12" t="s">
        <v>40</v>
      </c>
      <c r="O486" s="12" t="s">
        <v>41</v>
      </c>
      <c r="P486" s="12" t="s">
        <v>50</v>
      </c>
      <c r="Q486" s="12" t="s">
        <v>31</v>
      </c>
      <c r="R486" s="12" t="s">
        <v>730</v>
      </c>
      <c r="S486" s="12">
        <v>0.46</v>
      </c>
      <c r="T486" s="7">
        <f>Table1[[#This Row],[Profit]]/Table1[[#This Row],[Sales]]</f>
        <v>0.69</v>
      </c>
      <c r="U486" s="12" t="s">
        <v>33</v>
      </c>
      <c r="V486" s="12" t="s">
        <v>34</v>
      </c>
      <c r="W486" s="12" t="s">
        <v>533</v>
      </c>
      <c r="X486" s="12" t="s">
        <v>991</v>
      </c>
      <c r="Y486" s="12">
        <v>89502</v>
      </c>
      <c r="Z486" s="13">
        <v>42078</v>
      </c>
      <c r="AA486" s="14" t="str">
        <f>TEXT(Table1[[#This Row],[Order Date]],"mmmm")</f>
        <v>March</v>
      </c>
      <c r="AB486" s="8" t="str">
        <f>TEXT(Table1[[#This Row],[Order Date]],"yyyy")</f>
        <v>2015</v>
      </c>
      <c r="AC486" s="13">
        <v>42080</v>
      </c>
      <c r="AD486" s="12">
        <v>21.555599999999998</v>
      </c>
      <c r="AE486" s="12">
        <v>2</v>
      </c>
      <c r="AF486" s="12">
        <v>31.24</v>
      </c>
      <c r="AG486" s="12">
        <v>90577</v>
      </c>
      <c r="AH486" s="7" t="str">
        <f>IF(COUNTIF(Returns!$A$2:$A$1635,Orders!AG486)&gt;0,"Returned","Not Returned")</f>
        <v>Not Returned</v>
      </c>
    </row>
    <row r="487" spans="5:34" ht="12.75" customHeight="1" thickTop="1" thickBot="1">
      <c r="E487" s="9">
        <v>22547</v>
      </c>
      <c r="F487" s="2" t="s">
        <v>37</v>
      </c>
      <c r="G487" s="2">
        <v>0.01</v>
      </c>
      <c r="H487" s="2">
        <v>5.94</v>
      </c>
      <c r="I487" s="2">
        <v>9.92</v>
      </c>
      <c r="J487" s="2">
        <v>871</v>
      </c>
      <c r="K487" s="7" t="str">
        <f>IF(COUNTIF(Table1[Customer ID],Table1[[#This Row],[Customer ID]])&gt;1,"Repeat Customer","One-Time Customer")</f>
        <v>Repeat Customer</v>
      </c>
      <c r="L487" s="2" t="s">
        <v>990</v>
      </c>
      <c r="M487" s="2" t="s">
        <v>49</v>
      </c>
      <c r="N487" s="2" t="s">
        <v>40</v>
      </c>
      <c r="O487" s="2" t="s">
        <v>29</v>
      </c>
      <c r="P487" s="2" t="s">
        <v>109</v>
      </c>
      <c r="Q487" s="2" t="s">
        <v>59</v>
      </c>
      <c r="R487" s="2" t="s">
        <v>344</v>
      </c>
      <c r="S487" s="2">
        <v>0.38</v>
      </c>
      <c r="T487" s="7">
        <f>Table1[[#This Row],[Profit]]/Table1[[#This Row],[Sales]]</f>
        <v>-3.2006820917480274</v>
      </c>
      <c r="U487" s="2" t="s">
        <v>33</v>
      </c>
      <c r="V487" s="2" t="s">
        <v>34</v>
      </c>
      <c r="W487" s="2" t="s">
        <v>533</v>
      </c>
      <c r="X487" s="2" t="s">
        <v>991</v>
      </c>
      <c r="Y487" s="2">
        <v>89502</v>
      </c>
      <c r="Z487" s="10">
        <v>42144</v>
      </c>
      <c r="AA487" s="14" t="str">
        <f>TEXT(Table1[[#This Row],[Order Date]],"mmmm")</f>
        <v>May</v>
      </c>
      <c r="AB487" s="8" t="str">
        <f>TEXT(Table1[[#This Row],[Order Date]],"yyyy")</f>
        <v>2015</v>
      </c>
      <c r="AC487" s="10">
        <v>42147</v>
      </c>
      <c r="AD487" s="2">
        <v>-239.315</v>
      </c>
      <c r="AE487" s="2">
        <v>12</v>
      </c>
      <c r="AF487" s="2">
        <v>74.77</v>
      </c>
      <c r="AG487" s="2">
        <v>90578</v>
      </c>
      <c r="AH487" s="7" t="str">
        <f>IF(COUNTIF(Returns!$A$2:$A$1635,Orders!AG487)&gt;0,"Returned","Not Returned")</f>
        <v>Not Returned</v>
      </c>
    </row>
    <row r="488" spans="5:34" ht="12.75" customHeight="1" thickTop="1" thickBot="1">
      <c r="E488" s="11">
        <v>22548</v>
      </c>
      <c r="F488" s="12" t="s">
        <v>37</v>
      </c>
      <c r="G488" s="12">
        <v>0</v>
      </c>
      <c r="H488" s="12">
        <v>6.48</v>
      </c>
      <c r="I488" s="12">
        <v>5.1100000000000003</v>
      </c>
      <c r="J488" s="12">
        <v>871</v>
      </c>
      <c r="K488" s="7" t="str">
        <f>IF(COUNTIF(Table1[Customer ID],Table1[[#This Row],[Customer ID]])&gt;1,"Repeat Customer","One-Time Customer")</f>
        <v>Repeat Customer</v>
      </c>
      <c r="L488" s="12" t="s">
        <v>990</v>
      </c>
      <c r="M488" s="12" t="s">
        <v>49</v>
      </c>
      <c r="N488" s="12" t="s">
        <v>40</v>
      </c>
      <c r="O488" s="12" t="s">
        <v>29</v>
      </c>
      <c r="P488" s="12" t="s">
        <v>93</v>
      </c>
      <c r="Q488" s="12" t="s">
        <v>59</v>
      </c>
      <c r="R488" s="12" t="s">
        <v>992</v>
      </c>
      <c r="S488" s="12">
        <v>0.37</v>
      </c>
      <c r="T488" s="7">
        <f>Table1[[#This Row],[Profit]]/Table1[[#This Row],[Sales]]</f>
        <v>-0.26062123464517645</v>
      </c>
      <c r="U488" s="12" t="s">
        <v>33</v>
      </c>
      <c r="V488" s="12" t="s">
        <v>34</v>
      </c>
      <c r="W488" s="12" t="s">
        <v>533</v>
      </c>
      <c r="X488" s="12" t="s">
        <v>991</v>
      </c>
      <c r="Y488" s="12">
        <v>89502</v>
      </c>
      <c r="Z488" s="13">
        <v>42144</v>
      </c>
      <c r="AA488" s="14" t="str">
        <f>TEXT(Table1[[#This Row],[Order Date]],"mmmm")</f>
        <v>May</v>
      </c>
      <c r="AB488" s="8" t="str">
        <f>TEXT(Table1[[#This Row],[Order Date]],"yyyy")</f>
        <v>2015</v>
      </c>
      <c r="AC488" s="13">
        <v>42146</v>
      </c>
      <c r="AD488" s="12">
        <v>-33.31</v>
      </c>
      <c r="AE488" s="12">
        <v>18</v>
      </c>
      <c r="AF488" s="12">
        <v>127.81</v>
      </c>
      <c r="AG488" s="12">
        <v>90578</v>
      </c>
      <c r="AH488" s="7" t="str">
        <f>IF(COUNTIF(Returns!$A$2:$A$1635,Orders!AG488)&gt;0,"Returned","Not Returned")</f>
        <v>Not Returned</v>
      </c>
    </row>
    <row r="489" spans="5:34" ht="12.75" customHeight="1" thickTop="1" thickBot="1">
      <c r="E489" s="9">
        <v>19262</v>
      </c>
      <c r="F489" s="2" t="s">
        <v>25</v>
      </c>
      <c r="G489" s="2">
        <v>0.04</v>
      </c>
      <c r="H489" s="2">
        <v>4.37</v>
      </c>
      <c r="I489" s="2">
        <v>5.15</v>
      </c>
      <c r="J489" s="2">
        <v>875</v>
      </c>
      <c r="K489" s="7" t="str">
        <f>IF(COUNTIF(Table1[Customer ID],Table1[[#This Row],[Customer ID]])&gt;1,"Repeat Customer","One-Time Customer")</f>
        <v>Repeat Customer</v>
      </c>
      <c r="L489" s="2" t="s">
        <v>993</v>
      </c>
      <c r="M489" s="2" t="s">
        <v>49</v>
      </c>
      <c r="N489" s="2" t="s">
        <v>58</v>
      </c>
      <c r="O489" s="2" t="s">
        <v>29</v>
      </c>
      <c r="P489" s="2" t="s">
        <v>257</v>
      </c>
      <c r="Q489" s="2" t="s">
        <v>59</v>
      </c>
      <c r="R489" s="2" t="s">
        <v>994</v>
      </c>
      <c r="S489" s="2">
        <v>0.59</v>
      </c>
      <c r="T489" s="7">
        <f>Table1[[#This Row],[Profit]]/Table1[[#This Row],[Sales]]</f>
        <v>-0.94769818043008003</v>
      </c>
      <c r="U489" s="2" t="s">
        <v>33</v>
      </c>
      <c r="V489" s="2" t="s">
        <v>34</v>
      </c>
      <c r="W489" s="2" t="s">
        <v>212</v>
      </c>
      <c r="X489" s="2" t="s">
        <v>995</v>
      </c>
      <c r="Y489" s="2">
        <v>84106</v>
      </c>
      <c r="Z489" s="10">
        <v>42056</v>
      </c>
      <c r="AA489" s="14" t="str">
        <f>TEXT(Table1[[#This Row],[Order Date]],"mmmm")</f>
        <v>February</v>
      </c>
      <c r="AB489" s="8" t="str">
        <f>TEXT(Table1[[#This Row],[Order Date]],"yyyy")</f>
        <v>2015</v>
      </c>
      <c r="AC489" s="10">
        <v>42057</v>
      </c>
      <c r="AD489" s="2">
        <v>-74.479599999999991</v>
      </c>
      <c r="AE489" s="2">
        <v>18</v>
      </c>
      <c r="AF489" s="2">
        <v>78.59</v>
      </c>
      <c r="AG489" s="2">
        <v>89059</v>
      </c>
      <c r="AH489" s="7" t="str">
        <f>IF(COUNTIF(Returns!$A$2:$A$1635,Orders!AG489)&gt;0,"Returned","Not Returned")</f>
        <v>Not Returned</v>
      </c>
    </row>
    <row r="490" spans="5:34" ht="12.75" customHeight="1" thickTop="1" thickBot="1">
      <c r="E490" s="11">
        <v>19263</v>
      </c>
      <c r="F490" s="12" t="s">
        <v>25</v>
      </c>
      <c r="G490" s="12">
        <v>0.09</v>
      </c>
      <c r="H490" s="12">
        <v>155.99</v>
      </c>
      <c r="I490" s="12">
        <v>8.99</v>
      </c>
      <c r="J490" s="12">
        <v>875</v>
      </c>
      <c r="K490" s="7" t="str">
        <f>IF(COUNTIF(Table1[Customer ID],Table1[[#This Row],[Customer ID]])&gt;1,"Repeat Customer","One-Time Customer")</f>
        <v>Repeat Customer</v>
      </c>
      <c r="L490" s="12" t="s">
        <v>993</v>
      </c>
      <c r="M490" s="12" t="s">
        <v>49</v>
      </c>
      <c r="N490" s="12" t="s">
        <v>58</v>
      </c>
      <c r="O490" s="12" t="s">
        <v>77</v>
      </c>
      <c r="P490" s="12" t="s">
        <v>78</v>
      </c>
      <c r="Q490" s="12" t="s">
        <v>59</v>
      </c>
      <c r="R490" s="12" t="s">
        <v>996</v>
      </c>
      <c r="S490" s="12">
        <v>0.57999999999999996</v>
      </c>
      <c r="T490" s="7">
        <f>Table1[[#This Row],[Profit]]/Table1[[#This Row],[Sales]]</f>
        <v>-0.46714119611353627</v>
      </c>
      <c r="U490" s="12" t="s">
        <v>33</v>
      </c>
      <c r="V490" s="12" t="s">
        <v>34</v>
      </c>
      <c r="W490" s="12" t="s">
        <v>212</v>
      </c>
      <c r="X490" s="12" t="s">
        <v>995</v>
      </c>
      <c r="Y490" s="12">
        <v>84106</v>
      </c>
      <c r="Z490" s="13">
        <v>42056</v>
      </c>
      <c r="AA490" s="14" t="str">
        <f>TEXT(Table1[[#This Row],[Order Date]],"mmmm")</f>
        <v>February</v>
      </c>
      <c r="AB490" s="8" t="str">
        <f>TEXT(Table1[[#This Row],[Order Date]],"yyyy")</f>
        <v>2015</v>
      </c>
      <c r="AC490" s="13">
        <v>42058</v>
      </c>
      <c r="AD490" s="12">
        <v>-232.22056000000003</v>
      </c>
      <c r="AE490" s="12">
        <v>4</v>
      </c>
      <c r="AF490" s="12">
        <v>497.11</v>
      </c>
      <c r="AG490" s="12">
        <v>89059</v>
      </c>
      <c r="AH490" s="7" t="str">
        <f>IF(COUNTIF(Returns!$A$2:$A$1635,Orders!AG490)&gt;0,"Returned","Not Returned")</f>
        <v>Not Returned</v>
      </c>
    </row>
    <row r="491" spans="5:34" ht="15" thickTop="1" thickBot="1">
      <c r="E491" s="9">
        <v>18054</v>
      </c>
      <c r="F491" s="2" t="s">
        <v>47</v>
      </c>
      <c r="G491" s="2">
        <v>7.0000000000000007E-2</v>
      </c>
      <c r="H491" s="2">
        <v>5.68</v>
      </c>
      <c r="I491" s="2">
        <v>1.39</v>
      </c>
      <c r="J491" s="2">
        <v>880</v>
      </c>
      <c r="K491" s="7" t="str">
        <f>IF(COUNTIF(Table1[Customer ID],Table1[[#This Row],[Customer ID]])&gt;1,"Repeat Customer","One-Time Customer")</f>
        <v>Repeat Customer</v>
      </c>
      <c r="L491" s="2" t="s">
        <v>997</v>
      </c>
      <c r="M491" s="2" t="s">
        <v>49</v>
      </c>
      <c r="N491" s="2" t="s">
        <v>58</v>
      </c>
      <c r="O491" s="2" t="s">
        <v>29</v>
      </c>
      <c r="P491" s="2" t="s">
        <v>69</v>
      </c>
      <c r="Q491" s="2" t="s">
        <v>59</v>
      </c>
      <c r="R491" s="2" t="s">
        <v>998</v>
      </c>
      <c r="S491" s="2">
        <v>0.38</v>
      </c>
      <c r="T491" s="7">
        <f>Table1[[#This Row],[Profit]]/Table1[[#This Row],[Sales]]</f>
        <v>0.69</v>
      </c>
      <c r="U491" s="2" t="s">
        <v>33</v>
      </c>
      <c r="V491" s="2" t="s">
        <v>34</v>
      </c>
      <c r="W491" s="2" t="s">
        <v>378</v>
      </c>
      <c r="X491" s="2" t="s">
        <v>999</v>
      </c>
      <c r="Y491" s="2">
        <v>85254</v>
      </c>
      <c r="Z491" s="10">
        <v>42088</v>
      </c>
      <c r="AA491" s="14" t="str">
        <f>TEXT(Table1[[#This Row],[Order Date]],"mmmm")</f>
        <v>March</v>
      </c>
      <c r="AB491" s="8" t="str">
        <f>TEXT(Table1[[#This Row],[Order Date]],"yyyy")</f>
        <v>2015</v>
      </c>
      <c r="AC491" s="10">
        <v>42090</v>
      </c>
      <c r="AD491" s="2">
        <v>18.643799999999999</v>
      </c>
      <c r="AE491" s="2">
        <v>5</v>
      </c>
      <c r="AF491" s="2">
        <v>27.02</v>
      </c>
      <c r="AG491" s="2">
        <v>86153</v>
      </c>
      <c r="AH491" s="7" t="str">
        <f>IF(COUNTIF(Returns!$A$2:$A$1635,Orders!AG491)&gt;0,"Returned","Not Returned")</f>
        <v>Not Returned</v>
      </c>
    </row>
    <row r="492" spans="5:34" ht="15" thickTop="1" thickBot="1">
      <c r="E492" s="11">
        <v>18055</v>
      </c>
      <c r="F492" s="12" t="s">
        <v>47</v>
      </c>
      <c r="G492" s="12">
        <v>0.06</v>
      </c>
      <c r="H492" s="12">
        <v>22.84</v>
      </c>
      <c r="I492" s="12">
        <v>11.54</v>
      </c>
      <c r="J492" s="12">
        <v>880</v>
      </c>
      <c r="K492" s="7" t="str">
        <f>IF(COUNTIF(Table1[Customer ID],Table1[[#This Row],[Customer ID]])&gt;1,"Repeat Customer","One-Time Customer")</f>
        <v>Repeat Customer</v>
      </c>
      <c r="L492" s="12" t="s">
        <v>997</v>
      </c>
      <c r="M492" s="12" t="s">
        <v>49</v>
      </c>
      <c r="N492" s="12" t="s">
        <v>58</v>
      </c>
      <c r="O492" s="12" t="s">
        <v>29</v>
      </c>
      <c r="P492" s="12" t="s">
        <v>93</v>
      </c>
      <c r="Q492" s="12" t="s">
        <v>59</v>
      </c>
      <c r="R492" s="12" t="s">
        <v>227</v>
      </c>
      <c r="S492" s="12">
        <v>0.39</v>
      </c>
      <c r="T492" s="7">
        <f>Table1[[#This Row],[Profit]]/Table1[[#This Row],[Sales]]</f>
        <v>-1.1290205999277194</v>
      </c>
      <c r="U492" s="12" t="s">
        <v>33</v>
      </c>
      <c r="V492" s="12" t="s">
        <v>34</v>
      </c>
      <c r="W492" s="12" t="s">
        <v>378</v>
      </c>
      <c r="X492" s="12" t="s">
        <v>999</v>
      </c>
      <c r="Y492" s="12">
        <v>85254</v>
      </c>
      <c r="Z492" s="13">
        <v>42088</v>
      </c>
      <c r="AA492" s="14" t="str">
        <f>TEXT(Table1[[#This Row],[Order Date]],"mmmm")</f>
        <v>March</v>
      </c>
      <c r="AB492" s="8" t="str">
        <f>TEXT(Table1[[#This Row],[Order Date]],"yyyy")</f>
        <v>2015</v>
      </c>
      <c r="AC492" s="13">
        <v>42090</v>
      </c>
      <c r="AD492" s="12">
        <v>-31.24</v>
      </c>
      <c r="AE492" s="12">
        <v>1</v>
      </c>
      <c r="AF492" s="12">
        <v>27.67</v>
      </c>
      <c r="AG492" s="12">
        <v>86153</v>
      </c>
      <c r="AH492" s="7" t="str">
        <f>IF(COUNTIF(Returns!$A$2:$A$1635,Orders!AG492)&gt;0,"Returned","Not Returned")</f>
        <v>Not Returned</v>
      </c>
    </row>
    <row r="493" spans="5:34" ht="12.75" customHeight="1" thickTop="1" thickBot="1">
      <c r="E493" s="9">
        <v>19401</v>
      </c>
      <c r="F493" s="2" t="s">
        <v>47</v>
      </c>
      <c r="G493" s="2">
        <v>0.06</v>
      </c>
      <c r="H493" s="2">
        <v>25.98</v>
      </c>
      <c r="I493" s="2">
        <v>14.36</v>
      </c>
      <c r="J493" s="2">
        <v>885</v>
      </c>
      <c r="K493" s="7" t="str">
        <f>IF(COUNTIF(Table1[Customer ID],Table1[[#This Row],[Customer ID]])&gt;1,"Repeat Customer","One-Time Customer")</f>
        <v>One-Time Customer</v>
      </c>
      <c r="L493" s="2" t="s">
        <v>1000</v>
      </c>
      <c r="M493" s="2" t="s">
        <v>39</v>
      </c>
      <c r="N493" s="2" t="s">
        <v>28</v>
      </c>
      <c r="O493" s="2" t="s">
        <v>41</v>
      </c>
      <c r="P493" s="2" t="s">
        <v>42</v>
      </c>
      <c r="Q493" s="2" t="s">
        <v>43</v>
      </c>
      <c r="R493" s="2" t="s">
        <v>1001</v>
      </c>
      <c r="S493" s="2">
        <v>0.6</v>
      </c>
      <c r="T493" s="7">
        <f>Table1[[#This Row],[Profit]]/Table1[[#This Row],[Sales]]</f>
        <v>5.4073300050311579E-2</v>
      </c>
      <c r="U493" s="2" t="s">
        <v>33</v>
      </c>
      <c r="V493" s="2" t="s">
        <v>61</v>
      </c>
      <c r="W493" s="2" t="s">
        <v>130</v>
      </c>
      <c r="X493" s="2" t="s">
        <v>956</v>
      </c>
      <c r="Y493" s="2">
        <v>79109</v>
      </c>
      <c r="Z493" s="10">
        <v>42148</v>
      </c>
      <c r="AA493" s="14" t="str">
        <f>TEXT(Table1[[#This Row],[Order Date]],"mmmm")</f>
        <v>May</v>
      </c>
      <c r="AB493" s="8" t="str">
        <f>TEXT(Table1[[#This Row],[Order Date]],"yyyy")</f>
        <v>2015</v>
      </c>
      <c r="AC493" s="10">
        <v>42149</v>
      </c>
      <c r="AD493" s="2">
        <v>55.888000000000034</v>
      </c>
      <c r="AE493" s="2">
        <v>41</v>
      </c>
      <c r="AF493" s="2">
        <v>1033.56</v>
      </c>
      <c r="AG493" s="2">
        <v>89537</v>
      </c>
      <c r="AH493" s="7" t="str">
        <f>IF(COUNTIF(Returns!$A$2:$A$1635,Orders!AG493)&gt;0,"Returned","Not Returned")</f>
        <v>Not Returned</v>
      </c>
    </row>
    <row r="494" spans="5:34" ht="12.75" customHeight="1" thickTop="1" thickBot="1">
      <c r="E494" s="11">
        <v>26011</v>
      </c>
      <c r="F494" s="12" t="s">
        <v>47</v>
      </c>
      <c r="G494" s="12">
        <v>0.08</v>
      </c>
      <c r="H494" s="12">
        <v>1.81</v>
      </c>
      <c r="I494" s="12">
        <v>0.75</v>
      </c>
      <c r="J494" s="12">
        <v>890</v>
      </c>
      <c r="K494" s="7" t="str">
        <f>IF(COUNTIF(Table1[Customer ID],Table1[[#This Row],[Customer ID]])&gt;1,"Repeat Customer","One-Time Customer")</f>
        <v>Repeat Customer</v>
      </c>
      <c r="L494" s="12" t="s">
        <v>1002</v>
      </c>
      <c r="M494" s="12" t="s">
        <v>49</v>
      </c>
      <c r="N494" s="12" t="s">
        <v>114</v>
      </c>
      <c r="O494" s="12" t="s">
        <v>41</v>
      </c>
      <c r="P494" s="12" t="s">
        <v>42</v>
      </c>
      <c r="Q494" s="12" t="s">
        <v>43</v>
      </c>
      <c r="R494" s="12" t="s">
        <v>1003</v>
      </c>
      <c r="S494" s="12">
        <v>0.57999999999999996</v>
      </c>
      <c r="T494" s="7">
        <f>Table1[[#This Row],[Profit]]/Table1[[#This Row],[Sales]]</f>
        <v>6.6219328993490242E-2</v>
      </c>
      <c r="U494" s="12" t="s">
        <v>33</v>
      </c>
      <c r="V494" s="12" t="s">
        <v>61</v>
      </c>
      <c r="W494" s="12" t="s">
        <v>130</v>
      </c>
      <c r="X494" s="12" t="s">
        <v>1004</v>
      </c>
      <c r="Y494" s="12">
        <v>76021</v>
      </c>
      <c r="Z494" s="13">
        <v>42009</v>
      </c>
      <c r="AA494" s="14" t="str">
        <f>TEXT(Table1[[#This Row],[Order Date]],"mmmm")</f>
        <v>January</v>
      </c>
      <c r="AB494" s="8" t="str">
        <f>TEXT(Table1[[#This Row],[Order Date]],"yyyy")</f>
        <v>2015</v>
      </c>
      <c r="AC494" s="13">
        <v>42010</v>
      </c>
      <c r="AD494" s="12">
        <v>1.3224</v>
      </c>
      <c r="AE494" s="12">
        <v>11</v>
      </c>
      <c r="AF494" s="12">
        <v>19.97</v>
      </c>
      <c r="AG494" s="12">
        <v>89536</v>
      </c>
      <c r="AH494" s="7" t="str">
        <f>IF(COUNTIF(Returns!$A$2:$A$1635,Orders!AG494)&gt;0,"Returned","Not Returned")</f>
        <v>Not Returned</v>
      </c>
    </row>
    <row r="495" spans="5:34" ht="12.75" customHeight="1" thickTop="1" thickBot="1">
      <c r="E495" s="9">
        <v>26015</v>
      </c>
      <c r="F495" s="2" t="s">
        <v>47</v>
      </c>
      <c r="G495" s="2">
        <v>0.04</v>
      </c>
      <c r="H495" s="2">
        <v>125.99</v>
      </c>
      <c r="I495" s="2">
        <v>5.26</v>
      </c>
      <c r="J495" s="2">
        <v>890</v>
      </c>
      <c r="K495" s="7" t="str">
        <f>IF(COUNTIF(Table1[Customer ID],Table1[[#This Row],[Customer ID]])&gt;1,"Repeat Customer","One-Time Customer")</f>
        <v>Repeat Customer</v>
      </c>
      <c r="L495" s="2" t="s">
        <v>1002</v>
      </c>
      <c r="M495" s="2" t="s">
        <v>49</v>
      </c>
      <c r="N495" s="2" t="s">
        <v>114</v>
      </c>
      <c r="O495" s="2" t="s">
        <v>77</v>
      </c>
      <c r="P495" s="2" t="s">
        <v>78</v>
      </c>
      <c r="Q495" s="2" t="s">
        <v>59</v>
      </c>
      <c r="R495" s="2" t="s">
        <v>1005</v>
      </c>
      <c r="S495" s="2">
        <v>0.55000000000000004</v>
      </c>
      <c r="T495" s="7">
        <f>Table1[[#This Row],[Profit]]/Table1[[#This Row],[Sales]]</f>
        <v>0.69</v>
      </c>
      <c r="U495" s="2" t="s">
        <v>33</v>
      </c>
      <c r="V495" s="2" t="s">
        <v>61</v>
      </c>
      <c r="W495" s="2" t="s">
        <v>130</v>
      </c>
      <c r="X495" s="2" t="s">
        <v>1004</v>
      </c>
      <c r="Y495" s="2">
        <v>76021</v>
      </c>
      <c r="Z495" s="10">
        <v>42009</v>
      </c>
      <c r="AA495" s="14" t="str">
        <f>TEXT(Table1[[#This Row],[Order Date]],"mmmm")</f>
        <v>January</v>
      </c>
      <c r="AB495" s="8" t="str">
        <f>TEXT(Table1[[#This Row],[Order Date]],"yyyy")</f>
        <v>2015</v>
      </c>
      <c r="AC495" s="10">
        <v>42009</v>
      </c>
      <c r="AD495" s="2">
        <v>455.42069999999995</v>
      </c>
      <c r="AE495" s="2">
        <v>6</v>
      </c>
      <c r="AF495" s="2">
        <v>660.03</v>
      </c>
      <c r="AG495" s="2">
        <v>89536</v>
      </c>
      <c r="AH495" s="7" t="str">
        <f>IF(COUNTIF(Returns!$A$2:$A$1635,Orders!AG495)&gt;0,"Returned","Not Returned")</f>
        <v>Not Returned</v>
      </c>
    </row>
    <row r="496" spans="5:34" ht="12.75" customHeight="1" thickTop="1" thickBot="1">
      <c r="E496" s="11">
        <v>2045</v>
      </c>
      <c r="F496" s="12" t="s">
        <v>47</v>
      </c>
      <c r="G496" s="12">
        <v>0.01</v>
      </c>
      <c r="H496" s="12">
        <v>8.34</v>
      </c>
      <c r="I496" s="12">
        <v>0.96</v>
      </c>
      <c r="J496" s="12">
        <v>894</v>
      </c>
      <c r="K496" s="7" t="str">
        <f>IF(COUNTIF(Table1[Customer ID],Table1[[#This Row],[Customer ID]])&gt;1,"Repeat Customer","One-Time Customer")</f>
        <v>Repeat Customer</v>
      </c>
      <c r="L496" s="12" t="s">
        <v>1006</v>
      </c>
      <c r="M496" s="12" t="s">
        <v>49</v>
      </c>
      <c r="N496" s="12" t="s">
        <v>28</v>
      </c>
      <c r="O496" s="12" t="s">
        <v>41</v>
      </c>
      <c r="P496" s="12" t="s">
        <v>50</v>
      </c>
      <c r="Q496" s="12" t="s">
        <v>31</v>
      </c>
      <c r="R496" s="12" t="s">
        <v>1007</v>
      </c>
      <c r="S496" s="12">
        <v>0.43</v>
      </c>
      <c r="T496" s="7">
        <f>Table1[[#This Row],[Profit]]/Table1[[#This Row],[Sales]]</f>
        <v>0.14730815588589796</v>
      </c>
      <c r="U496" s="12" t="s">
        <v>33</v>
      </c>
      <c r="V496" s="12" t="s">
        <v>53</v>
      </c>
      <c r="W496" s="12" t="s">
        <v>1008</v>
      </c>
      <c r="X496" s="12" t="s">
        <v>35</v>
      </c>
      <c r="Y496" s="12">
        <v>20024</v>
      </c>
      <c r="Z496" s="13">
        <v>42014</v>
      </c>
      <c r="AA496" s="14" t="str">
        <f>TEXT(Table1[[#This Row],[Order Date]],"mmmm")</f>
        <v>January</v>
      </c>
      <c r="AB496" s="8" t="str">
        <f>TEXT(Table1[[#This Row],[Order Date]],"yyyy")</f>
        <v>2015</v>
      </c>
      <c r="AC496" s="13">
        <v>42016</v>
      </c>
      <c r="AD496" s="12">
        <v>29.332000000000001</v>
      </c>
      <c r="AE496" s="12">
        <v>24</v>
      </c>
      <c r="AF496" s="12">
        <v>199.12</v>
      </c>
      <c r="AG496" s="12">
        <v>14596</v>
      </c>
      <c r="AH496" s="7" t="str">
        <f>IF(COUNTIF(Returns!$A$2:$A$1635,Orders!AG496)&gt;0,"Returned","Not Returned")</f>
        <v>Not Returned</v>
      </c>
    </row>
    <row r="497" spans="5:34" ht="12.75" customHeight="1" thickTop="1" thickBot="1">
      <c r="E497" s="9">
        <v>2046</v>
      </c>
      <c r="F497" s="2" t="s">
        <v>47</v>
      </c>
      <c r="G497" s="2">
        <v>0.06</v>
      </c>
      <c r="H497" s="2">
        <v>3.28</v>
      </c>
      <c r="I497" s="2">
        <v>3.97</v>
      </c>
      <c r="J497" s="2">
        <v>894</v>
      </c>
      <c r="K497" s="7" t="str">
        <f>IF(COUNTIF(Table1[Customer ID],Table1[[#This Row],[Customer ID]])&gt;1,"Repeat Customer","One-Time Customer")</f>
        <v>Repeat Customer</v>
      </c>
      <c r="L497" s="2" t="s">
        <v>1006</v>
      </c>
      <c r="M497" s="2" t="s">
        <v>49</v>
      </c>
      <c r="N497" s="2" t="s">
        <v>28</v>
      </c>
      <c r="O497" s="2" t="s">
        <v>29</v>
      </c>
      <c r="P497" s="2" t="s">
        <v>30</v>
      </c>
      <c r="Q497" s="2" t="s">
        <v>31</v>
      </c>
      <c r="R497" s="2" t="s">
        <v>1009</v>
      </c>
      <c r="S497" s="2">
        <v>0.56000000000000005</v>
      </c>
      <c r="T497" s="7">
        <f>Table1[[#This Row],[Profit]]/Table1[[#This Row],[Sales]]</f>
        <v>-1.3620525815647766</v>
      </c>
      <c r="U497" s="2" t="s">
        <v>33</v>
      </c>
      <c r="V497" s="2" t="s">
        <v>53</v>
      </c>
      <c r="W497" s="2" t="s">
        <v>1008</v>
      </c>
      <c r="X497" s="2" t="s">
        <v>35</v>
      </c>
      <c r="Y497" s="2">
        <v>20024</v>
      </c>
      <c r="Z497" s="10">
        <v>42014</v>
      </c>
      <c r="AA497" s="14" t="str">
        <f>TEXT(Table1[[#This Row],[Order Date]],"mmmm")</f>
        <v>January</v>
      </c>
      <c r="AB497" s="8" t="str">
        <f>TEXT(Table1[[#This Row],[Order Date]],"yyyy")</f>
        <v>2015</v>
      </c>
      <c r="AC497" s="10">
        <v>42015</v>
      </c>
      <c r="AD497" s="2">
        <v>-86</v>
      </c>
      <c r="AE497" s="2">
        <v>19</v>
      </c>
      <c r="AF497" s="2">
        <v>63.14</v>
      </c>
      <c r="AG497" s="2">
        <v>14596</v>
      </c>
      <c r="AH497" s="7" t="str">
        <f>IF(COUNTIF(Returns!$A$2:$A$1635,Orders!AG497)&gt;0,"Returned","Not Returned")</f>
        <v>Not Returned</v>
      </c>
    </row>
    <row r="498" spans="5:34" ht="12.75" customHeight="1" thickTop="1" thickBot="1">
      <c r="E498" s="11">
        <v>5421</v>
      </c>
      <c r="F498" s="12" t="s">
        <v>106</v>
      </c>
      <c r="G498" s="12">
        <v>0.02</v>
      </c>
      <c r="H498" s="12">
        <v>1.1399999999999999</v>
      </c>
      <c r="I498" s="12">
        <v>0.7</v>
      </c>
      <c r="J498" s="12">
        <v>894</v>
      </c>
      <c r="K498" s="7" t="str">
        <f>IF(COUNTIF(Table1[Customer ID],Table1[[#This Row],[Customer ID]])&gt;1,"Repeat Customer","One-Time Customer")</f>
        <v>Repeat Customer</v>
      </c>
      <c r="L498" s="12" t="s">
        <v>1006</v>
      </c>
      <c r="M498" s="12" t="s">
        <v>49</v>
      </c>
      <c r="N498" s="12" t="s">
        <v>28</v>
      </c>
      <c r="O498" s="12" t="s">
        <v>29</v>
      </c>
      <c r="P498" s="12" t="s">
        <v>66</v>
      </c>
      <c r="Q498" s="12" t="s">
        <v>31</v>
      </c>
      <c r="R498" s="12" t="s">
        <v>1010</v>
      </c>
      <c r="S498" s="12">
        <v>0.38</v>
      </c>
      <c r="T498" s="7">
        <f>Table1[[#This Row],[Profit]]/Table1[[#This Row],[Sales]]</f>
        <v>-1.092530657748049E-2</v>
      </c>
      <c r="U498" s="12" t="s">
        <v>33</v>
      </c>
      <c r="V498" s="12" t="s">
        <v>53</v>
      </c>
      <c r="W498" s="12" t="s">
        <v>1008</v>
      </c>
      <c r="X498" s="12" t="s">
        <v>35</v>
      </c>
      <c r="Y498" s="12">
        <v>20024</v>
      </c>
      <c r="Z498" s="13">
        <v>42037</v>
      </c>
      <c r="AA498" s="14" t="str">
        <f>TEXT(Table1[[#This Row],[Order Date]],"mmmm")</f>
        <v>February</v>
      </c>
      <c r="AB498" s="8" t="str">
        <f>TEXT(Table1[[#This Row],[Order Date]],"yyyy")</f>
        <v>2015</v>
      </c>
      <c r="AC498" s="13">
        <v>42037</v>
      </c>
      <c r="AD498" s="12">
        <v>-0.49</v>
      </c>
      <c r="AE498" s="12">
        <v>38</v>
      </c>
      <c r="AF498" s="12">
        <v>44.85</v>
      </c>
      <c r="AG498" s="12">
        <v>38529</v>
      </c>
      <c r="AH498" s="7" t="str">
        <f>IF(COUNTIF(Returns!$A$2:$A$1635,Orders!AG498)&gt;0,"Returned","Not Returned")</f>
        <v>Not Returned</v>
      </c>
    </row>
    <row r="499" spans="5:34" ht="12.75" customHeight="1" thickTop="1" thickBot="1">
      <c r="E499" s="9">
        <v>20045</v>
      </c>
      <c r="F499" s="2" t="s">
        <v>47</v>
      </c>
      <c r="G499" s="2">
        <v>0.01</v>
      </c>
      <c r="H499" s="2">
        <v>8.34</v>
      </c>
      <c r="I499" s="2">
        <v>0.96</v>
      </c>
      <c r="J499" s="2">
        <v>896</v>
      </c>
      <c r="K499" s="7" t="str">
        <f>IF(COUNTIF(Table1[Customer ID],Table1[[#This Row],[Customer ID]])&gt;1,"Repeat Customer","One-Time Customer")</f>
        <v>Repeat Customer</v>
      </c>
      <c r="L499" s="2" t="s">
        <v>1011</v>
      </c>
      <c r="M499" s="2" t="s">
        <v>49</v>
      </c>
      <c r="N499" s="2" t="s">
        <v>28</v>
      </c>
      <c r="O499" s="2" t="s">
        <v>41</v>
      </c>
      <c r="P499" s="2" t="s">
        <v>50</v>
      </c>
      <c r="Q499" s="2" t="s">
        <v>31</v>
      </c>
      <c r="R499" s="2" t="s">
        <v>1007</v>
      </c>
      <c r="S499" s="2">
        <v>0.43</v>
      </c>
      <c r="T499" s="7">
        <f>Table1[[#This Row],[Profit]]/Table1[[#This Row],[Sales]]</f>
        <v>0.69</v>
      </c>
      <c r="U499" s="2" t="s">
        <v>33</v>
      </c>
      <c r="V499" s="2" t="s">
        <v>61</v>
      </c>
      <c r="W499" s="2" t="s">
        <v>130</v>
      </c>
      <c r="X499" s="2" t="s">
        <v>1012</v>
      </c>
      <c r="Y499" s="2">
        <v>76201</v>
      </c>
      <c r="Z499" s="10">
        <v>42014</v>
      </c>
      <c r="AA499" s="14" t="str">
        <f>TEXT(Table1[[#This Row],[Order Date]],"mmmm")</f>
        <v>January</v>
      </c>
      <c r="AB499" s="8" t="str">
        <f>TEXT(Table1[[#This Row],[Order Date]],"yyyy")</f>
        <v>2015</v>
      </c>
      <c r="AC499" s="10">
        <v>42016</v>
      </c>
      <c r="AD499" s="2">
        <v>34.348199999999999</v>
      </c>
      <c r="AE499" s="2">
        <v>6</v>
      </c>
      <c r="AF499" s="2">
        <v>49.78</v>
      </c>
      <c r="AG499" s="2">
        <v>90166</v>
      </c>
      <c r="AH499" s="7" t="str">
        <f>IF(COUNTIF(Returns!$A$2:$A$1635,Orders!AG499)&gt;0,"Returned","Not Returned")</f>
        <v>Not Returned</v>
      </c>
    </row>
    <row r="500" spans="5:34" ht="12.75" customHeight="1" thickTop="1" thickBot="1">
      <c r="E500" s="11">
        <v>20046</v>
      </c>
      <c r="F500" s="12" t="s">
        <v>47</v>
      </c>
      <c r="G500" s="12">
        <v>0.06</v>
      </c>
      <c r="H500" s="12">
        <v>3.28</v>
      </c>
      <c r="I500" s="12">
        <v>3.97</v>
      </c>
      <c r="J500" s="12">
        <v>896</v>
      </c>
      <c r="K500" s="7" t="str">
        <f>IF(COUNTIF(Table1[Customer ID],Table1[[#This Row],[Customer ID]])&gt;1,"Repeat Customer","One-Time Customer")</f>
        <v>Repeat Customer</v>
      </c>
      <c r="L500" s="12" t="s">
        <v>1011</v>
      </c>
      <c r="M500" s="12" t="s">
        <v>49</v>
      </c>
      <c r="N500" s="12" t="s">
        <v>28</v>
      </c>
      <c r="O500" s="12" t="s">
        <v>29</v>
      </c>
      <c r="P500" s="12" t="s">
        <v>30</v>
      </c>
      <c r="Q500" s="12" t="s">
        <v>31</v>
      </c>
      <c r="R500" s="12" t="s">
        <v>1009</v>
      </c>
      <c r="S500" s="12">
        <v>0.56000000000000005</v>
      </c>
      <c r="T500" s="7">
        <f>Table1[[#This Row],[Profit]]/Table1[[#This Row],[Sales]]</f>
        <v>-4.0102286401925396</v>
      </c>
      <c r="U500" s="12" t="s">
        <v>33</v>
      </c>
      <c r="V500" s="12" t="s">
        <v>61</v>
      </c>
      <c r="W500" s="12" t="s">
        <v>130</v>
      </c>
      <c r="X500" s="12" t="s">
        <v>1012</v>
      </c>
      <c r="Y500" s="12">
        <v>76201</v>
      </c>
      <c r="Z500" s="13">
        <v>42014</v>
      </c>
      <c r="AA500" s="14" t="str">
        <f>TEXT(Table1[[#This Row],[Order Date]],"mmmm")</f>
        <v>January</v>
      </c>
      <c r="AB500" s="8" t="str">
        <f>TEXT(Table1[[#This Row],[Order Date]],"yyyy")</f>
        <v>2015</v>
      </c>
      <c r="AC500" s="13">
        <v>42015</v>
      </c>
      <c r="AD500" s="12">
        <v>-66.650000000000006</v>
      </c>
      <c r="AE500" s="12">
        <v>5</v>
      </c>
      <c r="AF500" s="12">
        <v>16.62</v>
      </c>
      <c r="AG500" s="12">
        <v>90166</v>
      </c>
      <c r="AH500" s="7" t="str">
        <f>IF(COUNTIF(Returns!$A$2:$A$1635,Orders!AG500)&gt;0,"Returned","Not Returned")</f>
        <v>Not Returned</v>
      </c>
    </row>
    <row r="501" spans="5:34" ht="12.75" customHeight="1" thickTop="1" thickBot="1">
      <c r="E501" s="9">
        <v>19470</v>
      </c>
      <c r="F501" s="2" t="s">
        <v>47</v>
      </c>
      <c r="G501" s="2">
        <v>0.06</v>
      </c>
      <c r="H501" s="2">
        <v>47.98</v>
      </c>
      <c r="I501" s="2">
        <v>3.61</v>
      </c>
      <c r="J501" s="2">
        <v>896</v>
      </c>
      <c r="K501" s="7" t="str">
        <f>IF(COUNTIF(Table1[Customer ID],Table1[[#This Row],[Customer ID]])&gt;1,"Repeat Customer","One-Time Customer")</f>
        <v>Repeat Customer</v>
      </c>
      <c r="L501" s="2" t="s">
        <v>1011</v>
      </c>
      <c r="M501" s="2" t="s">
        <v>49</v>
      </c>
      <c r="N501" s="2" t="s">
        <v>28</v>
      </c>
      <c r="O501" s="2" t="s">
        <v>77</v>
      </c>
      <c r="P501" s="2" t="s">
        <v>180</v>
      </c>
      <c r="Q501" s="2" t="s">
        <v>51</v>
      </c>
      <c r="R501" s="2" t="s">
        <v>1013</v>
      </c>
      <c r="S501" s="2">
        <v>0.71</v>
      </c>
      <c r="T501" s="7">
        <f>Table1[[#This Row],[Profit]]/Table1[[#This Row],[Sales]]</f>
        <v>6.9454102920723224E-2</v>
      </c>
      <c r="U501" s="2" t="s">
        <v>33</v>
      </c>
      <c r="V501" s="2" t="s">
        <v>61</v>
      </c>
      <c r="W501" s="2" t="s">
        <v>130</v>
      </c>
      <c r="X501" s="2" t="s">
        <v>1012</v>
      </c>
      <c r="Y501" s="2">
        <v>76201</v>
      </c>
      <c r="Z501" s="10">
        <v>42175</v>
      </c>
      <c r="AA501" s="14" t="str">
        <f>TEXT(Table1[[#This Row],[Order Date]],"mmmm")</f>
        <v>June</v>
      </c>
      <c r="AB501" s="8" t="str">
        <f>TEXT(Table1[[#This Row],[Order Date]],"yyyy")</f>
        <v>2015</v>
      </c>
      <c r="AC501" s="10">
        <v>42177</v>
      </c>
      <c r="AD501" s="2">
        <v>35.954999999999998</v>
      </c>
      <c r="AE501" s="2">
        <v>11</v>
      </c>
      <c r="AF501" s="2">
        <v>517.67999999999995</v>
      </c>
      <c r="AG501" s="2">
        <v>90167</v>
      </c>
      <c r="AH501" s="7" t="str">
        <f>IF(COUNTIF(Returns!$A$2:$A$1635,Orders!AG501)&gt;0,"Returned","Not Returned")</f>
        <v>Not Returned</v>
      </c>
    </row>
    <row r="502" spans="5:34" ht="12.75" customHeight="1" thickTop="1" thickBot="1">
      <c r="E502" s="11">
        <v>4724</v>
      </c>
      <c r="F502" s="12" t="s">
        <v>25</v>
      </c>
      <c r="G502" s="12">
        <v>0.04</v>
      </c>
      <c r="H502" s="12">
        <v>90.97</v>
      </c>
      <c r="I502" s="12">
        <v>28</v>
      </c>
      <c r="J502" s="12">
        <v>898</v>
      </c>
      <c r="K502" s="7" t="str">
        <f>IF(COUNTIF(Table1[Customer ID],Table1[[#This Row],[Customer ID]])&gt;1,"Repeat Customer","One-Time Customer")</f>
        <v>Repeat Customer</v>
      </c>
      <c r="L502" s="12" t="s">
        <v>1014</v>
      </c>
      <c r="M502" s="12" t="s">
        <v>39</v>
      </c>
      <c r="N502" s="12" t="s">
        <v>58</v>
      </c>
      <c r="O502" s="12" t="s">
        <v>77</v>
      </c>
      <c r="P502" s="12" t="s">
        <v>85</v>
      </c>
      <c r="Q502" s="12" t="s">
        <v>43</v>
      </c>
      <c r="R502" s="12" t="s">
        <v>1015</v>
      </c>
      <c r="S502" s="12">
        <v>0.38</v>
      </c>
      <c r="T502" s="7">
        <f>Table1[[#This Row],[Profit]]/Table1[[#This Row],[Sales]]</f>
        <v>-0.30192252010256238</v>
      </c>
      <c r="U502" s="12" t="s">
        <v>33</v>
      </c>
      <c r="V502" s="12" t="s">
        <v>53</v>
      </c>
      <c r="W502" s="12" t="s">
        <v>71</v>
      </c>
      <c r="X502" s="12" t="s">
        <v>90</v>
      </c>
      <c r="Y502" s="12">
        <v>10039</v>
      </c>
      <c r="Z502" s="13">
        <v>42016</v>
      </c>
      <c r="AA502" s="14" t="str">
        <f>TEXT(Table1[[#This Row],[Order Date]],"mmmm")</f>
        <v>January</v>
      </c>
      <c r="AB502" s="8" t="str">
        <f>TEXT(Table1[[#This Row],[Order Date]],"yyyy")</f>
        <v>2015</v>
      </c>
      <c r="AC502" s="13">
        <v>42017</v>
      </c>
      <c r="AD502" s="12">
        <v>-173.09520000000001</v>
      </c>
      <c r="AE502" s="12">
        <v>6</v>
      </c>
      <c r="AF502" s="12">
        <v>573.30999999999995</v>
      </c>
      <c r="AG502" s="12">
        <v>33635</v>
      </c>
      <c r="AH502" s="7" t="str">
        <f>IF(COUNTIF(Returns!$A$2:$A$1635,Orders!AG502)&gt;0,"Returned","Not Returned")</f>
        <v>Not Returned</v>
      </c>
    </row>
    <row r="503" spans="5:34" ht="12.75" customHeight="1" thickTop="1" thickBot="1">
      <c r="E503" s="9">
        <v>4725</v>
      </c>
      <c r="F503" s="2" t="s">
        <v>25</v>
      </c>
      <c r="G503" s="2">
        <v>7.0000000000000007E-2</v>
      </c>
      <c r="H503" s="2">
        <v>20.34</v>
      </c>
      <c r="I503" s="2">
        <v>35</v>
      </c>
      <c r="J503" s="2">
        <v>898</v>
      </c>
      <c r="K503" s="7" t="str">
        <f>IF(COUNTIF(Table1[Customer ID],Table1[[#This Row],[Customer ID]])&gt;1,"Repeat Customer","One-Time Customer")</f>
        <v>Repeat Customer</v>
      </c>
      <c r="L503" s="2" t="s">
        <v>1014</v>
      </c>
      <c r="M503" s="2" t="s">
        <v>49</v>
      </c>
      <c r="N503" s="2" t="s">
        <v>58</v>
      </c>
      <c r="O503" s="2" t="s">
        <v>29</v>
      </c>
      <c r="P503" s="2" t="s">
        <v>141</v>
      </c>
      <c r="Q503" s="2" t="s">
        <v>236</v>
      </c>
      <c r="R503" s="2" t="s">
        <v>375</v>
      </c>
      <c r="S503" s="2">
        <v>0.84</v>
      </c>
      <c r="T503" s="7">
        <f>Table1[[#This Row],[Profit]]/Table1[[#This Row],[Sales]]</f>
        <v>-0.68573058546673327</v>
      </c>
      <c r="U503" s="2" t="s">
        <v>33</v>
      </c>
      <c r="V503" s="2" t="s">
        <v>53</v>
      </c>
      <c r="W503" s="2" t="s">
        <v>71</v>
      </c>
      <c r="X503" s="2" t="s">
        <v>90</v>
      </c>
      <c r="Y503" s="2">
        <v>10039</v>
      </c>
      <c r="Z503" s="10">
        <v>42016</v>
      </c>
      <c r="AA503" s="14" t="str">
        <f>TEXT(Table1[[#This Row],[Order Date]],"mmmm")</f>
        <v>January</v>
      </c>
      <c r="AB503" s="8" t="str">
        <f>TEXT(Table1[[#This Row],[Order Date]],"yyyy")</f>
        <v>2015</v>
      </c>
      <c r="AC503" s="10">
        <v>42017</v>
      </c>
      <c r="AD503" s="2">
        <v>-96.16</v>
      </c>
      <c r="AE503" s="2">
        <v>5</v>
      </c>
      <c r="AF503" s="2">
        <v>140.22999999999999</v>
      </c>
      <c r="AG503" s="2">
        <v>33635</v>
      </c>
      <c r="AH503" s="7" t="str">
        <f>IF(COUNTIF(Returns!$A$2:$A$1635,Orders!AG503)&gt;0,"Returned","Not Returned")</f>
        <v>Not Returned</v>
      </c>
    </row>
    <row r="504" spans="5:34" ht="12.75" customHeight="1" thickTop="1" thickBot="1">
      <c r="E504" s="11">
        <v>1311</v>
      </c>
      <c r="F504" s="12" t="s">
        <v>37</v>
      </c>
      <c r="G504" s="12">
        <v>0.02</v>
      </c>
      <c r="H504" s="12">
        <v>12.53</v>
      </c>
      <c r="I504" s="12">
        <v>0.49</v>
      </c>
      <c r="J504" s="12">
        <v>898</v>
      </c>
      <c r="K504" s="7" t="str">
        <f>IF(COUNTIF(Table1[Customer ID],Table1[[#This Row],[Customer ID]])&gt;1,"Repeat Customer","One-Time Customer")</f>
        <v>Repeat Customer</v>
      </c>
      <c r="L504" s="12" t="s">
        <v>1014</v>
      </c>
      <c r="M504" s="12" t="s">
        <v>49</v>
      </c>
      <c r="N504" s="12" t="s">
        <v>58</v>
      </c>
      <c r="O504" s="12" t="s">
        <v>29</v>
      </c>
      <c r="P504" s="12" t="s">
        <v>134</v>
      </c>
      <c r="Q504" s="12" t="s">
        <v>59</v>
      </c>
      <c r="R504" s="12" t="s">
        <v>1016</v>
      </c>
      <c r="S504" s="12">
        <v>0.38</v>
      </c>
      <c r="T504" s="7">
        <f>Table1[[#This Row],[Profit]]/Table1[[#This Row],[Sales]]</f>
        <v>0.44310611668124611</v>
      </c>
      <c r="U504" s="12" t="s">
        <v>33</v>
      </c>
      <c r="V504" s="12" t="s">
        <v>53</v>
      </c>
      <c r="W504" s="12" t="s">
        <v>71</v>
      </c>
      <c r="X504" s="12" t="s">
        <v>90</v>
      </c>
      <c r="Y504" s="12">
        <v>10039</v>
      </c>
      <c r="Z504" s="13">
        <v>42031</v>
      </c>
      <c r="AA504" s="14" t="str">
        <f>TEXT(Table1[[#This Row],[Order Date]],"mmmm")</f>
        <v>January</v>
      </c>
      <c r="AB504" s="8" t="str">
        <f>TEXT(Table1[[#This Row],[Order Date]],"yyyy")</f>
        <v>2015</v>
      </c>
      <c r="AC504" s="13">
        <v>42031</v>
      </c>
      <c r="AD504" s="12">
        <v>263.39999999999998</v>
      </c>
      <c r="AE504" s="12">
        <v>47</v>
      </c>
      <c r="AF504" s="12">
        <v>594.44000000000005</v>
      </c>
      <c r="AG504" s="12">
        <v>9606</v>
      </c>
      <c r="AH504" s="7" t="str">
        <f>IF(COUNTIF(Returns!$A$2:$A$1635,Orders!AG504)&gt;0,"Returned","Not Returned")</f>
        <v>Not Returned</v>
      </c>
    </row>
    <row r="505" spans="5:34" ht="12.75" customHeight="1" thickTop="1" thickBot="1">
      <c r="E505" s="9">
        <v>1312</v>
      </c>
      <c r="F505" s="2" t="s">
        <v>37</v>
      </c>
      <c r="G505" s="2">
        <v>7.0000000000000007E-2</v>
      </c>
      <c r="H505" s="2">
        <v>5.18</v>
      </c>
      <c r="I505" s="2">
        <v>2.04</v>
      </c>
      <c r="J505" s="2">
        <v>898</v>
      </c>
      <c r="K505" s="7" t="str">
        <f>IF(COUNTIF(Table1[Customer ID],Table1[[#This Row],[Customer ID]])&gt;1,"Repeat Customer","One-Time Customer")</f>
        <v>Repeat Customer</v>
      </c>
      <c r="L505" s="2" t="s">
        <v>1014</v>
      </c>
      <c r="M505" s="2" t="s">
        <v>27</v>
      </c>
      <c r="N505" s="2" t="s">
        <v>58</v>
      </c>
      <c r="O505" s="2" t="s">
        <v>29</v>
      </c>
      <c r="P505" s="2" t="s">
        <v>93</v>
      </c>
      <c r="Q505" s="2" t="s">
        <v>31</v>
      </c>
      <c r="R505" s="2" t="s">
        <v>167</v>
      </c>
      <c r="S505" s="2">
        <v>0.36</v>
      </c>
      <c r="T505" s="7">
        <f>Table1[[#This Row],[Profit]]/Table1[[#This Row],[Sales]]</f>
        <v>0.16328227571115975</v>
      </c>
      <c r="U505" s="2" t="s">
        <v>33</v>
      </c>
      <c r="V505" s="2" t="s">
        <v>53</v>
      </c>
      <c r="W505" s="2" t="s">
        <v>71</v>
      </c>
      <c r="X505" s="2" t="s">
        <v>90</v>
      </c>
      <c r="Y505" s="2">
        <v>10039</v>
      </c>
      <c r="Z505" s="10">
        <v>42031</v>
      </c>
      <c r="AA505" s="14" t="str">
        <f>TEXT(Table1[[#This Row],[Order Date]],"mmmm")</f>
        <v>January</v>
      </c>
      <c r="AB505" s="8" t="str">
        <f>TEXT(Table1[[#This Row],[Order Date]],"yyyy")</f>
        <v>2015</v>
      </c>
      <c r="AC505" s="10">
        <v>42033</v>
      </c>
      <c r="AD505" s="2">
        <v>37.31</v>
      </c>
      <c r="AE505" s="2">
        <v>44</v>
      </c>
      <c r="AF505" s="2">
        <v>228.5</v>
      </c>
      <c r="AG505" s="2">
        <v>9606</v>
      </c>
      <c r="AH505" s="7" t="str">
        <f>IF(COUNTIF(Returns!$A$2:$A$1635,Orders!AG505)&gt;0,"Returned","Not Returned")</f>
        <v>Not Returned</v>
      </c>
    </row>
    <row r="506" spans="5:34" ht="12.75" customHeight="1" thickTop="1" thickBot="1">
      <c r="E506" s="11">
        <v>22724</v>
      </c>
      <c r="F506" s="12" t="s">
        <v>25</v>
      </c>
      <c r="G506" s="12">
        <v>0.04</v>
      </c>
      <c r="H506" s="12">
        <v>90.97</v>
      </c>
      <c r="I506" s="12">
        <v>28</v>
      </c>
      <c r="J506" s="12">
        <v>899</v>
      </c>
      <c r="K506" s="7" t="str">
        <f>IF(COUNTIF(Table1[Customer ID],Table1[[#This Row],[Customer ID]])&gt;1,"Repeat Customer","One-Time Customer")</f>
        <v>Repeat Customer</v>
      </c>
      <c r="L506" s="12" t="s">
        <v>1017</v>
      </c>
      <c r="M506" s="12" t="s">
        <v>39</v>
      </c>
      <c r="N506" s="12" t="s">
        <v>58</v>
      </c>
      <c r="O506" s="12" t="s">
        <v>77</v>
      </c>
      <c r="P506" s="12" t="s">
        <v>85</v>
      </c>
      <c r="Q506" s="12" t="s">
        <v>43</v>
      </c>
      <c r="R506" s="12" t="s">
        <v>1015</v>
      </c>
      <c r="S506" s="12">
        <v>0.38</v>
      </c>
      <c r="T506" s="7">
        <f>Table1[[#This Row],[Profit]]/Table1[[#This Row],[Sales]]</f>
        <v>-0.90578335949764521</v>
      </c>
      <c r="U506" s="12" t="s">
        <v>33</v>
      </c>
      <c r="V506" s="12" t="s">
        <v>53</v>
      </c>
      <c r="W506" s="12" t="s">
        <v>234</v>
      </c>
      <c r="X506" s="12" t="s">
        <v>1018</v>
      </c>
      <c r="Y506" s="12">
        <v>16602</v>
      </c>
      <c r="Z506" s="13">
        <v>42016</v>
      </c>
      <c r="AA506" s="14" t="str">
        <f>TEXT(Table1[[#This Row],[Order Date]],"mmmm")</f>
        <v>January</v>
      </c>
      <c r="AB506" s="8" t="str">
        <f>TEXT(Table1[[#This Row],[Order Date]],"yyyy")</f>
        <v>2015</v>
      </c>
      <c r="AC506" s="13">
        <v>42017</v>
      </c>
      <c r="AD506" s="12">
        <v>-173.09520000000001</v>
      </c>
      <c r="AE506" s="12">
        <v>2</v>
      </c>
      <c r="AF506" s="12">
        <v>191.1</v>
      </c>
      <c r="AG506" s="12">
        <v>86263</v>
      </c>
      <c r="AH506" s="7" t="str">
        <f>IF(COUNTIF(Returns!$A$2:$A$1635,Orders!AG506)&gt;0,"Returned","Not Returned")</f>
        <v>Not Returned</v>
      </c>
    </row>
    <row r="507" spans="5:34" ht="12.75" customHeight="1" thickTop="1" thickBot="1">
      <c r="E507" s="9">
        <v>22725</v>
      </c>
      <c r="F507" s="2" t="s">
        <v>25</v>
      </c>
      <c r="G507" s="2">
        <v>7.0000000000000007E-2</v>
      </c>
      <c r="H507" s="2">
        <v>20.34</v>
      </c>
      <c r="I507" s="2">
        <v>35</v>
      </c>
      <c r="J507" s="2">
        <v>899</v>
      </c>
      <c r="K507" s="7" t="str">
        <f>IF(COUNTIF(Table1[Customer ID],Table1[[#This Row],[Customer ID]])&gt;1,"Repeat Customer","One-Time Customer")</f>
        <v>Repeat Customer</v>
      </c>
      <c r="L507" s="2" t="s">
        <v>1017</v>
      </c>
      <c r="M507" s="2" t="s">
        <v>49</v>
      </c>
      <c r="N507" s="2" t="s">
        <v>58</v>
      </c>
      <c r="O507" s="2" t="s">
        <v>29</v>
      </c>
      <c r="P507" s="2" t="s">
        <v>141</v>
      </c>
      <c r="Q507" s="2" t="s">
        <v>236</v>
      </c>
      <c r="R507" s="2" t="s">
        <v>375</v>
      </c>
      <c r="S507" s="2">
        <v>0.84</v>
      </c>
      <c r="T507" s="7">
        <f>Table1[[#This Row],[Profit]]/Table1[[#This Row],[Sales]]</f>
        <v>-3.4281639928698748</v>
      </c>
      <c r="U507" s="2" t="s">
        <v>33</v>
      </c>
      <c r="V507" s="2" t="s">
        <v>53</v>
      </c>
      <c r="W507" s="2" t="s">
        <v>234</v>
      </c>
      <c r="X507" s="2" t="s">
        <v>1018</v>
      </c>
      <c r="Y507" s="2">
        <v>16602</v>
      </c>
      <c r="Z507" s="10">
        <v>42016</v>
      </c>
      <c r="AA507" s="14" t="str">
        <f>TEXT(Table1[[#This Row],[Order Date]],"mmmm")</f>
        <v>January</v>
      </c>
      <c r="AB507" s="8" t="str">
        <f>TEXT(Table1[[#This Row],[Order Date]],"yyyy")</f>
        <v>2015</v>
      </c>
      <c r="AC507" s="10">
        <v>42017</v>
      </c>
      <c r="AD507" s="2">
        <v>-96.16</v>
      </c>
      <c r="AE507" s="2">
        <v>1</v>
      </c>
      <c r="AF507" s="2">
        <v>28.05</v>
      </c>
      <c r="AG507" s="2">
        <v>86263</v>
      </c>
      <c r="AH507" s="7" t="str">
        <f>IF(COUNTIF(Returns!$A$2:$A$1635,Orders!AG507)&gt;0,"Returned","Not Returned")</f>
        <v>Not Returned</v>
      </c>
    </row>
    <row r="508" spans="5:34" ht="12.75" customHeight="1" thickTop="1" thickBot="1">
      <c r="E508" s="11">
        <v>19311</v>
      </c>
      <c r="F508" s="12" t="s">
        <v>37</v>
      </c>
      <c r="G508" s="12">
        <v>0.02</v>
      </c>
      <c r="H508" s="12">
        <v>12.53</v>
      </c>
      <c r="I508" s="12">
        <v>0.49</v>
      </c>
      <c r="J508" s="12">
        <v>899</v>
      </c>
      <c r="K508" s="7" t="str">
        <f>IF(COUNTIF(Table1[Customer ID],Table1[[#This Row],[Customer ID]])&gt;1,"Repeat Customer","One-Time Customer")</f>
        <v>Repeat Customer</v>
      </c>
      <c r="L508" s="12" t="s">
        <v>1017</v>
      </c>
      <c r="M508" s="12" t="s">
        <v>49</v>
      </c>
      <c r="N508" s="12" t="s">
        <v>58</v>
      </c>
      <c r="O508" s="12" t="s">
        <v>29</v>
      </c>
      <c r="P508" s="12" t="s">
        <v>134</v>
      </c>
      <c r="Q508" s="12" t="s">
        <v>59</v>
      </c>
      <c r="R508" s="12" t="s">
        <v>1016</v>
      </c>
      <c r="S508" s="12">
        <v>0.38</v>
      </c>
      <c r="T508" s="7">
        <f>Table1[[#This Row],[Profit]]/Table1[[#This Row],[Sales]]</f>
        <v>0.69</v>
      </c>
      <c r="U508" s="12" t="s">
        <v>33</v>
      </c>
      <c r="V508" s="12" t="s">
        <v>53</v>
      </c>
      <c r="W508" s="12" t="s">
        <v>234</v>
      </c>
      <c r="X508" s="12" t="s">
        <v>1018</v>
      </c>
      <c r="Y508" s="12">
        <v>16602</v>
      </c>
      <c r="Z508" s="13">
        <v>42031</v>
      </c>
      <c r="AA508" s="14" t="str">
        <f>TEXT(Table1[[#This Row],[Order Date]],"mmmm")</f>
        <v>January</v>
      </c>
      <c r="AB508" s="8" t="str">
        <f>TEXT(Table1[[#This Row],[Order Date]],"yyyy")</f>
        <v>2015</v>
      </c>
      <c r="AC508" s="13">
        <v>42031</v>
      </c>
      <c r="AD508" s="12">
        <v>104.7213</v>
      </c>
      <c r="AE508" s="12">
        <v>12</v>
      </c>
      <c r="AF508" s="12">
        <v>151.77000000000001</v>
      </c>
      <c r="AG508" s="12">
        <v>86264</v>
      </c>
      <c r="AH508" s="7" t="str">
        <f>IF(COUNTIF(Returns!$A$2:$A$1635,Orders!AG508)&gt;0,"Returned","Not Returned")</f>
        <v>Not Returned</v>
      </c>
    </row>
    <row r="509" spans="5:34" ht="12.75" customHeight="1" thickTop="1" thickBot="1">
      <c r="E509" s="9">
        <v>19312</v>
      </c>
      <c r="F509" s="2" t="s">
        <v>37</v>
      </c>
      <c r="G509" s="2">
        <v>7.0000000000000007E-2</v>
      </c>
      <c r="H509" s="2">
        <v>5.18</v>
      </c>
      <c r="I509" s="2">
        <v>2.04</v>
      </c>
      <c r="J509" s="2">
        <v>899</v>
      </c>
      <c r="K509" s="7" t="str">
        <f>IF(COUNTIF(Table1[Customer ID],Table1[[#This Row],[Customer ID]])&gt;1,"Repeat Customer","One-Time Customer")</f>
        <v>Repeat Customer</v>
      </c>
      <c r="L509" s="2" t="s">
        <v>1017</v>
      </c>
      <c r="M509" s="2" t="s">
        <v>27</v>
      </c>
      <c r="N509" s="2" t="s">
        <v>58</v>
      </c>
      <c r="O509" s="2" t="s">
        <v>29</v>
      </c>
      <c r="P509" s="2" t="s">
        <v>93</v>
      </c>
      <c r="Q509" s="2" t="s">
        <v>31</v>
      </c>
      <c r="R509" s="2" t="s">
        <v>167</v>
      </c>
      <c r="S509" s="2">
        <v>0.36</v>
      </c>
      <c r="T509" s="7">
        <f>Table1[[#This Row],[Profit]]/Table1[[#This Row],[Sales]]</f>
        <v>0.65307194118676704</v>
      </c>
      <c r="U509" s="2" t="s">
        <v>33</v>
      </c>
      <c r="V509" s="2" t="s">
        <v>53</v>
      </c>
      <c r="W509" s="2" t="s">
        <v>234</v>
      </c>
      <c r="X509" s="2" t="s">
        <v>1018</v>
      </c>
      <c r="Y509" s="2">
        <v>16602</v>
      </c>
      <c r="Z509" s="10">
        <v>42031</v>
      </c>
      <c r="AA509" s="14" t="str">
        <f>TEXT(Table1[[#This Row],[Order Date]],"mmmm")</f>
        <v>January</v>
      </c>
      <c r="AB509" s="8" t="str">
        <f>TEXT(Table1[[#This Row],[Order Date]],"yyyy")</f>
        <v>2015</v>
      </c>
      <c r="AC509" s="10">
        <v>42033</v>
      </c>
      <c r="AD509" s="2">
        <v>37.31</v>
      </c>
      <c r="AE509" s="2">
        <v>11</v>
      </c>
      <c r="AF509" s="2">
        <v>57.13</v>
      </c>
      <c r="AG509" s="2">
        <v>86264</v>
      </c>
      <c r="AH509" s="7" t="str">
        <f>IF(COUNTIF(Returns!$A$2:$A$1635,Orders!AG509)&gt;0,"Returned","Not Returned")</f>
        <v>Not Returned</v>
      </c>
    </row>
    <row r="510" spans="5:34" ht="12.75" customHeight="1" thickTop="1" thickBot="1">
      <c r="E510" s="11">
        <v>24981</v>
      </c>
      <c r="F510" s="12" t="s">
        <v>37</v>
      </c>
      <c r="G510" s="12">
        <v>0</v>
      </c>
      <c r="H510" s="12">
        <v>5.98</v>
      </c>
      <c r="I510" s="12">
        <v>1.49</v>
      </c>
      <c r="J510" s="12">
        <v>903</v>
      </c>
      <c r="K510" s="7" t="str">
        <f>IF(COUNTIF(Table1[Customer ID],Table1[[#This Row],[Customer ID]])&gt;1,"Repeat Customer","One-Time Customer")</f>
        <v>One-Time Customer</v>
      </c>
      <c r="L510" s="12" t="s">
        <v>1019</v>
      </c>
      <c r="M510" s="12" t="s">
        <v>49</v>
      </c>
      <c r="N510" s="12" t="s">
        <v>114</v>
      </c>
      <c r="O510" s="12" t="s">
        <v>29</v>
      </c>
      <c r="P510" s="12" t="s">
        <v>109</v>
      </c>
      <c r="Q510" s="12" t="s">
        <v>59</v>
      </c>
      <c r="R510" s="12" t="s">
        <v>1020</v>
      </c>
      <c r="S510" s="12">
        <v>0.39</v>
      </c>
      <c r="T510" s="7">
        <f>Table1[[#This Row],[Profit]]/Table1[[#This Row],[Sales]]</f>
        <v>0.69</v>
      </c>
      <c r="U510" s="12" t="s">
        <v>33</v>
      </c>
      <c r="V510" s="12" t="s">
        <v>53</v>
      </c>
      <c r="W510" s="12" t="s">
        <v>193</v>
      </c>
      <c r="X510" s="12" t="s">
        <v>1021</v>
      </c>
      <c r="Y510" s="12">
        <v>1887</v>
      </c>
      <c r="Z510" s="13">
        <v>42075</v>
      </c>
      <c r="AA510" s="14" t="str">
        <f>TEXT(Table1[[#This Row],[Order Date]],"mmmm")</f>
        <v>March</v>
      </c>
      <c r="AB510" s="8" t="str">
        <f>TEXT(Table1[[#This Row],[Order Date]],"yyyy")</f>
        <v>2015</v>
      </c>
      <c r="AC510" s="13">
        <v>42077</v>
      </c>
      <c r="AD510" s="12">
        <v>80.674799999999991</v>
      </c>
      <c r="AE510" s="12">
        <v>18</v>
      </c>
      <c r="AF510" s="12">
        <v>116.92</v>
      </c>
      <c r="AG510" s="12">
        <v>90806</v>
      </c>
      <c r="AH510" s="7" t="str">
        <f>IF(COUNTIF(Returns!$A$2:$A$1635,Orders!AG510)&gt;0,"Returned","Not Returned")</f>
        <v>Not Returned</v>
      </c>
    </row>
    <row r="511" spans="5:34" ht="12.75" customHeight="1" thickTop="1" thickBot="1">
      <c r="E511" s="9">
        <v>22288</v>
      </c>
      <c r="F511" s="2" t="s">
        <v>47</v>
      </c>
      <c r="G511" s="2">
        <v>0.09</v>
      </c>
      <c r="H511" s="2">
        <v>35.99</v>
      </c>
      <c r="I511" s="2">
        <v>5.99</v>
      </c>
      <c r="J511" s="2">
        <v>907</v>
      </c>
      <c r="K511" s="7" t="str">
        <f>IF(COUNTIF(Table1[Customer ID],Table1[[#This Row],[Customer ID]])&gt;1,"Repeat Customer","One-Time Customer")</f>
        <v>Repeat Customer</v>
      </c>
      <c r="L511" s="2" t="s">
        <v>1022</v>
      </c>
      <c r="M511" s="2" t="s">
        <v>49</v>
      </c>
      <c r="N511" s="2" t="s">
        <v>40</v>
      </c>
      <c r="O511" s="2" t="s">
        <v>77</v>
      </c>
      <c r="P511" s="2" t="s">
        <v>78</v>
      </c>
      <c r="Q511" s="2" t="s">
        <v>31</v>
      </c>
      <c r="R511" s="2" t="s">
        <v>981</v>
      </c>
      <c r="S511" s="2">
        <v>0.38</v>
      </c>
      <c r="T511" s="7">
        <f>Table1[[#This Row],[Profit]]/Table1[[#This Row],[Sales]]</f>
        <v>0.75406662269129299</v>
      </c>
      <c r="U511" s="2" t="s">
        <v>33</v>
      </c>
      <c r="V511" s="2" t="s">
        <v>136</v>
      </c>
      <c r="W511" s="2" t="s">
        <v>613</v>
      </c>
      <c r="X511" s="2" t="s">
        <v>675</v>
      </c>
      <c r="Y511" s="2">
        <v>42420</v>
      </c>
      <c r="Z511" s="10">
        <v>42061</v>
      </c>
      <c r="AA511" s="14" t="str">
        <f>TEXT(Table1[[#This Row],[Order Date]],"mmmm")</f>
        <v>February</v>
      </c>
      <c r="AB511" s="8" t="str">
        <f>TEXT(Table1[[#This Row],[Order Date]],"yyyy")</f>
        <v>2015</v>
      </c>
      <c r="AC511" s="10">
        <v>42062</v>
      </c>
      <c r="AD511" s="2">
        <v>114.3165</v>
      </c>
      <c r="AE511" s="2">
        <v>5</v>
      </c>
      <c r="AF511" s="2">
        <v>151.6</v>
      </c>
      <c r="AG511" s="2">
        <v>86459</v>
      </c>
      <c r="AH511" s="7" t="str">
        <f>IF(COUNTIF(Returns!$A$2:$A$1635,Orders!AG511)&gt;0,"Returned","Not Returned")</f>
        <v>Not Returned</v>
      </c>
    </row>
    <row r="512" spans="5:34" ht="12.75" customHeight="1" thickTop="1" thickBot="1">
      <c r="E512" s="11">
        <v>21345</v>
      </c>
      <c r="F512" s="12" t="s">
        <v>56</v>
      </c>
      <c r="G512" s="12">
        <v>0.09</v>
      </c>
      <c r="H512" s="12">
        <v>2.6</v>
      </c>
      <c r="I512" s="12">
        <v>2.4</v>
      </c>
      <c r="J512" s="12">
        <v>907</v>
      </c>
      <c r="K512" s="7" t="str">
        <f>IF(COUNTIF(Table1[Customer ID],Table1[[#This Row],[Customer ID]])&gt;1,"Repeat Customer","One-Time Customer")</f>
        <v>Repeat Customer</v>
      </c>
      <c r="L512" s="12" t="s">
        <v>1022</v>
      </c>
      <c r="M512" s="12" t="s">
        <v>49</v>
      </c>
      <c r="N512" s="12" t="s">
        <v>40</v>
      </c>
      <c r="O512" s="12" t="s">
        <v>29</v>
      </c>
      <c r="P512" s="12" t="s">
        <v>30</v>
      </c>
      <c r="Q512" s="12" t="s">
        <v>31</v>
      </c>
      <c r="R512" s="12" t="s">
        <v>1023</v>
      </c>
      <c r="S512" s="12">
        <v>0.57999999999999996</v>
      </c>
      <c r="T512" s="7">
        <f>Table1[[#This Row],[Profit]]/Table1[[#This Row],[Sales]]</f>
        <v>34.900976993381654</v>
      </c>
      <c r="U512" s="12" t="s">
        <v>33</v>
      </c>
      <c r="V512" s="12" t="s">
        <v>136</v>
      </c>
      <c r="W512" s="12" t="s">
        <v>613</v>
      </c>
      <c r="X512" s="12" t="s">
        <v>675</v>
      </c>
      <c r="Y512" s="12">
        <v>42420</v>
      </c>
      <c r="Z512" s="13">
        <v>42172</v>
      </c>
      <c r="AA512" s="14" t="str">
        <f>TEXT(Table1[[#This Row],[Order Date]],"mmmm")</f>
        <v>June</v>
      </c>
      <c r="AB512" s="8" t="str">
        <f>TEXT(Table1[[#This Row],[Order Date]],"yyyy")</f>
        <v>2015</v>
      </c>
      <c r="AC512" s="13">
        <v>42174</v>
      </c>
      <c r="AD512" s="12">
        <v>1107.4079999999999</v>
      </c>
      <c r="AE512" s="12">
        <v>12</v>
      </c>
      <c r="AF512" s="12">
        <v>31.73</v>
      </c>
      <c r="AG512" s="12">
        <v>86460</v>
      </c>
      <c r="AH512" s="7" t="str">
        <f>IF(COUNTIF(Returns!$A$2:$A$1635,Orders!AG512)&gt;0,"Returned","Not Returned")</f>
        <v>Not Returned</v>
      </c>
    </row>
    <row r="513" spans="5:34" ht="12.75" customHeight="1" thickTop="1" thickBot="1">
      <c r="E513" s="9">
        <v>19480</v>
      </c>
      <c r="F513" s="2" t="s">
        <v>47</v>
      </c>
      <c r="G513" s="2">
        <v>0</v>
      </c>
      <c r="H513" s="2">
        <v>5.28</v>
      </c>
      <c r="I513" s="2">
        <v>5.61</v>
      </c>
      <c r="J513" s="2">
        <v>910</v>
      </c>
      <c r="K513" s="7" t="str">
        <f>IF(COUNTIF(Table1[Customer ID],Table1[[#This Row],[Customer ID]])&gt;1,"Repeat Customer","One-Time Customer")</f>
        <v>One-Time Customer</v>
      </c>
      <c r="L513" s="2" t="s">
        <v>1024</v>
      </c>
      <c r="M513" s="2" t="s">
        <v>49</v>
      </c>
      <c r="N513" s="2" t="s">
        <v>28</v>
      </c>
      <c r="O513" s="2" t="s">
        <v>29</v>
      </c>
      <c r="P513" s="2" t="s">
        <v>93</v>
      </c>
      <c r="Q513" s="2" t="s">
        <v>59</v>
      </c>
      <c r="R513" s="2" t="s">
        <v>836</v>
      </c>
      <c r="S513" s="2">
        <v>0.4</v>
      </c>
      <c r="T513" s="7">
        <f>Table1[[#This Row],[Profit]]/Table1[[#This Row],[Sales]]</f>
        <v>-1.7500821018062396</v>
      </c>
      <c r="U513" s="2" t="s">
        <v>33</v>
      </c>
      <c r="V513" s="2" t="s">
        <v>136</v>
      </c>
      <c r="W513" s="2" t="s">
        <v>958</v>
      </c>
      <c r="X513" s="2" t="s">
        <v>959</v>
      </c>
      <c r="Y513" s="2">
        <v>71854</v>
      </c>
      <c r="Z513" s="10">
        <v>42138</v>
      </c>
      <c r="AA513" s="14" t="str">
        <f>TEXT(Table1[[#This Row],[Order Date]],"mmmm")</f>
        <v>May</v>
      </c>
      <c r="AB513" s="8" t="str">
        <f>TEXT(Table1[[#This Row],[Order Date]],"yyyy")</f>
        <v>2015</v>
      </c>
      <c r="AC513" s="10">
        <v>42138</v>
      </c>
      <c r="AD513" s="2">
        <v>-149.21199999999999</v>
      </c>
      <c r="AE513" s="2">
        <v>15</v>
      </c>
      <c r="AF513" s="2">
        <v>85.26</v>
      </c>
      <c r="AG513" s="2">
        <v>90187</v>
      </c>
      <c r="AH513" s="7" t="str">
        <f>IF(COUNTIF(Returns!$A$2:$A$1635,Orders!AG513)&gt;0,"Returned","Not Returned")</f>
        <v>Not Returned</v>
      </c>
    </row>
    <row r="514" spans="5:34" ht="12.75" customHeight="1" thickTop="1" thickBot="1">
      <c r="E514" s="11">
        <v>25356</v>
      </c>
      <c r="F514" s="12" t="s">
        <v>37</v>
      </c>
      <c r="G514" s="12">
        <v>0.05</v>
      </c>
      <c r="H514" s="12">
        <v>7.64</v>
      </c>
      <c r="I514" s="12">
        <v>5.83</v>
      </c>
      <c r="J514" s="12">
        <v>911</v>
      </c>
      <c r="K514" s="7" t="str">
        <f>IF(COUNTIF(Table1[Customer ID],Table1[[#This Row],[Customer ID]])&gt;1,"Repeat Customer","One-Time Customer")</f>
        <v>Repeat Customer</v>
      </c>
      <c r="L514" s="12" t="s">
        <v>1025</v>
      </c>
      <c r="M514" s="12" t="s">
        <v>49</v>
      </c>
      <c r="N514" s="12" t="s">
        <v>28</v>
      </c>
      <c r="O514" s="12" t="s">
        <v>29</v>
      </c>
      <c r="P514" s="12" t="s">
        <v>93</v>
      </c>
      <c r="Q514" s="12" t="s">
        <v>31</v>
      </c>
      <c r="R514" s="12" t="s">
        <v>1026</v>
      </c>
      <c r="S514" s="12">
        <v>0.36</v>
      </c>
      <c r="T514" s="7">
        <f>Table1[[#This Row],[Profit]]/Table1[[#This Row],[Sales]]</f>
        <v>-1.266144578313253</v>
      </c>
      <c r="U514" s="12" t="s">
        <v>33</v>
      </c>
      <c r="V514" s="12" t="s">
        <v>53</v>
      </c>
      <c r="W514" s="12" t="s">
        <v>648</v>
      </c>
      <c r="X514" s="12" t="s">
        <v>1027</v>
      </c>
      <c r="Y514" s="12">
        <v>26003</v>
      </c>
      <c r="Z514" s="13">
        <v>42035</v>
      </c>
      <c r="AA514" s="14" t="str">
        <f>TEXT(Table1[[#This Row],[Order Date]],"mmmm")</f>
        <v>January</v>
      </c>
      <c r="AB514" s="8" t="str">
        <f>TEXT(Table1[[#This Row],[Order Date]],"yyyy")</f>
        <v>2015</v>
      </c>
      <c r="AC514" s="13">
        <v>42037</v>
      </c>
      <c r="AD514" s="12">
        <v>-21.018000000000001</v>
      </c>
      <c r="AE514" s="12">
        <v>2</v>
      </c>
      <c r="AF514" s="12">
        <v>16.600000000000001</v>
      </c>
      <c r="AG514" s="12">
        <v>90185</v>
      </c>
      <c r="AH514" s="7" t="str">
        <f>IF(COUNTIF(Returns!$A$2:$A$1635,Orders!AG514)&gt;0,"Returned","Not Returned")</f>
        <v>Not Returned</v>
      </c>
    </row>
    <row r="515" spans="5:34" ht="12.75" customHeight="1" thickTop="1" thickBot="1">
      <c r="E515" s="9">
        <v>25357</v>
      </c>
      <c r="F515" s="2" t="s">
        <v>37</v>
      </c>
      <c r="G515" s="2">
        <v>0.04</v>
      </c>
      <c r="H515" s="2">
        <v>218.75</v>
      </c>
      <c r="I515" s="2">
        <v>69.64</v>
      </c>
      <c r="J515" s="2">
        <v>911</v>
      </c>
      <c r="K515" s="7" t="str">
        <f>IF(COUNTIF(Table1[Customer ID],Table1[[#This Row],[Customer ID]])&gt;1,"Repeat Customer","One-Time Customer")</f>
        <v>Repeat Customer</v>
      </c>
      <c r="L515" s="2" t="s">
        <v>1025</v>
      </c>
      <c r="M515" s="2" t="s">
        <v>39</v>
      </c>
      <c r="N515" s="2" t="s">
        <v>28</v>
      </c>
      <c r="O515" s="2" t="s">
        <v>41</v>
      </c>
      <c r="P515" s="2" t="s">
        <v>152</v>
      </c>
      <c r="Q515" s="2" t="s">
        <v>121</v>
      </c>
      <c r="R515" s="2" t="s">
        <v>655</v>
      </c>
      <c r="S515" s="2">
        <v>0.72</v>
      </c>
      <c r="T515" s="7">
        <f>Table1[[#This Row],[Profit]]/Table1[[#This Row],[Sales]]</f>
        <v>-0.28683250488971351</v>
      </c>
      <c r="U515" s="2" t="s">
        <v>33</v>
      </c>
      <c r="V515" s="2" t="s">
        <v>53</v>
      </c>
      <c r="W515" s="2" t="s">
        <v>648</v>
      </c>
      <c r="X515" s="2" t="s">
        <v>1027</v>
      </c>
      <c r="Y515" s="2">
        <v>26003</v>
      </c>
      <c r="Z515" s="10">
        <v>42035</v>
      </c>
      <c r="AA515" s="14" t="str">
        <f>TEXT(Table1[[#This Row],[Order Date]],"mmmm")</f>
        <v>January</v>
      </c>
      <c r="AB515" s="8" t="str">
        <f>TEXT(Table1[[#This Row],[Order Date]],"yyyy")</f>
        <v>2015</v>
      </c>
      <c r="AC515" s="10">
        <v>42036</v>
      </c>
      <c r="AD515" s="2">
        <v>-655.52987500000006</v>
      </c>
      <c r="AE515" s="2">
        <v>10</v>
      </c>
      <c r="AF515" s="2">
        <v>2285.41</v>
      </c>
      <c r="AG515" s="2">
        <v>90185</v>
      </c>
      <c r="AH515" s="7" t="str">
        <f>IF(COUNTIF(Returns!$A$2:$A$1635,Orders!AG515)&gt;0,"Returned","Not Returned")</f>
        <v>Not Returned</v>
      </c>
    </row>
    <row r="516" spans="5:34" ht="12.75" customHeight="1" thickTop="1" thickBot="1">
      <c r="E516" s="11">
        <v>24028</v>
      </c>
      <c r="F516" s="12" t="s">
        <v>25</v>
      </c>
      <c r="G516" s="12">
        <v>0.01</v>
      </c>
      <c r="H516" s="12">
        <v>59.76</v>
      </c>
      <c r="I516" s="12">
        <v>9.7100000000000009</v>
      </c>
      <c r="J516" s="12">
        <v>911</v>
      </c>
      <c r="K516" s="7" t="str">
        <f>IF(COUNTIF(Table1[Customer ID],Table1[[#This Row],[Customer ID]])&gt;1,"Repeat Customer","One-Time Customer")</f>
        <v>Repeat Customer</v>
      </c>
      <c r="L516" s="12" t="s">
        <v>1025</v>
      </c>
      <c r="M516" s="12" t="s">
        <v>49</v>
      </c>
      <c r="N516" s="12" t="s">
        <v>28</v>
      </c>
      <c r="O516" s="12" t="s">
        <v>29</v>
      </c>
      <c r="P516" s="12" t="s">
        <v>141</v>
      </c>
      <c r="Q516" s="12" t="s">
        <v>59</v>
      </c>
      <c r="R516" s="12" t="s">
        <v>1028</v>
      </c>
      <c r="S516" s="12">
        <v>0.56999999999999995</v>
      </c>
      <c r="T516" s="7">
        <f>Table1[[#This Row],[Profit]]/Table1[[#This Row],[Sales]]</f>
        <v>0.69</v>
      </c>
      <c r="U516" s="12" t="s">
        <v>33</v>
      </c>
      <c r="V516" s="12" t="s">
        <v>53</v>
      </c>
      <c r="W516" s="12" t="s">
        <v>648</v>
      </c>
      <c r="X516" s="12" t="s">
        <v>1027</v>
      </c>
      <c r="Y516" s="12">
        <v>26003</v>
      </c>
      <c r="Z516" s="13">
        <v>42098</v>
      </c>
      <c r="AA516" s="14" t="str">
        <f>TEXT(Table1[[#This Row],[Order Date]],"mmmm")</f>
        <v>April</v>
      </c>
      <c r="AB516" s="8" t="str">
        <f>TEXT(Table1[[#This Row],[Order Date]],"yyyy")</f>
        <v>2015</v>
      </c>
      <c r="AC516" s="13">
        <v>42100</v>
      </c>
      <c r="AD516" s="12">
        <v>354.32879999999994</v>
      </c>
      <c r="AE516" s="12">
        <v>8</v>
      </c>
      <c r="AF516" s="12">
        <v>513.52</v>
      </c>
      <c r="AG516" s="12">
        <v>90186</v>
      </c>
      <c r="AH516" s="7" t="str">
        <f>IF(COUNTIF(Returns!$A$2:$A$1635,Orders!AG516)&gt;0,"Returned","Not Returned")</f>
        <v>Not Returned</v>
      </c>
    </row>
    <row r="517" spans="5:34" ht="12.75" customHeight="1" thickTop="1" thickBot="1">
      <c r="E517" s="9">
        <v>24953</v>
      </c>
      <c r="F517" s="2" t="s">
        <v>25</v>
      </c>
      <c r="G517" s="2">
        <v>0.06</v>
      </c>
      <c r="H517" s="2">
        <v>350.98</v>
      </c>
      <c r="I517" s="2">
        <v>30</v>
      </c>
      <c r="J517" s="2">
        <v>915</v>
      </c>
      <c r="K517" s="7" t="str">
        <f>IF(COUNTIF(Table1[Customer ID],Table1[[#This Row],[Customer ID]])&gt;1,"Repeat Customer","One-Time Customer")</f>
        <v>One-Time Customer</v>
      </c>
      <c r="L517" s="2" t="s">
        <v>1029</v>
      </c>
      <c r="M517" s="2" t="s">
        <v>39</v>
      </c>
      <c r="N517" s="2" t="s">
        <v>40</v>
      </c>
      <c r="O517" s="2" t="s">
        <v>41</v>
      </c>
      <c r="P517" s="2" t="s">
        <v>42</v>
      </c>
      <c r="Q517" s="2" t="s">
        <v>43</v>
      </c>
      <c r="R517" s="2" t="s">
        <v>862</v>
      </c>
      <c r="S517" s="2">
        <v>0.61</v>
      </c>
      <c r="T517" s="7">
        <f>Table1[[#This Row],[Profit]]/Table1[[#This Row],[Sales]]</f>
        <v>-1.4123733117857555</v>
      </c>
      <c r="U517" s="2" t="s">
        <v>33</v>
      </c>
      <c r="V517" s="2" t="s">
        <v>61</v>
      </c>
      <c r="W517" s="2" t="s">
        <v>130</v>
      </c>
      <c r="X517" s="2" t="s">
        <v>1030</v>
      </c>
      <c r="Y517" s="2">
        <v>77803</v>
      </c>
      <c r="Z517" s="10">
        <v>42008</v>
      </c>
      <c r="AA517" s="14" t="str">
        <f>TEXT(Table1[[#This Row],[Order Date]],"mmmm")</f>
        <v>January</v>
      </c>
      <c r="AB517" s="8" t="str">
        <f>TEXT(Table1[[#This Row],[Order Date]],"yyyy")</f>
        <v>2015</v>
      </c>
      <c r="AC517" s="10">
        <v>42009</v>
      </c>
      <c r="AD517" s="2">
        <v>-489.41559999999998</v>
      </c>
      <c r="AE517" s="2">
        <v>1</v>
      </c>
      <c r="AF517" s="2">
        <v>346.52</v>
      </c>
      <c r="AG517" s="2">
        <v>86356</v>
      </c>
      <c r="AH517" s="7" t="str">
        <f>IF(COUNTIF(Returns!$A$2:$A$1635,Orders!AG517)&gt;0,"Returned","Not Returned")</f>
        <v>Not Returned</v>
      </c>
    </row>
    <row r="518" spans="5:34" ht="12.75" customHeight="1" thickTop="1" thickBot="1">
      <c r="E518" s="11">
        <v>25833</v>
      </c>
      <c r="F518" s="12" t="s">
        <v>106</v>
      </c>
      <c r="G518" s="12">
        <v>0.05</v>
      </c>
      <c r="H518" s="12">
        <v>161.55000000000001</v>
      </c>
      <c r="I518" s="12">
        <v>19.989999999999998</v>
      </c>
      <c r="J518" s="12">
        <v>916</v>
      </c>
      <c r="K518" s="7" t="str">
        <f>IF(COUNTIF(Table1[Customer ID],Table1[[#This Row],[Customer ID]])&gt;1,"Repeat Customer","One-Time Customer")</f>
        <v>One-Time Customer</v>
      </c>
      <c r="L518" s="12" t="s">
        <v>1031</v>
      </c>
      <c r="M518" s="12" t="s">
        <v>49</v>
      </c>
      <c r="N518" s="12" t="s">
        <v>28</v>
      </c>
      <c r="O518" s="12" t="s">
        <v>29</v>
      </c>
      <c r="P518" s="12" t="s">
        <v>141</v>
      </c>
      <c r="Q518" s="12" t="s">
        <v>59</v>
      </c>
      <c r="R518" s="12" t="s">
        <v>161</v>
      </c>
      <c r="S518" s="12">
        <v>0.66</v>
      </c>
      <c r="T518" s="7">
        <f>Table1[[#This Row],[Profit]]/Table1[[#This Row],[Sales]]</f>
        <v>7.0717590274578926E-2</v>
      </c>
      <c r="U518" s="12" t="s">
        <v>33</v>
      </c>
      <c r="V518" s="12" t="s">
        <v>61</v>
      </c>
      <c r="W518" s="12" t="s">
        <v>130</v>
      </c>
      <c r="X518" s="12" t="s">
        <v>1032</v>
      </c>
      <c r="Y518" s="12">
        <v>76028</v>
      </c>
      <c r="Z518" s="13">
        <v>42008</v>
      </c>
      <c r="AA518" s="14" t="str">
        <f>TEXT(Table1[[#This Row],[Order Date]],"mmmm")</f>
        <v>January</v>
      </c>
      <c r="AB518" s="8" t="str">
        <f>TEXT(Table1[[#This Row],[Order Date]],"yyyy")</f>
        <v>2015</v>
      </c>
      <c r="AC518" s="13">
        <v>42015</v>
      </c>
      <c r="AD518" s="12">
        <v>35.31</v>
      </c>
      <c r="AE518" s="12">
        <v>3</v>
      </c>
      <c r="AF518" s="12">
        <v>499.31</v>
      </c>
      <c r="AG518" s="12">
        <v>86357</v>
      </c>
      <c r="AH518" s="7" t="str">
        <f>IF(COUNTIF(Returns!$A$2:$A$1635,Orders!AG518)&gt;0,"Returned","Not Returned")</f>
        <v>Not Returned</v>
      </c>
    </row>
    <row r="519" spans="5:34" ht="12.75" customHeight="1" thickTop="1" thickBot="1">
      <c r="E519" s="9">
        <v>25676</v>
      </c>
      <c r="F519" s="2" t="s">
        <v>25</v>
      </c>
      <c r="G519" s="2">
        <v>0.05</v>
      </c>
      <c r="H519" s="2">
        <v>35.51</v>
      </c>
      <c r="I519" s="2">
        <v>6.31</v>
      </c>
      <c r="J519" s="2">
        <v>918</v>
      </c>
      <c r="K519" s="7" t="str">
        <f>IF(COUNTIF(Table1[Customer ID],Table1[[#This Row],[Customer ID]])&gt;1,"Repeat Customer","One-Time Customer")</f>
        <v>Repeat Customer</v>
      </c>
      <c r="L519" s="2" t="s">
        <v>1033</v>
      </c>
      <c r="M519" s="2" t="s">
        <v>49</v>
      </c>
      <c r="N519" s="2" t="s">
        <v>114</v>
      </c>
      <c r="O519" s="2" t="s">
        <v>29</v>
      </c>
      <c r="P519" s="2" t="s">
        <v>141</v>
      </c>
      <c r="Q519" s="2" t="s">
        <v>59</v>
      </c>
      <c r="R519" s="2" t="s">
        <v>1034</v>
      </c>
      <c r="S519" s="2">
        <v>0.57999999999999996</v>
      </c>
      <c r="T519" s="7">
        <f>Table1[[#This Row],[Profit]]/Table1[[#This Row],[Sales]]</f>
        <v>8.358413132694939E-2</v>
      </c>
      <c r="U519" s="2" t="s">
        <v>33</v>
      </c>
      <c r="V519" s="2" t="s">
        <v>34</v>
      </c>
      <c r="W519" s="2" t="s">
        <v>45</v>
      </c>
      <c r="X519" s="2" t="s">
        <v>773</v>
      </c>
      <c r="Y519" s="2">
        <v>91730</v>
      </c>
      <c r="Z519" s="10">
        <v>42106</v>
      </c>
      <c r="AA519" s="14" t="str">
        <f>TEXT(Table1[[#This Row],[Order Date]],"mmmm")</f>
        <v>April</v>
      </c>
      <c r="AB519" s="8" t="str">
        <f>TEXT(Table1[[#This Row],[Order Date]],"yyyy")</f>
        <v>2015</v>
      </c>
      <c r="AC519" s="10">
        <v>42108</v>
      </c>
      <c r="AD519" s="2">
        <v>6.11</v>
      </c>
      <c r="AE519" s="2">
        <v>2</v>
      </c>
      <c r="AF519" s="2">
        <v>73.099999999999994</v>
      </c>
      <c r="AG519" s="2">
        <v>90492</v>
      </c>
      <c r="AH519" s="7" t="str">
        <f>IF(COUNTIF(Returns!$A$2:$A$1635,Orders!AG519)&gt;0,"Returned","Not Returned")</f>
        <v>Not Returned</v>
      </c>
    </row>
    <row r="520" spans="5:34" ht="12.75" customHeight="1" thickTop="1" thickBot="1">
      <c r="E520" s="11">
        <v>19772</v>
      </c>
      <c r="F520" s="12" t="s">
        <v>47</v>
      </c>
      <c r="G520" s="12">
        <v>0.09</v>
      </c>
      <c r="H520" s="12">
        <v>58.14</v>
      </c>
      <c r="I520" s="12">
        <v>36.61</v>
      </c>
      <c r="J520" s="12">
        <v>918</v>
      </c>
      <c r="K520" s="7" t="str">
        <f>IF(COUNTIF(Table1[Customer ID],Table1[[#This Row],[Customer ID]])&gt;1,"Repeat Customer","One-Time Customer")</f>
        <v>Repeat Customer</v>
      </c>
      <c r="L520" s="12" t="s">
        <v>1033</v>
      </c>
      <c r="M520" s="12" t="s">
        <v>39</v>
      </c>
      <c r="N520" s="12" t="s">
        <v>28</v>
      </c>
      <c r="O520" s="12" t="s">
        <v>41</v>
      </c>
      <c r="P520" s="12" t="s">
        <v>191</v>
      </c>
      <c r="Q520" s="12" t="s">
        <v>121</v>
      </c>
      <c r="R520" s="12" t="s">
        <v>1035</v>
      </c>
      <c r="S520" s="12">
        <v>0.61</v>
      </c>
      <c r="T520" s="7">
        <f>Table1[[#This Row],[Profit]]/Table1[[#This Row],[Sales]]</f>
        <v>8.8608360992123283E-2</v>
      </c>
      <c r="U520" s="12" t="s">
        <v>33</v>
      </c>
      <c r="V520" s="12" t="s">
        <v>34</v>
      </c>
      <c r="W520" s="12" t="s">
        <v>45</v>
      </c>
      <c r="X520" s="12" t="s">
        <v>773</v>
      </c>
      <c r="Y520" s="12">
        <v>91730</v>
      </c>
      <c r="Z520" s="13">
        <v>42144</v>
      </c>
      <c r="AA520" s="14" t="str">
        <f>TEXT(Table1[[#This Row],[Order Date]],"mmmm")</f>
        <v>May</v>
      </c>
      <c r="AB520" s="8" t="str">
        <f>TEXT(Table1[[#This Row],[Order Date]],"yyyy")</f>
        <v>2015</v>
      </c>
      <c r="AC520" s="13">
        <v>42145</v>
      </c>
      <c r="AD520" s="12">
        <v>187.41200000000026</v>
      </c>
      <c r="AE520" s="12">
        <v>39</v>
      </c>
      <c r="AF520" s="12">
        <v>2115.06</v>
      </c>
      <c r="AG520" s="12">
        <v>90493</v>
      </c>
      <c r="AH520" s="7" t="str">
        <f>IF(COUNTIF(Returns!$A$2:$A$1635,Orders!AG520)&gt;0,"Returned","Not Returned")</f>
        <v>Not Returned</v>
      </c>
    </row>
    <row r="521" spans="5:34" ht="12.75" customHeight="1" thickTop="1" thickBot="1">
      <c r="E521" s="9">
        <v>25677</v>
      </c>
      <c r="F521" s="2" t="s">
        <v>25</v>
      </c>
      <c r="G521" s="2">
        <v>0.1</v>
      </c>
      <c r="H521" s="2">
        <v>8.34</v>
      </c>
      <c r="I521" s="2">
        <v>2.64</v>
      </c>
      <c r="J521" s="2">
        <v>919</v>
      </c>
      <c r="K521" s="7" t="str">
        <f>IF(COUNTIF(Table1[Customer ID],Table1[[#This Row],[Customer ID]])&gt;1,"Repeat Customer","One-Time Customer")</f>
        <v>One-Time Customer</v>
      </c>
      <c r="L521" s="2" t="s">
        <v>1036</v>
      </c>
      <c r="M521" s="2" t="s">
        <v>49</v>
      </c>
      <c r="N521" s="2" t="s">
        <v>114</v>
      </c>
      <c r="O521" s="2" t="s">
        <v>29</v>
      </c>
      <c r="P521" s="2" t="s">
        <v>174</v>
      </c>
      <c r="Q521" s="2" t="s">
        <v>51</v>
      </c>
      <c r="R521" s="2" t="s">
        <v>358</v>
      </c>
      <c r="S521" s="2">
        <v>0.59</v>
      </c>
      <c r="T521" s="7">
        <f>Table1[[#This Row],[Profit]]/Table1[[#This Row],[Sales]]</f>
        <v>-0.1322210636079249</v>
      </c>
      <c r="U521" s="2" t="s">
        <v>33</v>
      </c>
      <c r="V521" s="2" t="s">
        <v>34</v>
      </c>
      <c r="W521" s="2" t="s">
        <v>45</v>
      </c>
      <c r="X521" s="2" t="s">
        <v>1037</v>
      </c>
      <c r="Y521" s="2">
        <v>96003</v>
      </c>
      <c r="Z521" s="10">
        <v>42106</v>
      </c>
      <c r="AA521" s="14" t="str">
        <f>TEXT(Table1[[#This Row],[Order Date]],"mmmm")</f>
        <v>April</v>
      </c>
      <c r="AB521" s="8" t="str">
        <f>TEXT(Table1[[#This Row],[Order Date]],"yyyy")</f>
        <v>2015</v>
      </c>
      <c r="AC521" s="10">
        <v>42106</v>
      </c>
      <c r="AD521" s="2">
        <v>-6.34</v>
      </c>
      <c r="AE521" s="2">
        <v>6</v>
      </c>
      <c r="AF521" s="2">
        <v>47.95</v>
      </c>
      <c r="AG521" s="2">
        <v>90492</v>
      </c>
      <c r="AH521" s="7" t="str">
        <f>IF(COUNTIF(Returns!$A$2:$A$1635,Orders!AG521)&gt;0,"Returned","Not Returned")</f>
        <v>Not Returned</v>
      </c>
    </row>
    <row r="522" spans="5:34" ht="12.75" customHeight="1" thickTop="1" thickBot="1">
      <c r="E522" s="11">
        <v>21970</v>
      </c>
      <c r="F522" s="12" t="s">
        <v>106</v>
      </c>
      <c r="G522" s="12">
        <v>0.1</v>
      </c>
      <c r="H522" s="12">
        <v>15.98</v>
      </c>
      <c r="I522" s="12">
        <v>4</v>
      </c>
      <c r="J522" s="12">
        <v>920</v>
      </c>
      <c r="K522" s="7" t="str">
        <f>IF(COUNTIF(Table1[Customer ID],Table1[[#This Row],[Customer ID]])&gt;1,"Repeat Customer","One-Time Customer")</f>
        <v>Repeat Customer</v>
      </c>
      <c r="L522" s="12" t="s">
        <v>1038</v>
      </c>
      <c r="M522" s="12" t="s">
        <v>49</v>
      </c>
      <c r="N522" s="12" t="s">
        <v>28</v>
      </c>
      <c r="O522" s="12" t="s">
        <v>77</v>
      </c>
      <c r="P522" s="12" t="s">
        <v>180</v>
      </c>
      <c r="Q522" s="12" t="s">
        <v>59</v>
      </c>
      <c r="R522" s="12" t="s">
        <v>513</v>
      </c>
      <c r="S522" s="12">
        <v>0.37</v>
      </c>
      <c r="T522" s="7">
        <f>Table1[[#This Row],[Profit]]/Table1[[#This Row],[Sales]]</f>
        <v>0.69</v>
      </c>
      <c r="U522" s="12" t="s">
        <v>33</v>
      </c>
      <c r="V522" s="12" t="s">
        <v>34</v>
      </c>
      <c r="W522" s="12" t="s">
        <v>45</v>
      </c>
      <c r="X522" s="12" t="s">
        <v>1039</v>
      </c>
      <c r="Y522" s="12">
        <v>92374</v>
      </c>
      <c r="Z522" s="13">
        <v>42090</v>
      </c>
      <c r="AA522" s="14" t="str">
        <f>TEXT(Table1[[#This Row],[Order Date]],"mmmm")</f>
        <v>March</v>
      </c>
      <c r="AB522" s="8" t="str">
        <f>TEXT(Table1[[#This Row],[Order Date]],"yyyy")</f>
        <v>2015</v>
      </c>
      <c r="AC522" s="13">
        <v>42095</v>
      </c>
      <c r="AD522" s="12">
        <v>92.722199999999987</v>
      </c>
      <c r="AE522" s="12">
        <v>9</v>
      </c>
      <c r="AF522" s="12">
        <v>134.38</v>
      </c>
      <c r="AG522" s="12">
        <v>90491</v>
      </c>
      <c r="AH522" s="7" t="str">
        <f>IF(COUNTIF(Returns!$A$2:$A$1635,Orders!AG522)&gt;0,"Returned","Not Returned")</f>
        <v>Not Returned</v>
      </c>
    </row>
    <row r="523" spans="5:34" ht="12.75" customHeight="1" thickTop="1" thickBot="1">
      <c r="E523" s="9">
        <v>25678</v>
      </c>
      <c r="F523" s="2" t="s">
        <v>25</v>
      </c>
      <c r="G523" s="2">
        <v>0.03</v>
      </c>
      <c r="H523" s="2">
        <v>8.0399999999999991</v>
      </c>
      <c r="I523" s="2">
        <v>8.94</v>
      </c>
      <c r="J523" s="2">
        <v>920</v>
      </c>
      <c r="K523" s="7" t="str">
        <f>IF(COUNTIF(Table1[Customer ID],Table1[[#This Row],[Customer ID]])&gt;1,"Repeat Customer","One-Time Customer")</f>
        <v>Repeat Customer</v>
      </c>
      <c r="L523" s="2" t="s">
        <v>1038</v>
      </c>
      <c r="M523" s="2" t="s">
        <v>49</v>
      </c>
      <c r="N523" s="2" t="s">
        <v>114</v>
      </c>
      <c r="O523" s="2" t="s">
        <v>29</v>
      </c>
      <c r="P523" s="2" t="s">
        <v>109</v>
      </c>
      <c r="Q523" s="2" t="s">
        <v>59</v>
      </c>
      <c r="R523" s="2" t="s">
        <v>1040</v>
      </c>
      <c r="S523" s="2">
        <v>0.4</v>
      </c>
      <c r="T523" s="7">
        <f>Table1[[#This Row],[Profit]]/Table1[[#This Row],[Sales]]</f>
        <v>-2.0877360948287094</v>
      </c>
      <c r="U523" s="2" t="s">
        <v>33</v>
      </c>
      <c r="V523" s="2" t="s">
        <v>34</v>
      </c>
      <c r="W523" s="2" t="s">
        <v>45</v>
      </c>
      <c r="X523" s="2" t="s">
        <v>1039</v>
      </c>
      <c r="Y523" s="2">
        <v>92374</v>
      </c>
      <c r="Z523" s="10">
        <v>42106</v>
      </c>
      <c r="AA523" s="14" t="str">
        <f>TEXT(Table1[[#This Row],[Order Date]],"mmmm")</f>
        <v>April</v>
      </c>
      <c r="AB523" s="8" t="str">
        <f>TEXT(Table1[[#This Row],[Order Date]],"yyyy")</f>
        <v>2015</v>
      </c>
      <c r="AC523" s="10">
        <v>42108</v>
      </c>
      <c r="AD523" s="2">
        <v>-160.27549999999999</v>
      </c>
      <c r="AE523" s="2">
        <v>9</v>
      </c>
      <c r="AF523" s="2">
        <v>76.77</v>
      </c>
      <c r="AG523" s="2">
        <v>90492</v>
      </c>
      <c r="AH523" s="7" t="str">
        <f>IF(COUNTIF(Returns!$A$2:$A$1635,Orders!AG523)&gt;0,"Returned","Not Returned")</f>
        <v>Not Returned</v>
      </c>
    </row>
    <row r="524" spans="5:34" ht="12.75" customHeight="1" thickTop="1" thickBot="1">
      <c r="E524" s="11">
        <v>18395</v>
      </c>
      <c r="F524" s="12" t="s">
        <v>37</v>
      </c>
      <c r="G524" s="12">
        <v>0.01</v>
      </c>
      <c r="H524" s="12">
        <v>65.989999999999995</v>
      </c>
      <c r="I524" s="12">
        <v>8.99</v>
      </c>
      <c r="J524" s="12">
        <v>922</v>
      </c>
      <c r="K524" s="7" t="str">
        <f>IF(COUNTIF(Table1[Customer ID],Table1[[#This Row],[Customer ID]])&gt;1,"Repeat Customer","One-Time Customer")</f>
        <v>One-Time Customer</v>
      </c>
      <c r="L524" s="12" t="s">
        <v>1041</v>
      </c>
      <c r="M524" s="12" t="s">
        <v>27</v>
      </c>
      <c r="N524" s="12" t="s">
        <v>58</v>
      </c>
      <c r="O524" s="12" t="s">
        <v>77</v>
      </c>
      <c r="P524" s="12" t="s">
        <v>78</v>
      </c>
      <c r="Q524" s="12" t="s">
        <v>59</v>
      </c>
      <c r="R524" s="12" t="s">
        <v>1042</v>
      </c>
      <c r="S524" s="12">
        <v>0.56000000000000005</v>
      </c>
      <c r="T524" s="7">
        <f>Table1[[#This Row],[Profit]]/Table1[[#This Row],[Sales]]</f>
        <v>0.50763682864450121</v>
      </c>
      <c r="U524" s="12" t="s">
        <v>33</v>
      </c>
      <c r="V524" s="12" t="s">
        <v>34</v>
      </c>
      <c r="W524" s="12" t="s">
        <v>45</v>
      </c>
      <c r="X524" s="12" t="s">
        <v>773</v>
      </c>
      <c r="Y524" s="12">
        <v>91730</v>
      </c>
      <c r="Z524" s="13">
        <v>42144</v>
      </c>
      <c r="AA524" s="14" t="str">
        <f>TEXT(Table1[[#This Row],[Order Date]],"mmmm")</f>
        <v>May</v>
      </c>
      <c r="AB524" s="8" t="str">
        <f>TEXT(Table1[[#This Row],[Order Date]],"yyyy")</f>
        <v>2015</v>
      </c>
      <c r="AC524" s="13">
        <v>42145</v>
      </c>
      <c r="AD524" s="12">
        <v>396.97199999999998</v>
      </c>
      <c r="AE524" s="12">
        <v>14</v>
      </c>
      <c r="AF524" s="12">
        <v>782</v>
      </c>
      <c r="AG524" s="12">
        <v>87135</v>
      </c>
      <c r="AH524" s="7" t="str">
        <f>IF(COUNTIF(Returns!$A$2:$A$1635,Orders!AG524)&gt;0,"Returned","Not Returned")</f>
        <v>Not Returned</v>
      </c>
    </row>
    <row r="525" spans="5:34" ht="12.75" customHeight="1" thickTop="1" thickBot="1">
      <c r="E525" s="9">
        <v>19973</v>
      </c>
      <c r="F525" s="2" t="s">
        <v>47</v>
      </c>
      <c r="G525" s="2">
        <v>0.03</v>
      </c>
      <c r="H525" s="2">
        <v>2.1800000000000002</v>
      </c>
      <c r="I525" s="2">
        <v>1.38</v>
      </c>
      <c r="J525" s="2">
        <v>925</v>
      </c>
      <c r="K525" s="7" t="str">
        <f>IF(COUNTIF(Table1[Customer ID],Table1[[#This Row],[Customer ID]])&gt;1,"Repeat Customer","One-Time Customer")</f>
        <v>One-Time Customer</v>
      </c>
      <c r="L525" s="2" t="s">
        <v>1043</v>
      </c>
      <c r="M525" s="2" t="s">
        <v>49</v>
      </c>
      <c r="N525" s="2" t="s">
        <v>58</v>
      </c>
      <c r="O525" s="2" t="s">
        <v>29</v>
      </c>
      <c r="P525" s="2" t="s">
        <v>66</v>
      </c>
      <c r="Q525" s="2" t="s">
        <v>31</v>
      </c>
      <c r="R525" s="2" t="s">
        <v>1044</v>
      </c>
      <c r="S525" s="2">
        <v>0.44</v>
      </c>
      <c r="T525" s="7">
        <f>Table1[[#This Row],[Profit]]/Table1[[#This Row],[Sales]]</f>
        <v>-0.44755244755244755</v>
      </c>
      <c r="U525" s="2" t="s">
        <v>33</v>
      </c>
      <c r="V525" s="2" t="s">
        <v>53</v>
      </c>
      <c r="W525" s="2" t="s">
        <v>188</v>
      </c>
      <c r="X525" s="2" t="s">
        <v>1045</v>
      </c>
      <c r="Y525" s="2">
        <v>4330</v>
      </c>
      <c r="Z525" s="10">
        <v>42100</v>
      </c>
      <c r="AA525" s="14" t="str">
        <f>TEXT(Table1[[#This Row],[Order Date]],"mmmm")</f>
        <v>April</v>
      </c>
      <c r="AB525" s="8" t="str">
        <f>TEXT(Table1[[#This Row],[Order Date]],"yyyy")</f>
        <v>2015</v>
      </c>
      <c r="AC525" s="10">
        <v>42100</v>
      </c>
      <c r="AD525" s="2">
        <v>-7.04</v>
      </c>
      <c r="AE525" s="2">
        <v>7</v>
      </c>
      <c r="AF525" s="2">
        <v>15.73</v>
      </c>
      <c r="AG525" s="2">
        <v>87134</v>
      </c>
      <c r="AH525" s="7" t="str">
        <f>IF(COUNTIF(Returns!$A$2:$A$1635,Orders!AG525)&gt;0,"Returned","Not Returned")</f>
        <v>Not Returned</v>
      </c>
    </row>
    <row r="526" spans="5:34" ht="12.75" customHeight="1" thickTop="1" thickBot="1">
      <c r="E526" s="11">
        <v>19974</v>
      </c>
      <c r="F526" s="12" t="s">
        <v>47</v>
      </c>
      <c r="G526" s="12">
        <v>0.01</v>
      </c>
      <c r="H526" s="12">
        <v>170.98</v>
      </c>
      <c r="I526" s="12">
        <v>35.89</v>
      </c>
      <c r="J526" s="12">
        <v>929</v>
      </c>
      <c r="K526" s="7" t="str">
        <f>IF(COUNTIF(Table1[Customer ID],Table1[[#This Row],[Customer ID]])&gt;1,"Repeat Customer","One-Time Customer")</f>
        <v>One-Time Customer</v>
      </c>
      <c r="L526" s="12" t="s">
        <v>1046</v>
      </c>
      <c r="M526" s="12" t="s">
        <v>39</v>
      </c>
      <c r="N526" s="12" t="s">
        <v>58</v>
      </c>
      <c r="O526" s="12" t="s">
        <v>41</v>
      </c>
      <c r="P526" s="12" t="s">
        <v>191</v>
      </c>
      <c r="Q526" s="12" t="s">
        <v>121</v>
      </c>
      <c r="R526" s="12" t="s">
        <v>1047</v>
      </c>
      <c r="S526" s="12">
        <v>0.66</v>
      </c>
      <c r="T526" s="7">
        <f>Table1[[#This Row],[Profit]]/Table1[[#This Row],[Sales]]</f>
        <v>0.31326240350887397</v>
      </c>
      <c r="U526" s="12" t="s">
        <v>33</v>
      </c>
      <c r="V526" s="12" t="s">
        <v>53</v>
      </c>
      <c r="W526" s="12" t="s">
        <v>54</v>
      </c>
      <c r="X526" s="12" t="s">
        <v>1048</v>
      </c>
      <c r="Y526" s="12">
        <v>8857</v>
      </c>
      <c r="Z526" s="13">
        <v>42100</v>
      </c>
      <c r="AA526" s="14" t="str">
        <f>TEXT(Table1[[#This Row],[Order Date]],"mmmm")</f>
        <v>April</v>
      </c>
      <c r="AB526" s="8" t="str">
        <f>TEXT(Table1[[#This Row],[Order Date]],"yyyy")</f>
        <v>2015</v>
      </c>
      <c r="AC526" s="13">
        <v>42102</v>
      </c>
      <c r="AD526" s="12">
        <v>538.52</v>
      </c>
      <c r="AE526" s="12">
        <v>10</v>
      </c>
      <c r="AF526" s="12">
        <v>1719.07</v>
      </c>
      <c r="AG526" s="12">
        <v>87134</v>
      </c>
      <c r="AH526" s="7" t="str">
        <f>IF(COUNTIF(Returns!$A$2:$A$1635,Orders!AG526)&gt;0,"Returned","Not Returned")</f>
        <v>Not Returned</v>
      </c>
    </row>
    <row r="527" spans="5:34" ht="12.75" customHeight="1" thickTop="1" thickBot="1">
      <c r="E527" s="9">
        <v>21077</v>
      </c>
      <c r="F527" s="2" t="s">
        <v>47</v>
      </c>
      <c r="G527" s="2">
        <v>0.05</v>
      </c>
      <c r="H527" s="2">
        <v>6.04</v>
      </c>
      <c r="I527" s="2">
        <v>2.14</v>
      </c>
      <c r="J527" s="2">
        <v>936</v>
      </c>
      <c r="K527" s="7" t="str">
        <f>IF(COUNTIF(Table1[Customer ID],Table1[[#This Row],[Customer ID]])&gt;1,"Repeat Customer","One-Time Customer")</f>
        <v>Repeat Customer</v>
      </c>
      <c r="L527" s="2" t="s">
        <v>1049</v>
      </c>
      <c r="M527" s="2" t="s">
        <v>27</v>
      </c>
      <c r="N527" s="2" t="s">
        <v>28</v>
      </c>
      <c r="O527" s="2" t="s">
        <v>29</v>
      </c>
      <c r="P527" s="2" t="s">
        <v>93</v>
      </c>
      <c r="Q527" s="2" t="s">
        <v>31</v>
      </c>
      <c r="R527" s="2" t="s">
        <v>1050</v>
      </c>
      <c r="S527" s="2">
        <v>0.38</v>
      </c>
      <c r="T527" s="7">
        <f>Table1[[#This Row],[Profit]]/Table1[[#This Row],[Sales]]</f>
        <v>-0.4922711058263971</v>
      </c>
      <c r="U527" s="2" t="s">
        <v>33</v>
      </c>
      <c r="V527" s="2" t="s">
        <v>34</v>
      </c>
      <c r="W527" s="2" t="s">
        <v>45</v>
      </c>
      <c r="X527" s="2" t="s">
        <v>1039</v>
      </c>
      <c r="Y527" s="2">
        <v>92374</v>
      </c>
      <c r="Z527" s="10">
        <v>42052</v>
      </c>
      <c r="AA527" s="14" t="str">
        <f>TEXT(Table1[[#This Row],[Order Date]],"mmmm")</f>
        <v>February</v>
      </c>
      <c r="AB527" s="8" t="str">
        <f>TEXT(Table1[[#This Row],[Order Date]],"yyyy")</f>
        <v>2015</v>
      </c>
      <c r="AC527" s="10">
        <v>42054</v>
      </c>
      <c r="AD527" s="2">
        <v>-4.1399999999999997</v>
      </c>
      <c r="AE527" s="2">
        <v>1</v>
      </c>
      <c r="AF527" s="2">
        <v>8.41</v>
      </c>
      <c r="AG527" s="2">
        <v>90588</v>
      </c>
      <c r="AH527" s="7" t="str">
        <f>IF(COUNTIF(Returns!$A$2:$A$1635,Orders!AG527)&gt;0,"Returned","Not Returned")</f>
        <v>Not Returned</v>
      </c>
    </row>
    <row r="528" spans="5:34" ht="12.75" customHeight="1" thickTop="1" thickBot="1">
      <c r="E528" s="11">
        <v>23716</v>
      </c>
      <c r="F528" s="12" t="s">
        <v>37</v>
      </c>
      <c r="G528" s="12">
        <v>0.05</v>
      </c>
      <c r="H528" s="12">
        <v>5.98</v>
      </c>
      <c r="I528" s="12">
        <v>5.46</v>
      </c>
      <c r="J528" s="12">
        <v>936</v>
      </c>
      <c r="K528" s="7" t="str">
        <f>IF(COUNTIF(Table1[Customer ID],Table1[[#This Row],[Customer ID]])&gt;1,"Repeat Customer","One-Time Customer")</f>
        <v>Repeat Customer</v>
      </c>
      <c r="L528" s="12" t="s">
        <v>1049</v>
      </c>
      <c r="M528" s="12" t="s">
        <v>49</v>
      </c>
      <c r="N528" s="12" t="s">
        <v>28</v>
      </c>
      <c r="O528" s="12" t="s">
        <v>29</v>
      </c>
      <c r="P528" s="12" t="s">
        <v>93</v>
      </c>
      <c r="Q528" s="12" t="s">
        <v>59</v>
      </c>
      <c r="R528" s="12" t="s">
        <v>1051</v>
      </c>
      <c r="S528" s="12">
        <v>0.36</v>
      </c>
      <c r="T528" s="7">
        <f>Table1[[#This Row],[Profit]]/Table1[[#This Row],[Sales]]</f>
        <v>-0.30381133873272986</v>
      </c>
      <c r="U528" s="12" t="s">
        <v>33</v>
      </c>
      <c r="V528" s="12" t="s">
        <v>34</v>
      </c>
      <c r="W528" s="12" t="s">
        <v>45</v>
      </c>
      <c r="X528" s="12" t="s">
        <v>1039</v>
      </c>
      <c r="Y528" s="12">
        <v>92374</v>
      </c>
      <c r="Z528" s="13">
        <v>42182</v>
      </c>
      <c r="AA528" s="14" t="str">
        <f>TEXT(Table1[[#This Row],[Order Date]],"mmmm")</f>
        <v>June</v>
      </c>
      <c r="AB528" s="8" t="str">
        <f>TEXT(Table1[[#This Row],[Order Date]],"yyyy")</f>
        <v>2015</v>
      </c>
      <c r="AC528" s="13">
        <v>42182</v>
      </c>
      <c r="AD528" s="12">
        <v>-31.885000000000002</v>
      </c>
      <c r="AE528" s="12">
        <v>17</v>
      </c>
      <c r="AF528" s="12">
        <v>104.95</v>
      </c>
      <c r="AG528" s="12">
        <v>90589</v>
      </c>
      <c r="AH528" s="7" t="str">
        <f>IF(COUNTIF(Returns!$A$2:$A$1635,Orders!AG528)&gt;0,"Returned","Not Returned")</f>
        <v>Not Returned</v>
      </c>
    </row>
    <row r="529" spans="5:34" ht="12.75" customHeight="1" thickTop="1" thickBot="1">
      <c r="E529" s="9">
        <v>23717</v>
      </c>
      <c r="F529" s="2" t="s">
        <v>37</v>
      </c>
      <c r="G529" s="2">
        <v>0.01</v>
      </c>
      <c r="H529" s="2">
        <v>65.989999999999995</v>
      </c>
      <c r="I529" s="2">
        <v>3.99</v>
      </c>
      <c r="J529" s="2">
        <v>937</v>
      </c>
      <c r="K529" s="7" t="str">
        <f>IF(COUNTIF(Table1[Customer ID],Table1[[#This Row],[Customer ID]])&gt;1,"Repeat Customer","One-Time Customer")</f>
        <v>One-Time Customer</v>
      </c>
      <c r="L529" s="2" t="s">
        <v>1052</v>
      </c>
      <c r="M529" s="2" t="s">
        <v>49</v>
      </c>
      <c r="N529" s="2" t="s">
        <v>28</v>
      </c>
      <c r="O529" s="2" t="s">
        <v>77</v>
      </c>
      <c r="P529" s="2" t="s">
        <v>78</v>
      </c>
      <c r="Q529" s="2" t="s">
        <v>59</v>
      </c>
      <c r="R529" s="2" t="s">
        <v>1053</v>
      </c>
      <c r="S529" s="2">
        <v>0.59</v>
      </c>
      <c r="T529" s="7">
        <f>Table1[[#This Row],[Profit]]/Table1[[#This Row],[Sales]]</f>
        <v>-0.57152590191488084</v>
      </c>
      <c r="U529" s="2" t="s">
        <v>33</v>
      </c>
      <c r="V529" s="2" t="s">
        <v>34</v>
      </c>
      <c r="W529" s="2" t="s">
        <v>45</v>
      </c>
      <c r="X529" s="2" t="s">
        <v>1054</v>
      </c>
      <c r="Y529" s="2">
        <v>90278</v>
      </c>
      <c r="Z529" s="10">
        <v>42182</v>
      </c>
      <c r="AA529" s="14" t="str">
        <f>TEXT(Table1[[#This Row],[Order Date]],"mmmm")</f>
        <v>June</v>
      </c>
      <c r="AB529" s="8" t="str">
        <f>TEXT(Table1[[#This Row],[Order Date]],"yyyy")</f>
        <v>2015</v>
      </c>
      <c r="AC529" s="10">
        <v>42183</v>
      </c>
      <c r="AD529" s="2">
        <v>-95.21050000000001</v>
      </c>
      <c r="AE529" s="2">
        <v>3</v>
      </c>
      <c r="AF529" s="2">
        <v>166.59</v>
      </c>
      <c r="AG529" s="2">
        <v>90589</v>
      </c>
      <c r="AH529" s="7" t="str">
        <f>IF(COUNTIF(Returns!$A$2:$A$1635,Orders!AG529)&gt;0,"Returned","Not Returned")</f>
        <v>Not Returned</v>
      </c>
    </row>
    <row r="530" spans="5:34" ht="12.75" customHeight="1" thickTop="1" thickBot="1">
      <c r="E530" s="11">
        <v>22638</v>
      </c>
      <c r="F530" s="12" t="s">
        <v>106</v>
      </c>
      <c r="G530" s="12">
        <v>0.09</v>
      </c>
      <c r="H530" s="12">
        <v>100.98</v>
      </c>
      <c r="I530" s="12">
        <v>35.840000000000003</v>
      </c>
      <c r="J530" s="12">
        <v>940</v>
      </c>
      <c r="K530" s="7" t="str">
        <f>IF(COUNTIF(Table1[Customer ID],Table1[[#This Row],[Customer ID]])&gt;1,"Repeat Customer","One-Time Customer")</f>
        <v>One-Time Customer</v>
      </c>
      <c r="L530" s="12" t="s">
        <v>1055</v>
      </c>
      <c r="M530" s="12" t="s">
        <v>39</v>
      </c>
      <c r="N530" s="12" t="s">
        <v>40</v>
      </c>
      <c r="O530" s="12" t="s">
        <v>41</v>
      </c>
      <c r="P530" s="12" t="s">
        <v>191</v>
      </c>
      <c r="Q530" s="12" t="s">
        <v>121</v>
      </c>
      <c r="R530" s="12" t="s">
        <v>260</v>
      </c>
      <c r="S530" s="12">
        <v>0.62</v>
      </c>
      <c r="T530" s="7">
        <f>Table1[[#This Row],[Profit]]/Table1[[#This Row],[Sales]]</f>
        <v>-0.4886039526489816</v>
      </c>
      <c r="U530" s="12" t="s">
        <v>33</v>
      </c>
      <c r="V530" s="12" t="s">
        <v>53</v>
      </c>
      <c r="W530" s="12" t="s">
        <v>228</v>
      </c>
      <c r="X530" s="12" t="s">
        <v>1056</v>
      </c>
      <c r="Y530" s="12">
        <v>6776</v>
      </c>
      <c r="Z530" s="13">
        <v>42108</v>
      </c>
      <c r="AA530" s="14" t="str">
        <f>TEXT(Table1[[#This Row],[Order Date]],"mmmm")</f>
        <v>April</v>
      </c>
      <c r="AB530" s="8" t="str">
        <f>TEXT(Table1[[#This Row],[Order Date]],"yyyy")</f>
        <v>2015</v>
      </c>
      <c r="AC530" s="13">
        <v>42113</v>
      </c>
      <c r="AD530" s="12">
        <v>-193.58</v>
      </c>
      <c r="AE530" s="12">
        <v>4</v>
      </c>
      <c r="AF530" s="12">
        <v>396.19</v>
      </c>
      <c r="AG530" s="12">
        <v>90844</v>
      </c>
      <c r="AH530" s="7" t="str">
        <f>IF(COUNTIF(Returns!$A$2:$A$1635,Orders!AG530)&gt;0,"Returned","Not Returned")</f>
        <v>Not Returned</v>
      </c>
    </row>
    <row r="531" spans="5:34" ht="12.75" customHeight="1" thickTop="1" thickBot="1">
      <c r="E531" s="9">
        <v>23479</v>
      </c>
      <c r="F531" s="2" t="s">
        <v>37</v>
      </c>
      <c r="G531" s="2">
        <v>0.03</v>
      </c>
      <c r="H531" s="2">
        <v>31.74</v>
      </c>
      <c r="I531" s="2">
        <v>12.62</v>
      </c>
      <c r="J531" s="2">
        <v>945</v>
      </c>
      <c r="K531" s="7" t="str">
        <f>IF(COUNTIF(Table1[Customer ID],Table1[[#This Row],[Customer ID]])&gt;1,"Repeat Customer","One-Time Customer")</f>
        <v>One-Time Customer</v>
      </c>
      <c r="L531" s="2" t="s">
        <v>1057</v>
      </c>
      <c r="M531" s="2" t="s">
        <v>49</v>
      </c>
      <c r="N531" s="2" t="s">
        <v>40</v>
      </c>
      <c r="O531" s="2" t="s">
        <v>29</v>
      </c>
      <c r="P531" s="2" t="s">
        <v>109</v>
      </c>
      <c r="Q531" s="2" t="s">
        <v>59</v>
      </c>
      <c r="R531" s="2" t="s">
        <v>1058</v>
      </c>
      <c r="S531" s="2">
        <v>0.37</v>
      </c>
      <c r="T531" s="7">
        <f>Table1[[#This Row],[Profit]]/Table1[[#This Row],[Sales]]</f>
        <v>-4.3576494427558198E-2</v>
      </c>
      <c r="U531" s="2" t="s">
        <v>33</v>
      </c>
      <c r="V531" s="2" t="s">
        <v>34</v>
      </c>
      <c r="W531" s="2" t="s">
        <v>45</v>
      </c>
      <c r="X531" s="2" t="s">
        <v>1059</v>
      </c>
      <c r="Y531" s="2">
        <v>95070</v>
      </c>
      <c r="Z531" s="10">
        <v>42069</v>
      </c>
      <c r="AA531" s="14" t="str">
        <f>TEXT(Table1[[#This Row],[Order Date]],"mmmm")</f>
        <v>March</v>
      </c>
      <c r="AB531" s="8" t="str">
        <f>TEXT(Table1[[#This Row],[Order Date]],"yyyy")</f>
        <v>2015</v>
      </c>
      <c r="AC531" s="10">
        <v>42069</v>
      </c>
      <c r="AD531" s="2">
        <v>-4.3009999999999939</v>
      </c>
      <c r="AE531" s="2">
        <v>3</v>
      </c>
      <c r="AF531" s="2">
        <v>98.7</v>
      </c>
      <c r="AG531" s="2">
        <v>86567</v>
      </c>
      <c r="AH531" s="7" t="str">
        <f>IF(COUNTIF(Returns!$A$2:$A$1635,Orders!AG531)&gt;0,"Returned","Not Returned")</f>
        <v>Not Returned</v>
      </c>
    </row>
    <row r="532" spans="5:34" ht="12.75" customHeight="1" thickTop="1" thickBot="1">
      <c r="E532" s="11">
        <v>24459</v>
      </c>
      <c r="F532" s="12" t="s">
        <v>47</v>
      </c>
      <c r="G532" s="12">
        <v>0.09</v>
      </c>
      <c r="H532" s="12">
        <v>90.98</v>
      </c>
      <c r="I532" s="12">
        <v>56.2</v>
      </c>
      <c r="J532" s="12">
        <v>946</v>
      </c>
      <c r="K532" s="7" t="str">
        <f>IF(COUNTIF(Table1[Customer ID],Table1[[#This Row],[Customer ID]])&gt;1,"Repeat Customer","One-Time Customer")</f>
        <v>One-Time Customer</v>
      </c>
      <c r="L532" s="12" t="s">
        <v>1060</v>
      </c>
      <c r="M532" s="12" t="s">
        <v>27</v>
      </c>
      <c r="N532" s="12" t="s">
        <v>40</v>
      </c>
      <c r="O532" s="12" t="s">
        <v>41</v>
      </c>
      <c r="P532" s="12" t="s">
        <v>50</v>
      </c>
      <c r="Q532" s="12" t="s">
        <v>86</v>
      </c>
      <c r="R532" s="12" t="s">
        <v>1061</v>
      </c>
      <c r="S532" s="12">
        <v>0.74</v>
      </c>
      <c r="T532" s="7">
        <f>Table1[[#This Row],[Profit]]/Table1[[#This Row],[Sales]]</f>
        <v>-0.8809945916833104</v>
      </c>
      <c r="U532" s="12" t="s">
        <v>33</v>
      </c>
      <c r="V532" s="12" t="s">
        <v>53</v>
      </c>
      <c r="W532" s="12" t="s">
        <v>188</v>
      </c>
      <c r="X532" s="12" t="s">
        <v>511</v>
      </c>
      <c r="Y532" s="12">
        <v>4210</v>
      </c>
      <c r="Z532" s="13">
        <v>42064</v>
      </c>
      <c r="AA532" s="14" t="str">
        <f>TEXT(Table1[[#This Row],[Order Date]],"mmmm")</f>
        <v>March</v>
      </c>
      <c r="AB532" s="8" t="str">
        <f>TEXT(Table1[[#This Row],[Order Date]],"yyyy")</f>
        <v>2015</v>
      </c>
      <c r="AC532" s="13">
        <v>42065</v>
      </c>
      <c r="AD532" s="12">
        <v>-1570.32</v>
      </c>
      <c r="AE532" s="12">
        <v>20</v>
      </c>
      <c r="AF532" s="12">
        <v>1782.44</v>
      </c>
      <c r="AG532" s="12">
        <v>86566</v>
      </c>
      <c r="AH532" s="7" t="str">
        <f>IF(COUNTIF(Returns!$A$2:$A$1635,Orders!AG532)&gt;0,"Returned","Not Returned")</f>
        <v>Not Returned</v>
      </c>
    </row>
    <row r="533" spans="5:34" ht="12.75" customHeight="1" thickTop="1" thickBot="1">
      <c r="E533" s="9">
        <v>24693</v>
      </c>
      <c r="F533" s="2" t="s">
        <v>47</v>
      </c>
      <c r="G533" s="2">
        <v>0.08</v>
      </c>
      <c r="H533" s="2">
        <v>14.2</v>
      </c>
      <c r="I533" s="2">
        <v>5.3</v>
      </c>
      <c r="J533" s="2">
        <v>947</v>
      </c>
      <c r="K533" s="7" t="str">
        <f>IF(COUNTIF(Table1[Customer ID],Table1[[#This Row],[Customer ID]])&gt;1,"Repeat Customer","One-Time Customer")</f>
        <v>One-Time Customer</v>
      </c>
      <c r="L533" s="2" t="s">
        <v>1062</v>
      </c>
      <c r="M533" s="2" t="s">
        <v>27</v>
      </c>
      <c r="N533" s="2" t="s">
        <v>40</v>
      </c>
      <c r="O533" s="2" t="s">
        <v>41</v>
      </c>
      <c r="P533" s="2" t="s">
        <v>50</v>
      </c>
      <c r="Q533" s="2" t="s">
        <v>31</v>
      </c>
      <c r="R533" s="2" t="s">
        <v>730</v>
      </c>
      <c r="S533" s="2">
        <v>0.46</v>
      </c>
      <c r="T533" s="7">
        <f>Table1[[#This Row],[Profit]]/Table1[[#This Row],[Sales]]</f>
        <v>0.37761752877548194</v>
      </c>
      <c r="U533" s="2" t="s">
        <v>33</v>
      </c>
      <c r="V533" s="2" t="s">
        <v>53</v>
      </c>
      <c r="W533" s="2" t="s">
        <v>54</v>
      </c>
      <c r="X533" s="2" t="s">
        <v>1063</v>
      </c>
      <c r="Y533" s="2">
        <v>7002</v>
      </c>
      <c r="Z533" s="10">
        <v>42015</v>
      </c>
      <c r="AA533" s="14" t="str">
        <f>TEXT(Table1[[#This Row],[Order Date]],"mmmm")</f>
        <v>January</v>
      </c>
      <c r="AB533" s="8" t="str">
        <f>TEXT(Table1[[#This Row],[Order Date]],"yyyy")</f>
        <v>2015</v>
      </c>
      <c r="AC533" s="10">
        <v>42017</v>
      </c>
      <c r="AD533" s="2">
        <v>27.23</v>
      </c>
      <c r="AE533" s="2">
        <v>5</v>
      </c>
      <c r="AF533" s="2">
        <v>72.11</v>
      </c>
      <c r="AG533" s="2">
        <v>86565</v>
      </c>
      <c r="AH533" s="7" t="str">
        <f>IF(COUNTIF(Returns!$A$2:$A$1635,Orders!AG533)&gt;0,"Returned","Not Returned")</f>
        <v>Not Returned</v>
      </c>
    </row>
    <row r="534" spans="5:34" ht="12.75" customHeight="1" thickTop="1" thickBot="1">
      <c r="E534" s="11">
        <v>1279</v>
      </c>
      <c r="F534" s="12" t="s">
        <v>1064</v>
      </c>
      <c r="G534" s="12">
        <v>0.06</v>
      </c>
      <c r="H534" s="12">
        <v>40.98</v>
      </c>
      <c r="I534" s="12">
        <v>2.99</v>
      </c>
      <c r="J534" s="12">
        <v>949</v>
      </c>
      <c r="K534" s="7" t="str">
        <f>IF(COUNTIF(Table1[Customer ID],Table1[[#This Row],[Customer ID]])&gt;1,"Repeat Customer","One-Time Customer")</f>
        <v>Repeat Customer</v>
      </c>
      <c r="L534" s="12" t="s">
        <v>1065</v>
      </c>
      <c r="M534" s="12" t="s">
        <v>49</v>
      </c>
      <c r="N534" s="12" t="s">
        <v>114</v>
      </c>
      <c r="O534" s="12" t="s">
        <v>29</v>
      </c>
      <c r="P534" s="12" t="s">
        <v>109</v>
      </c>
      <c r="Q534" s="12" t="s">
        <v>59</v>
      </c>
      <c r="R534" s="12" t="s">
        <v>1066</v>
      </c>
      <c r="S534" s="12">
        <v>0.36</v>
      </c>
      <c r="T534" s="7">
        <f>Table1[[#This Row],[Profit]]/Table1[[#This Row],[Sales]]</f>
        <v>-0.15302619982373208</v>
      </c>
      <c r="U534" s="12" t="s">
        <v>33</v>
      </c>
      <c r="V534" s="12" t="s">
        <v>34</v>
      </c>
      <c r="W534" s="12" t="s">
        <v>45</v>
      </c>
      <c r="X534" s="12" t="s">
        <v>663</v>
      </c>
      <c r="Y534" s="12">
        <v>90049</v>
      </c>
      <c r="Z534" s="13">
        <v>42006</v>
      </c>
      <c r="AA534" s="14" t="str">
        <f>TEXT(Table1[[#This Row],[Order Date]],"mmmm")</f>
        <v>January</v>
      </c>
      <c r="AB534" s="8" t="str">
        <f>TEXT(Table1[[#This Row],[Order Date]],"yyyy")</f>
        <v>2015</v>
      </c>
      <c r="AC534" s="13">
        <v>42008</v>
      </c>
      <c r="AD534" s="12">
        <v>-19.099200000000003</v>
      </c>
      <c r="AE534" s="12">
        <v>3</v>
      </c>
      <c r="AF534" s="12">
        <v>124.81</v>
      </c>
      <c r="AG534" s="12">
        <v>9285</v>
      </c>
      <c r="AH534" s="7" t="str">
        <f>IF(COUNTIF(Returns!$A$2:$A$1635,Orders!AG534)&gt;0,"Returned","Not Returned")</f>
        <v>Not Returned</v>
      </c>
    </row>
    <row r="535" spans="5:34" ht="12.75" customHeight="1" thickTop="1" thickBot="1">
      <c r="E535" s="9">
        <v>1128</v>
      </c>
      <c r="F535" s="2" t="s">
        <v>106</v>
      </c>
      <c r="G535" s="2">
        <v>0.02</v>
      </c>
      <c r="H535" s="2">
        <v>48.04</v>
      </c>
      <c r="I535" s="2">
        <v>5.09</v>
      </c>
      <c r="J535" s="2">
        <v>949</v>
      </c>
      <c r="K535" s="7" t="str">
        <f>IF(COUNTIF(Table1[Customer ID],Table1[[#This Row],[Customer ID]])&gt;1,"Repeat Customer","One-Time Customer")</f>
        <v>Repeat Customer</v>
      </c>
      <c r="L535" s="2" t="s">
        <v>1065</v>
      </c>
      <c r="M535" s="2" t="s">
        <v>49</v>
      </c>
      <c r="N535" s="2" t="s">
        <v>114</v>
      </c>
      <c r="O535" s="2" t="s">
        <v>29</v>
      </c>
      <c r="P535" s="2" t="s">
        <v>93</v>
      </c>
      <c r="Q535" s="2" t="s">
        <v>59</v>
      </c>
      <c r="R535" s="2" t="s">
        <v>621</v>
      </c>
      <c r="S535" s="2">
        <v>0.37</v>
      </c>
      <c r="T535" s="7">
        <f>Table1[[#This Row],[Profit]]/Table1[[#This Row],[Sales]]</f>
        <v>0.42398901647528708</v>
      </c>
      <c r="U535" s="2" t="s">
        <v>33</v>
      </c>
      <c r="V535" s="2" t="s">
        <v>34</v>
      </c>
      <c r="W535" s="2" t="s">
        <v>45</v>
      </c>
      <c r="X535" s="2" t="s">
        <v>663</v>
      </c>
      <c r="Y535" s="2">
        <v>90049</v>
      </c>
      <c r="Z535" s="10">
        <v>42085</v>
      </c>
      <c r="AA535" s="14" t="str">
        <f>TEXT(Table1[[#This Row],[Order Date]],"mmmm")</f>
        <v>March</v>
      </c>
      <c r="AB535" s="8" t="str">
        <f>TEXT(Table1[[#This Row],[Order Date]],"yyyy")</f>
        <v>2015</v>
      </c>
      <c r="AC535" s="10">
        <v>42089</v>
      </c>
      <c r="AD535" s="2">
        <v>373.67</v>
      </c>
      <c r="AE535" s="2">
        <v>18</v>
      </c>
      <c r="AF535" s="2">
        <v>881.32</v>
      </c>
      <c r="AG535" s="2">
        <v>8257</v>
      </c>
      <c r="AH535" s="7" t="str">
        <f>IF(COUNTIF(Returns!$A$2:$A$1635,Orders!AG535)&gt;0,"Returned","Not Returned")</f>
        <v>Not Returned</v>
      </c>
    </row>
    <row r="536" spans="5:34" ht="12.75" customHeight="1" thickTop="1" thickBot="1">
      <c r="E536" s="11">
        <v>19279</v>
      </c>
      <c r="F536" s="12" t="s">
        <v>47</v>
      </c>
      <c r="G536" s="12">
        <v>0.06</v>
      </c>
      <c r="H536" s="12">
        <v>40.98</v>
      </c>
      <c r="I536" s="12">
        <v>2.99</v>
      </c>
      <c r="J536" s="12">
        <v>950</v>
      </c>
      <c r="K536" s="7" t="str">
        <f>IF(COUNTIF(Table1[Customer ID],Table1[[#This Row],[Customer ID]])&gt;1,"Repeat Customer","One-Time Customer")</f>
        <v>Repeat Customer</v>
      </c>
      <c r="L536" s="12" t="s">
        <v>1067</v>
      </c>
      <c r="M536" s="12" t="s">
        <v>49</v>
      </c>
      <c r="N536" s="12" t="s">
        <v>114</v>
      </c>
      <c r="O536" s="12" t="s">
        <v>29</v>
      </c>
      <c r="P536" s="12" t="s">
        <v>109</v>
      </c>
      <c r="Q536" s="12" t="s">
        <v>59</v>
      </c>
      <c r="R536" s="12" t="s">
        <v>1066</v>
      </c>
      <c r="S536" s="12">
        <v>0.36</v>
      </c>
      <c r="T536" s="7">
        <f>Table1[[#This Row],[Profit]]/Table1[[#This Row],[Sales]]</f>
        <v>-0.35581442307692307</v>
      </c>
      <c r="U536" s="12" t="s">
        <v>33</v>
      </c>
      <c r="V536" s="12" t="s">
        <v>61</v>
      </c>
      <c r="W536" s="12" t="s">
        <v>62</v>
      </c>
      <c r="X536" s="12" t="s">
        <v>63</v>
      </c>
      <c r="Y536" s="12">
        <v>55372</v>
      </c>
      <c r="Z536" s="13">
        <v>42006</v>
      </c>
      <c r="AA536" s="14" t="str">
        <f>TEXT(Table1[[#This Row],[Order Date]],"mmmm")</f>
        <v>January</v>
      </c>
      <c r="AB536" s="8" t="str">
        <f>TEXT(Table1[[#This Row],[Order Date]],"yyyy")</f>
        <v>2015</v>
      </c>
      <c r="AC536" s="13">
        <v>42008</v>
      </c>
      <c r="AD536" s="12">
        <v>-14.801880000000001</v>
      </c>
      <c r="AE536" s="12">
        <v>1</v>
      </c>
      <c r="AF536" s="12">
        <v>41.6</v>
      </c>
      <c r="AG536" s="12">
        <v>89083</v>
      </c>
      <c r="AH536" s="7" t="str">
        <f>IF(COUNTIF(Returns!$A$2:$A$1635,Orders!AG536)&gt;0,"Returned","Not Returned")</f>
        <v>Not Returned</v>
      </c>
    </row>
    <row r="537" spans="5:34" ht="12.75" customHeight="1" thickTop="1" thickBot="1">
      <c r="E537" s="9">
        <v>19127</v>
      </c>
      <c r="F537" s="2" t="s">
        <v>106</v>
      </c>
      <c r="G537" s="2">
        <v>0.05</v>
      </c>
      <c r="H537" s="2">
        <v>1500.97</v>
      </c>
      <c r="I537" s="2">
        <v>29.7</v>
      </c>
      <c r="J537" s="2">
        <v>950</v>
      </c>
      <c r="K537" s="7" t="str">
        <f>IF(COUNTIF(Table1[Customer ID],Table1[[#This Row],[Customer ID]])&gt;1,"Repeat Customer","One-Time Customer")</f>
        <v>Repeat Customer</v>
      </c>
      <c r="L537" s="2" t="s">
        <v>1067</v>
      </c>
      <c r="M537" s="2" t="s">
        <v>39</v>
      </c>
      <c r="N537" s="2" t="s">
        <v>114</v>
      </c>
      <c r="O537" s="2" t="s">
        <v>77</v>
      </c>
      <c r="P537" s="2" t="s">
        <v>85</v>
      </c>
      <c r="Q537" s="2" t="s">
        <v>43</v>
      </c>
      <c r="R537" s="2" t="s">
        <v>1068</v>
      </c>
      <c r="S537" s="2">
        <v>0.56999999999999995</v>
      </c>
      <c r="T537" s="7">
        <f>Table1[[#This Row],[Profit]]/Table1[[#This Row],[Sales]]</f>
        <v>-1.7107195335354857</v>
      </c>
      <c r="U537" s="2" t="s">
        <v>33</v>
      </c>
      <c r="V537" s="2" t="s">
        <v>61</v>
      </c>
      <c r="W537" s="2" t="s">
        <v>62</v>
      </c>
      <c r="X537" s="2" t="s">
        <v>63</v>
      </c>
      <c r="Y537" s="2">
        <v>55372</v>
      </c>
      <c r="Z537" s="10">
        <v>42085</v>
      </c>
      <c r="AA537" s="14" t="str">
        <f>TEXT(Table1[[#This Row],[Order Date]],"mmmm")</f>
        <v>March</v>
      </c>
      <c r="AB537" s="8" t="str">
        <f>TEXT(Table1[[#This Row],[Order Date]],"yyyy")</f>
        <v>2015</v>
      </c>
      <c r="AC537" s="10">
        <v>42085</v>
      </c>
      <c r="AD537" s="2">
        <v>-2561.3235</v>
      </c>
      <c r="AE537" s="2">
        <v>1</v>
      </c>
      <c r="AF537" s="2">
        <v>1497.22</v>
      </c>
      <c r="AG537" s="2">
        <v>89084</v>
      </c>
      <c r="AH537" s="7" t="str">
        <f>IF(COUNTIF(Returns!$A$2:$A$1635,Orders!AG537)&gt;0,"Returned","Not Returned")</f>
        <v>Not Returned</v>
      </c>
    </row>
    <row r="538" spans="5:34" ht="12.75" customHeight="1" thickTop="1" thickBot="1">
      <c r="E538" s="11">
        <v>19128</v>
      </c>
      <c r="F538" s="12" t="s">
        <v>106</v>
      </c>
      <c r="G538" s="12">
        <v>0.02</v>
      </c>
      <c r="H538" s="12">
        <v>48.04</v>
      </c>
      <c r="I538" s="12">
        <v>5.09</v>
      </c>
      <c r="J538" s="12">
        <v>950</v>
      </c>
      <c r="K538" s="7" t="str">
        <f>IF(COUNTIF(Table1[Customer ID],Table1[[#This Row],[Customer ID]])&gt;1,"Repeat Customer","One-Time Customer")</f>
        <v>Repeat Customer</v>
      </c>
      <c r="L538" s="12" t="s">
        <v>1067</v>
      </c>
      <c r="M538" s="12" t="s">
        <v>49</v>
      </c>
      <c r="N538" s="12" t="s">
        <v>114</v>
      </c>
      <c r="O538" s="12" t="s">
        <v>29</v>
      </c>
      <c r="P538" s="12" t="s">
        <v>93</v>
      </c>
      <c r="Q538" s="12" t="s">
        <v>59</v>
      </c>
      <c r="R538" s="12" t="s">
        <v>621</v>
      </c>
      <c r="S538" s="12">
        <v>0.37</v>
      </c>
      <c r="T538" s="7">
        <f>Table1[[#This Row],[Profit]]/Table1[[#This Row],[Sales]]</f>
        <v>0.69</v>
      </c>
      <c r="U538" s="12" t="s">
        <v>33</v>
      </c>
      <c r="V538" s="12" t="s">
        <v>61</v>
      </c>
      <c r="W538" s="12" t="s">
        <v>62</v>
      </c>
      <c r="X538" s="12" t="s">
        <v>63</v>
      </c>
      <c r="Y538" s="12">
        <v>55372</v>
      </c>
      <c r="Z538" s="13">
        <v>42085</v>
      </c>
      <c r="AA538" s="14" t="str">
        <f>TEXT(Table1[[#This Row],[Order Date]],"mmmm")</f>
        <v>March</v>
      </c>
      <c r="AB538" s="8" t="str">
        <f>TEXT(Table1[[#This Row],[Order Date]],"yyyy")</f>
        <v>2015</v>
      </c>
      <c r="AC538" s="13">
        <v>42089</v>
      </c>
      <c r="AD538" s="12">
        <v>168.91889999999998</v>
      </c>
      <c r="AE538" s="12">
        <v>5</v>
      </c>
      <c r="AF538" s="12">
        <v>244.81</v>
      </c>
      <c r="AG538" s="12">
        <v>89084</v>
      </c>
      <c r="AH538" s="7" t="str">
        <f>IF(COUNTIF(Returns!$A$2:$A$1635,Orders!AG538)&gt;0,"Returned","Not Returned")</f>
        <v>Not Returned</v>
      </c>
    </row>
    <row r="539" spans="5:34" ht="12.75" customHeight="1" thickTop="1" thickBot="1">
      <c r="E539" s="9">
        <v>19129</v>
      </c>
      <c r="F539" s="2" t="s">
        <v>106</v>
      </c>
      <c r="G539" s="2">
        <v>0.03</v>
      </c>
      <c r="H539" s="2">
        <v>4.28</v>
      </c>
      <c r="I539" s="2">
        <v>1.6</v>
      </c>
      <c r="J539" s="2">
        <v>950</v>
      </c>
      <c r="K539" s="7" t="str">
        <f>IF(COUNTIF(Table1[Customer ID],Table1[[#This Row],[Customer ID]])&gt;1,"Repeat Customer","One-Time Customer")</f>
        <v>Repeat Customer</v>
      </c>
      <c r="L539" s="2" t="s">
        <v>1067</v>
      </c>
      <c r="M539" s="2" t="s">
        <v>49</v>
      </c>
      <c r="N539" s="2" t="s">
        <v>114</v>
      </c>
      <c r="O539" s="2" t="s">
        <v>29</v>
      </c>
      <c r="P539" s="2" t="s">
        <v>30</v>
      </c>
      <c r="Q539" s="2" t="s">
        <v>31</v>
      </c>
      <c r="R539" s="2" t="s">
        <v>1069</v>
      </c>
      <c r="S539" s="2">
        <v>0.57999999999999996</v>
      </c>
      <c r="T539" s="7">
        <f>Table1[[#This Row],[Profit]]/Table1[[#This Row],[Sales]]</f>
        <v>-1.3626373626373627</v>
      </c>
      <c r="U539" s="2" t="s">
        <v>33</v>
      </c>
      <c r="V539" s="2" t="s">
        <v>61</v>
      </c>
      <c r="W539" s="2" t="s">
        <v>62</v>
      </c>
      <c r="X539" s="2" t="s">
        <v>63</v>
      </c>
      <c r="Y539" s="2">
        <v>55372</v>
      </c>
      <c r="Z539" s="10">
        <v>42085</v>
      </c>
      <c r="AA539" s="14" t="str">
        <f>TEXT(Table1[[#This Row],[Order Date]],"mmmm")</f>
        <v>March</v>
      </c>
      <c r="AB539" s="8" t="str">
        <f>TEXT(Table1[[#This Row],[Order Date]],"yyyy")</f>
        <v>2015</v>
      </c>
      <c r="AC539" s="10">
        <v>42092</v>
      </c>
      <c r="AD539" s="2">
        <v>-6.2</v>
      </c>
      <c r="AE539" s="2">
        <v>1</v>
      </c>
      <c r="AF539" s="2">
        <v>4.55</v>
      </c>
      <c r="AG539" s="2">
        <v>89084</v>
      </c>
      <c r="AH539" s="7" t="str">
        <f>IF(COUNTIF(Returns!$A$2:$A$1635,Orders!AG539)&gt;0,"Returned","Not Returned")</f>
        <v>Not Returned</v>
      </c>
    </row>
    <row r="540" spans="5:34" ht="12.75" customHeight="1" thickTop="1" thickBot="1">
      <c r="E540" s="11">
        <v>20073</v>
      </c>
      <c r="F540" s="12" t="s">
        <v>106</v>
      </c>
      <c r="G540" s="12">
        <v>0.1</v>
      </c>
      <c r="H540" s="12">
        <v>7.31</v>
      </c>
      <c r="I540" s="12">
        <v>0.49</v>
      </c>
      <c r="J540" s="12">
        <v>954</v>
      </c>
      <c r="K540" s="7" t="str">
        <f>IF(COUNTIF(Table1[Customer ID],Table1[[#This Row],[Customer ID]])&gt;1,"Repeat Customer","One-Time Customer")</f>
        <v>Repeat Customer</v>
      </c>
      <c r="L540" s="12" t="s">
        <v>1070</v>
      </c>
      <c r="M540" s="12" t="s">
        <v>49</v>
      </c>
      <c r="N540" s="12" t="s">
        <v>58</v>
      </c>
      <c r="O540" s="12" t="s">
        <v>29</v>
      </c>
      <c r="P540" s="12" t="s">
        <v>134</v>
      </c>
      <c r="Q540" s="12" t="s">
        <v>59</v>
      </c>
      <c r="R540" s="12" t="s">
        <v>1071</v>
      </c>
      <c r="S540" s="12">
        <v>0.38</v>
      </c>
      <c r="T540" s="7">
        <f>Table1[[#This Row],[Profit]]/Table1[[#This Row],[Sales]]</f>
        <v>0.69</v>
      </c>
      <c r="U540" s="12" t="s">
        <v>33</v>
      </c>
      <c r="V540" s="12" t="s">
        <v>61</v>
      </c>
      <c r="W540" s="12" t="s">
        <v>130</v>
      </c>
      <c r="X540" s="12" t="s">
        <v>1072</v>
      </c>
      <c r="Y540" s="12">
        <v>75067</v>
      </c>
      <c r="Z540" s="13">
        <v>42047</v>
      </c>
      <c r="AA540" s="14" t="str">
        <f>TEXT(Table1[[#This Row],[Order Date]],"mmmm")</f>
        <v>February</v>
      </c>
      <c r="AB540" s="8" t="str">
        <f>TEXT(Table1[[#This Row],[Order Date]],"yyyy")</f>
        <v>2015</v>
      </c>
      <c r="AC540" s="13">
        <v>42056</v>
      </c>
      <c r="AD540" s="12">
        <v>19.064699999999998</v>
      </c>
      <c r="AE540" s="12">
        <v>4</v>
      </c>
      <c r="AF540" s="12">
        <v>27.63</v>
      </c>
      <c r="AG540" s="12">
        <v>90771</v>
      </c>
      <c r="AH540" s="7" t="str">
        <f>IF(COUNTIF(Returns!$A$2:$A$1635,Orders!AG540)&gt;0,"Returned","Not Returned")</f>
        <v>Not Returned</v>
      </c>
    </row>
    <row r="541" spans="5:34" ht="12.75" customHeight="1" thickTop="1" thickBot="1">
      <c r="E541" s="9">
        <v>20074</v>
      </c>
      <c r="F541" s="2" t="s">
        <v>106</v>
      </c>
      <c r="G541" s="2">
        <v>0.08</v>
      </c>
      <c r="H541" s="2">
        <v>6.7</v>
      </c>
      <c r="I541" s="2">
        <v>1.56</v>
      </c>
      <c r="J541" s="2">
        <v>954</v>
      </c>
      <c r="K541" s="7" t="str">
        <f>IF(COUNTIF(Table1[Customer ID],Table1[[#This Row],[Customer ID]])&gt;1,"Repeat Customer","One-Time Customer")</f>
        <v>Repeat Customer</v>
      </c>
      <c r="L541" s="2" t="s">
        <v>1070</v>
      </c>
      <c r="M541" s="2" t="s">
        <v>49</v>
      </c>
      <c r="N541" s="2" t="s">
        <v>58</v>
      </c>
      <c r="O541" s="2" t="s">
        <v>29</v>
      </c>
      <c r="P541" s="2" t="s">
        <v>30</v>
      </c>
      <c r="Q541" s="2" t="s">
        <v>31</v>
      </c>
      <c r="R541" s="2" t="s">
        <v>1073</v>
      </c>
      <c r="S541" s="2">
        <v>0.52</v>
      </c>
      <c r="T541" s="7">
        <f>Table1[[#This Row],[Profit]]/Table1[[#This Row],[Sales]]</f>
        <v>0.33835309195770585</v>
      </c>
      <c r="U541" s="2" t="s">
        <v>33</v>
      </c>
      <c r="V541" s="2" t="s">
        <v>61</v>
      </c>
      <c r="W541" s="2" t="s">
        <v>130</v>
      </c>
      <c r="X541" s="2" t="s">
        <v>1072</v>
      </c>
      <c r="Y541" s="2">
        <v>75067</v>
      </c>
      <c r="Z541" s="10">
        <v>42047</v>
      </c>
      <c r="AA541" s="14" t="str">
        <f>TEXT(Table1[[#This Row],[Order Date]],"mmmm")</f>
        <v>February</v>
      </c>
      <c r="AB541" s="8" t="str">
        <f>TEXT(Table1[[#This Row],[Order Date]],"yyyy")</f>
        <v>2015</v>
      </c>
      <c r="AC541" s="10">
        <v>42047</v>
      </c>
      <c r="AD541" s="2">
        <v>10.56</v>
      </c>
      <c r="AE541" s="2">
        <v>5</v>
      </c>
      <c r="AF541" s="2">
        <v>31.21</v>
      </c>
      <c r="AG541" s="2">
        <v>90771</v>
      </c>
      <c r="AH541" s="7" t="str">
        <f>IF(COUNTIF(Returns!$A$2:$A$1635,Orders!AG541)&gt;0,"Returned","Not Returned")</f>
        <v>Not Returned</v>
      </c>
    </row>
    <row r="542" spans="5:34" ht="12.75" customHeight="1" thickTop="1" thickBot="1">
      <c r="E542" s="11">
        <v>25795</v>
      </c>
      <c r="F542" s="12" t="s">
        <v>37</v>
      </c>
      <c r="G542" s="12">
        <v>0.01</v>
      </c>
      <c r="H542" s="12">
        <v>145.44999999999999</v>
      </c>
      <c r="I542" s="12">
        <v>17.850000000000001</v>
      </c>
      <c r="J542" s="12">
        <v>959</v>
      </c>
      <c r="K542" s="7" t="str">
        <f>IF(COUNTIF(Table1[Customer ID],Table1[[#This Row],[Customer ID]])&gt;1,"Repeat Customer","One-Time Customer")</f>
        <v>One-Time Customer</v>
      </c>
      <c r="L542" s="12" t="s">
        <v>1074</v>
      </c>
      <c r="M542" s="12" t="s">
        <v>39</v>
      </c>
      <c r="N542" s="12" t="s">
        <v>28</v>
      </c>
      <c r="O542" s="12" t="s">
        <v>77</v>
      </c>
      <c r="P542" s="12" t="s">
        <v>85</v>
      </c>
      <c r="Q542" s="12" t="s">
        <v>43</v>
      </c>
      <c r="R542" s="12" t="s">
        <v>1075</v>
      </c>
      <c r="S542" s="12">
        <v>0.56000000000000005</v>
      </c>
      <c r="T542" s="7">
        <f>Table1[[#This Row],[Profit]]/Table1[[#This Row],[Sales]]</f>
        <v>0.69</v>
      </c>
      <c r="U542" s="12" t="s">
        <v>33</v>
      </c>
      <c r="V542" s="12" t="s">
        <v>61</v>
      </c>
      <c r="W542" s="12" t="s">
        <v>130</v>
      </c>
      <c r="X542" s="12" t="s">
        <v>1032</v>
      </c>
      <c r="Y542" s="12">
        <v>76028</v>
      </c>
      <c r="Z542" s="13">
        <v>42085</v>
      </c>
      <c r="AA542" s="14" t="str">
        <f>TEXT(Table1[[#This Row],[Order Date]],"mmmm")</f>
        <v>March</v>
      </c>
      <c r="AB542" s="8" t="str">
        <f>TEXT(Table1[[#This Row],[Order Date]],"yyyy")</f>
        <v>2015</v>
      </c>
      <c r="AC542" s="13">
        <v>42086</v>
      </c>
      <c r="AD542" s="12">
        <v>837.68069999999989</v>
      </c>
      <c r="AE542" s="12">
        <v>8</v>
      </c>
      <c r="AF542" s="12">
        <v>1214.03</v>
      </c>
      <c r="AG542" s="12">
        <v>91581</v>
      </c>
      <c r="AH542" s="7" t="str">
        <f>IF(COUNTIF(Returns!$A$2:$A$1635,Orders!AG542)&gt;0,"Returned","Not Returned")</f>
        <v>Not Returned</v>
      </c>
    </row>
    <row r="543" spans="5:34" ht="12.75" customHeight="1" thickTop="1" thickBot="1">
      <c r="E543" s="9">
        <v>20428</v>
      </c>
      <c r="F543" s="2" t="s">
        <v>106</v>
      </c>
      <c r="G543" s="2">
        <v>0.03</v>
      </c>
      <c r="H543" s="2">
        <v>2.94</v>
      </c>
      <c r="I543" s="2">
        <v>0.96</v>
      </c>
      <c r="J543" s="2">
        <v>960</v>
      </c>
      <c r="K543" s="7" t="str">
        <f>IF(COUNTIF(Table1[Customer ID],Table1[[#This Row],[Customer ID]])&gt;1,"Repeat Customer","One-Time Customer")</f>
        <v>One-Time Customer</v>
      </c>
      <c r="L543" s="2" t="s">
        <v>1076</v>
      </c>
      <c r="M543" s="2" t="s">
        <v>49</v>
      </c>
      <c r="N543" s="2" t="s">
        <v>40</v>
      </c>
      <c r="O543" s="2" t="s">
        <v>29</v>
      </c>
      <c r="P543" s="2" t="s">
        <v>30</v>
      </c>
      <c r="Q543" s="2" t="s">
        <v>31</v>
      </c>
      <c r="R543" s="2" t="s">
        <v>599</v>
      </c>
      <c r="S543" s="2">
        <v>0.57999999999999996</v>
      </c>
      <c r="T543" s="7">
        <f>Table1[[#This Row],[Profit]]/Table1[[#This Row],[Sales]]</f>
        <v>-1.1965811965811968</v>
      </c>
      <c r="U543" s="2" t="s">
        <v>33</v>
      </c>
      <c r="V543" s="2" t="s">
        <v>34</v>
      </c>
      <c r="W543" s="2" t="s">
        <v>45</v>
      </c>
      <c r="X543" s="2" t="s">
        <v>1054</v>
      </c>
      <c r="Y543" s="2">
        <v>90278</v>
      </c>
      <c r="Z543" s="10">
        <v>42039</v>
      </c>
      <c r="AA543" s="14" t="str">
        <f>TEXT(Table1[[#This Row],[Order Date]],"mmmm")</f>
        <v>February</v>
      </c>
      <c r="AB543" s="8" t="str">
        <f>TEXT(Table1[[#This Row],[Order Date]],"yyyy")</f>
        <v>2015</v>
      </c>
      <c r="AC543" s="10">
        <v>42043</v>
      </c>
      <c r="AD543" s="2">
        <v>-4.2</v>
      </c>
      <c r="AE543" s="2">
        <v>1</v>
      </c>
      <c r="AF543" s="2">
        <v>3.51</v>
      </c>
      <c r="AG543" s="2">
        <v>89401</v>
      </c>
      <c r="AH543" s="7" t="str">
        <f>IF(COUNTIF(Returns!$A$2:$A$1635,Orders!AG543)&gt;0,"Returned","Not Returned")</f>
        <v>Not Returned</v>
      </c>
    </row>
    <row r="544" spans="5:34" ht="12.75" customHeight="1" thickTop="1" thickBot="1">
      <c r="E544" s="11">
        <v>20685</v>
      </c>
      <c r="F544" s="12" t="s">
        <v>37</v>
      </c>
      <c r="G544" s="12">
        <v>0.05</v>
      </c>
      <c r="H544" s="12">
        <v>124.49</v>
      </c>
      <c r="I544" s="12">
        <v>51.94</v>
      </c>
      <c r="J544" s="12">
        <v>961</v>
      </c>
      <c r="K544" s="7" t="str">
        <f>IF(COUNTIF(Table1[Customer ID],Table1[[#This Row],[Customer ID]])&gt;1,"Repeat Customer","One-Time Customer")</f>
        <v>One-Time Customer</v>
      </c>
      <c r="L544" s="12" t="s">
        <v>1077</v>
      </c>
      <c r="M544" s="12" t="s">
        <v>39</v>
      </c>
      <c r="N544" s="12" t="s">
        <v>40</v>
      </c>
      <c r="O544" s="12" t="s">
        <v>41</v>
      </c>
      <c r="P544" s="12" t="s">
        <v>152</v>
      </c>
      <c r="Q544" s="12" t="s">
        <v>121</v>
      </c>
      <c r="R544" s="12" t="s">
        <v>462</v>
      </c>
      <c r="S544" s="12">
        <v>0.63</v>
      </c>
      <c r="T544" s="7">
        <f>Table1[[#This Row],[Profit]]/Table1[[#This Row],[Sales]]</f>
        <v>-0.36766233766233769</v>
      </c>
      <c r="U544" s="12" t="s">
        <v>33</v>
      </c>
      <c r="V544" s="12" t="s">
        <v>34</v>
      </c>
      <c r="W544" s="12" t="s">
        <v>45</v>
      </c>
      <c r="X544" s="12" t="s">
        <v>1078</v>
      </c>
      <c r="Y544" s="12">
        <v>94061</v>
      </c>
      <c r="Z544" s="13">
        <v>42059</v>
      </c>
      <c r="AA544" s="14" t="str">
        <f>TEXT(Table1[[#This Row],[Order Date]],"mmmm")</f>
        <v>February</v>
      </c>
      <c r="AB544" s="8" t="str">
        <f>TEXT(Table1[[#This Row],[Order Date]],"yyyy")</f>
        <v>2015</v>
      </c>
      <c r="AC544" s="13">
        <v>42059</v>
      </c>
      <c r="AD544" s="12">
        <v>-44.163600000000002</v>
      </c>
      <c r="AE544" s="12">
        <v>1</v>
      </c>
      <c r="AF544" s="12">
        <v>120.12</v>
      </c>
      <c r="AG544" s="12">
        <v>89402</v>
      </c>
      <c r="AH544" s="7" t="str">
        <f>IF(COUNTIF(Returns!$A$2:$A$1635,Orders!AG544)&gt;0,"Returned","Not Returned")</f>
        <v>Not Returned</v>
      </c>
    </row>
    <row r="545" spans="5:34" ht="12.75" customHeight="1" thickTop="1" thickBot="1">
      <c r="E545" s="9">
        <v>2428</v>
      </c>
      <c r="F545" s="2" t="s">
        <v>106</v>
      </c>
      <c r="G545" s="2">
        <v>0.03</v>
      </c>
      <c r="H545" s="2">
        <v>2.94</v>
      </c>
      <c r="I545" s="2">
        <v>0.96</v>
      </c>
      <c r="J545" s="2">
        <v>962</v>
      </c>
      <c r="K545" s="7" t="str">
        <f>IF(COUNTIF(Table1[Customer ID],Table1[[#This Row],[Customer ID]])&gt;1,"Repeat Customer","One-Time Customer")</f>
        <v>One-Time Customer</v>
      </c>
      <c r="L545" s="2" t="s">
        <v>1079</v>
      </c>
      <c r="M545" s="2" t="s">
        <v>49</v>
      </c>
      <c r="N545" s="2" t="s">
        <v>40</v>
      </c>
      <c r="O545" s="2" t="s">
        <v>29</v>
      </c>
      <c r="P545" s="2" t="s">
        <v>30</v>
      </c>
      <c r="Q545" s="2" t="s">
        <v>31</v>
      </c>
      <c r="R545" s="2" t="s">
        <v>599</v>
      </c>
      <c r="S545" s="2">
        <v>0.57999999999999996</v>
      </c>
      <c r="T545" s="7">
        <f>Table1[[#This Row],[Profit]]/Table1[[#This Row],[Sales]]</f>
        <v>-0.59914407988587737</v>
      </c>
      <c r="U545" s="2" t="s">
        <v>33</v>
      </c>
      <c r="V545" s="2" t="s">
        <v>61</v>
      </c>
      <c r="W545" s="2" t="s">
        <v>178</v>
      </c>
      <c r="X545" s="2" t="s">
        <v>179</v>
      </c>
      <c r="Y545" s="2">
        <v>60610</v>
      </c>
      <c r="Z545" s="10">
        <v>42039</v>
      </c>
      <c r="AA545" s="14" t="str">
        <f>TEXT(Table1[[#This Row],[Order Date]],"mmmm")</f>
        <v>February</v>
      </c>
      <c r="AB545" s="8" t="str">
        <f>TEXT(Table1[[#This Row],[Order Date]],"yyyy")</f>
        <v>2015</v>
      </c>
      <c r="AC545" s="10">
        <v>42043</v>
      </c>
      <c r="AD545" s="2">
        <v>-4.2</v>
      </c>
      <c r="AE545" s="2">
        <v>2</v>
      </c>
      <c r="AF545" s="2">
        <v>7.01</v>
      </c>
      <c r="AG545" s="2">
        <v>17636</v>
      </c>
      <c r="AH545" s="7" t="str">
        <f>IF(COUNTIF(Returns!$A$2:$A$1635,Orders!AG545)&gt;0,"Returned","Not Returned")</f>
        <v>Not Returned</v>
      </c>
    </row>
    <row r="546" spans="5:34" ht="12.75" customHeight="1" thickTop="1" thickBot="1">
      <c r="E546" s="11">
        <v>25093</v>
      </c>
      <c r="F546" s="12" t="s">
        <v>56</v>
      </c>
      <c r="G546" s="12">
        <v>0</v>
      </c>
      <c r="H546" s="12">
        <v>170.98</v>
      </c>
      <c r="I546" s="12">
        <v>35.89</v>
      </c>
      <c r="J546" s="12">
        <v>970</v>
      </c>
      <c r="K546" s="7" t="str">
        <f>IF(COUNTIF(Table1[Customer ID],Table1[[#This Row],[Customer ID]])&gt;1,"Repeat Customer","One-Time Customer")</f>
        <v>One-Time Customer</v>
      </c>
      <c r="L546" s="12" t="s">
        <v>1080</v>
      </c>
      <c r="M546" s="12" t="s">
        <v>39</v>
      </c>
      <c r="N546" s="12" t="s">
        <v>114</v>
      </c>
      <c r="O546" s="12" t="s">
        <v>41</v>
      </c>
      <c r="P546" s="12" t="s">
        <v>191</v>
      </c>
      <c r="Q546" s="12" t="s">
        <v>121</v>
      </c>
      <c r="R546" s="12" t="s">
        <v>1047</v>
      </c>
      <c r="S546" s="12">
        <v>0.66</v>
      </c>
      <c r="T546" s="7">
        <f>Table1[[#This Row],[Profit]]/Table1[[#This Row],[Sales]]</f>
        <v>-7.0695092894820205E-2</v>
      </c>
      <c r="U546" s="12" t="s">
        <v>33</v>
      </c>
      <c r="V546" s="12" t="s">
        <v>136</v>
      </c>
      <c r="W546" s="12" t="s">
        <v>137</v>
      </c>
      <c r="X546" s="12" t="s">
        <v>799</v>
      </c>
      <c r="Y546" s="12">
        <v>24281</v>
      </c>
      <c r="Z546" s="13">
        <v>42114</v>
      </c>
      <c r="AA546" s="14" t="str">
        <f>TEXT(Table1[[#This Row],[Order Date]],"mmmm")</f>
        <v>April</v>
      </c>
      <c r="AB546" s="8" t="str">
        <f>TEXT(Table1[[#This Row],[Order Date]],"yyyy")</f>
        <v>2015</v>
      </c>
      <c r="AC546" s="13">
        <v>42115</v>
      </c>
      <c r="AD546" s="12">
        <v>-102.66200000000001</v>
      </c>
      <c r="AE546" s="12">
        <v>8</v>
      </c>
      <c r="AF546" s="12">
        <v>1452.18</v>
      </c>
      <c r="AG546" s="12">
        <v>86173</v>
      </c>
      <c r="AH546" s="7" t="str">
        <f>IF(COUNTIF(Returns!$A$2:$A$1635,Orders!AG546)&gt;0,"Returned","Not Returned")</f>
        <v>Not Returned</v>
      </c>
    </row>
    <row r="547" spans="5:34" ht="12.75" customHeight="1" thickTop="1" thickBot="1">
      <c r="E547" s="9">
        <v>20536</v>
      </c>
      <c r="F547" s="2" t="s">
        <v>106</v>
      </c>
      <c r="G547" s="2">
        <v>0.03</v>
      </c>
      <c r="H547" s="2">
        <v>284.98</v>
      </c>
      <c r="I547" s="2">
        <v>69.55</v>
      </c>
      <c r="J547" s="2">
        <v>972</v>
      </c>
      <c r="K547" s="7" t="str">
        <f>IF(COUNTIF(Table1[Customer ID],Table1[[#This Row],[Customer ID]])&gt;1,"Repeat Customer","One-Time Customer")</f>
        <v>Repeat Customer</v>
      </c>
      <c r="L547" s="2" t="s">
        <v>1081</v>
      </c>
      <c r="M547" s="2" t="s">
        <v>39</v>
      </c>
      <c r="N547" s="2" t="s">
        <v>28</v>
      </c>
      <c r="O547" s="2" t="s">
        <v>41</v>
      </c>
      <c r="P547" s="2" t="s">
        <v>42</v>
      </c>
      <c r="Q547" s="2" t="s">
        <v>43</v>
      </c>
      <c r="R547" s="2" t="s">
        <v>1082</v>
      </c>
      <c r="S547" s="2">
        <v>0.6</v>
      </c>
      <c r="T547" s="7">
        <f>Table1[[#This Row],[Profit]]/Table1[[#This Row],[Sales]]</f>
        <v>-0.18822693661403339</v>
      </c>
      <c r="U547" s="2" t="s">
        <v>33</v>
      </c>
      <c r="V547" s="2" t="s">
        <v>34</v>
      </c>
      <c r="W547" s="2" t="s">
        <v>45</v>
      </c>
      <c r="X547" s="2" t="s">
        <v>1083</v>
      </c>
      <c r="Y547" s="2">
        <v>92503</v>
      </c>
      <c r="Z547" s="10">
        <v>42063</v>
      </c>
      <c r="AA547" s="14" t="str">
        <f>TEXT(Table1[[#This Row],[Order Date]],"mmmm")</f>
        <v>February</v>
      </c>
      <c r="AB547" s="8" t="str">
        <f>TEXT(Table1[[#This Row],[Order Date]],"yyyy")</f>
        <v>2015</v>
      </c>
      <c r="AC547" s="10">
        <v>42068</v>
      </c>
      <c r="AD547" s="2">
        <v>-116.584</v>
      </c>
      <c r="AE547" s="2">
        <v>2</v>
      </c>
      <c r="AF547" s="2">
        <v>619.38</v>
      </c>
      <c r="AG547" s="2">
        <v>87259</v>
      </c>
      <c r="AH547" s="7" t="str">
        <f>IF(COUNTIF(Returns!$A$2:$A$1635,Orders!AG547)&gt;0,"Returned","Not Returned")</f>
        <v>Not Returned</v>
      </c>
    </row>
    <row r="548" spans="5:34" ht="12.75" customHeight="1" thickTop="1" thickBot="1">
      <c r="E548" s="11">
        <v>20537</v>
      </c>
      <c r="F548" s="12" t="s">
        <v>106</v>
      </c>
      <c r="G548" s="12">
        <v>0</v>
      </c>
      <c r="H548" s="12">
        <v>12.99</v>
      </c>
      <c r="I548" s="12">
        <v>14.37</v>
      </c>
      <c r="J548" s="12">
        <v>972</v>
      </c>
      <c r="K548" s="7" t="str">
        <f>IF(COUNTIF(Table1[Customer ID],Table1[[#This Row],[Customer ID]])&gt;1,"Repeat Customer","One-Time Customer")</f>
        <v>Repeat Customer</v>
      </c>
      <c r="L548" s="12" t="s">
        <v>1081</v>
      </c>
      <c r="M548" s="12" t="s">
        <v>49</v>
      </c>
      <c r="N548" s="12" t="s">
        <v>28</v>
      </c>
      <c r="O548" s="12" t="s">
        <v>41</v>
      </c>
      <c r="P548" s="12" t="s">
        <v>50</v>
      </c>
      <c r="Q548" s="12" t="s">
        <v>236</v>
      </c>
      <c r="R548" s="12" t="s">
        <v>568</v>
      </c>
      <c r="S548" s="12">
        <v>0.73</v>
      </c>
      <c r="T548" s="7">
        <f>Table1[[#This Row],[Profit]]/Table1[[#This Row],[Sales]]</f>
        <v>0.69</v>
      </c>
      <c r="U548" s="12" t="s">
        <v>33</v>
      </c>
      <c r="V548" s="12" t="s">
        <v>34</v>
      </c>
      <c r="W548" s="12" t="s">
        <v>45</v>
      </c>
      <c r="X548" s="12" t="s">
        <v>1083</v>
      </c>
      <c r="Y548" s="12">
        <v>92503</v>
      </c>
      <c r="Z548" s="13">
        <v>42063</v>
      </c>
      <c r="AA548" s="14" t="str">
        <f>TEXT(Table1[[#This Row],[Order Date]],"mmmm")</f>
        <v>February</v>
      </c>
      <c r="AB548" s="8" t="str">
        <f>TEXT(Table1[[#This Row],[Order Date]],"yyyy")</f>
        <v>2015</v>
      </c>
      <c r="AC548" s="13">
        <v>42063</v>
      </c>
      <c r="AD548" s="12">
        <v>12.896100000000001</v>
      </c>
      <c r="AE548" s="12">
        <v>1</v>
      </c>
      <c r="AF548" s="12">
        <v>18.690000000000001</v>
      </c>
      <c r="AG548" s="12">
        <v>87259</v>
      </c>
      <c r="AH548" s="7" t="str">
        <f>IF(COUNTIF(Returns!$A$2:$A$1635,Orders!AG548)&gt;0,"Returned","Not Returned")</f>
        <v>Not Returned</v>
      </c>
    </row>
    <row r="549" spans="5:34" ht="12.75" customHeight="1" thickTop="1" thickBot="1">
      <c r="E549" s="9">
        <v>24298</v>
      </c>
      <c r="F549" s="2" t="s">
        <v>106</v>
      </c>
      <c r="G549" s="2">
        <v>0.1</v>
      </c>
      <c r="H549" s="2">
        <v>2.2200000000000002</v>
      </c>
      <c r="I549" s="2">
        <v>5</v>
      </c>
      <c r="J549" s="2">
        <v>975</v>
      </c>
      <c r="K549" s="7" t="str">
        <f>IF(COUNTIF(Table1[Customer ID],Table1[[#This Row],[Customer ID]])&gt;1,"Repeat Customer","One-Time Customer")</f>
        <v>One-Time Customer</v>
      </c>
      <c r="L549" s="2" t="s">
        <v>1084</v>
      </c>
      <c r="M549" s="2" t="s">
        <v>49</v>
      </c>
      <c r="N549" s="2" t="s">
        <v>28</v>
      </c>
      <c r="O549" s="2" t="s">
        <v>29</v>
      </c>
      <c r="P549" s="2" t="s">
        <v>257</v>
      </c>
      <c r="Q549" s="2" t="s">
        <v>59</v>
      </c>
      <c r="R549" s="2" t="s">
        <v>1085</v>
      </c>
      <c r="S549" s="2">
        <v>0.55000000000000004</v>
      </c>
      <c r="T549" s="7">
        <f>Table1[[#This Row],[Profit]]/Table1[[#This Row],[Sales]]</f>
        <v>-2.4226363636363635</v>
      </c>
      <c r="U549" s="2" t="s">
        <v>33</v>
      </c>
      <c r="V549" s="2" t="s">
        <v>53</v>
      </c>
      <c r="W549" s="2" t="s">
        <v>193</v>
      </c>
      <c r="X549" s="2" t="s">
        <v>194</v>
      </c>
      <c r="Y549" s="2">
        <v>2108</v>
      </c>
      <c r="Z549" s="10">
        <v>42098</v>
      </c>
      <c r="AA549" s="14" t="str">
        <f>TEXT(Table1[[#This Row],[Order Date]],"mmmm")</f>
        <v>April</v>
      </c>
      <c r="AB549" s="8" t="str">
        <f>TEXT(Table1[[#This Row],[Order Date]],"yyyy")</f>
        <v>2015</v>
      </c>
      <c r="AC549" s="10">
        <v>42103</v>
      </c>
      <c r="AD549" s="2">
        <v>-21.319199999999999</v>
      </c>
      <c r="AE549" s="2">
        <v>3</v>
      </c>
      <c r="AF549" s="2">
        <v>8.8000000000000007</v>
      </c>
      <c r="AG549" s="2">
        <v>87260</v>
      </c>
      <c r="AH549" s="7" t="str">
        <f>IF(COUNTIF(Returns!$A$2:$A$1635,Orders!AG549)&gt;0,"Returned","Not Returned")</f>
        <v>Not Returned</v>
      </c>
    </row>
    <row r="550" spans="5:34" ht="12.75" customHeight="1" thickTop="1" thickBot="1">
      <c r="E550" s="11">
        <v>22646</v>
      </c>
      <c r="F550" s="12" t="s">
        <v>56</v>
      </c>
      <c r="G550" s="12">
        <v>0</v>
      </c>
      <c r="H550" s="12">
        <v>37.76</v>
      </c>
      <c r="I550" s="12">
        <v>12.9</v>
      </c>
      <c r="J550" s="12">
        <v>980</v>
      </c>
      <c r="K550" s="7" t="str">
        <f>IF(COUNTIF(Table1[Customer ID],Table1[[#This Row],[Customer ID]])&gt;1,"Repeat Customer","One-Time Customer")</f>
        <v>One-Time Customer</v>
      </c>
      <c r="L550" s="12" t="s">
        <v>1086</v>
      </c>
      <c r="M550" s="12" t="s">
        <v>49</v>
      </c>
      <c r="N550" s="12" t="s">
        <v>28</v>
      </c>
      <c r="O550" s="12" t="s">
        <v>29</v>
      </c>
      <c r="P550" s="12" t="s">
        <v>141</v>
      </c>
      <c r="Q550" s="12" t="s">
        <v>59</v>
      </c>
      <c r="R550" s="12" t="s">
        <v>1087</v>
      </c>
      <c r="S550" s="12">
        <v>0.56999999999999995</v>
      </c>
      <c r="T550" s="7">
        <f>Table1[[#This Row],[Profit]]/Table1[[#This Row],[Sales]]</f>
        <v>0.19666135792120704</v>
      </c>
      <c r="U550" s="12" t="s">
        <v>33</v>
      </c>
      <c r="V550" s="12" t="s">
        <v>53</v>
      </c>
      <c r="W550" s="12" t="s">
        <v>149</v>
      </c>
      <c r="X550" s="12" t="s">
        <v>778</v>
      </c>
      <c r="Y550" s="12">
        <v>5403</v>
      </c>
      <c r="Z550" s="13">
        <v>42040</v>
      </c>
      <c r="AA550" s="14" t="str">
        <f>TEXT(Table1[[#This Row],[Order Date]],"mmmm")</f>
        <v>February</v>
      </c>
      <c r="AB550" s="8" t="str">
        <f>TEXT(Table1[[#This Row],[Order Date]],"yyyy")</f>
        <v>2015</v>
      </c>
      <c r="AC550" s="13">
        <v>42041</v>
      </c>
      <c r="AD550" s="12">
        <v>93.846800000000002</v>
      </c>
      <c r="AE550" s="12">
        <v>12</v>
      </c>
      <c r="AF550" s="12">
        <v>477.2</v>
      </c>
      <c r="AG550" s="12">
        <v>87258</v>
      </c>
      <c r="AH550" s="7" t="str">
        <f>IF(COUNTIF(Returns!$A$2:$A$1635,Orders!AG550)&gt;0,"Returned","Not Returned")</f>
        <v>Not Returned</v>
      </c>
    </row>
    <row r="551" spans="5:34" ht="12.75" customHeight="1" thickTop="1" thickBot="1">
      <c r="E551" s="9">
        <v>20010</v>
      </c>
      <c r="F551" s="2" t="s">
        <v>106</v>
      </c>
      <c r="G551" s="2">
        <v>0.09</v>
      </c>
      <c r="H551" s="2">
        <v>300.97000000000003</v>
      </c>
      <c r="I551" s="2">
        <v>7.18</v>
      </c>
      <c r="J551" s="2">
        <v>983</v>
      </c>
      <c r="K551" s="7" t="str">
        <f>IF(COUNTIF(Table1[Customer ID],Table1[[#This Row],[Customer ID]])&gt;1,"Repeat Customer","One-Time Customer")</f>
        <v>One-Time Customer</v>
      </c>
      <c r="L551" s="2" t="s">
        <v>1088</v>
      </c>
      <c r="M551" s="2" t="s">
        <v>49</v>
      </c>
      <c r="N551" s="2" t="s">
        <v>28</v>
      </c>
      <c r="O551" s="2" t="s">
        <v>77</v>
      </c>
      <c r="P551" s="2" t="s">
        <v>180</v>
      </c>
      <c r="Q551" s="2" t="s">
        <v>59</v>
      </c>
      <c r="R551" s="2" t="s">
        <v>1089</v>
      </c>
      <c r="S551" s="2">
        <v>0.48</v>
      </c>
      <c r="T551" s="7">
        <f>Table1[[#This Row],[Profit]]/Table1[[#This Row],[Sales]]</f>
        <v>6.2393360436458611E-3</v>
      </c>
      <c r="U551" s="2" t="s">
        <v>33</v>
      </c>
      <c r="V551" s="2" t="s">
        <v>136</v>
      </c>
      <c r="W551" s="2" t="s">
        <v>958</v>
      </c>
      <c r="X551" s="2" t="s">
        <v>1090</v>
      </c>
      <c r="Y551" s="2">
        <v>72143</v>
      </c>
      <c r="Z551" s="10">
        <v>42121</v>
      </c>
      <c r="AA551" s="14" t="str">
        <f>TEXT(Table1[[#This Row],[Order Date]],"mmmm")</f>
        <v>April</v>
      </c>
      <c r="AB551" s="8" t="str">
        <f>TEXT(Table1[[#This Row],[Order Date]],"yyyy")</f>
        <v>2015</v>
      </c>
      <c r="AC551" s="10">
        <v>42121</v>
      </c>
      <c r="AD551" s="2">
        <v>17.771999999999998</v>
      </c>
      <c r="AE551" s="2">
        <v>10</v>
      </c>
      <c r="AF551" s="2">
        <v>2848.38</v>
      </c>
      <c r="AG551" s="2">
        <v>90201</v>
      </c>
      <c r="AH551" s="7" t="str">
        <f>IF(COUNTIF(Returns!$A$2:$A$1635,Orders!AG551)&gt;0,"Returned","Not Returned")</f>
        <v>Not Returned</v>
      </c>
    </row>
    <row r="552" spans="5:34" ht="12.75" customHeight="1" thickTop="1" thickBot="1">
      <c r="E552" s="11">
        <v>25895</v>
      </c>
      <c r="F552" s="12" t="s">
        <v>25</v>
      </c>
      <c r="G552" s="12">
        <v>0.05</v>
      </c>
      <c r="H552" s="12">
        <v>4.28</v>
      </c>
      <c r="I552" s="12">
        <v>5.17</v>
      </c>
      <c r="J552" s="12">
        <v>993</v>
      </c>
      <c r="K552" s="7" t="str">
        <f>IF(COUNTIF(Table1[Customer ID],Table1[[#This Row],[Customer ID]])&gt;1,"Repeat Customer","One-Time Customer")</f>
        <v>One-Time Customer</v>
      </c>
      <c r="L552" s="12" t="s">
        <v>1091</v>
      </c>
      <c r="M552" s="12" t="s">
        <v>49</v>
      </c>
      <c r="N552" s="12" t="s">
        <v>58</v>
      </c>
      <c r="O552" s="12" t="s">
        <v>29</v>
      </c>
      <c r="P552" s="12" t="s">
        <v>93</v>
      </c>
      <c r="Q552" s="12" t="s">
        <v>59</v>
      </c>
      <c r="R552" s="12" t="s">
        <v>481</v>
      </c>
      <c r="S552" s="12">
        <v>0.4</v>
      </c>
      <c r="T552" s="7">
        <f>Table1[[#This Row],[Profit]]/Table1[[#This Row],[Sales]]</f>
        <v>-2.7104717470191808</v>
      </c>
      <c r="U552" s="12" t="s">
        <v>33</v>
      </c>
      <c r="V552" s="12" t="s">
        <v>34</v>
      </c>
      <c r="W552" s="12" t="s">
        <v>45</v>
      </c>
      <c r="X552" s="12" t="s">
        <v>1092</v>
      </c>
      <c r="Y552" s="12">
        <v>93030</v>
      </c>
      <c r="Z552" s="13">
        <v>42054</v>
      </c>
      <c r="AA552" s="14" t="str">
        <f>TEXT(Table1[[#This Row],[Order Date]],"mmmm")</f>
        <v>February</v>
      </c>
      <c r="AB552" s="8" t="str">
        <f>TEXT(Table1[[#This Row],[Order Date]],"yyyy")</f>
        <v>2015</v>
      </c>
      <c r="AC552" s="13">
        <v>42054</v>
      </c>
      <c r="AD552" s="12">
        <v>-104.57</v>
      </c>
      <c r="AE552" s="12">
        <v>9</v>
      </c>
      <c r="AF552" s="12">
        <v>38.58</v>
      </c>
      <c r="AG552" s="12">
        <v>89432</v>
      </c>
      <c r="AH552" s="7" t="str">
        <f>IF(COUNTIF(Returns!$A$2:$A$1635,Orders!AG552)&gt;0,"Returned","Not Returned")</f>
        <v>Not Returned</v>
      </c>
    </row>
    <row r="553" spans="5:34" ht="12.75" customHeight="1" thickTop="1" thickBot="1">
      <c r="E553" s="9">
        <v>19004</v>
      </c>
      <c r="F553" s="2" t="s">
        <v>25</v>
      </c>
      <c r="G553" s="2">
        <v>0.1</v>
      </c>
      <c r="H553" s="2">
        <v>400.98</v>
      </c>
      <c r="I553" s="2">
        <v>76.37</v>
      </c>
      <c r="J553" s="2">
        <v>994</v>
      </c>
      <c r="K553" s="7" t="str">
        <f>IF(COUNTIF(Table1[Customer ID],Table1[[#This Row],[Customer ID]])&gt;1,"Repeat Customer","One-Time Customer")</f>
        <v>One-Time Customer</v>
      </c>
      <c r="L553" s="2" t="s">
        <v>1093</v>
      </c>
      <c r="M553" s="2" t="s">
        <v>39</v>
      </c>
      <c r="N553" s="2" t="s">
        <v>58</v>
      </c>
      <c r="O553" s="2" t="s">
        <v>41</v>
      </c>
      <c r="P553" s="2" t="s">
        <v>152</v>
      </c>
      <c r="Q553" s="2" t="s">
        <v>121</v>
      </c>
      <c r="R553" s="2" t="s">
        <v>1094</v>
      </c>
      <c r="S553" s="2">
        <v>0.6</v>
      </c>
      <c r="T553" s="7">
        <f>Table1[[#This Row],[Profit]]/Table1[[#This Row],[Sales]]</f>
        <v>-1.1956622280898739</v>
      </c>
      <c r="U553" s="2" t="s">
        <v>33</v>
      </c>
      <c r="V553" s="2" t="s">
        <v>53</v>
      </c>
      <c r="W553" s="2" t="s">
        <v>188</v>
      </c>
      <c r="X553" s="2" t="s">
        <v>433</v>
      </c>
      <c r="Y553" s="2">
        <v>4073</v>
      </c>
      <c r="Z553" s="10">
        <v>42077</v>
      </c>
      <c r="AA553" s="14" t="str">
        <f>TEXT(Table1[[#This Row],[Order Date]],"mmmm")</f>
        <v>March</v>
      </c>
      <c r="AB553" s="8" t="str">
        <f>TEXT(Table1[[#This Row],[Order Date]],"yyyy")</f>
        <v>2015</v>
      </c>
      <c r="AC553" s="10">
        <v>42078</v>
      </c>
      <c r="AD553" s="2">
        <v>-969.0483660000001</v>
      </c>
      <c r="AE553" s="2">
        <v>2</v>
      </c>
      <c r="AF553" s="2">
        <v>810.47</v>
      </c>
      <c r="AG553" s="2">
        <v>89433</v>
      </c>
      <c r="AH553" s="7" t="str">
        <f>IF(COUNTIF(Returns!$A$2:$A$1635,Orders!AG553)&gt;0,"Returned","Not Returned")</f>
        <v>Not Returned</v>
      </c>
    </row>
    <row r="554" spans="5:34" ht="12.75" customHeight="1" thickTop="1" thickBot="1">
      <c r="E554" s="11">
        <v>23840</v>
      </c>
      <c r="F554" s="12" t="s">
        <v>106</v>
      </c>
      <c r="G554" s="12">
        <v>0.09</v>
      </c>
      <c r="H554" s="12">
        <v>7.64</v>
      </c>
      <c r="I554" s="12">
        <v>5.83</v>
      </c>
      <c r="J554" s="12">
        <v>995</v>
      </c>
      <c r="K554" s="7" t="str">
        <f>IF(COUNTIF(Table1[Customer ID],Table1[[#This Row],[Customer ID]])&gt;1,"Repeat Customer","One-Time Customer")</f>
        <v>One-Time Customer</v>
      </c>
      <c r="L554" s="12" t="s">
        <v>1095</v>
      </c>
      <c r="M554" s="12" t="s">
        <v>49</v>
      </c>
      <c r="N554" s="12" t="s">
        <v>58</v>
      </c>
      <c r="O554" s="12" t="s">
        <v>29</v>
      </c>
      <c r="P554" s="12" t="s">
        <v>93</v>
      </c>
      <c r="Q554" s="12" t="s">
        <v>31</v>
      </c>
      <c r="R554" s="12" t="s">
        <v>1026</v>
      </c>
      <c r="S554" s="12">
        <v>0.36</v>
      </c>
      <c r="T554" s="7">
        <f>Table1[[#This Row],[Profit]]/Table1[[#This Row],[Sales]]</f>
        <v>5.5361801455444233E-2</v>
      </c>
      <c r="U554" s="12" t="s">
        <v>33</v>
      </c>
      <c r="V554" s="12" t="s">
        <v>53</v>
      </c>
      <c r="W554" s="12" t="s">
        <v>188</v>
      </c>
      <c r="X554" s="12" t="s">
        <v>1096</v>
      </c>
      <c r="Y554" s="12">
        <v>4070</v>
      </c>
      <c r="Z554" s="13">
        <v>42134</v>
      </c>
      <c r="AA554" s="14" t="str">
        <f>TEXT(Table1[[#This Row],[Order Date]],"mmmm")</f>
        <v>May</v>
      </c>
      <c r="AB554" s="8" t="str">
        <f>TEXT(Table1[[#This Row],[Order Date]],"yyyy")</f>
        <v>2015</v>
      </c>
      <c r="AC554" s="13">
        <v>42139</v>
      </c>
      <c r="AD554" s="12">
        <v>4.0320000000000036</v>
      </c>
      <c r="AE554" s="12">
        <v>9</v>
      </c>
      <c r="AF554" s="12">
        <v>72.83</v>
      </c>
      <c r="AG554" s="12">
        <v>89434</v>
      </c>
      <c r="AH554" s="7" t="str">
        <f>IF(COUNTIF(Returns!$A$2:$A$1635,Orders!AG554)&gt;0,"Returned","Not Returned")</f>
        <v>Not Returned</v>
      </c>
    </row>
    <row r="555" spans="5:34" ht="12.75" customHeight="1" thickTop="1" thickBot="1">
      <c r="E555" s="9">
        <v>22639</v>
      </c>
      <c r="F555" s="2" t="s">
        <v>106</v>
      </c>
      <c r="G555" s="2">
        <v>0.08</v>
      </c>
      <c r="H555" s="2">
        <v>67.84</v>
      </c>
      <c r="I555" s="2">
        <v>0.99</v>
      </c>
      <c r="J555" s="2">
        <v>997</v>
      </c>
      <c r="K555" s="7" t="str">
        <f>IF(COUNTIF(Table1[Customer ID],Table1[[#This Row],[Customer ID]])&gt;1,"Repeat Customer","One-Time Customer")</f>
        <v>One-Time Customer</v>
      </c>
      <c r="L555" s="2" t="s">
        <v>1097</v>
      </c>
      <c r="M555" s="2" t="s">
        <v>49</v>
      </c>
      <c r="N555" s="2" t="s">
        <v>58</v>
      </c>
      <c r="O555" s="2" t="s">
        <v>29</v>
      </c>
      <c r="P555" s="2" t="s">
        <v>257</v>
      </c>
      <c r="Q555" s="2" t="s">
        <v>59</v>
      </c>
      <c r="R555" s="2" t="s">
        <v>1098</v>
      </c>
      <c r="S555" s="2">
        <v>0.57999999999999996</v>
      </c>
      <c r="T555" s="7">
        <f>Table1[[#This Row],[Profit]]/Table1[[#This Row],[Sales]]</f>
        <v>-0.37125981778196671</v>
      </c>
      <c r="U555" s="2" t="s">
        <v>33</v>
      </c>
      <c r="V555" s="2" t="s">
        <v>53</v>
      </c>
      <c r="W555" s="2" t="s">
        <v>54</v>
      </c>
      <c r="X555" s="2" t="s">
        <v>1063</v>
      </c>
      <c r="Y555" s="2">
        <v>7002</v>
      </c>
      <c r="Z555" s="10">
        <v>42028</v>
      </c>
      <c r="AA555" s="14" t="str">
        <f>TEXT(Table1[[#This Row],[Order Date]],"mmmm")</f>
        <v>January</v>
      </c>
      <c r="AB555" s="8" t="str">
        <f>TEXT(Table1[[#This Row],[Order Date]],"yyyy")</f>
        <v>2015</v>
      </c>
      <c r="AC555" s="10">
        <v>42033</v>
      </c>
      <c r="AD555" s="2">
        <v>-23.634399999999999</v>
      </c>
      <c r="AE555" s="2">
        <v>1</v>
      </c>
      <c r="AF555" s="2">
        <v>63.66</v>
      </c>
      <c r="AG555" s="2">
        <v>89431</v>
      </c>
      <c r="AH555" s="7" t="str">
        <f>IF(COUNTIF(Returns!$A$2:$A$1635,Orders!AG555)&gt;0,"Returned","Not Returned")</f>
        <v>Not Returned</v>
      </c>
    </row>
    <row r="556" spans="5:34" ht="12.75" customHeight="1" thickTop="1" thickBot="1">
      <c r="E556" s="11">
        <v>19003</v>
      </c>
      <c r="F556" s="12" t="s">
        <v>25</v>
      </c>
      <c r="G556" s="12">
        <v>0.08</v>
      </c>
      <c r="H556" s="12">
        <v>45.19</v>
      </c>
      <c r="I556" s="12">
        <v>1.99</v>
      </c>
      <c r="J556" s="12">
        <v>999</v>
      </c>
      <c r="K556" s="7" t="str">
        <f>IF(COUNTIF(Table1[Customer ID],Table1[[#This Row],[Customer ID]])&gt;1,"Repeat Customer","One-Time Customer")</f>
        <v>One-Time Customer</v>
      </c>
      <c r="L556" s="12" t="s">
        <v>1099</v>
      </c>
      <c r="M556" s="12" t="s">
        <v>49</v>
      </c>
      <c r="N556" s="12" t="s">
        <v>58</v>
      </c>
      <c r="O556" s="12" t="s">
        <v>77</v>
      </c>
      <c r="P556" s="12" t="s">
        <v>180</v>
      </c>
      <c r="Q556" s="12" t="s">
        <v>51</v>
      </c>
      <c r="R556" s="12" t="s">
        <v>1100</v>
      </c>
      <c r="S556" s="12">
        <v>0.55000000000000004</v>
      </c>
      <c r="T556" s="7">
        <f>Table1[[#This Row],[Profit]]/Table1[[#This Row],[Sales]]</f>
        <v>-0.56461248231410155</v>
      </c>
      <c r="U556" s="12" t="s">
        <v>33</v>
      </c>
      <c r="V556" s="12" t="s">
        <v>53</v>
      </c>
      <c r="W556" s="12" t="s">
        <v>54</v>
      </c>
      <c r="X556" s="12" t="s">
        <v>1101</v>
      </c>
      <c r="Y556" s="12">
        <v>7450</v>
      </c>
      <c r="Z556" s="13">
        <v>42077</v>
      </c>
      <c r="AA556" s="14" t="str">
        <f>TEXT(Table1[[#This Row],[Order Date]],"mmmm")</f>
        <v>March</v>
      </c>
      <c r="AB556" s="8" t="str">
        <f>TEXT(Table1[[#This Row],[Order Date]],"yyyy")</f>
        <v>2015</v>
      </c>
      <c r="AC556" s="13">
        <v>42078</v>
      </c>
      <c r="AD556" s="12">
        <v>-71.83</v>
      </c>
      <c r="AE556" s="12">
        <v>3</v>
      </c>
      <c r="AF556" s="12">
        <v>127.22</v>
      </c>
      <c r="AG556" s="12">
        <v>89433</v>
      </c>
      <c r="AH556" s="7" t="str">
        <f>IF(COUNTIF(Returns!$A$2:$A$1635,Orders!AG556)&gt;0,"Returned","Not Returned")</f>
        <v>Not Returned</v>
      </c>
    </row>
    <row r="557" spans="5:34" ht="12.75" customHeight="1" thickTop="1" thickBot="1">
      <c r="E557" s="9">
        <v>19002</v>
      </c>
      <c r="F557" s="2" t="s">
        <v>25</v>
      </c>
      <c r="G557" s="2">
        <v>0.03</v>
      </c>
      <c r="H557" s="2">
        <v>33.979999999999997</v>
      </c>
      <c r="I557" s="2">
        <v>19.989999999999998</v>
      </c>
      <c r="J557" s="2">
        <v>1000</v>
      </c>
      <c r="K557" s="7" t="str">
        <f>IF(COUNTIF(Table1[Customer ID],Table1[[#This Row],[Customer ID]])&gt;1,"Repeat Customer","One-Time Customer")</f>
        <v>One-Time Customer</v>
      </c>
      <c r="L557" s="2" t="s">
        <v>1102</v>
      </c>
      <c r="M557" s="2" t="s">
        <v>49</v>
      </c>
      <c r="N557" s="2" t="s">
        <v>58</v>
      </c>
      <c r="O557" s="2" t="s">
        <v>41</v>
      </c>
      <c r="P557" s="2" t="s">
        <v>50</v>
      </c>
      <c r="Q557" s="2" t="s">
        <v>59</v>
      </c>
      <c r="R557" s="2" t="s">
        <v>1103</v>
      </c>
      <c r="S557" s="2">
        <v>0.55000000000000004</v>
      </c>
      <c r="T557" s="7">
        <f>Table1[[#This Row],[Profit]]/Table1[[#This Row],[Sales]]</f>
        <v>-1.7112200536490822E-3</v>
      </c>
      <c r="U557" s="2" t="s">
        <v>33</v>
      </c>
      <c r="V557" s="2" t="s">
        <v>53</v>
      </c>
      <c r="W557" s="2" t="s">
        <v>149</v>
      </c>
      <c r="X557" s="2" t="s">
        <v>1104</v>
      </c>
      <c r="Y557" s="2">
        <v>5201</v>
      </c>
      <c r="Z557" s="10">
        <v>42077</v>
      </c>
      <c r="AA557" s="14" t="str">
        <f>TEXT(Table1[[#This Row],[Order Date]],"mmmm")</f>
        <v>March</v>
      </c>
      <c r="AB557" s="8" t="str">
        <f>TEXT(Table1[[#This Row],[Order Date]],"yyyy")</f>
        <v>2015</v>
      </c>
      <c r="AC557" s="10">
        <v>42078</v>
      </c>
      <c r="AD557" s="2">
        <v>-0.74000000000000909</v>
      </c>
      <c r="AE557" s="2">
        <v>12</v>
      </c>
      <c r="AF557" s="2">
        <v>432.44</v>
      </c>
      <c r="AG557" s="2">
        <v>89433</v>
      </c>
      <c r="AH557" s="7" t="str">
        <f>IF(COUNTIF(Returns!$A$2:$A$1635,Orders!AG557)&gt;0,"Returned","Not Returned")</f>
        <v>Not Returned</v>
      </c>
    </row>
    <row r="558" spans="5:34" ht="12.75" customHeight="1" thickTop="1" thickBot="1">
      <c r="E558" s="11">
        <v>19380</v>
      </c>
      <c r="F558" s="12" t="s">
        <v>106</v>
      </c>
      <c r="G558" s="12">
        <v>0.06</v>
      </c>
      <c r="H558" s="12">
        <v>10.14</v>
      </c>
      <c r="I558" s="12">
        <v>2.27</v>
      </c>
      <c r="J558" s="12">
        <v>1005</v>
      </c>
      <c r="K558" s="7" t="str">
        <f>IF(COUNTIF(Table1[Customer ID],Table1[[#This Row],[Customer ID]])&gt;1,"Repeat Customer","One-Time Customer")</f>
        <v>Repeat Customer</v>
      </c>
      <c r="L558" s="12" t="s">
        <v>1105</v>
      </c>
      <c r="M558" s="12" t="s">
        <v>49</v>
      </c>
      <c r="N558" s="12" t="s">
        <v>58</v>
      </c>
      <c r="O558" s="12" t="s">
        <v>29</v>
      </c>
      <c r="P558" s="12" t="s">
        <v>93</v>
      </c>
      <c r="Q558" s="12" t="s">
        <v>31</v>
      </c>
      <c r="R558" s="12" t="s">
        <v>270</v>
      </c>
      <c r="S558" s="12">
        <v>0.36</v>
      </c>
      <c r="T558" s="7">
        <f>Table1[[#This Row],[Profit]]/Table1[[#This Row],[Sales]]</f>
        <v>-0.31855500821018062</v>
      </c>
      <c r="U558" s="12" t="s">
        <v>33</v>
      </c>
      <c r="V558" s="12" t="s">
        <v>61</v>
      </c>
      <c r="W558" s="12" t="s">
        <v>178</v>
      </c>
      <c r="X558" s="12" t="s">
        <v>766</v>
      </c>
      <c r="Y558" s="12">
        <v>60089</v>
      </c>
      <c r="Z558" s="13">
        <v>42067</v>
      </c>
      <c r="AA558" s="14" t="str">
        <f>TEXT(Table1[[#This Row],[Order Date]],"mmmm")</f>
        <v>March</v>
      </c>
      <c r="AB558" s="8" t="str">
        <f>TEXT(Table1[[#This Row],[Order Date]],"yyyy")</f>
        <v>2015</v>
      </c>
      <c r="AC558" s="13">
        <v>42067</v>
      </c>
      <c r="AD558" s="12">
        <v>-3.88</v>
      </c>
      <c r="AE558" s="12">
        <v>1</v>
      </c>
      <c r="AF558" s="12">
        <v>12.18</v>
      </c>
      <c r="AG558" s="12">
        <v>90043</v>
      </c>
      <c r="AH558" s="7" t="str">
        <f>IF(COUNTIF(Returns!$A$2:$A$1635,Orders!AG558)&gt;0,"Returned","Not Returned")</f>
        <v>Not Returned</v>
      </c>
    </row>
    <row r="559" spans="5:34" ht="12.75" customHeight="1" thickTop="1" thickBot="1">
      <c r="E559" s="9">
        <v>20167</v>
      </c>
      <c r="F559" s="2" t="s">
        <v>25</v>
      </c>
      <c r="G559" s="2">
        <v>0.02</v>
      </c>
      <c r="H559" s="2">
        <v>40.99</v>
      </c>
      <c r="I559" s="2">
        <v>17.48</v>
      </c>
      <c r="J559" s="2">
        <v>1005</v>
      </c>
      <c r="K559" s="7" t="str">
        <f>IF(COUNTIF(Table1[Customer ID],Table1[[#This Row],[Customer ID]])&gt;1,"Repeat Customer","One-Time Customer")</f>
        <v>Repeat Customer</v>
      </c>
      <c r="L559" s="2" t="s">
        <v>1105</v>
      </c>
      <c r="M559" s="2" t="s">
        <v>49</v>
      </c>
      <c r="N559" s="2" t="s">
        <v>58</v>
      </c>
      <c r="O559" s="2" t="s">
        <v>29</v>
      </c>
      <c r="P559" s="2" t="s">
        <v>93</v>
      </c>
      <c r="Q559" s="2" t="s">
        <v>59</v>
      </c>
      <c r="R559" s="2" t="s">
        <v>1106</v>
      </c>
      <c r="S559" s="2">
        <v>0.36</v>
      </c>
      <c r="T559" s="7">
        <f>Table1[[#This Row],[Profit]]/Table1[[#This Row],[Sales]]</f>
        <v>0.57983523247372248</v>
      </c>
      <c r="U559" s="2" t="s">
        <v>33</v>
      </c>
      <c r="V559" s="2" t="s">
        <v>61</v>
      </c>
      <c r="W559" s="2" t="s">
        <v>178</v>
      </c>
      <c r="X559" s="2" t="s">
        <v>766</v>
      </c>
      <c r="Y559" s="2">
        <v>60089</v>
      </c>
      <c r="Z559" s="10">
        <v>42062</v>
      </c>
      <c r="AA559" s="14" t="str">
        <f>TEXT(Table1[[#This Row],[Order Date]],"mmmm")</f>
        <v>February</v>
      </c>
      <c r="AB559" s="8" t="str">
        <f>TEXT(Table1[[#This Row],[Order Date]],"yyyy")</f>
        <v>2015</v>
      </c>
      <c r="AC559" s="10">
        <v>42063</v>
      </c>
      <c r="AD559" s="2">
        <v>551.09280000000001</v>
      </c>
      <c r="AE559" s="2">
        <v>23</v>
      </c>
      <c r="AF559" s="2">
        <v>950.43</v>
      </c>
      <c r="AG559" s="2">
        <v>90044</v>
      </c>
      <c r="AH559" s="7" t="str">
        <f>IF(COUNTIF(Returns!$A$2:$A$1635,Orders!AG559)&gt;0,"Returned","Not Returned")</f>
        <v>Not Returned</v>
      </c>
    </row>
    <row r="560" spans="5:34" ht="12.75" customHeight="1" thickTop="1" thickBot="1">
      <c r="E560" s="11">
        <v>18529</v>
      </c>
      <c r="F560" s="12" t="s">
        <v>25</v>
      </c>
      <c r="G560" s="12">
        <v>0.01</v>
      </c>
      <c r="H560" s="12">
        <v>3.15</v>
      </c>
      <c r="I560" s="12">
        <v>0.49</v>
      </c>
      <c r="J560" s="12">
        <v>1008</v>
      </c>
      <c r="K560" s="7" t="str">
        <f>IF(COUNTIF(Table1[Customer ID],Table1[[#This Row],[Customer ID]])&gt;1,"Repeat Customer","One-Time Customer")</f>
        <v>One-Time Customer</v>
      </c>
      <c r="L560" s="12" t="s">
        <v>1107</v>
      </c>
      <c r="M560" s="12" t="s">
        <v>49</v>
      </c>
      <c r="N560" s="12" t="s">
        <v>40</v>
      </c>
      <c r="O560" s="12" t="s">
        <v>29</v>
      </c>
      <c r="P560" s="12" t="s">
        <v>134</v>
      </c>
      <c r="Q560" s="12" t="s">
        <v>59</v>
      </c>
      <c r="R560" s="12" t="s">
        <v>1108</v>
      </c>
      <c r="S560" s="12">
        <v>0.37</v>
      </c>
      <c r="T560" s="7">
        <f>Table1[[#This Row],[Profit]]/Table1[[#This Row],[Sales]]</f>
        <v>0.69</v>
      </c>
      <c r="U560" s="12" t="s">
        <v>33</v>
      </c>
      <c r="V560" s="12" t="s">
        <v>53</v>
      </c>
      <c r="W560" s="12" t="s">
        <v>188</v>
      </c>
      <c r="X560" s="12" t="s">
        <v>1109</v>
      </c>
      <c r="Y560" s="12">
        <v>4038</v>
      </c>
      <c r="Z560" s="13">
        <v>42149</v>
      </c>
      <c r="AA560" s="14" t="str">
        <f>TEXT(Table1[[#This Row],[Order Date]],"mmmm")</f>
        <v>May</v>
      </c>
      <c r="AB560" s="8" t="str">
        <f>TEXT(Table1[[#This Row],[Order Date]],"yyyy")</f>
        <v>2015</v>
      </c>
      <c r="AC560" s="13">
        <v>42151</v>
      </c>
      <c r="AD560" s="12">
        <v>17.505299999999998</v>
      </c>
      <c r="AE560" s="12">
        <v>8</v>
      </c>
      <c r="AF560" s="12">
        <v>25.37</v>
      </c>
      <c r="AG560" s="12">
        <v>88371</v>
      </c>
      <c r="AH560" s="7" t="str">
        <f>IF(COUNTIF(Returns!$A$2:$A$1635,Orders!AG560)&gt;0,"Returned","Not Returned")</f>
        <v>Not Returned</v>
      </c>
    </row>
    <row r="561" spans="5:34" ht="12.75" customHeight="1" thickTop="1" thickBot="1">
      <c r="E561" s="9">
        <v>18886</v>
      </c>
      <c r="F561" s="2" t="s">
        <v>25</v>
      </c>
      <c r="G561" s="2">
        <v>0.1</v>
      </c>
      <c r="H561" s="2">
        <v>550.98</v>
      </c>
      <c r="I561" s="2">
        <v>45.7</v>
      </c>
      <c r="J561" s="2">
        <v>1009</v>
      </c>
      <c r="K561" s="7" t="str">
        <f>IF(COUNTIF(Table1[Customer ID],Table1[[#This Row],[Customer ID]])&gt;1,"Repeat Customer","One-Time Customer")</f>
        <v>One-Time Customer</v>
      </c>
      <c r="L561" s="2" t="s">
        <v>1110</v>
      </c>
      <c r="M561" s="2" t="s">
        <v>39</v>
      </c>
      <c r="N561" s="2" t="s">
        <v>28</v>
      </c>
      <c r="O561" s="2" t="s">
        <v>41</v>
      </c>
      <c r="P561" s="2" t="s">
        <v>152</v>
      </c>
      <c r="Q561" s="2" t="s">
        <v>121</v>
      </c>
      <c r="R561" s="2" t="s">
        <v>1111</v>
      </c>
      <c r="S561" s="2">
        <v>0.71</v>
      </c>
      <c r="T561" s="7">
        <f>Table1[[#This Row],[Profit]]/Table1[[#This Row],[Sales]]</f>
        <v>0.11754522758832626</v>
      </c>
      <c r="U561" s="2" t="s">
        <v>33</v>
      </c>
      <c r="V561" s="2" t="s">
        <v>53</v>
      </c>
      <c r="W561" s="2" t="s">
        <v>188</v>
      </c>
      <c r="X561" s="2" t="s">
        <v>1112</v>
      </c>
      <c r="Y561" s="2">
        <v>4072</v>
      </c>
      <c r="Z561" s="10">
        <v>42174</v>
      </c>
      <c r="AA561" s="14" t="str">
        <f>TEXT(Table1[[#This Row],[Order Date]],"mmmm")</f>
        <v>June</v>
      </c>
      <c r="AB561" s="8" t="str">
        <f>TEXT(Table1[[#This Row],[Order Date]],"yyyy")</f>
        <v>2015</v>
      </c>
      <c r="AC561" s="10">
        <v>42176</v>
      </c>
      <c r="AD561" s="2">
        <v>818.54617499999995</v>
      </c>
      <c r="AE561" s="2">
        <v>14</v>
      </c>
      <c r="AF561" s="2">
        <v>6963.67</v>
      </c>
      <c r="AG561" s="2">
        <v>88372</v>
      </c>
      <c r="AH561" s="7" t="str">
        <f>IF(COUNTIF(Returns!$A$2:$A$1635,Orders!AG561)&gt;0,"Returned","Not Returned")</f>
        <v>Not Returned</v>
      </c>
    </row>
    <row r="562" spans="5:34" ht="12.75" customHeight="1" thickTop="1" thickBot="1">
      <c r="E562" s="11">
        <v>21184</v>
      </c>
      <c r="F562" s="12" t="s">
        <v>47</v>
      </c>
      <c r="G562" s="12">
        <v>0.09</v>
      </c>
      <c r="H562" s="12">
        <v>28.48</v>
      </c>
      <c r="I562" s="12">
        <v>1.99</v>
      </c>
      <c r="J562" s="12">
        <v>1014</v>
      </c>
      <c r="K562" s="7" t="str">
        <f>IF(COUNTIF(Table1[Customer ID],Table1[[#This Row],[Customer ID]])&gt;1,"Repeat Customer","One-Time Customer")</f>
        <v>Repeat Customer</v>
      </c>
      <c r="L562" s="12" t="s">
        <v>1113</v>
      </c>
      <c r="M562" s="12" t="s">
        <v>49</v>
      </c>
      <c r="N562" s="12" t="s">
        <v>40</v>
      </c>
      <c r="O562" s="12" t="s">
        <v>77</v>
      </c>
      <c r="P562" s="12" t="s">
        <v>180</v>
      </c>
      <c r="Q562" s="12" t="s">
        <v>51</v>
      </c>
      <c r="R562" s="12" t="s">
        <v>407</v>
      </c>
      <c r="S562" s="12">
        <v>0.4</v>
      </c>
      <c r="T562" s="7">
        <f>Table1[[#This Row],[Profit]]/Table1[[#This Row],[Sales]]</f>
        <v>-0.1070737341574577</v>
      </c>
      <c r="U562" s="12" t="s">
        <v>33</v>
      </c>
      <c r="V562" s="12" t="s">
        <v>136</v>
      </c>
      <c r="W562" s="12" t="s">
        <v>958</v>
      </c>
      <c r="X562" s="12" t="s">
        <v>1114</v>
      </c>
      <c r="Y562" s="12">
        <v>72022</v>
      </c>
      <c r="Z562" s="13">
        <v>42064</v>
      </c>
      <c r="AA562" s="14" t="str">
        <f>TEXT(Table1[[#This Row],[Order Date]],"mmmm")</f>
        <v>March</v>
      </c>
      <c r="AB562" s="8" t="str">
        <f>TEXT(Table1[[#This Row],[Order Date]],"yyyy")</f>
        <v>2015</v>
      </c>
      <c r="AC562" s="13">
        <v>42065</v>
      </c>
      <c r="AD562" s="12">
        <v>-17.149999999999999</v>
      </c>
      <c r="AE562" s="12">
        <v>6</v>
      </c>
      <c r="AF562" s="12">
        <v>160.16999999999999</v>
      </c>
      <c r="AG562" s="12">
        <v>88387</v>
      </c>
      <c r="AH562" s="7" t="str">
        <f>IF(COUNTIF(Returns!$A$2:$A$1635,Orders!AG562)&gt;0,"Returned","Not Returned")</f>
        <v>Not Returned</v>
      </c>
    </row>
    <row r="563" spans="5:34" ht="12.75" customHeight="1" thickTop="1" thickBot="1">
      <c r="E563" s="9">
        <v>21185</v>
      </c>
      <c r="F563" s="2" t="s">
        <v>47</v>
      </c>
      <c r="G563" s="2">
        <v>0</v>
      </c>
      <c r="H563" s="2">
        <v>2.08</v>
      </c>
      <c r="I563" s="2">
        <v>5.33</v>
      </c>
      <c r="J563" s="2">
        <v>1014</v>
      </c>
      <c r="K563" s="7" t="str">
        <f>IF(COUNTIF(Table1[Customer ID],Table1[[#This Row],[Customer ID]])&gt;1,"Repeat Customer","One-Time Customer")</f>
        <v>Repeat Customer</v>
      </c>
      <c r="L563" s="2" t="s">
        <v>1113</v>
      </c>
      <c r="M563" s="2" t="s">
        <v>49</v>
      </c>
      <c r="N563" s="2" t="s">
        <v>40</v>
      </c>
      <c r="O563" s="2" t="s">
        <v>41</v>
      </c>
      <c r="P563" s="2" t="s">
        <v>50</v>
      </c>
      <c r="Q563" s="2" t="s">
        <v>59</v>
      </c>
      <c r="R563" s="2" t="s">
        <v>744</v>
      </c>
      <c r="S563" s="2">
        <v>0.43</v>
      </c>
      <c r="T563" s="7">
        <f>Table1[[#This Row],[Profit]]/Table1[[#This Row],[Sales]]</f>
        <v>-3.954484605087015</v>
      </c>
      <c r="U563" s="2" t="s">
        <v>33</v>
      </c>
      <c r="V563" s="2" t="s">
        <v>136</v>
      </c>
      <c r="W563" s="2" t="s">
        <v>958</v>
      </c>
      <c r="X563" s="2" t="s">
        <v>1114</v>
      </c>
      <c r="Y563" s="2">
        <v>72022</v>
      </c>
      <c r="Z563" s="10">
        <v>42064</v>
      </c>
      <c r="AA563" s="14" t="str">
        <f>TEXT(Table1[[#This Row],[Order Date]],"mmmm")</f>
        <v>March</v>
      </c>
      <c r="AB563" s="8" t="str">
        <f>TEXT(Table1[[#This Row],[Order Date]],"yyyy")</f>
        <v>2015</v>
      </c>
      <c r="AC563" s="10">
        <v>42066</v>
      </c>
      <c r="AD563" s="2">
        <v>-29.540000000000003</v>
      </c>
      <c r="AE563" s="2">
        <v>3</v>
      </c>
      <c r="AF563" s="2">
        <v>7.47</v>
      </c>
      <c r="AG563" s="2">
        <v>88387</v>
      </c>
      <c r="AH563" s="7" t="str">
        <f>IF(COUNTIF(Returns!$A$2:$A$1635,Orders!AG563)&gt;0,"Returned","Not Returned")</f>
        <v>Not Returned</v>
      </c>
    </row>
    <row r="564" spans="5:34" ht="12.75" customHeight="1" thickTop="1" thickBot="1">
      <c r="E564" s="11">
        <v>21186</v>
      </c>
      <c r="F564" s="12" t="s">
        <v>47</v>
      </c>
      <c r="G564" s="12">
        <v>0.06</v>
      </c>
      <c r="H564" s="12">
        <v>45.99</v>
      </c>
      <c r="I564" s="12">
        <v>4.99</v>
      </c>
      <c r="J564" s="12">
        <v>1014</v>
      </c>
      <c r="K564" s="7" t="str">
        <f>IF(COUNTIF(Table1[Customer ID],Table1[[#This Row],[Customer ID]])&gt;1,"Repeat Customer","One-Time Customer")</f>
        <v>Repeat Customer</v>
      </c>
      <c r="L564" s="12" t="s">
        <v>1113</v>
      </c>
      <c r="M564" s="12" t="s">
        <v>27</v>
      </c>
      <c r="N564" s="12" t="s">
        <v>40</v>
      </c>
      <c r="O564" s="12" t="s">
        <v>77</v>
      </c>
      <c r="P564" s="12" t="s">
        <v>78</v>
      </c>
      <c r="Q564" s="12" t="s">
        <v>59</v>
      </c>
      <c r="R564" s="12" t="s">
        <v>1115</v>
      </c>
      <c r="S564" s="12">
        <v>0.56000000000000005</v>
      </c>
      <c r="T564" s="7">
        <f>Table1[[#This Row],[Profit]]/Table1[[#This Row],[Sales]]</f>
        <v>-0.88936112834065961</v>
      </c>
      <c r="U564" s="12" t="s">
        <v>33</v>
      </c>
      <c r="V564" s="12" t="s">
        <v>136</v>
      </c>
      <c r="W564" s="12" t="s">
        <v>958</v>
      </c>
      <c r="X564" s="12" t="s">
        <v>1114</v>
      </c>
      <c r="Y564" s="12">
        <v>72022</v>
      </c>
      <c r="Z564" s="13">
        <v>42064</v>
      </c>
      <c r="AA564" s="14" t="str">
        <f>TEXT(Table1[[#This Row],[Order Date]],"mmmm")</f>
        <v>March</v>
      </c>
      <c r="AB564" s="8" t="str">
        <f>TEXT(Table1[[#This Row],[Order Date]],"yyyy")</f>
        <v>2015</v>
      </c>
      <c r="AC564" s="13">
        <v>42065</v>
      </c>
      <c r="AD564" s="12">
        <v>-329.78399999999999</v>
      </c>
      <c r="AE564" s="12">
        <v>10</v>
      </c>
      <c r="AF564" s="12">
        <v>370.81</v>
      </c>
      <c r="AG564" s="12">
        <v>88387</v>
      </c>
      <c r="AH564" s="7" t="str">
        <f>IF(COUNTIF(Returns!$A$2:$A$1635,Orders!AG564)&gt;0,"Returned","Not Returned")</f>
        <v>Not Returned</v>
      </c>
    </row>
    <row r="565" spans="5:34" ht="12.75" customHeight="1" thickTop="1" thickBot="1">
      <c r="E565" s="9">
        <v>20880</v>
      </c>
      <c r="F565" s="2" t="s">
        <v>37</v>
      </c>
      <c r="G565" s="2">
        <v>0.08</v>
      </c>
      <c r="H565" s="2">
        <v>10.91</v>
      </c>
      <c r="I565" s="2">
        <v>2.99</v>
      </c>
      <c r="J565" s="2">
        <v>1014</v>
      </c>
      <c r="K565" s="7" t="str">
        <f>IF(COUNTIF(Table1[Customer ID],Table1[[#This Row],[Customer ID]])&gt;1,"Repeat Customer","One-Time Customer")</f>
        <v>Repeat Customer</v>
      </c>
      <c r="L565" s="2" t="s">
        <v>1113</v>
      </c>
      <c r="M565" s="2" t="s">
        <v>49</v>
      </c>
      <c r="N565" s="2" t="s">
        <v>40</v>
      </c>
      <c r="O565" s="2" t="s">
        <v>29</v>
      </c>
      <c r="P565" s="2" t="s">
        <v>109</v>
      </c>
      <c r="Q565" s="2" t="s">
        <v>59</v>
      </c>
      <c r="R565" s="2" t="s">
        <v>1116</v>
      </c>
      <c r="S565" s="2">
        <v>0.38</v>
      </c>
      <c r="T565" s="7">
        <f>Table1[[#This Row],[Profit]]/Table1[[#This Row],[Sales]]</f>
        <v>-1.7501458454871242E-2</v>
      </c>
      <c r="U565" s="2" t="s">
        <v>33</v>
      </c>
      <c r="V565" s="2" t="s">
        <v>136</v>
      </c>
      <c r="W565" s="2" t="s">
        <v>958</v>
      </c>
      <c r="X565" s="2" t="s">
        <v>1114</v>
      </c>
      <c r="Y565" s="2">
        <v>72022</v>
      </c>
      <c r="Z565" s="10">
        <v>42068</v>
      </c>
      <c r="AA565" s="14" t="str">
        <f>TEXT(Table1[[#This Row],[Order Date]],"mmmm")</f>
        <v>March</v>
      </c>
      <c r="AB565" s="8" t="str">
        <f>TEXT(Table1[[#This Row],[Order Date]],"yyyy")</f>
        <v>2015</v>
      </c>
      <c r="AC565" s="10">
        <v>42069</v>
      </c>
      <c r="AD565" s="2">
        <v>-2.1</v>
      </c>
      <c r="AE565" s="2">
        <v>11</v>
      </c>
      <c r="AF565" s="2">
        <v>119.99</v>
      </c>
      <c r="AG565" s="2">
        <v>88388</v>
      </c>
      <c r="AH565" s="7" t="str">
        <f>IF(COUNTIF(Returns!$A$2:$A$1635,Orders!AG565)&gt;0,"Returned","Not Returned")</f>
        <v>Not Returned</v>
      </c>
    </row>
    <row r="566" spans="5:34" ht="12.75" customHeight="1" thickTop="1" thickBot="1">
      <c r="E566" s="11">
        <v>20531</v>
      </c>
      <c r="F566" s="12" t="s">
        <v>56</v>
      </c>
      <c r="G566" s="12">
        <v>0</v>
      </c>
      <c r="H566" s="12">
        <v>43.98</v>
      </c>
      <c r="I566" s="12">
        <v>8.99</v>
      </c>
      <c r="J566" s="12">
        <v>1015</v>
      </c>
      <c r="K566" s="7" t="str">
        <f>IF(COUNTIF(Table1[Customer ID],Table1[[#This Row],[Customer ID]])&gt;1,"Repeat Customer","One-Time Customer")</f>
        <v>One-Time Customer</v>
      </c>
      <c r="L566" s="12" t="s">
        <v>1117</v>
      </c>
      <c r="M566" s="12" t="s">
        <v>49</v>
      </c>
      <c r="N566" s="12" t="s">
        <v>40</v>
      </c>
      <c r="O566" s="12" t="s">
        <v>29</v>
      </c>
      <c r="P566" s="12" t="s">
        <v>30</v>
      </c>
      <c r="Q566" s="12" t="s">
        <v>51</v>
      </c>
      <c r="R566" s="12" t="s">
        <v>1118</v>
      </c>
      <c r="S566" s="12">
        <v>0.57999999999999996</v>
      </c>
      <c r="T566" s="7">
        <f>Table1[[#This Row],[Profit]]/Table1[[#This Row],[Sales]]</f>
        <v>1.2747302904564315</v>
      </c>
      <c r="U566" s="12" t="s">
        <v>33</v>
      </c>
      <c r="V566" s="12" t="s">
        <v>136</v>
      </c>
      <c r="W566" s="12" t="s">
        <v>322</v>
      </c>
      <c r="X566" s="12" t="s">
        <v>1119</v>
      </c>
      <c r="Y566" s="12">
        <v>27502</v>
      </c>
      <c r="Z566" s="13">
        <v>42081</v>
      </c>
      <c r="AA566" s="14" t="str">
        <f>TEXT(Table1[[#This Row],[Order Date]],"mmmm")</f>
        <v>March</v>
      </c>
      <c r="AB566" s="8" t="str">
        <f>TEXT(Table1[[#This Row],[Order Date]],"yyyy")</f>
        <v>2015</v>
      </c>
      <c r="AC566" s="13">
        <v>42081</v>
      </c>
      <c r="AD566" s="12">
        <v>829.46699999999998</v>
      </c>
      <c r="AE566" s="12">
        <v>14</v>
      </c>
      <c r="AF566" s="12">
        <v>650.70000000000005</v>
      </c>
      <c r="AG566" s="12">
        <v>88390</v>
      </c>
      <c r="AH566" s="7" t="str">
        <f>IF(COUNTIF(Returns!$A$2:$A$1635,Orders!AG566)&gt;0,"Returned","Not Returned")</f>
        <v>Not Returned</v>
      </c>
    </row>
    <row r="567" spans="5:34" ht="12.75" customHeight="1" thickTop="1" thickBot="1">
      <c r="E567" s="9">
        <v>24752</v>
      </c>
      <c r="F567" s="2" t="s">
        <v>25</v>
      </c>
      <c r="G567" s="2">
        <v>0.02</v>
      </c>
      <c r="H567" s="2">
        <v>6.48</v>
      </c>
      <c r="I567" s="2">
        <v>7.86</v>
      </c>
      <c r="J567" s="2">
        <v>1016</v>
      </c>
      <c r="K567" s="7" t="str">
        <f>IF(COUNTIF(Table1[Customer ID],Table1[[#This Row],[Customer ID]])&gt;1,"Repeat Customer","One-Time Customer")</f>
        <v>One-Time Customer</v>
      </c>
      <c r="L567" s="2" t="s">
        <v>1120</v>
      </c>
      <c r="M567" s="2" t="s">
        <v>27</v>
      </c>
      <c r="N567" s="2" t="s">
        <v>40</v>
      </c>
      <c r="O567" s="2" t="s">
        <v>29</v>
      </c>
      <c r="P567" s="2" t="s">
        <v>93</v>
      </c>
      <c r="Q567" s="2" t="s">
        <v>59</v>
      </c>
      <c r="R567" s="2" t="s">
        <v>1121</v>
      </c>
      <c r="S567" s="2">
        <v>0.37</v>
      </c>
      <c r="T567" s="7">
        <f>Table1[[#This Row],[Profit]]/Table1[[#This Row],[Sales]]</f>
        <v>9.7477651183172647</v>
      </c>
      <c r="U567" s="2" t="s">
        <v>33</v>
      </c>
      <c r="V567" s="2" t="s">
        <v>136</v>
      </c>
      <c r="W567" s="2" t="s">
        <v>322</v>
      </c>
      <c r="X567" s="2" t="s">
        <v>1122</v>
      </c>
      <c r="Y567" s="2">
        <v>28806</v>
      </c>
      <c r="Z567" s="10">
        <v>42167</v>
      </c>
      <c r="AA567" s="14" t="str">
        <f>TEXT(Table1[[#This Row],[Order Date]],"mmmm")</f>
        <v>June</v>
      </c>
      <c r="AB567" s="8" t="str">
        <f>TEXT(Table1[[#This Row],[Order Date]],"yyyy")</f>
        <v>2015</v>
      </c>
      <c r="AC567" s="10">
        <v>42168</v>
      </c>
      <c r="AD567" s="2">
        <v>111.22199999999999</v>
      </c>
      <c r="AE567" s="2">
        <v>1</v>
      </c>
      <c r="AF567" s="2">
        <v>11.41</v>
      </c>
      <c r="AG567" s="2">
        <v>88389</v>
      </c>
      <c r="AH567" s="7" t="str">
        <f>IF(COUNTIF(Returns!$A$2:$A$1635,Orders!AG567)&gt;0,"Returned","Not Returned")</f>
        <v>Not Returned</v>
      </c>
    </row>
    <row r="568" spans="5:34" ht="12.75" customHeight="1" thickTop="1" thickBot="1">
      <c r="E568" s="11">
        <v>25027</v>
      </c>
      <c r="F568" s="12" t="s">
        <v>56</v>
      </c>
      <c r="G568" s="12">
        <v>0.05</v>
      </c>
      <c r="H568" s="12">
        <v>35.89</v>
      </c>
      <c r="I568" s="12">
        <v>14.72</v>
      </c>
      <c r="J568" s="12">
        <v>1018</v>
      </c>
      <c r="K568" s="7" t="str">
        <f>IF(COUNTIF(Table1[Customer ID],Table1[[#This Row],[Customer ID]])&gt;1,"Repeat Customer","One-Time Customer")</f>
        <v>Repeat Customer</v>
      </c>
      <c r="L568" s="12" t="s">
        <v>1123</v>
      </c>
      <c r="M568" s="12" t="s">
        <v>49</v>
      </c>
      <c r="N568" s="12" t="s">
        <v>40</v>
      </c>
      <c r="O568" s="12" t="s">
        <v>29</v>
      </c>
      <c r="P568" s="12" t="s">
        <v>69</v>
      </c>
      <c r="Q568" s="12" t="s">
        <v>59</v>
      </c>
      <c r="R568" s="12" t="s">
        <v>1124</v>
      </c>
      <c r="S568" s="12">
        <v>0.4</v>
      </c>
      <c r="T568" s="7">
        <f>Table1[[#This Row],[Profit]]/Table1[[#This Row],[Sales]]</f>
        <v>3.3607195872955214E-2</v>
      </c>
      <c r="U568" s="12" t="s">
        <v>33</v>
      </c>
      <c r="V568" s="12" t="s">
        <v>136</v>
      </c>
      <c r="W568" s="12" t="s">
        <v>322</v>
      </c>
      <c r="X568" s="12" t="s">
        <v>1125</v>
      </c>
      <c r="Y568" s="12">
        <v>27511</v>
      </c>
      <c r="Z568" s="13">
        <v>42102</v>
      </c>
      <c r="AA568" s="14" t="str">
        <f>TEXT(Table1[[#This Row],[Order Date]],"mmmm")</f>
        <v>April</v>
      </c>
      <c r="AB568" s="8" t="str">
        <f>TEXT(Table1[[#This Row],[Order Date]],"yyyy")</f>
        <v>2015</v>
      </c>
      <c r="AC568" s="13">
        <v>42103</v>
      </c>
      <c r="AD568" s="12">
        <v>22.866</v>
      </c>
      <c r="AE568" s="12">
        <v>19</v>
      </c>
      <c r="AF568" s="12">
        <v>680.39</v>
      </c>
      <c r="AG568" s="12">
        <v>88391</v>
      </c>
      <c r="AH568" s="7" t="str">
        <f>IF(COUNTIF(Returns!$A$2:$A$1635,Orders!AG568)&gt;0,"Returned","Not Returned")</f>
        <v>Not Returned</v>
      </c>
    </row>
    <row r="569" spans="5:34" ht="12.75" customHeight="1" thickTop="1" thickBot="1">
      <c r="E569" s="9">
        <v>25028</v>
      </c>
      <c r="F569" s="2" t="s">
        <v>56</v>
      </c>
      <c r="G569" s="2">
        <v>0</v>
      </c>
      <c r="H569" s="2">
        <v>11.48</v>
      </c>
      <c r="I569" s="2">
        <v>5.43</v>
      </c>
      <c r="J569" s="2">
        <v>1018</v>
      </c>
      <c r="K569" s="7" t="str">
        <f>IF(COUNTIF(Table1[Customer ID],Table1[[#This Row],[Customer ID]])&gt;1,"Repeat Customer","One-Time Customer")</f>
        <v>Repeat Customer</v>
      </c>
      <c r="L569" s="2" t="s">
        <v>1123</v>
      </c>
      <c r="M569" s="2" t="s">
        <v>49</v>
      </c>
      <c r="N569" s="2" t="s">
        <v>40</v>
      </c>
      <c r="O569" s="2" t="s">
        <v>29</v>
      </c>
      <c r="P569" s="2" t="s">
        <v>93</v>
      </c>
      <c r="Q569" s="2" t="s">
        <v>59</v>
      </c>
      <c r="R569" s="2" t="s">
        <v>1126</v>
      </c>
      <c r="S569" s="2">
        <v>0.36</v>
      </c>
      <c r="T569" s="7">
        <f>Table1[[#This Row],[Profit]]/Table1[[#This Row],[Sales]]</f>
        <v>1.5324152542372882</v>
      </c>
      <c r="U569" s="2" t="s">
        <v>33</v>
      </c>
      <c r="V569" s="2" t="s">
        <v>136</v>
      </c>
      <c r="W569" s="2" t="s">
        <v>322</v>
      </c>
      <c r="X569" s="2" t="s">
        <v>1125</v>
      </c>
      <c r="Y569" s="2">
        <v>27511</v>
      </c>
      <c r="Z569" s="10">
        <v>42102</v>
      </c>
      <c r="AA569" s="14" t="str">
        <f>TEXT(Table1[[#This Row],[Order Date]],"mmmm")</f>
        <v>April</v>
      </c>
      <c r="AB569" s="8" t="str">
        <f>TEXT(Table1[[#This Row],[Order Date]],"yyyy")</f>
        <v>2015</v>
      </c>
      <c r="AC569" s="10">
        <v>42102</v>
      </c>
      <c r="AD569" s="2">
        <v>115.72799999999999</v>
      </c>
      <c r="AE569" s="2">
        <v>6</v>
      </c>
      <c r="AF569" s="2">
        <v>75.52</v>
      </c>
      <c r="AG569" s="2">
        <v>88391</v>
      </c>
      <c r="AH569" s="7" t="str">
        <f>IF(COUNTIF(Returns!$A$2:$A$1635,Orders!AG569)&gt;0,"Returned","Not Returned")</f>
        <v>Not Returned</v>
      </c>
    </row>
    <row r="570" spans="5:34" ht="12.75" customHeight="1" thickTop="1" thickBot="1">
      <c r="E570" s="11">
        <v>24926</v>
      </c>
      <c r="F570" s="12" t="s">
        <v>47</v>
      </c>
      <c r="G570" s="12">
        <v>0.09</v>
      </c>
      <c r="H570" s="12">
        <v>517.48</v>
      </c>
      <c r="I570" s="12">
        <v>16.63</v>
      </c>
      <c r="J570" s="12">
        <v>1020</v>
      </c>
      <c r="K570" s="7" t="str">
        <f>IF(COUNTIF(Table1[Customer ID],Table1[[#This Row],[Customer ID]])&gt;1,"Repeat Customer","One-Time Customer")</f>
        <v>Repeat Customer</v>
      </c>
      <c r="L570" s="12" t="s">
        <v>1127</v>
      </c>
      <c r="M570" s="12" t="s">
        <v>39</v>
      </c>
      <c r="N570" s="12" t="s">
        <v>58</v>
      </c>
      <c r="O570" s="12" t="s">
        <v>77</v>
      </c>
      <c r="P570" s="12" t="s">
        <v>85</v>
      </c>
      <c r="Q570" s="12" t="s">
        <v>121</v>
      </c>
      <c r="R570" s="12" t="s">
        <v>1128</v>
      </c>
      <c r="S570" s="12">
        <v>0.59</v>
      </c>
      <c r="T570" s="7">
        <f>Table1[[#This Row],[Profit]]/Table1[[#This Row],[Sales]]</f>
        <v>0.38621556652254796</v>
      </c>
      <c r="U570" s="12" t="s">
        <v>33</v>
      </c>
      <c r="V570" s="12" t="s">
        <v>61</v>
      </c>
      <c r="W570" s="12" t="s">
        <v>183</v>
      </c>
      <c r="X570" s="12" t="s">
        <v>1129</v>
      </c>
      <c r="Y570" s="12">
        <v>66762</v>
      </c>
      <c r="Z570" s="13">
        <v>42070</v>
      </c>
      <c r="AA570" s="14" t="str">
        <f>TEXT(Table1[[#This Row],[Order Date]],"mmmm")</f>
        <v>March</v>
      </c>
      <c r="AB570" s="8" t="str">
        <f>TEXT(Table1[[#This Row],[Order Date]],"yyyy")</f>
        <v>2015</v>
      </c>
      <c r="AC570" s="13">
        <v>42070</v>
      </c>
      <c r="AD570" s="12">
        <v>909.36</v>
      </c>
      <c r="AE570" s="12">
        <v>5</v>
      </c>
      <c r="AF570" s="12">
        <v>2354.54</v>
      </c>
      <c r="AG570" s="12">
        <v>88632</v>
      </c>
      <c r="AH570" s="7" t="str">
        <f>IF(COUNTIF(Returns!$A$2:$A$1635,Orders!AG570)&gt;0,"Returned","Not Returned")</f>
        <v>Not Returned</v>
      </c>
    </row>
    <row r="571" spans="5:34" ht="12.75" customHeight="1" thickTop="1" thickBot="1">
      <c r="E571" s="9">
        <v>23562</v>
      </c>
      <c r="F571" s="2" t="s">
        <v>47</v>
      </c>
      <c r="G571" s="2">
        <v>7.0000000000000007E-2</v>
      </c>
      <c r="H571" s="2">
        <v>4.13</v>
      </c>
      <c r="I571" s="2">
        <v>5.04</v>
      </c>
      <c r="J571" s="2">
        <v>1020</v>
      </c>
      <c r="K571" s="7" t="str">
        <f>IF(COUNTIF(Table1[Customer ID],Table1[[#This Row],[Customer ID]])&gt;1,"Repeat Customer","One-Time Customer")</f>
        <v>Repeat Customer</v>
      </c>
      <c r="L571" s="2" t="s">
        <v>1127</v>
      </c>
      <c r="M571" s="2" t="s">
        <v>49</v>
      </c>
      <c r="N571" s="2" t="s">
        <v>58</v>
      </c>
      <c r="O571" s="2" t="s">
        <v>29</v>
      </c>
      <c r="P571" s="2" t="s">
        <v>109</v>
      </c>
      <c r="Q571" s="2" t="s">
        <v>59</v>
      </c>
      <c r="R571" s="2" t="s">
        <v>677</v>
      </c>
      <c r="S571" s="2">
        <v>0.38</v>
      </c>
      <c r="T571" s="7">
        <f>Table1[[#This Row],[Profit]]/Table1[[#This Row],[Sales]]</f>
        <v>-0.96666329370098658</v>
      </c>
      <c r="U571" s="2" t="s">
        <v>33</v>
      </c>
      <c r="V571" s="2" t="s">
        <v>61</v>
      </c>
      <c r="W571" s="2" t="s">
        <v>183</v>
      </c>
      <c r="X571" s="2" t="s">
        <v>1129</v>
      </c>
      <c r="Y571" s="2">
        <v>66762</v>
      </c>
      <c r="Z571" s="10">
        <v>42041</v>
      </c>
      <c r="AA571" s="14" t="str">
        <f>TEXT(Table1[[#This Row],[Order Date]],"mmmm")</f>
        <v>February</v>
      </c>
      <c r="AB571" s="8" t="str">
        <f>TEXT(Table1[[#This Row],[Order Date]],"yyyy")</f>
        <v>2015</v>
      </c>
      <c r="AC571" s="10">
        <v>42042</v>
      </c>
      <c r="AD571" s="2">
        <v>-76.424400000000006</v>
      </c>
      <c r="AE571" s="2">
        <v>20</v>
      </c>
      <c r="AF571" s="2">
        <v>79.06</v>
      </c>
      <c r="AG571" s="2">
        <v>88634</v>
      </c>
      <c r="AH571" s="7" t="str">
        <f>IF(COUNTIF(Returns!$A$2:$A$1635,Orders!AG571)&gt;0,"Returned","Not Returned")</f>
        <v>Not Returned</v>
      </c>
    </row>
    <row r="572" spans="5:34" ht="12.75" customHeight="1" thickTop="1" thickBot="1">
      <c r="E572" s="11">
        <v>23563</v>
      </c>
      <c r="F572" s="12" t="s">
        <v>47</v>
      </c>
      <c r="G572" s="12">
        <v>0</v>
      </c>
      <c r="H572" s="12">
        <v>4.4800000000000004</v>
      </c>
      <c r="I572" s="12">
        <v>2.5</v>
      </c>
      <c r="J572" s="12">
        <v>1020</v>
      </c>
      <c r="K572" s="7" t="str">
        <f>IF(COUNTIF(Table1[Customer ID],Table1[[#This Row],[Customer ID]])&gt;1,"Repeat Customer","One-Time Customer")</f>
        <v>Repeat Customer</v>
      </c>
      <c r="L572" s="12" t="s">
        <v>1127</v>
      </c>
      <c r="M572" s="12" t="s">
        <v>49</v>
      </c>
      <c r="N572" s="12" t="s">
        <v>58</v>
      </c>
      <c r="O572" s="12" t="s">
        <v>29</v>
      </c>
      <c r="P572" s="12" t="s">
        <v>69</v>
      </c>
      <c r="Q572" s="12" t="s">
        <v>59</v>
      </c>
      <c r="R572" s="12" t="s">
        <v>1130</v>
      </c>
      <c r="S572" s="12">
        <v>0.37</v>
      </c>
      <c r="T572" s="7">
        <f>Table1[[#This Row],[Profit]]/Table1[[#This Row],[Sales]]</f>
        <v>0.13404973902364137</v>
      </c>
      <c r="U572" s="12" t="s">
        <v>33</v>
      </c>
      <c r="V572" s="12" t="s">
        <v>61</v>
      </c>
      <c r="W572" s="12" t="s">
        <v>183</v>
      </c>
      <c r="X572" s="12" t="s">
        <v>1129</v>
      </c>
      <c r="Y572" s="12">
        <v>66762</v>
      </c>
      <c r="Z572" s="13">
        <v>42041</v>
      </c>
      <c r="AA572" s="14" t="str">
        <f>TEXT(Table1[[#This Row],[Order Date]],"mmmm")</f>
        <v>February</v>
      </c>
      <c r="AB572" s="8" t="str">
        <f>TEXT(Table1[[#This Row],[Order Date]],"yyyy")</f>
        <v>2015</v>
      </c>
      <c r="AC572" s="13">
        <v>42043</v>
      </c>
      <c r="AD572" s="12">
        <v>8.7319999999999993</v>
      </c>
      <c r="AE572" s="12">
        <v>14</v>
      </c>
      <c r="AF572" s="12">
        <v>65.14</v>
      </c>
      <c r="AG572" s="12">
        <v>88634</v>
      </c>
      <c r="AH572" s="7" t="str">
        <f>IF(COUNTIF(Returns!$A$2:$A$1635,Orders!AG572)&gt;0,"Returned","Not Returned")</f>
        <v>Not Returned</v>
      </c>
    </row>
    <row r="573" spans="5:34" ht="12.75" customHeight="1" thickTop="1" thickBot="1">
      <c r="E573" s="9">
        <v>18921</v>
      </c>
      <c r="F573" s="2" t="s">
        <v>47</v>
      </c>
      <c r="G573" s="2">
        <v>0.02</v>
      </c>
      <c r="H573" s="2">
        <v>39.06</v>
      </c>
      <c r="I573" s="2">
        <v>10.55</v>
      </c>
      <c r="J573" s="2">
        <v>1023</v>
      </c>
      <c r="K573" s="7" t="str">
        <f>IF(COUNTIF(Table1[Customer ID],Table1[[#This Row],[Customer ID]])&gt;1,"Repeat Customer","One-Time Customer")</f>
        <v>Repeat Customer</v>
      </c>
      <c r="L573" s="2" t="s">
        <v>1131</v>
      </c>
      <c r="M573" s="2" t="s">
        <v>49</v>
      </c>
      <c r="N573" s="2" t="s">
        <v>58</v>
      </c>
      <c r="O573" s="2" t="s">
        <v>29</v>
      </c>
      <c r="P573" s="2" t="s">
        <v>109</v>
      </c>
      <c r="Q573" s="2" t="s">
        <v>59</v>
      </c>
      <c r="R573" s="2" t="s">
        <v>1132</v>
      </c>
      <c r="S573" s="2">
        <v>0.37</v>
      </c>
      <c r="T573" s="7">
        <f>Table1[[#This Row],[Profit]]/Table1[[#This Row],[Sales]]</f>
        <v>0.69</v>
      </c>
      <c r="U573" s="2" t="s">
        <v>33</v>
      </c>
      <c r="V573" s="2" t="s">
        <v>53</v>
      </c>
      <c r="W573" s="2" t="s">
        <v>234</v>
      </c>
      <c r="X573" s="2" t="s">
        <v>1133</v>
      </c>
      <c r="Y573" s="2">
        <v>15221</v>
      </c>
      <c r="Z573" s="10">
        <v>42139</v>
      </c>
      <c r="AA573" s="14" t="str">
        <f>TEXT(Table1[[#This Row],[Order Date]],"mmmm")</f>
        <v>May</v>
      </c>
      <c r="AB573" s="8" t="str">
        <f>TEXT(Table1[[#This Row],[Order Date]],"yyyy")</f>
        <v>2015</v>
      </c>
      <c r="AC573" s="10">
        <v>42139</v>
      </c>
      <c r="AD573" s="2">
        <v>442.0899</v>
      </c>
      <c r="AE573" s="2">
        <v>16</v>
      </c>
      <c r="AF573" s="2">
        <v>640.71</v>
      </c>
      <c r="AG573" s="2">
        <v>88633</v>
      </c>
      <c r="AH573" s="7" t="str">
        <f>IF(COUNTIF(Returns!$A$2:$A$1635,Orders!AG573)&gt;0,"Returned","Not Returned")</f>
        <v>Not Returned</v>
      </c>
    </row>
    <row r="574" spans="5:34" ht="12.75" customHeight="1" thickTop="1" thickBot="1">
      <c r="E574" s="11">
        <v>18922</v>
      </c>
      <c r="F574" s="12" t="s">
        <v>47</v>
      </c>
      <c r="G574" s="12">
        <v>0.1</v>
      </c>
      <c r="H574" s="12">
        <v>37.700000000000003</v>
      </c>
      <c r="I574" s="12">
        <v>2.99</v>
      </c>
      <c r="J574" s="12">
        <v>1023</v>
      </c>
      <c r="K574" s="7" t="str">
        <f>IF(COUNTIF(Table1[Customer ID],Table1[[#This Row],[Customer ID]])&gt;1,"Repeat Customer","One-Time Customer")</f>
        <v>Repeat Customer</v>
      </c>
      <c r="L574" s="12" t="s">
        <v>1131</v>
      </c>
      <c r="M574" s="12" t="s">
        <v>49</v>
      </c>
      <c r="N574" s="12" t="s">
        <v>58</v>
      </c>
      <c r="O574" s="12" t="s">
        <v>29</v>
      </c>
      <c r="P574" s="12" t="s">
        <v>109</v>
      </c>
      <c r="Q574" s="12" t="s">
        <v>59</v>
      </c>
      <c r="R574" s="12" t="s">
        <v>552</v>
      </c>
      <c r="S574" s="12">
        <v>0.35</v>
      </c>
      <c r="T574" s="7">
        <f>Table1[[#This Row],[Profit]]/Table1[[#This Row],[Sales]]</f>
        <v>0.69</v>
      </c>
      <c r="U574" s="12" t="s">
        <v>33</v>
      </c>
      <c r="V574" s="12" t="s">
        <v>53</v>
      </c>
      <c r="W574" s="12" t="s">
        <v>234</v>
      </c>
      <c r="X574" s="12" t="s">
        <v>1133</v>
      </c>
      <c r="Y574" s="12">
        <v>15221</v>
      </c>
      <c r="Z574" s="13">
        <v>42139</v>
      </c>
      <c r="AA574" s="14" t="str">
        <f>TEXT(Table1[[#This Row],[Order Date]],"mmmm")</f>
        <v>May</v>
      </c>
      <c r="AB574" s="8" t="str">
        <f>TEXT(Table1[[#This Row],[Order Date]],"yyyy")</f>
        <v>2015</v>
      </c>
      <c r="AC574" s="13">
        <v>42140</v>
      </c>
      <c r="AD574" s="12">
        <v>455.12399999999997</v>
      </c>
      <c r="AE574" s="12">
        <v>18</v>
      </c>
      <c r="AF574" s="12">
        <v>659.6</v>
      </c>
      <c r="AG574" s="12">
        <v>88633</v>
      </c>
      <c r="AH574" s="7" t="str">
        <f>IF(COUNTIF(Returns!$A$2:$A$1635,Orders!AG574)&gt;0,"Returned","Not Returned")</f>
        <v>Not Returned</v>
      </c>
    </row>
    <row r="575" spans="5:34" ht="12.75" customHeight="1" thickTop="1" thickBot="1">
      <c r="E575" s="9">
        <v>21402</v>
      </c>
      <c r="F575" s="2" t="s">
        <v>37</v>
      </c>
      <c r="G575" s="2">
        <v>0.08</v>
      </c>
      <c r="H575" s="2">
        <v>65.989999999999995</v>
      </c>
      <c r="I575" s="2">
        <v>5.92</v>
      </c>
      <c r="J575" s="2">
        <v>1026</v>
      </c>
      <c r="K575" s="7" t="str">
        <f>IF(COUNTIF(Table1[Customer ID],Table1[[#This Row],[Customer ID]])&gt;1,"Repeat Customer","One-Time Customer")</f>
        <v>Repeat Customer</v>
      </c>
      <c r="L575" s="2" t="s">
        <v>1134</v>
      </c>
      <c r="M575" s="2" t="s">
        <v>49</v>
      </c>
      <c r="N575" s="2" t="s">
        <v>58</v>
      </c>
      <c r="O575" s="2" t="s">
        <v>77</v>
      </c>
      <c r="P575" s="2" t="s">
        <v>78</v>
      </c>
      <c r="Q575" s="2" t="s">
        <v>59</v>
      </c>
      <c r="R575" s="2" t="s">
        <v>1135</v>
      </c>
      <c r="S575" s="2">
        <v>0.57999999999999996</v>
      </c>
      <c r="T575" s="7">
        <f>Table1[[#This Row],[Profit]]/Table1[[#This Row],[Sales]]</f>
        <v>0.54887626582278481</v>
      </c>
      <c r="U575" s="2" t="s">
        <v>33</v>
      </c>
      <c r="V575" s="2" t="s">
        <v>53</v>
      </c>
      <c r="W575" s="2" t="s">
        <v>71</v>
      </c>
      <c r="X575" s="2" t="s">
        <v>1136</v>
      </c>
      <c r="Y575" s="2">
        <v>11722</v>
      </c>
      <c r="Z575" s="10">
        <v>42042</v>
      </c>
      <c r="AA575" s="14" t="str">
        <f>TEXT(Table1[[#This Row],[Order Date]],"mmmm")</f>
        <v>February</v>
      </c>
      <c r="AB575" s="8" t="str">
        <f>TEXT(Table1[[#This Row],[Order Date]],"yyyy")</f>
        <v>2015</v>
      </c>
      <c r="AC575" s="10">
        <v>42042</v>
      </c>
      <c r="AD575" s="2">
        <v>624.40163999999993</v>
      </c>
      <c r="AE575" s="2">
        <v>22</v>
      </c>
      <c r="AF575" s="2">
        <v>1137.5999999999999</v>
      </c>
      <c r="AG575" s="2">
        <v>89005</v>
      </c>
      <c r="AH575" s="7" t="str">
        <f>IF(COUNTIF(Returns!$A$2:$A$1635,Orders!AG575)&gt;0,"Returned","Not Returned")</f>
        <v>Not Returned</v>
      </c>
    </row>
    <row r="576" spans="5:34" ht="12.75" customHeight="1" thickTop="1" thickBot="1">
      <c r="E576" s="11">
        <v>20872</v>
      </c>
      <c r="F576" s="12" t="s">
        <v>25</v>
      </c>
      <c r="G576" s="12">
        <v>0.1</v>
      </c>
      <c r="H576" s="12">
        <v>5.98</v>
      </c>
      <c r="I576" s="12">
        <v>3.85</v>
      </c>
      <c r="J576" s="12">
        <v>1026</v>
      </c>
      <c r="K576" s="7" t="str">
        <f>IF(COUNTIF(Table1[Customer ID],Table1[[#This Row],[Customer ID]])&gt;1,"Repeat Customer","One-Time Customer")</f>
        <v>Repeat Customer</v>
      </c>
      <c r="L576" s="12" t="s">
        <v>1134</v>
      </c>
      <c r="M576" s="12" t="s">
        <v>49</v>
      </c>
      <c r="N576" s="12" t="s">
        <v>58</v>
      </c>
      <c r="O576" s="12" t="s">
        <v>77</v>
      </c>
      <c r="P576" s="12" t="s">
        <v>180</v>
      </c>
      <c r="Q576" s="12" t="s">
        <v>51</v>
      </c>
      <c r="R576" s="12" t="s">
        <v>1137</v>
      </c>
      <c r="S576" s="12">
        <v>0.68</v>
      </c>
      <c r="T576" s="7">
        <f>Table1[[#This Row],[Profit]]/Table1[[#This Row],[Sales]]</f>
        <v>0.12485648300890802</v>
      </c>
      <c r="U576" s="12" t="s">
        <v>33</v>
      </c>
      <c r="V576" s="12" t="s">
        <v>53</v>
      </c>
      <c r="W576" s="12" t="s">
        <v>71</v>
      </c>
      <c r="X576" s="12" t="s">
        <v>1136</v>
      </c>
      <c r="Y576" s="12">
        <v>11722</v>
      </c>
      <c r="Z576" s="13">
        <v>42153</v>
      </c>
      <c r="AA576" s="14" t="str">
        <f>TEXT(Table1[[#This Row],[Order Date]],"mmmm")</f>
        <v>May</v>
      </c>
      <c r="AB576" s="8" t="str">
        <f>TEXT(Table1[[#This Row],[Order Date]],"yyyy")</f>
        <v>2015</v>
      </c>
      <c r="AC576" s="13">
        <v>42154</v>
      </c>
      <c r="AD576" s="12">
        <v>18.922000000000011</v>
      </c>
      <c r="AE576" s="12">
        <v>26</v>
      </c>
      <c r="AF576" s="12">
        <v>151.55000000000001</v>
      </c>
      <c r="AG576" s="12">
        <v>89008</v>
      </c>
      <c r="AH576" s="7" t="str">
        <f>IF(COUNTIF(Returns!$A$2:$A$1635,Orders!AG576)&gt;0,"Returned","Not Returned")</f>
        <v>Not Returned</v>
      </c>
    </row>
    <row r="577" spans="5:34" ht="12.75" customHeight="1" thickTop="1" thickBot="1">
      <c r="E577" s="9">
        <v>20873</v>
      </c>
      <c r="F577" s="2" t="s">
        <v>25</v>
      </c>
      <c r="G577" s="2">
        <v>7.0000000000000007E-2</v>
      </c>
      <c r="H577" s="2">
        <v>2.61</v>
      </c>
      <c r="I577" s="2">
        <v>0.5</v>
      </c>
      <c r="J577" s="2">
        <v>1026</v>
      </c>
      <c r="K577" s="7" t="str">
        <f>IF(COUNTIF(Table1[Customer ID],Table1[[#This Row],[Customer ID]])&gt;1,"Repeat Customer","One-Time Customer")</f>
        <v>Repeat Customer</v>
      </c>
      <c r="L577" s="2" t="s">
        <v>1134</v>
      </c>
      <c r="M577" s="2" t="s">
        <v>49</v>
      </c>
      <c r="N577" s="2" t="s">
        <v>58</v>
      </c>
      <c r="O577" s="2" t="s">
        <v>29</v>
      </c>
      <c r="P577" s="2" t="s">
        <v>134</v>
      </c>
      <c r="Q577" s="2" t="s">
        <v>59</v>
      </c>
      <c r="R577" s="2" t="s">
        <v>1138</v>
      </c>
      <c r="S577" s="2">
        <v>0.39</v>
      </c>
      <c r="T577" s="7">
        <f>Table1[[#This Row],[Profit]]/Table1[[#This Row],[Sales]]</f>
        <v>0.69</v>
      </c>
      <c r="U577" s="2" t="s">
        <v>33</v>
      </c>
      <c r="V577" s="2" t="s">
        <v>53</v>
      </c>
      <c r="W577" s="2" t="s">
        <v>71</v>
      </c>
      <c r="X577" s="2" t="s">
        <v>1136</v>
      </c>
      <c r="Y577" s="2">
        <v>11722</v>
      </c>
      <c r="Z577" s="10">
        <v>42153</v>
      </c>
      <c r="AA577" s="14" t="str">
        <f>TEXT(Table1[[#This Row],[Order Date]],"mmmm")</f>
        <v>May</v>
      </c>
      <c r="AB577" s="8" t="str">
        <f>TEXT(Table1[[#This Row],[Order Date]],"yyyy")</f>
        <v>2015</v>
      </c>
      <c r="AC577" s="10">
        <v>42156</v>
      </c>
      <c r="AD577" s="2">
        <v>39.350699999999996</v>
      </c>
      <c r="AE577" s="2">
        <v>22</v>
      </c>
      <c r="AF577" s="2">
        <v>57.03</v>
      </c>
      <c r="AG577" s="2">
        <v>89008</v>
      </c>
      <c r="AH577" s="7" t="str">
        <f>IF(COUNTIF(Returns!$A$2:$A$1635,Orders!AG577)&gt;0,"Returned","Not Returned")</f>
        <v>Not Returned</v>
      </c>
    </row>
    <row r="578" spans="5:34" ht="12.75" customHeight="1" thickTop="1" thickBot="1">
      <c r="E578" s="11">
        <v>22662</v>
      </c>
      <c r="F578" s="12" t="s">
        <v>25</v>
      </c>
      <c r="G578" s="12">
        <v>0.1</v>
      </c>
      <c r="H578" s="12">
        <v>73.98</v>
      </c>
      <c r="I578" s="12">
        <v>4</v>
      </c>
      <c r="J578" s="12">
        <v>1027</v>
      </c>
      <c r="K578" s="7" t="str">
        <f>IF(COUNTIF(Table1[Customer ID],Table1[[#This Row],[Customer ID]])&gt;1,"Repeat Customer","One-Time Customer")</f>
        <v>Repeat Customer</v>
      </c>
      <c r="L578" s="12" t="s">
        <v>1139</v>
      </c>
      <c r="M578" s="12" t="s">
        <v>49</v>
      </c>
      <c r="N578" s="12" t="s">
        <v>58</v>
      </c>
      <c r="O578" s="12" t="s">
        <v>77</v>
      </c>
      <c r="P578" s="12" t="s">
        <v>180</v>
      </c>
      <c r="Q578" s="12" t="s">
        <v>59</v>
      </c>
      <c r="R578" s="12" t="s">
        <v>1140</v>
      </c>
      <c r="S578" s="12">
        <v>0.79</v>
      </c>
      <c r="T578" s="7">
        <f>Table1[[#This Row],[Profit]]/Table1[[#This Row],[Sales]]</f>
        <v>-0.66201077095873051</v>
      </c>
      <c r="U578" s="12" t="s">
        <v>33</v>
      </c>
      <c r="V578" s="12" t="s">
        <v>53</v>
      </c>
      <c r="W578" s="12" t="s">
        <v>71</v>
      </c>
      <c r="X578" s="12" t="s">
        <v>1141</v>
      </c>
      <c r="Y578" s="12">
        <v>14225</v>
      </c>
      <c r="Z578" s="13">
        <v>42075</v>
      </c>
      <c r="AA578" s="14" t="str">
        <f>TEXT(Table1[[#This Row],[Order Date]],"mmmm")</f>
        <v>March</v>
      </c>
      <c r="AB578" s="8" t="str">
        <f>TEXT(Table1[[#This Row],[Order Date]],"yyyy")</f>
        <v>2015</v>
      </c>
      <c r="AC578" s="13">
        <v>42076</v>
      </c>
      <c r="AD578" s="12">
        <v>-229.87</v>
      </c>
      <c r="AE578" s="12">
        <v>5</v>
      </c>
      <c r="AF578" s="12">
        <v>347.23</v>
      </c>
      <c r="AG578" s="12">
        <v>89004</v>
      </c>
      <c r="AH578" s="7" t="str">
        <f>IF(COUNTIF(Returns!$A$2:$A$1635,Orders!AG578)&gt;0,"Returned","Not Returned")</f>
        <v>Not Returned</v>
      </c>
    </row>
    <row r="579" spans="5:34" ht="12.75" customHeight="1" thickTop="1" thickBot="1">
      <c r="E579" s="9">
        <v>22663</v>
      </c>
      <c r="F579" s="2" t="s">
        <v>25</v>
      </c>
      <c r="G579" s="2">
        <v>0.05</v>
      </c>
      <c r="H579" s="2">
        <v>51.98</v>
      </c>
      <c r="I579" s="2">
        <v>10.17</v>
      </c>
      <c r="J579" s="2">
        <v>1027</v>
      </c>
      <c r="K579" s="7" t="str">
        <f>IF(COUNTIF(Table1[Customer ID],Table1[[#This Row],[Customer ID]])&gt;1,"Repeat Customer","One-Time Customer")</f>
        <v>Repeat Customer</v>
      </c>
      <c r="L579" s="2" t="s">
        <v>1139</v>
      </c>
      <c r="M579" s="2" t="s">
        <v>49</v>
      </c>
      <c r="N579" s="2" t="s">
        <v>58</v>
      </c>
      <c r="O579" s="2" t="s">
        <v>77</v>
      </c>
      <c r="P579" s="2" t="s">
        <v>85</v>
      </c>
      <c r="Q579" s="2" t="s">
        <v>86</v>
      </c>
      <c r="R579" s="2" t="s">
        <v>1142</v>
      </c>
      <c r="S579" s="2">
        <v>0.37</v>
      </c>
      <c r="T579" s="7">
        <f>Table1[[#This Row],[Profit]]/Table1[[#This Row],[Sales]]</f>
        <v>0.69</v>
      </c>
      <c r="U579" s="2" t="s">
        <v>33</v>
      </c>
      <c r="V579" s="2" t="s">
        <v>53</v>
      </c>
      <c r="W579" s="2" t="s">
        <v>71</v>
      </c>
      <c r="X579" s="2" t="s">
        <v>1141</v>
      </c>
      <c r="Y579" s="2">
        <v>14225</v>
      </c>
      <c r="Z579" s="10">
        <v>42075</v>
      </c>
      <c r="AA579" s="14" t="str">
        <f>TEXT(Table1[[#This Row],[Order Date]],"mmmm")</f>
        <v>March</v>
      </c>
      <c r="AB579" s="8" t="str">
        <f>TEXT(Table1[[#This Row],[Order Date]],"yyyy")</f>
        <v>2015</v>
      </c>
      <c r="AC579" s="10">
        <v>42076</v>
      </c>
      <c r="AD579" s="2">
        <v>329.9787</v>
      </c>
      <c r="AE579" s="2">
        <v>9</v>
      </c>
      <c r="AF579" s="2">
        <v>478.23</v>
      </c>
      <c r="AG579" s="2">
        <v>89004</v>
      </c>
      <c r="AH579" s="7" t="str">
        <f>IF(COUNTIF(Returns!$A$2:$A$1635,Orders!AG579)&gt;0,"Returned","Not Returned")</f>
        <v>Not Returned</v>
      </c>
    </row>
    <row r="580" spans="5:34" ht="12.75" customHeight="1" thickTop="1" thickBot="1">
      <c r="E580" s="11">
        <v>24325</v>
      </c>
      <c r="F580" s="12" t="s">
        <v>56</v>
      </c>
      <c r="G580" s="12">
        <v>7.0000000000000007E-2</v>
      </c>
      <c r="H580" s="12">
        <v>7.08</v>
      </c>
      <c r="I580" s="12">
        <v>2.35</v>
      </c>
      <c r="J580" s="12">
        <v>1028</v>
      </c>
      <c r="K580" s="7" t="str">
        <f>IF(COUNTIF(Table1[Customer ID],Table1[[#This Row],[Customer ID]])&gt;1,"Repeat Customer","One-Time Customer")</f>
        <v>Repeat Customer</v>
      </c>
      <c r="L580" s="12" t="s">
        <v>1143</v>
      </c>
      <c r="M580" s="12" t="s">
        <v>27</v>
      </c>
      <c r="N580" s="12" t="s">
        <v>58</v>
      </c>
      <c r="O580" s="12" t="s">
        <v>29</v>
      </c>
      <c r="P580" s="12" t="s">
        <v>30</v>
      </c>
      <c r="Q580" s="12" t="s">
        <v>31</v>
      </c>
      <c r="R580" s="12" t="s">
        <v>1144</v>
      </c>
      <c r="S580" s="12">
        <v>0.47</v>
      </c>
      <c r="T580" s="7">
        <f>Table1[[#This Row],[Profit]]/Table1[[#This Row],[Sales]]</f>
        <v>0.32498401193775317</v>
      </c>
      <c r="U580" s="12" t="s">
        <v>33</v>
      </c>
      <c r="V580" s="12" t="s">
        <v>53</v>
      </c>
      <c r="W580" s="12" t="s">
        <v>71</v>
      </c>
      <c r="X580" s="12" t="s">
        <v>1145</v>
      </c>
      <c r="Y580" s="12">
        <v>11725</v>
      </c>
      <c r="Z580" s="13">
        <v>42092</v>
      </c>
      <c r="AA580" s="14" t="str">
        <f>TEXT(Table1[[#This Row],[Order Date]],"mmmm")</f>
        <v>March</v>
      </c>
      <c r="AB580" s="8" t="str">
        <f>TEXT(Table1[[#This Row],[Order Date]],"yyyy")</f>
        <v>2015</v>
      </c>
      <c r="AC580" s="13">
        <v>42093</v>
      </c>
      <c r="AD580" s="12">
        <v>30.49</v>
      </c>
      <c r="AE580" s="12">
        <v>13</v>
      </c>
      <c r="AF580" s="12">
        <v>93.82</v>
      </c>
      <c r="AG580" s="12">
        <v>89006</v>
      </c>
      <c r="AH580" s="7" t="str">
        <f>IF(COUNTIF(Returns!$A$2:$A$1635,Orders!AG580)&gt;0,"Returned","Not Returned")</f>
        <v>Not Returned</v>
      </c>
    </row>
    <row r="581" spans="5:34" ht="12.75" customHeight="1" thickTop="1" thickBot="1">
      <c r="E581" s="9">
        <v>23398</v>
      </c>
      <c r="F581" s="2" t="s">
        <v>37</v>
      </c>
      <c r="G581" s="2">
        <v>0.05</v>
      </c>
      <c r="H581" s="2">
        <v>83.1</v>
      </c>
      <c r="I581" s="2">
        <v>6.13</v>
      </c>
      <c r="J581" s="2">
        <v>1028</v>
      </c>
      <c r="K581" s="7" t="str">
        <f>IF(COUNTIF(Table1[Customer ID],Table1[[#This Row],[Customer ID]])&gt;1,"Repeat Customer","One-Time Customer")</f>
        <v>Repeat Customer</v>
      </c>
      <c r="L581" s="2" t="s">
        <v>1143</v>
      </c>
      <c r="M581" s="2" t="s">
        <v>27</v>
      </c>
      <c r="N581" s="2" t="s">
        <v>58</v>
      </c>
      <c r="O581" s="2" t="s">
        <v>77</v>
      </c>
      <c r="P581" s="2" t="s">
        <v>180</v>
      </c>
      <c r="Q581" s="2" t="s">
        <v>59</v>
      </c>
      <c r="R581" s="2" t="s">
        <v>1146</v>
      </c>
      <c r="S581" s="2">
        <v>0.45</v>
      </c>
      <c r="T581" s="7">
        <f>Table1[[#This Row],[Profit]]/Table1[[#This Row],[Sales]]</f>
        <v>0.69</v>
      </c>
      <c r="U581" s="2" t="s">
        <v>33</v>
      </c>
      <c r="V581" s="2" t="s">
        <v>53</v>
      </c>
      <c r="W581" s="2" t="s">
        <v>71</v>
      </c>
      <c r="X581" s="2" t="s">
        <v>1145</v>
      </c>
      <c r="Y581" s="2">
        <v>11725</v>
      </c>
      <c r="Z581" s="10">
        <v>42132</v>
      </c>
      <c r="AA581" s="14" t="str">
        <f>TEXT(Table1[[#This Row],[Order Date]],"mmmm")</f>
        <v>May</v>
      </c>
      <c r="AB581" s="8" t="str">
        <f>TEXT(Table1[[#This Row],[Order Date]],"yyyy")</f>
        <v>2015</v>
      </c>
      <c r="AC581" s="10">
        <v>42133</v>
      </c>
      <c r="AD581" s="2">
        <v>1152.5276999999999</v>
      </c>
      <c r="AE581" s="2">
        <v>20</v>
      </c>
      <c r="AF581" s="2">
        <v>1670.33</v>
      </c>
      <c r="AG581" s="2">
        <v>89007</v>
      </c>
      <c r="AH581" s="7" t="str">
        <f>IF(COUNTIF(Returns!$A$2:$A$1635,Orders!AG581)&gt;0,"Returned","Not Returned")</f>
        <v>Not Returned</v>
      </c>
    </row>
    <row r="582" spans="5:34" ht="12.75" customHeight="1" thickTop="1" thickBot="1">
      <c r="E582" s="11">
        <v>21959</v>
      </c>
      <c r="F582" s="12" t="s">
        <v>47</v>
      </c>
      <c r="G582" s="12">
        <v>7.0000000000000007E-2</v>
      </c>
      <c r="H582" s="12">
        <v>125.99</v>
      </c>
      <c r="I582" s="12">
        <v>2.5</v>
      </c>
      <c r="J582" s="12">
        <v>1035</v>
      </c>
      <c r="K582" s="7" t="str">
        <f>IF(COUNTIF(Table1[Customer ID],Table1[[#This Row],[Customer ID]])&gt;1,"Repeat Customer","One-Time Customer")</f>
        <v>One-Time Customer</v>
      </c>
      <c r="L582" s="12" t="s">
        <v>1147</v>
      </c>
      <c r="M582" s="12" t="s">
        <v>49</v>
      </c>
      <c r="N582" s="12" t="s">
        <v>40</v>
      </c>
      <c r="O582" s="12" t="s">
        <v>77</v>
      </c>
      <c r="P582" s="12" t="s">
        <v>78</v>
      </c>
      <c r="Q582" s="12" t="s">
        <v>59</v>
      </c>
      <c r="R582" s="12" t="s">
        <v>1148</v>
      </c>
      <c r="S582" s="12">
        <v>0.6</v>
      </c>
      <c r="T582" s="7">
        <f>Table1[[#This Row],[Profit]]/Table1[[#This Row],[Sales]]</f>
        <v>-6.00860920568645</v>
      </c>
      <c r="U582" s="12" t="s">
        <v>33</v>
      </c>
      <c r="V582" s="12" t="s">
        <v>53</v>
      </c>
      <c r="W582" s="12" t="s">
        <v>154</v>
      </c>
      <c r="X582" s="12" t="s">
        <v>1149</v>
      </c>
      <c r="Y582" s="12">
        <v>43015</v>
      </c>
      <c r="Z582" s="13">
        <v>42076</v>
      </c>
      <c r="AA582" s="14" t="str">
        <f>TEXT(Table1[[#This Row],[Order Date]],"mmmm")</f>
        <v>March</v>
      </c>
      <c r="AB582" s="8" t="str">
        <f>TEXT(Table1[[#This Row],[Order Date]],"yyyy")</f>
        <v>2015</v>
      </c>
      <c r="AC582" s="13">
        <v>42076</v>
      </c>
      <c r="AD582" s="12">
        <v>-604.40600000000006</v>
      </c>
      <c r="AE582" s="12">
        <v>1</v>
      </c>
      <c r="AF582" s="12">
        <v>100.59</v>
      </c>
      <c r="AG582" s="12">
        <v>90710</v>
      </c>
      <c r="AH582" s="7" t="str">
        <f>IF(COUNTIF(Returns!$A$2:$A$1635,Orders!AG582)&gt;0,"Returned","Not Returned")</f>
        <v>Not Returned</v>
      </c>
    </row>
    <row r="583" spans="5:34" ht="12.75" customHeight="1" thickTop="1" thickBot="1">
      <c r="E583" s="9">
        <v>21960</v>
      </c>
      <c r="F583" s="2" t="s">
        <v>47</v>
      </c>
      <c r="G583" s="2">
        <v>0.03</v>
      </c>
      <c r="H583" s="2">
        <v>99.99</v>
      </c>
      <c r="I583" s="2">
        <v>19.989999999999998</v>
      </c>
      <c r="J583" s="2">
        <v>1036</v>
      </c>
      <c r="K583" s="7" t="str">
        <f>IF(COUNTIF(Table1[Customer ID],Table1[[#This Row],[Customer ID]])&gt;1,"Repeat Customer","One-Time Customer")</f>
        <v>One-Time Customer</v>
      </c>
      <c r="L583" s="2" t="s">
        <v>1150</v>
      </c>
      <c r="M583" s="2" t="s">
        <v>49</v>
      </c>
      <c r="N583" s="2" t="s">
        <v>40</v>
      </c>
      <c r="O583" s="2" t="s">
        <v>77</v>
      </c>
      <c r="P583" s="2" t="s">
        <v>180</v>
      </c>
      <c r="Q583" s="2" t="s">
        <v>59</v>
      </c>
      <c r="R583" s="2" t="s">
        <v>1151</v>
      </c>
      <c r="S583" s="2">
        <v>0.52</v>
      </c>
      <c r="T583" s="7">
        <f>Table1[[#This Row],[Profit]]/Table1[[#This Row],[Sales]]</f>
        <v>0.49075838096193058</v>
      </c>
      <c r="U583" s="2" t="s">
        <v>33</v>
      </c>
      <c r="V583" s="2" t="s">
        <v>53</v>
      </c>
      <c r="W583" s="2" t="s">
        <v>154</v>
      </c>
      <c r="X583" s="2" t="s">
        <v>1152</v>
      </c>
      <c r="Y583" s="2">
        <v>43017</v>
      </c>
      <c r="Z583" s="10">
        <v>42076</v>
      </c>
      <c r="AA583" s="14" t="str">
        <f>TEXT(Table1[[#This Row],[Order Date]],"mmmm")</f>
        <v>March</v>
      </c>
      <c r="AB583" s="8" t="str">
        <f>TEXT(Table1[[#This Row],[Order Date]],"yyyy")</f>
        <v>2015</v>
      </c>
      <c r="AC583" s="10">
        <v>42077</v>
      </c>
      <c r="AD583" s="2">
        <v>293.66000000000003</v>
      </c>
      <c r="AE583" s="2">
        <v>6</v>
      </c>
      <c r="AF583" s="2">
        <v>598.38</v>
      </c>
      <c r="AG583" s="2">
        <v>90710</v>
      </c>
      <c r="AH583" s="7" t="str">
        <f>IF(COUNTIF(Returns!$A$2:$A$1635,Orders!AG583)&gt;0,"Returned","Not Returned")</f>
        <v>Not Returned</v>
      </c>
    </row>
    <row r="584" spans="5:34" ht="12.75" customHeight="1" thickTop="1" thickBot="1">
      <c r="E584" s="11">
        <v>20669</v>
      </c>
      <c r="F584" s="12" t="s">
        <v>47</v>
      </c>
      <c r="G584" s="12">
        <v>0.1</v>
      </c>
      <c r="H584" s="12">
        <v>7.64</v>
      </c>
      <c r="I584" s="12">
        <v>5.83</v>
      </c>
      <c r="J584" s="12">
        <v>1038</v>
      </c>
      <c r="K584" s="7" t="str">
        <f>IF(COUNTIF(Table1[Customer ID],Table1[[#This Row],[Customer ID]])&gt;1,"Repeat Customer","One-Time Customer")</f>
        <v>One-Time Customer</v>
      </c>
      <c r="L584" s="12" t="s">
        <v>1153</v>
      </c>
      <c r="M584" s="12" t="s">
        <v>49</v>
      </c>
      <c r="N584" s="12" t="s">
        <v>28</v>
      </c>
      <c r="O584" s="12" t="s">
        <v>29</v>
      </c>
      <c r="P584" s="12" t="s">
        <v>93</v>
      </c>
      <c r="Q584" s="12" t="s">
        <v>31</v>
      </c>
      <c r="R584" s="12" t="s">
        <v>1026</v>
      </c>
      <c r="S584" s="12">
        <v>0.36</v>
      </c>
      <c r="T584" s="7">
        <f>Table1[[#This Row],[Profit]]/Table1[[#This Row],[Sales]]</f>
        <v>-10.243582317073169</v>
      </c>
      <c r="U584" s="12" t="s">
        <v>33</v>
      </c>
      <c r="V584" s="12" t="s">
        <v>136</v>
      </c>
      <c r="W584" s="12" t="s">
        <v>362</v>
      </c>
      <c r="X584" s="12" t="s">
        <v>1154</v>
      </c>
      <c r="Y584" s="12">
        <v>33430</v>
      </c>
      <c r="Z584" s="13">
        <v>42171</v>
      </c>
      <c r="AA584" s="14" t="str">
        <f>TEXT(Table1[[#This Row],[Order Date]],"mmmm")</f>
        <v>June</v>
      </c>
      <c r="AB584" s="8" t="str">
        <f>TEXT(Table1[[#This Row],[Order Date]],"yyyy")</f>
        <v>2015</v>
      </c>
      <c r="AC584" s="13">
        <v>42172</v>
      </c>
      <c r="AD584" s="12">
        <v>-403.18739999999997</v>
      </c>
      <c r="AE584" s="12">
        <v>5</v>
      </c>
      <c r="AF584" s="12">
        <v>39.36</v>
      </c>
      <c r="AG584" s="12">
        <v>90641</v>
      </c>
      <c r="AH584" s="7" t="str">
        <f>IF(COUNTIF(Returns!$A$2:$A$1635,Orders!AG584)&gt;0,"Returned","Not Returned")</f>
        <v>Not Returned</v>
      </c>
    </row>
    <row r="585" spans="5:34" ht="12.75" customHeight="1" thickTop="1" thickBot="1">
      <c r="E585" s="9">
        <v>18404</v>
      </c>
      <c r="F585" s="2" t="s">
        <v>47</v>
      </c>
      <c r="G585" s="2">
        <v>0.06</v>
      </c>
      <c r="H585" s="2">
        <v>55.94</v>
      </c>
      <c r="I585" s="2">
        <v>4</v>
      </c>
      <c r="J585" s="2">
        <v>1041</v>
      </c>
      <c r="K585" s="7" t="str">
        <f>IF(COUNTIF(Table1[Customer ID],Table1[[#This Row],[Customer ID]])&gt;1,"Repeat Customer","One-Time Customer")</f>
        <v>Repeat Customer</v>
      </c>
      <c r="L585" s="2" t="s">
        <v>1155</v>
      </c>
      <c r="M585" s="2" t="s">
        <v>49</v>
      </c>
      <c r="N585" s="2" t="s">
        <v>58</v>
      </c>
      <c r="O585" s="2" t="s">
        <v>77</v>
      </c>
      <c r="P585" s="2" t="s">
        <v>180</v>
      </c>
      <c r="Q585" s="2" t="s">
        <v>59</v>
      </c>
      <c r="R585" s="2" t="s">
        <v>1156</v>
      </c>
      <c r="S585" s="2">
        <v>0.74</v>
      </c>
      <c r="T585" s="7">
        <f>Table1[[#This Row],[Profit]]/Table1[[#This Row],[Sales]]</f>
        <v>-4.266195743098801E-2</v>
      </c>
      <c r="U585" s="2" t="s">
        <v>33</v>
      </c>
      <c r="V585" s="2" t="s">
        <v>34</v>
      </c>
      <c r="W585" s="2" t="s">
        <v>45</v>
      </c>
      <c r="X585" s="2" t="s">
        <v>1157</v>
      </c>
      <c r="Y585" s="2">
        <v>95695</v>
      </c>
      <c r="Z585" s="10">
        <v>42111</v>
      </c>
      <c r="AA585" s="14" t="str">
        <f>TEXT(Table1[[#This Row],[Order Date]],"mmmm")</f>
        <v>April</v>
      </c>
      <c r="AB585" s="8" t="str">
        <f>TEXT(Table1[[#This Row],[Order Date]],"yyyy")</f>
        <v>2015</v>
      </c>
      <c r="AC585" s="10">
        <v>42112</v>
      </c>
      <c r="AD585" s="2">
        <v>-13.77</v>
      </c>
      <c r="AE585" s="2">
        <v>6</v>
      </c>
      <c r="AF585" s="2">
        <v>322.77</v>
      </c>
      <c r="AG585" s="2">
        <v>87846</v>
      </c>
      <c r="AH585" s="7" t="str">
        <f>IF(COUNTIF(Returns!$A$2:$A$1635,Orders!AG585)&gt;0,"Returned","Not Returned")</f>
        <v>Not Returned</v>
      </c>
    </row>
    <row r="586" spans="5:34" ht="12.75" customHeight="1" thickTop="1" thickBot="1">
      <c r="E586" s="11">
        <v>18405</v>
      </c>
      <c r="F586" s="12" t="s">
        <v>47</v>
      </c>
      <c r="G586" s="12">
        <v>7.0000000000000007E-2</v>
      </c>
      <c r="H586" s="12">
        <v>6.3</v>
      </c>
      <c r="I586" s="12">
        <v>0.5</v>
      </c>
      <c r="J586" s="12">
        <v>1041</v>
      </c>
      <c r="K586" s="7" t="str">
        <f>IF(COUNTIF(Table1[Customer ID],Table1[[#This Row],[Customer ID]])&gt;1,"Repeat Customer","One-Time Customer")</f>
        <v>Repeat Customer</v>
      </c>
      <c r="L586" s="12" t="s">
        <v>1155</v>
      </c>
      <c r="M586" s="12" t="s">
        <v>49</v>
      </c>
      <c r="N586" s="12" t="s">
        <v>58</v>
      </c>
      <c r="O586" s="12" t="s">
        <v>29</v>
      </c>
      <c r="P586" s="12" t="s">
        <v>134</v>
      </c>
      <c r="Q586" s="12" t="s">
        <v>59</v>
      </c>
      <c r="R586" s="12" t="s">
        <v>1158</v>
      </c>
      <c r="S586" s="12">
        <v>0.39</v>
      </c>
      <c r="T586" s="7">
        <f>Table1[[#This Row],[Profit]]/Table1[[#This Row],[Sales]]</f>
        <v>0.69</v>
      </c>
      <c r="U586" s="12" t="s">
        <v>33</v>
      </c>
      <c r="V586" s="12" t="s">
        <v>34</v>
      </c>
      <c r="W586" s="12" t="s">
        <v>45</v>
      </c>
      <c r="X586" s="12" t="s">
        <v>1157</v>
      </c>
      <c r="Y586" s="12">
        <v>95695</v>
      </c>
      <c r="Z586" s="13">
        <v>42111</v>
      </c>
      <c r="AA586" s="14" t="str">
        <f>TEXT(Table1[[#This Row],[Order Date]],"mmmm")</f>
        <v>April</v>
      </c>
      <c r="AB586" s="8" t="str">
        <f>TEXT(Table1[[#This Row],[Order Date]],"yyyy")</f>
        <v>2015</v>
      </c>
      <c r="AC586" s="13">
        <v>42111</v>
      </c>
      <c r="AD586" s="12">
        <v>44.912100000000002</v>
      </c>
      <c r="AE586" s="12">
        <v>11</v>
      </c>
      <c r="AF586" s="12">
        <v>65.09</v>
      </c>
      <c r="AG586" s="12">
        <v>87846</v>
      </c>
      <c r="AH586" s="7" t="str">
        <f>IF(COUNTIF(Returns!$A$2:$A$1635,Orders!AG586)&gt;0,"Returned","Not Returned")</f>
        <v>Not Returned</v>
      </c>
    </row>
    <row r="587" spans="5:34" ht="12.75" customHeight="1" thickTop="1" thickBot="1">
      <c r="E587" s="9">
        <v>20937</v>
      </c>
      <c r="F587" s="2" t="s">
        <v>47</v>
      </c>
      <c r="G587" s="2">
        <v>0</v>
      </c>
      <c r="H587" s="2">
        <v>14.42</v>
      </c>
      <c r="I587" s="2">
        <v>6.75</v>
      </c>
      <c r="J587" s="2">
        <v>1042</v>
      </c>
      <c r="K587" s="7" t="str">
        <f>IF(COUNTIF(Table1[Customer ID],Table1[[#This Row],[Customer ID]])&gt;1,"Repeat Customer","One-Time Customer")</f>
        <v>One-Time Customer</v>
      </c>
      <c r="L587" s="2" t="s">
        <v>1159</v>
      </c>
      <c r="M587" s="2" t="s">
        <v>27</v>
      </c>
      <c r="N587" s="2" t="s">
        <v>58</v>
      </c>
      <c r="O587" s="2" t="s">
        <v>29</v>
      </c>
      <c r="P587" s="2" t="s">
        <v>257</v>
      </c>
      <c r="Q587" s="2" t="s">
        <v>86</v>
      </c>
      <c r="R587" s="2" t="s">
        <v>571</v>
      </c>
      <c r="S587" s="2">
        <v>0.52</v>
      </c>
      <c r="T587" s="7">
        <f>Table1[[#This Row],[Profit]]/Table1[[#This Row],[Sales]]</f>
        <v>9.4280517380759904E-2</v>
      </c>
      <c r="U587" s="2" t="s">
        <v>33</v>
      </c>
      <c r="V587" s="2" t="s">
        <v>34</v>
      </c>
      <c r="W587" s="2" t="s">
        <v>45</v>
      </c>
      <c r="X587" s="2" t="s">
        <v>1160</v>
      </c>
      <c r="Y587" s="2">
        <v>95991</v>
      </c>
      <c r="Z587" s="10">
        <v>42140</v>
      </c>
      <c r="AA587" s="14" t="str">
        <f>TEXT(Table1[[#This Row],[Order Date]],"mmmm")</f>
        <v>May</v>
      </c>
      <c r="AB587" s="8" t="str">
        <f>TEXT(Table1[[#This Row],[Order Date]],"yyyy")</f>
        <v>2015</v>
      </c>
      <c r="AC587" s="10">
        <v>42141</v>
      </c>
      <c r="AD587" s="2">
        <v>9.33</v>
      </c>
      <c r="AE587" s="2">
        <v>6</v>
      </c>
      <c r="AF587" s="2">
        <v>98.96</v>
      </c>
      <c r="AG587" s="2">
        <v>87847</v>
      </c>
      <c r="AH587" s="7" t="str">
        <f>IF(COUNTIF(Returns!$A$2:$A$1635,Orders!AG587)&gt;0,"Returned","Not Returned")</f>
        <v>Not Returned</v>
      </c>
    </row>
    <row r="588" spans="5:34" ht="12.75" customHeight="1" thickTop="1" thickBot="1">
      <c r="E588" s="11">
        <v>3926</v>
      </c>
      <c r="F588" s="12" t="s">
        <v>47</v>
      </c>
      <c r="G588" s="12">
        <v>0.02</v>
      </c>
      <c r="H588" s="12">
        <v>209.84</v>
      </c>
      <c r="I588" s="12">
        <v>21.21</v>
      </c>
      <c r="J588" s="12">
        <v>1044</v>
      </c>
      <c r="K588" s="7" t="str">
        <f>IF(COUNTIF(Table1[Customer ID],Table1[[#This Row],[Customer ID]])&gt;1,"Repeat Customer","One-Time Customer")</f>
        <v>Repeat Customer</v>
      </c>
      <c r="L588" s="12" t="s">
        <v>1161</v>
      </c>
      <c r="M588" s="12" t="s">
        <v>49</v>
      </c>
      <c r="N588" s="12" t="s">
        <v>40</v>
      </c>
      <c r="O588" s="12" t="s">
        <v>41</v>
      </c>
      <c r="P588" s="12" t="s">
        <v>50</v>
      </c>
      <c r="Q588" s="12" t="s">
        <v>236</v>
      </c>
      <c r="R588" s="12" t="s">
        <v>1162</v>
      </c>
      <c r="S588" s="12">
        <v>0.59</v>
      </c>
      <c r="T588" s="7">
        <f>Table1[[#This Row],[Profit]]/Table1[[#This Row],[Sales]]</f>
        <v>0.19141887393020118</v>
      </c>
      <c r="U588" s="12" t="s">
        <v>33</v>
      </c>
      <c r="V588" s="12" t="s">
        <v>34</v>
      </c>
      <c r="W588" s="12" t="s">
        <v>45</v>
      </c>
      <c r="X588" s="12" t="s">
        <v>663</v>
      </c>
      <c r="Y588" s="12">
        <v>90004</v>
      </c>
      <c r="Z588" s="13">
        <v>42169</v>
      </c>
      <c r="AA588" s="14" t="str">
        <f>TEXT(Table1[[#This Row],[Order Date]],"mmmm")</f>
        <v>June</v>
      </c>
      <c r="AB588" s="8" t="str">
        <f>TEXT(Table1[[#This Row],[Order Date]],"yyyy")</f>
        <v>2015</v>
      </c>
      <c r="AC588" s="13">
        <v>42169</v>
      </c>
      <c r="AD588" s="12">
        <v>2593.14</v>
      </c>
      <c r="AE588" s="12">
        <v>62</v>
      </c>
      <c r="AF588" s="12">
        <v>13546.94</v>
      </c>
      <c r="AG588" s="12">
        <v>28001</v>
      </c>
      <c r="AH588" s="7" t="str">
        <f>IF(COUNTIF(Returns!$A$2:$A$1635,Orders!AG588)&gt;0,"Returned","Not Returned")</f>
        <v>Not Returned</v>
      </c>
    </row>
    <row r="589" spans="5:34" ht="12.75" customHeight="1" thickTop="1" thickBot="1">
      <c r="E589" s="9">
        <v>3927</v>
      </c>
      <c r="F589" s="2" t="s">
        <v>47</v>
      </c>
      <c r="G589" s="2">
        <v>0.01</v>
      </c>
      <c r="H589" s="2">
        <v>194.3</v>
      </c>
      <c r="I589" s="2">
        <v>11.54</v>
      </c>
      <c r="J589" s="2">
        <v>1044</v>
      </c>
      <c r="K589" s="7" t="str">
        <f>IF(COUNTIF(Table1[Customer ID],Table1[[#This Row],[Customer ID]])&gt;1,"Repeat Customer","One-Time Customer")</f>
        <v>Repeat Customer</v>
      </c>
      <c r="L589" s="2" t="s">
        <v>1161</v>
      </c>
      <c r="M589" s="2" t="s">
        <v>49</v>
      </c>
      <c r="N589" s="2" t="s">
        <v>40</v>
      </c>
      <c r="O589" s="2" t="s">
        <v>41</v>
      </c>
      <c r="P589" s="2" t="s">
        <v>50</v>
      </c>
      <c r="Q589" s="2" t="s">
        <v>236</v>
      </c>
      <c r="R589" s="2" t="s">
        <v>1163</v>
      </c>
      <c r="S589" s="2">
        <v>0.59</v>
      </c>
      <c r="T589" s="7">
        <f>Table1[[#This Row],[Profit]]/Table1[[#This Row],[Sales]]</f>
        <v>0.18163442237548133</v>
      </c>
      <c r="U589" s="2" t="s">
        <v>33</v>
      </c>
      <c r="V589" s="2" t="s">
        <v>34</v>
      </c>
      <c r="W589" s="2" t="s">
        <v>45</v>
      </c>
      <c r="X589" s="2" t="s">
        <v>663</v>
      </c>
      <c r="Y589" s="2">
        <v>90004</v>
      </c>
      <c r="Z589" s="10">
        <v>42169</v>
      </c>
      <c r="AA589" s="14" t="str">
        <f>TEXT(Table1[[#This Row],[Order Date]],"mmmm")</f>
        <v>June</v>
      </c>
      <c r="AB589" s="8" t="str">
        <f>TEXT(Table1[[#This Row],[Order Date]],"yyyy")</f>
        <v>2015</v>
      </c>
      <c r="AC589" s="10">
        <v>42171</v>
      </c>
      <c r="AD589" s="2">
        <v>1162.76</v>
      </c>
      <c r="AE589" s="2">
        <v>32</v>
      </c>
      <c r="AF589" s="2">
        <v>6401.65</v>
      </c>
      <c r="AG589" s="2">
        <v>28001</v>
      </c>
      <c r="AH589" s="7" t="str">
        <f>IF(COUNTIF(Returns!$A$2:$A$1635,Orders!AG589)&gt;0,"Returned","Not Returned")</f>
        <v>Not Returned</v>
      </c>
    </row>
    <row r="590" spans="5:34" ht="12.75" customHeight="1" thickTop="1" thickBot="1">
      <c r="E590" s="11">
        <v>6711</v>
      </c>
      <c r="F590" s="12" t="s">
        <v>25</v>
      </c>
      <c r="G590" s="12">
        <v>0</v>
      </c>
      <c r="H590" s="12">
        <v>6.68</v>
      </c>
      <c r="I590" s="12">
        <v>5.66</v>
      </c>
      <c r="J590" s="12">
        <v>1044</v>
      </c>
      <c r="K590" s="7" t="str">
        <f>IF(COUNTIF(Table1[Customer ID],Table1[[#This Row],[Customer ID]])&gt;1,"Repeat Customer","One-Time Customer")</f>
        <v>Repeat Customer</v>
      </c>
      <c r="L590" s="12" t="s">
        <v>1161</v>
      </c>
      <c r="M590" s="12" t="s">
        <v>49</v>
      </c>
      <c r="N590" s="12" t="s">
        <v>40</v>
      </c>
      <c r="O590" s="12" t="s">
        <v>29</v>
      </c>
      <c r="P590" s="12" t="s">
        <v>93</v>
      </c>
      <c r="Q590" s="12" t="s">
        <v>59</v>
      </c>
      <c r="R590" s="12" t="s">
        <v>1164</v>
      </c>
      <c r="S590" s="12">
        <v>0.37</v>
      </c>
      <c r="T590" s="7">
        <f>Table1[[#This Row],[Profit]]/Table1[[#This Row],[Sales]]</f>
        <v>-0.12461937155814706</v>
      </c>
      <c r="U590" s="12" t="s">
        <v>33</v>
      </c>
      <c r="V590" s="12" t="s">
        <v>34</v>
      </c>
      <c r="W590" s="12" t="s">
        <v>45</v>
      </c>
      <c r="X590" s="12" t="s">
        <v>663</v>
      </c>
      <c r="Y590" s="12">
        <v>90004</v>
      </c>
      <c r="Z590" s="13">
        <v>42062</v>
      </c>
      <c r="AA590" s="14" t="str">
        <f>TEXT(Table1[[#This Row],[Order Date]],"mmmm")</f>
        <v>February</v>
      </c>
      <c r="AB590" s="8" t="str">
        <f>TEXT(Table1[[#This Row],[Order Date]],"yyyy")</f>
        <v>2015</v>
      </c>
      <c r="AC590" s="13">
        <v>42063</v>
      </c>
      <c r="AD590" s="12">
        <v>-76.94</v>
      </c>
      <c r="AE590" s="12">
        <v>90</v>
      </c>
      <c r="AF590" s="12">
        <v>617.4</v>
      </c>
      <c r="AG590" s="12">
        <v>47813</v>
      </c>
      <c r="AH590" s="7" t="str">
        <f>IF(COUNTIF(Returns!$A$2:$A$1635,Orders!AG590)&gt;0,"Returned","Not Returned")</f>
        <v>Returned</v>
      </c>
    </row>
    <row r="591" spans="5:34" ht="12.75" customHeight="1" thickTop="1" thickBot="1">
      <c r="E591" s="9">
        <v>24711</v>
      </c>
      <c r="F591" s="2" t="s">
        <v>25</v>
      </c>
      <c r="G591" s="2">
        <v>0</v>
      </c>
      <c r="H591" s="2">
        <v>6.68</v>
      </c>
      <c r="I591" s="2">
        <v>5.66</v>
      </c>
      <c r="J591" s="2">
        <v>1047</v>
      </c>
      <c r="K591" s="7" t="str">
        <f>IF(COUNTIF(Table1[Customer ID],Table1[[#This Row],[Customer ID]])&gt;1,"Repeat Customer","One-Time Customer")</f>
        <v>One-Time Customer</v>
      </c>
      <c r="L591" s="2" t="s">
        <v>1165</v>
      </c>
      <c r="M591" s="2" t="s">
        <v>49</v>
      </c>
      <c r="N591" s="2" t="s">
        <v>40</v>
      </c>
      <c r="O591" s="2" t="s">
        <v>29</v>
      </c>
      <c r="P591" s="2" t="s">
        <v>93</v>
      </c>
      <c r="Q591" s="2" t="s">
        <v>59</v>
      </c>
      <c r="R591" s="2" t="s">
        <v>1164</v>
      </c>
      <c r="S591" s="2">
        <v>0.37</v>
      </c>
      <c r="T591" s="7">
        <f>Table1[[#This Row],[Profit]]/Table1[[#This Row],[Sales]]</f>
        <v>-0.25357332995309928</v>
      </c>
      <c r="U591" s="2" t="s">
        <v>33</v>
      </c>
      <c r="V591" s="2" t="s">
        <v>53</v>
      </c>
      <c r="W591" s="2" t="s">
        <v>193</v>
      </c>
      <c r="X591" s="2" t="s">
        <v>194</v>
      </c>
      <c r="Y591" s="2">
        <v>2109</v>
      </c>
      <c r="Z591" s="10">
        <v>42062</v>
      </c>
      <c r="AA591" s="14" t="str">
        <f>TEXT(Table1[[#This Row],[Order Date]],"mmmm")</f>
        <v>February</v>
      </c>
      <c r="AB591" s="8" t="str">
        <f>TEXT(Table1[[#This Row],[Order Date]],"yyyy")</f>
        <v>2015</v>
      </c>
      <c r="AC591" s="10">
        <v>42063</v>
      </c>
      <c r="AD591" s="2">
        <v>-40.008800000000001</v>
      </c>
      <c r="AE591" s="2">
        <v>23</v>
      </c>
      <c r="AF591" s="2">
        <v>157.78</v>
      </c>
      <c r="AG591" s="2">
        <v>89389</v>
      </c>
      <c r="AH591" s="7" t="str">
        <f>IF(COUNTIF(Returns!$A$2:$A$1635,Orders!AG591)&gt;0,"Returned","Not Returned")</f>
        <v>Not Returned</v>
      </c>
    </row>
    <row r="592" spans="5:34" ht="15" thickTop="1" thickBot="1">
      <c r="E592" s="11">
        <v>26259</v>
      </c>
      <c r="F592" s="12" t="s">
        <v>37</v>
      </c>
      <c r="G592" s="12">
        <v>0.03</v>
      </c>
      <c r="H592" s="12">
        <v>5.44</v>
      </c>
      <c r="I592" s="12">
        <v>7.46</v>
      </c>
      <c r="J592" s="12">
        <v>1054</v>
      </c>
      <c r="K592" s="7" t="str">
        <f>IF(COUNTIF(Table1[Customer ID],Table1[[#This Row],[Customer ID]])&gt;1,"Repeat Customer","One-Time Customer")</f>
        <v>Repeat Customer</v>
      </c>
      <c r="L592" s="12" t="s">
        <v>1166</v>
      </c>
      <c r="M592" s="12" t="s">
        <v>27</v>
      </c>
      <c r="N592" s="12" t="s">
        <v>28</v>
      </c>
      <c r="O592" s="12" t="s">
        <v>29</v>
      </c>
      <c r="P592" s="12" t="s">
        <v>109</v>
      </c>
      <c r="Q592" s="12" t="s">
        <v>59</v>
      </c>
      <c r="R592" s="12" t="s">
        <v>1167</v>
      </c>
      <c r="S592" s="12">
        <v>0.36</v>
      </c>
      <c r="T592" s="7">
        <f>Table1[[#This Row],[Profit]]/Table1[[#This Row],[Sales]]</f>
        <v>-1.9651843405549223</v>
      </c>
      <c r="U592" s="12" t="s">
        <v>33</v>
      </c>
      <c r="V592" s="12" t="s">
        <v>34</v>
      </c>
      <c r="W592" s="12" t="s">
        <v>378</v>
      </c>
      <c r="X592" s="12" t="s">
        <v>1168</v>
      </c>
      <c r="Y592" s="12">
        <v>85374</v>
      </c>
      <c r="Z592" s="13">
        <v>42149</v>
      </c>
      <c r="AA592" s="14" t="str">
        <f>TEXT(Table1[[#This Row],[Order Date]],"mmmm")</f>
        <v>May</v>
      </c>
      <c r="AB592" s="8" t="str">
        <f>TEXT(Table1[[#This Row],[Order Date]],"yyyy")</f>
        <v>2015</v>
      </c>
      <c r="AC592" s="13">
        <v>42151</v>
      </c>
      <c r="AD592" s="12">
        <v>-51.704000000000001</v>
      </c>
      <c r="AE592" s="12">
        <v>4</v>
      </c>
      <c r="AF592" s="12">
        <v>26.31</v>
      </c>
      <c r="AG592" s="12">
        <v>90069</v>
      </c>
      <c r="AH592" s="7" t="str">
        <f>IF(COUNTIF(Returns!$A$2:$A$1635,Orders!AG592)&gt;0,"Returned","Not Returned")</f>
        <v>Not Returned</v>
      </c>
    </row>
    <row r="593" spans="5:34" ht="15" thickTop="1" thickBot="1">
      <c r="E593" s="9">
        <v>26260</v>
      </c>
      <c r="F593" s="2" t="s">
        <v>37</v>
      </c>
      <c r="G593" s="2">
        <v>0.08</v>
      </c>
      <c r="H593" s="2">
        <v>26.38</v>
      </c>
      <c r="I593" s="2">
        <v>5.58</v>
      </c>
      <c r="J593" s="2">
        <v>1054</v>
      </c>
      <c r="K593" s="7" t="str">
        <f>IF(COUNTIF(Table1[Customer ID],Table1[[#This Row],[Customer ID]])&gt;1,"Repeat Customer","One-Time Customer")</f>
        <v>Repeat Customer</v>
      </c>
      <c r="L593" s="2" t="s">
        <v>1166</v>
      </c>
      <c r="M593" s="2" t="s">
        <v>49</v>
      </c>
      <c r="N593" s="2" t="s">
        <v>28</v>
      </c>
      <c r="O593" s="2" t="s">
        <v>29</v>
      </c>
      <c r="P593" s="2" t="s">
        <v>93</v>
      </c>
      <c r="Q593" s="2" t="s">
        <v>59</v>
      </c>
      <c r="R593" s="2" t="s">
        <v>1169</v>
      </c>
      <c r="S593" s="2">
        <v>0.39</v>
      </c>
      <c r="T593" s="7">
        <f>Table1[[#This Row],[Profit]]/Table1[[#This Row],[Sales]]</f>
        <v>0.69</v>
      </c>
      <c r="U593" s="2" t="s">
        <v>33</v>
      </c>
      <c r="V593" s="2" t="s">
        <v>34</v>
      </c>
      <c r="W593" s="2" t="s">
        <v>378</v>
      </c>
      <c r="X593" s="2" t="s">
        <v>1168</v>
      </c>
      <c r="Y593" s="2">
        <v>85374</v>
      </c>
      <c r="Z593" s="10">
        <v>42149</v>
      </c>
      <c r="AA593" s="14" t="str">
        <f>TEXT(Table1[[#This Row],[Order Date]],"mmmm")</f>
        <v>May</v>
      </c>
      <c r="AB593" s="8" t="str">
        <f>TEXT(Table1[[#This Row],[Order Date]],"yyyy")</f>
        <v>2015</v>
      </c>
      <c r="AC593" s="10">
        <v>42150</v>
      </c>
      <c r="AD593" s="2">
        <v>144.7482</v>
      </c>
      <c r="AE593" s="2">
        <v>8</v>
      </c>
      <c r="AF593" s="2">
        <v>209.78</v>
      </c>
      <c r="AG593" s="2">
        <v>90069</v>
      </c>
      <c r="AH593" s="7" t="str">
        <f>IF(COUNTIF(Returns!$A$2:$A$1635,Orders!AG593)&gt;0,"Returned","Not Returned")</f>
        <v>Not Returned</v>
      </c>
    </row>
    <row r="594" spans="5:34" ht="15" thickTop="1" thickBot="1">
      <c r="E594" s="11">
        <v>26261</v>
      </c>
      <c r="F594" s="12" t="s">
        <v>37</v>
      </c>
      <c r="G594" s="12">
        <v>0.06</v>
      </c>
      <c r="H594" s="12">
        <v>20.99</v>
      </c>
      <c r="I594" s="12">
        <v>2.5</v>
      </c>
      <c r="J594" s="12">
        <v>1054</v>
      </c>
      <c r="K594" s="7" t="str">
        <f>IF(COUNTIF(Table1[Customer ID],Table1[[#This Row],[Customer ID]])&gt;1,"Repeat Customer","One-Time Customer")</f>
        <v>Repeat Customer</v>
      </c>
      <c r="L594" s="12" t="s">
        <v>1166</v>
      </c>
      <c r="M594" s="12" t="s">
        <v>49</v>
      </c>
      <c r="N594" s="12" t="s">
        <v>28</v>
      </c>
      <c r="O594" s="12" t="s">
        <v>77</v>
      </c>
      <c r="P594" s="12" t="s">
        <v>78</v>
      </c>
      <c r="Q594" s="12" t="s">
        <v>31</v>
      </c>
      <c r="R594" s="12" t="s">
        <v>1170</v>
      </c>
      <c r="S594" s="12">
        <v>0.81</v>
      </c>
      <c r="T594" s="7">
        <f>Table1[[#This Row],[Profit]]/Table1[[#This Row],[Sales]]</f>
        <v>-6.2921480650588899</v>
      </c>
      <c r="U594" s="12" t="s">
        <v>33</v>
      </c>
      <c r="V594" s="12" t="s">
        <v>34</v>
      </c>
      <c r="W594" s="12" t="s">
        <v>378</v>
      </c>
      <c r="X594" s="12" t="s">
        <v>1168</v>
      </c>
      <c r="Y594" s="12">
        <v>85374</v>
      </c>
      <c r="Z594" s="13">
        <v>42149</v>
      </c>
      <c r="AA594" s="14" t="str">
        <f>TEXT(Table1[[#This Row],[Order Date]],"mmmm")</f>
        <v>May</v>
      </c>
      <c r="AB594" s="8" t="str">
        <f>TEXT(Table1[[#This Row],[Order Date]],"yyyy")</f>
        <v>2015</v>
      </c>
      <c r="AC594" s="13">
        <v>42151</v>
      </c>
      <c r="AD594" s="12">
        <v>-112.18899999999999</v>
      </c>
      <c r="AE594" s="12">
        <v>1</v>
      </c>
      <c r="AF594" s="12">
        <v>17.829999999999998</v>
      </c>
      <c r="AG594" s="12">
        <v>90069</v>
      </c>
      <c r="AH594" s="7" t="str">
        <f>IF(COUNTIF(Returns!$A$2:$A$1635,Orders!AG594)&gt;0,"Returned","Not Returned")</f>
        <v>Not Returned</v>
      </c>
    </row>
    <row r="595" spans="5:34" ht="12.75" customHeight="1" thickTop="1" thickBot="1">
      <c r="E595" s="9">
        <v>8200</v>
      </c>
      <c r="F595" s="2" t="s">
        <v>56</v>
      </c>
      <c r="G595" s="2">
        <v>0.09</v>
      </c>
      <c r="H595" s="2">
        <v>138.75</v>
      </c>
      <c r="I595" s="2">
        <v>52.42</v>
      </c>
      <c r="J595" s="2">
        <v>1060</v>
      </c>
      <c r="K595" s="7" t="str">
        <f>IF(COUNTIF(Table1[Customer ID],Table1[[#This Row],[Customer ID]])&gt;1,"Repeat Customer","One-Time Customer")</f>
        <v>Repeat Customer</v>
      </c>
      <c r="L595" s="2" t="s">
        <v>1171</v>
      </c>
      <c r="M595" s="2" t="s">
        <v>39</v>
      </c>
      <c r="N595" s="2" t="s">
        <v>58</v>
      </c>
      <c r="O595" s="2" t="s">
        <v>41</v>
      </c>
      <c r="P595" s="2" t="s">
        <v>152</v>
      </c>
      <c r="Q595" s="2" t="s">
        <v>121</v>
      </c>
      <c r="R595" s="2" t="s">
        <v>1172</v>
      </c>
      <c r="S595" s="2">
        <v>0.74</v>
      </c>
      <c r="T595" s="7">
        <f>Table1[[#This Row],[Profit]]/Table1[[#This Row],[Sales]]</f>
        <v>-0.17642754194375326</v>
      </c>
      <c r="U595" s="2" t="s">
        <v>33</v>
      </c>
      <c r="V595" s="2" t="s">
        <v>136</v>
      </c>
      <c r="W595" s="2" t="s">
        <v>387</v>
      </c>
      <c r="X595" s="2" t="s">
        <v>580</v>
      </c>
      <c r="Y595" s="2">
        <v>30318</v>
      </c>
      <c r="Z595" s="10">
        <v>42087</v>
      </c>
      <c r="AA595" s="14" t="str">
        <f>TEXT(Table1[[#This Row],[Order Date]],"mmmm")</f>
        <v>March</v>
      </c>
      <c r="AB595" s="8" t="str">
        <f>TEXT(Table1[[#This Row],[Order Date]],"yyyy")</f>
        <v>2015</v>
      </c>
      <c r="AC595" s="10">
        <v>42088</v>
      </c>
      <c r="AD595" s="2">
        <v>-445.97177625000006</v>
      </c>
      <c r="AE595" s="2">
        <v>23</v>
      </c>
      <c r="AF595" s="2">
        <v>2527.79</v>
      </c>
      <c r="AG595" s="2">
        <v>58628</v>
      </c>
      <c r="AH595" s="7" t="str">
        <f>IF(COUNTIF(Returns!$A$2:$A$1635,Orders!AG595)&gt;0,"Returned","Not Returned")</f>
        <v>Not Returned</v>
      </c>
    </row>
    <row r="596" spans="5:34" ht="12.75" customHeight="1" thickTop="1" thickBot="1">
      <c r="E596" s="11">
        <v>7980</v>
      </c>
      <c r="F596" s="12" t="s">
        <v>106</v>
      </c>
      <c r="G596" s="12">
        <v>7.0000000000000007E-2</v>
      </c>
      <c r="H596" s="12">
        <v>6.3</v>
      </c>
      <c r="I596" s="12">
        <v>0.5</v>
      </c>
      <c r="J596" s="12">
        <v>1060</v>
      </c>
      <c r="K596" s="7" t="str">
        <f>IF(COUNTIF(Table1[Customer ID],Table1[[#This Row],[Customer ID]])&gt;1,"Repeat Customer","One-Time Customer")</f>
        <v>Repeat Customer</v>
      </c>
      <c r="L596" s="12" t="s">
        <v>1171</v>
      </c>
      <c r="M596" s="12" t="s">
        <v>49</v>
      </c>
      <c r="N596" s="12" t="s">
        <v>58</v>
      </c>
      <c r="O596" s="12" t="s">
        <v>29</v>
      </c>
      <c r="P596" s="12" t="s">
        <v>134</v>
      </c>
      <c r="Q596" s="12" t="s">
        <v>59</v>
      </c>
      <c r="R596" s="12" t="s">
        <v>211</v>
      </c>
      <c r="S596" s="12">
        <v>0.39</v>
      </c>
      <c r="T596" s="7">
        <f>Table1[[#This Row],[Profit]]/Table1[[#This Row],[Sales]]</f>
        <v>3.4195454172478865E-2</v>
      </c>
      <c r="U596" s="12" t="s">
        <v>33</v>
      </c>
      <c r="V596" s="12" t="s">
        <v>136</v>
      </c>
      <c r="W596" s="12" t="s">
        <v>387</v>
      </c>
      <c r="X596" s="12" t="s">
        <v>580</v>
      </c>
      <c r="Y596" s="12">
        <v>30318</v>
      </c>
      <c r="Z596" s="13">
        <v>42154</v>
      </c>
      <c r="AA596" s="14" t="str">
        <f>TEXT(Table1[[#This Row],[Order Date]],"mmmm")</f>
        <v>May</v>
      </c>
      <c r="AB596" s="8" t="str">
        <f>TEXT(Table1[[#This Row],[Order Date]],"yyyy")</f>
        <v>2015</v>
      </c>
      <c r="AC596" s="13">
        <v>42154</v>
      </c>
      <c r="AD596" s="12">
        <v>4.1673999999999998</v>
      </c>
      <c r="AE596" s="12">
        <v>20</v>
      </c>
      <c r="AF596" s="12">
        <v>121.87</v>
      </c>
      <c r="AG596" s="12">
        <v>57061</v>
      </c>
      <c r="AH596" s="7" t="str">
        <f>IF(COUNTIF(Returns!$A$2:$A$1635,Orders!AG596)&gt;0,"Returned","Not Returned")</f>
        <v>Not Returned</v>
      </c>
    </row>
    <row r="597" spans="5:34" ht="12.75" customHeight="1" thickTop="1" thickBot="1">
      <c r="E597" s="9">
        <v>26200</v>
      </c>
      <c r="F597" s="2" t="s">
        <v>56</v>
      </c>
      <c r="G597" s="2">
        <v>0.09</v>
      </c>
      <c r="H597" s="2">
        <v>138.75</v>
      </c>
      <c r="I597" s="2">
        <v>52.42</v>
      </c>
      <c r="J597" s="2">
        <v>1062</v>
      </c>
      <c r="K597" s="7" t="str">
        <f>IF(COUNTIF(Table1[Customer ID],Table1[[#This Row],[Customer ID]])&gt;1,"Repeat Customer","One-Time Customer")</f>
        <v>Repeat Customer</v>
      </c>
      <c r="L597" s="2" t="s">
        <v>1173</v>
      </c>
      <c r="M597" s="2" t="s">
        <v>39</v>
      </c>
      <c r="N597" s="2" t="s">
        <v>58</v>
      </c>
      <c r="O597" s="2" t="s">
        <v>41</v>
      </c>
      <c r="P597" s="2" t="s">
        <v>152</v>
      </c>
      <c r="Q597" s="2" t="s">
        <v>121</v>
      </c>
      <c r="R597" s="2" t="s">
        <v>1172</v>
      </c>
      <c r="S597" s="2">
        <v>0.74</v>
      </c>
      <c r="T597" s="7">
        <f>Table1[[#This Row],[Profit]]/Table1[[#This Row],[Sales]]</f>
        <v>-0.50850311637499634</v>
      </c>
      <c r="U597" s="2" t="s">
        <v>33</v>
      </c>
      <c r="V597" s="2" t="s">
        <v>53</v>
      </c>
      <c r="W597" s="2" t="s">
        <v>71</v>
      </c>
      <c r="X597" s="2" t="s">
        <v>1174</v>
      </c>
      <c r="Y597" s="2">
        <v>11727</v>
      </c>
      <c r="Z597" s="10">
        <v>42087</v>
      </c>
      <c r="AA597" s="14" t="str">
        <f>TEXT(Table1[[#This Row],[Order Date]],"mmmm")</f>
        <v>March</v>
      </c>
      <c r="AB597" s="8" t="str">
        <f>TEXT(Table1[[#This Row],[Order Date]],"yyyy")</f>
        <v>2015</v>
      </c>
      <c r="AC597" s="10">
        <v>42088</v>
      </c>
      <c r="AD597" s="2">
        <v>-335.31712500000003</v>
      </c>
      <c r="AE597" s="2">
        <v>6</v>
      </c>
      <c r="AF597" s="2">
        <v>659.42</v>
      </c>
      <c r="AG597" s="2">
        <v>91354</v>
      </c>
      <c r="AH597" s="7" t="str">
        <f>IF(COUNTIF(Returns!$A$2:$A$1635,Orders!AG597)&gt;0,"Returned","Not Returned")</f>
        <v>Not Returned</v>
      </c>
    </row>
    <row r="598" spans="5:34" ht="12.75" customHeight="1" thickTop="1" thickBot="1">
      <c r="E598" s="11">
        <v>25979</v>
      </c>
      <c r="F598" s="12" t="s">
        <v>106</v>
      </c>
      <c r="G598" s="12">
        <v>0.04</v>
      </c>
      <c r="H598" s="12">
        <v>22.38</v>
      </c>
      <c r="I598" s="12">
        <v>15.1</v>
      </c>
      <c r="J598" s="12">
        <v>1062</v>
      </c>
      <c r="K598" s="7" t="str">
        <f>IF(COUNTIF(Table1[Customer ID],Table1[[#This Row],[Customer ID]])&gt;1,"Repeat Customer","One-Time Customer")</f>
        <v>Repeat Customer</v>
      </c>
      <c r="L598" s="12" t="s">
        <v>1173</v>
      </c>
      <c r="M598" s="12" t="s">
        <v>49</v>
      </c>
      <c r="N598" s="12" t="s">
        <v>58</v>
      </c>
      <c r="O598" s="12" t="s">
        <v>29</v>
      </c>
      <c r="P598" s="12" t="s">
        <v>109</v>
      </c>
      <c r="Q598" s="12" t="s">
        <v>59</v>
      </c>
      <c r="R598" s="12" t="s">
        <v>1175</v>
      </c>
      <c r="S598" s="12">
        <v>0.38</v>
      </c>
      <c r="T598" s="7">
        <f>Table1[[#This Row],[Profit]]/Table1[[#This Row],[Sales]]</f>
        <v>3.9704111218496804E-2</v>
      </c>
      <c r="U598" s="12" t="s">
        <v>33</v>
      </c>
      <c r="V598" s="12" t="s">
        <v>53</v>
      </c>
      <c r="W598" s="12" t="s">
        <v>71</v>
      </c>
      <c r="X598" s="12" t="s">
        <v>1174</v>
      </c>
      <c r="Y598" s="12">
        <v>11727</v>
      </c>
      <c r="Z598" s="13">
        <v>42154</v>
      </c>
      <c r="AA598" s="14" t="str">
        <f>TEXT(Table1[[#This Row],[Order Date]],"mmmm")</f>
        <v>May</v>
      </c>
      <c r="AB598" s="8" t="str">
        <f>TEXT(Table1[[#This Row],[Order Date]],"yyyy")</f>
        <v>2015</v>
      </c>
      <c r="AC598" s="13">
        <v>42162</v>
      </c>
      <c r="AD598" s="12">
        <v>16.021800000000013</v>
      </c>
      <c r="AE598" s="12">
        <v>18</v>
      </c>
      <c r="AF598" s="12">
        <v>403.53</v>
      </c>
      <c r="AG598" s="12">
        <v>91355</v>
      </c>
      <c r="AH598" s="7" t="str">
        <f>IF(COUNTIF(Returns!$A$2:$A$1635,Orders!AG598)&gt;0,"Returned","Not Returned")</f>
        <v>Not Returned</v>
      </c>
    </row>
    <row r="599" spans="5:34" ht="12.75" customHeight="1" thickTop="1" thickBot="1">
      <c r="E599" s="9">
        <v>25981</v>
      </c>
      <c r="F599" s="2" t="s">
        <v>106</v>
      </c>
      <c r="G599" s="2">
        <v>0.06</v>
      </c>
      <c r="H599" s="2">
        <v>17.78</v>
      </c>
      <c r="I599" s="2">
        <v>5.03</v>
      </c>
      <c r="J599" s="2">
        <v>1062</v>
      </c>
      <c r="K599" s="7" t="str">
        <f>IF(COUNTIF(Table1[Customer ID],Table1[[#This Row],[Customer ID]])&gt;1,"Repeat Customer","One-Time Customer")</f>
        <v>Repeat Customer</v>
      </c>
      <c r="L599" s="2" t="s">
        <v>1173</v>
      </c>
      <c r="M599" s="2" t="s">
        <v>49</v>
      </c>
      <c r="N599" s="2" t="s">
        <v>58</v>
      </c>
      <c r="O599" s="2" t="s">
        <v>41</v>
      </c>
      <c r="P599" s="2" t="s">
        <v>50</v>
      </c>
      <c r="Q599" s="2" t="s">
        <v>59</v>
      </c>
      <c r="R599" s="2" t="s">
        <v>1176</v>
      </c>
      <c r="S599" s="2">
        <v>0.54</v>
      </c>
      <c r="T599" s="7">
        <f>Table1[[#This Row],[Profit]]/Table1[[#This Row],[Sales]]</f>
        <v>0.69</v>
      </c>
      <c r="U599" s="2" t="s">
        <v>33</v>
      </c>
      <c r="V599" s="2" t="s">
        <v>53</v>
      </c>
      <c r="W599" s="2" t="s">
        <v>71</v>
      </c>
      <c r="X599" s="2" t="s">
        <v>1174</v>
      </c>
      <c r="Y599" s="2">
        <v>11727</v>
      </c>
      <c r="Z599" s="10">
        <v>42154</v>
      </c>
      <c r="AA599" s="14" t="str">
        <f>TEXT(Table1[[#This Row],[Order Date]],"mmmm")</f>
        <v>May</v>
      </c>
      <c r="AB599" s="8" t="str">
        <f>TEXT(Table1[[#This Row],[Order Date]],"yyyy")</f>
        <v>2015</v>
      </c>
      <c r="AC599" s="10">
        <v>42157</v>
      </c>
      <c r="AD599" s="2">
        <v>38.067299999999996</v>
      </c>
      <c r="AE599" s="2">
        <v>3</v>
      </c>
      <c r="AF599" s="2">
        <v>55.17</v>
      </c>
      <c r="AG599" s="2">
        <v>91355</v>
      </c>
      <c r="AH599" s="7" t="str">
        <f>IF(COUNTIF(Returns!$A$2:$A$1635,Orders!AG599)&gt;0,"Returned","Not Returned")</f>
        <v>Not Returned</v>
      </c>
    </row>
    <row r="600" spans="5:34" ht="12.75" customHeight="1" thickTop="1" thickBot="1">
      <c r="E600" s="11">
        <v>19445</v>
      </c>
      <c r="F600" s="12" t="s">
        <v>47</v>
      </c>
      <c r="G600" s="12">
        <v>0.01</v>
      </c>
      <c r="H600" s="12">
        <v>15.99</v>
      </c>
      <c r="I600" s="12">
        <v>13.18</v>
      </c>
      <c r="J600" s="12">
        <v>1065</v>
      </c>
      <c r="K600" s="7" t="str">
        <f>IF(COUNTIF(Table1[Customer ID],Table1[[#This Row],[Customer ID]])&gt;1,"Repeat Customer","One-Time Customer")</f>
        <v>One-Time Customer</v>
      </c>
      <c r="L600" s="12" t="s">
        <v>1177</v>
      </c>
      <c r="M600" s="12" t="s">
        <v>49</v>
      </c>
      <c r="N600" s="12" t="s">
        <v>28</v>
      </c>
      <c r="O600" s="12" t="s">
        <v>29</v>
      </c>
      <c r="P600" s="12" t="s">
        <v>109</v>
      </c>
      <c r="Q600" s="12" t="s">
        <v>59</v>
      </c>
      <c r="R600" s="12" t="s">
        <v>638</v>
      </c>
      <c r="S600" s="12">
        <v>0.37</v>
      </c>
      <c r="T600" s="7">
        <f>Table1[[#This Row],[Profit]]/Table1[[#This Row],[Sales]]</f>
        <v>-0.26344701144552779</v>
      </c>
      <c r="U600" s="12" t="s">
        <v>33</v>
      </c>
      <c r="V600" s="12" t="s">
        <v>61</v>
      </c>
      <c r="W600" s="12" t="s">
        <v>178</v>
      </c>
      <c r="X600" s="12" t="s">
        <v>1178</v>
      </c>
      <c r="Y600" s="12">
        <v>60459</v>
      </c>
      <c r="Z600" s="13">
        <v>42053</v>
      </c>
      <c r="AA600" s="14" t="str">
        <f>TEXT(Table1[[#This Row],[Order Date]],"mmmm")</f>
        <v>February</v>
      </c>
      <c r="AB600" s="8" t="str">
        <f>TEXT(Table1[[#This Row],[Order Date]],"yyyy")</f>
        <v>2015</v>
      </c>
      <c r="AC600" s="13">
        <v>42055</v>
      </c>
      <c r="AD600" s="12">
        <v>-99.435440000000014</v>
      </c>
      <c r="AE600" s="12">
        <v>23</v>
      </c>
      <c r="AF600" s="12">
        <v>377.44</v>
      </c>
      <c r="AG600" s="12">
        <v>88899</v>
      </c>
      <c r="AH600" s="7" t="str">
        <f>IF(COUNTIF(Returns!$A$2:$A$1635,Orders!AG600)&gt;0,"Returned","Not Returned")</f>
        <v>Not Returned</v>
      </c>
    </row>
    <row r="601" spans="5:34" ht="12.75" customHeight="1" thickTop="1" thickBot="1">
      <c r="E601" s="9">
        <v>20445</v>
      </c>
      <c r="F601" s="2" t="s">
        <v>106</v>
      </c>
      <c r="G601" s="2">
        <v>0.04</v>
      </c>
      <c r="H601" s="2">
        <v>22.84</v>
      </c>
      <c r="I601" s="2">
        <v>16.87</v>
      </c>
      <c r="J601" s="2">
        <v>1068</v>
      </c>
      <c r="K601" s="7" t="str">
        <f>IF(COUNTIF(Table1[Customer ID],Table1[[#This Row],[Customer ID]])&gt;1,"Repeat Customer","One-Time Customer")</f>
        <v>One-Time Customer</v>
      </c>
      <c r="L601" s="2" t="s">
        <v>1179</v>
      </c>
      <c r="M601" s="2" t="s">
        <v>49</v>
      </c>
      <c r="N601" s="2" t="s">
        <v>40</v>
      </c>
      <c r="O601" s="2" t="s">
        <v>29</v>
      </c>
      <c r="P601" s="2" t="s">
        <v>93</v>
      </c>
      <c r="Q601" s="2" t="s">
        <v>59</v>
      </c>
      <c r="R601" s="2" t="s">
        <v>1180</v>
      </c>
      <c r="S601" s="2">
        <v>0.39</v>
      </c>
      <c r="T601" s="7">
        <f>Table1[[#This Row],[Profit]]/Table1[[#This Row],[Sales]]</f>
        <v>-0.33966480446927377</v>
      </c>
      <c r="U601" s="2" t="s">
        <v>33</v>
      </c>
      <c r="V601" s="2" t="s">
        <v>61</v>
      </c>
      <c r="W601" s="2" t="s">
        <v>178</v>
      </c>
      <c r="X601" s="2" t="s">
        <v>1181</v>
      </c>
      <c r="Y601" s="2">
        <v>60409</v>
      </c>
      <c r="Z601" s="10">
        <v>42079</v>
      </c>
      <c r="AA601" s="14" t="str">
        <f>TEXT(Table1[[#This Row],[Order Date]],"mmmm")</f>
        <v>March</v>
      </c>
      <c r="AB601" s="8" t="str">
        <f>TEXT(Table1[[#This Row],[Order Date]],"yyyy")</f>
        <v>2015</v>
      </c>
      <c r="AC601" s="10">
        <v>42079</v>
      </c>
      <c r="AD601" s="2">
        <v>-97.28</v>
      </c>
      <c r="AE601" s="2">
        <v>12</v>
      </c>
      <c r="AF601" s="2">
        <v>286.39999999999998</v>
      </c>
      <c r="AG601" s="2">
        <v>87109</v>
      </c>
      <c r="AH601" s="7" t="str">
        <f>IF(COUNTIF(Returns!$A$2:$A$1635,Orders!AG601)&gt;0,"Returned","Not Returned")</f>
        <v>Not Returned</v>
      </c>
    </row>
    <row r="602" spans="5:34" ht="12.75" customHeight="1" thickTop="1" thickBot="1">
      <c r="E602" s="11">
        <v>24737</v>
      </c>
      <c r="F602" s="12" t="s">
        <v>56</v>
      </c>
      <c r="G602" s="12">
        <v>0.02</v>
      </c>
      <c r="H602" s="12">
        <v>15.94</v>
      </c>
      <c r="I602" s="12">
        <v>5.45</v>
      </c>
      <c r="J602" s="12">
        <v>1069</v>
      </c>
      <c r="K602" s="7" t="str">
        <f>IF(COUNTIF(Table1[Customer ID],Table1[[#This Row],[Customer ID]])&gt;1,"Repeat Customer","One-Time Customer")</f>
        <v>One-Time Customer</v>
      </c>
      <c r="L602" s="12" t="s">
        <v>1182</v>
      </c>
      <c r="M602" s="12" t="s">
        <v>49</v>
      </c>
      <c r="N602" s="12" t="s">
        <v>40</v>
      </c>
      <c r="O602" s="12" t="s">
        <v>29</v>
      </c>
      <c r="P602" s="12" t="s">
        <v>30</v>
      </c>
      <c r="Q602" s="12" t="s">
        <v>51</v>
      </c>
      <c r="R602" s="12" t="s">
        <v>1183</v>
      </c>
      <c r="S602" s="12">
        <v>0.55000000000000004</v>
      </c>
      <c r="T602" s="7">
        <f>Table1[[#This Row],[Profit]]/Table1[[#This Row],[Sales]]</f>
        <v>0.21015142848541413</v>
      </c>
      <c r="U602" s="12" t="s">
        <v>33</v>
      </c>
      <c r="V602" s="12" t="s">
        <v>61</v>
      </c>
      <c r="W602" s="12" t="s">
        <v>178</v>
      </c>
      <c r="X602" s="12" t="s">
        <v>1184</v>
      </c>
      <c r="Y602" s="12">
        <v>62901</v>
      </c>
      <c r="Z602" s="13">
        <v>42138</v>
      </c>
      <c r="AA602" s="14" t="str">
        <f>TEXT(Table1[[#This Row],[Order Date]],"mmmm")</f>
        <v>May</v>
      </c>
      <c r="AB602" s="8" t="str">
        <f>TEXT(Table1[[#This Row],[Order Date]],"yyyy")</f>
        <v>2015</v>
      </c>
      <c r="AC602" s="13">
        <v>42139</v>
      </c>
      <c r="AD602" s="12">
        <v>139.61200000000002</v>
      </c>
      <c r="AE602" s="12">
        <v>41</v>
      </c>
      <c r="AF602" s="12">
        <v>664.34</v>
      </c>
      <c r="AG602" s="12">
        <v>87110</v>
      </c>
      <c r="AH602" s="7" t="str">
        <f>IF(COUNTIF(Returns!$A$2:$A$1635,Orders!AG602)&gt;0,"Returned","Not Returned")</f>
        <v>Not Returned</v>
      </c>
    </row>
    <row r="603" spans="5:34" ht="12.75" customHeight="1" thickTop="1" thickBot="1">
      <c r="E603" s="9">
        <v>22685</v>
      </c>
      <c r="F603" s="2" t="s">
        <v>37</v>
      </c>
      <c r="G603" s="2">
        <v>0.01</v>
      </c>
      <c r="H603" s="2">
        <v>150.88999999999999</v>
      </c>
      <c r="I603" s="2">
        <v>60.2</v>
      </c>
      <c r="J603" s="2">
        <v>1072</v>
      </c>
      <c r="K603" s="7" t="str">
        <f>IF(COUNTIF(Table1[Customer ID],Table1[[#This Row],[Customer ID]])&gt;1,"Repeat Customer","One-Time Customer")</f>
        <v>One-Time Customer</v>
      </c>
      <c r="L603" s="2" t="s">
        <v>1185</v>
      </c>
      <c r="M603" s="2" t="s">
        <v>39</v>
      </c>
      <c r="N603" s="2" t="s">
        <v>28</v>
      </c>
      <c r="O603" s="2" t="s">
        <v>41</v>
      </c>
      <c r="P603" s="2" t="s">
        <v>42</v>
      </c>
      <c r="Q603" s="2" t="s">
        <v>43</v>
      </c>
      <c r="R603" s="2" t="s">
        <v>1186</v>
      </c>
      <c r="S603" s="2">
        <v>0.77</v>
      </c>
      <c r="T603" s="7">
        <f>Table1[[#This Row],[Profit]]/Table1[[#This Row],[Sales]]</f>
        <v>-1.0680632694866219</v>
      </c>
      <c r="U603" s="2" t="s">
        <v>33</v>
      </c>
      <c r="V603" s="2" t="s">
        <v>53</v>
      </c>
      <c r="W603" s="2" t="s">
        <v>234</v>
      </c>
      <c r="X603" s="2" t="s">
        <v>1187</v>
      </c>
      <c r="Y603" s="2">
        <v>18018</v>
      </c>
      <c r="Z603" s="10">
        <v>42090</v>
      </c>
      <c r="AA603" s="14" t="str">
        <f>TEXT(Table1[[#This Row],[Order Date]],"mmmm")</f>
        <v>March</v>
      </c>
      <c r="AB603" s="8" t="str">
        <f>TEXT(Table1[[#This Row],[Order Date]],"yyyy")</f>
        <v>2015</v>
      </c>
      <c r="AC603" s="10">
        <v>42093</v>
      </c>
      <c r="AD603" s="2">
        <v>-505.76</v>
      </c>
      <c r="AE603" s="2">
        <v>3</v>
      </c>
      <c r="AF603" s="2">
        <v>473.53</v>
      </c>
      <c r="AG603" s="2">
        <v>89631</v>
      </c>
      <c r="AH603" s="7" t="str">
        <f>IF(COUNTIF(Returns!$A$2:$A$1635,Orders!AG603)&gt;0,"Returned","Not Returned")</f>
        <v>Not Returned</v>
      </c>
    </row>
    <row r="604" spans="5:34" ht="12.75" customHeight="1" thickTop="1" thickBot="1">
      <c r="E604" s="11">
        <v>26176</v>
      </c>
      <c r="F604" s="12" t="s">
        <v>25</v>
      </c>
      <c r="G604" s="12">
        <v>0.04</v>
      </c>
      <c r="H604" s="12">
        <v>19.23</v>
      </c>
      <c r="I604" s="12">
        <v>6.15</v>
      </c>
      <c r="J604" s="12">
        <v>1075</v>
      </c>
      <c r="K604" s="7" t="str">
        <f>IF(COUNTIF(Table1[Customer ID],Table1[[#This Row],[Customer ID]])&gt;1,"Repeat Customer","One-Time Customer")</f>
        <v>One-Time Customer</v>
      </c>
      <c r="L604" s="12" t="s">
        <v>1188</v>
      </c>
      <c r="M604" s="12" t="s">
        <v>49</v>
      </c>
      <c r="N604" s="12" t="s">
        <v>40</v>
      </c>
      <c r="O604" s="12" t="s">
        <v>41</v>
      </c>
      <c r="P604" s="12" t="s">
        <v>50</v>
      </c>
      <c r="Q604" s="12" t="s">
        <v>51</v>
      </c>
      <c r="R604" s="12" t="s">
        <v>472</v>
      </c>
      <c r="S604" s="12">
        <v>0.44</v>
      </c>
      <c r="T604" s="7">
        <f>Table1[[#This Row],[Profit]]/Table1[[#This Row],[Sales]]</f>
        <v>0.68999999999999984</v>
      </c>
      <c r="U604" s="12" t="s">
        <v>33</v>
      </c>
      <c r="V604" s="12" t="s">
        <v>61</v>
      </c>
      <c r="W604" s="12" t="s">
        <v>178</v>
      </c>
      <c r="X604" s="12" t="s">
        <v>1189</v>
      </c>
      <c r="Y604" s="12">
        <v>60441</v>
      </c>
      <c r="Z604" s="13">
        <v>42072</v>
      </c>
      <c r="AA604" s="14" t="str">
        <f>TEXT(Table1[[#This Row],[Order Date]],"mmmm")</f>
        <v>March</v>
      </c>
      <c r="AB604" s="8" t="str">
        <f>TEXT(Table1[[#This Row],[Order Date]],"yyyy")</f>
        <v>2015</v>
      </c>
      <c r="AC604" s="13">
        <v>42073</v>
      </c>
      <c r="AD604" s="12">
        <v>152.43479999999997</v>
      </c>
      <c r="AE604" s="12">
        <v>11</v>
      </c>
      <c r="AF604" s="12">
        <v>220.92</v>
      </c>
      <c r="AG604" s="12">
        <v>86422</v>
      </c>
      <c r="AH604" s="7" t="str">
        <f>IF(COUNTIF(Returns!$A$2:$A$1635,Orders!AG604)&gt;0,"Returned","Not Returned")</f>
        <v>Not Returned</v>
      </c>
    </row>
    <row r="605" spans="5:34" ht="12.75" customHeight="1" thickTop="1" thickBot="1">
      <c r="E605" s="9">
        <v>23312</v>
      </c>
      <c r="F605" s="2" t="s">
        <v>37</v>
      </c>
      <c r="G605" s="2">
        <v>0.08</v>
      </c>
      <c r="H605" s="2">
        <v>13.9</v>
      </c>
      <c r="I605" s="2">
        <v>7.59</v>
      </c>
      <c r="J605" s="2">
        <v>1080</v>
      </c>
      <c r="K605" s="7" t="str">
        <f>IF(COUNTIF(Table1[Customer ID],Table1[[#This Row],[Customer ID]])&gt;1,"Repeat Customer","One-Time Customer")</f>
        <v>One-Time Customer</v>
      </c>
      <c r="L605" s="2" t="s">
        <v>1190</v>
      </c>
      <c r="M605" s="2" t="s">
        <v>49</v>
      </c>
      <c r="N605" s="2" t="s">
        <v>28</v>
      </c>
      <c r="O605" s="2" t="s">
        <v>29</v>
      </c>
      <c r="P605" s="2" t="s">
        <v>174</v>
      </c>
      <c r="Q605" s="2" t="s">
        <v>51</v>
      </c>
      <c r="R605" s="2" t="s">
        <v>694</v>
      </c>
      <c r="S605" s="2">
        <v>0.56000000000000005</v>
      </c>
      <c r="T605" s="7">
        <f>Table1[[#This Row],[Profit]]/Table1[[#This Row],[Sales]]</f>
        <v>5.021129270403752E-2</v>
      </c>
      <c r="U605" s="2" t="s">
        <v>33</v>
      </c>
      <c r="V605" s="2" t="s">
        <v>61</v>
      </c>
      <c r="W605" s="2" t="s">
        <v>178</v>
      </c>
      <c r="X605" s="2" t="s">
        <v>1191</v>
      </c>
      <c r="Y605" s="2">
        <v>60174</v>
      </c>
      <c r="Z605" s="10">
        <v>42132</v>
      </c>
      <c r="AA605" s="14" t="str">
        <f>TEXT(Table1[[#This Row],[Order Date]],"mmmm")</f>
        <v>May</v>
      </c>
      <c r="AB605" s="8" t="str">
        <f>TEXT(Table1[[#This Row],[Order Date]],"yyyy")</f>
        <v>2015</v>
      </c>
      <c r="AC605" s="10">
        <v>42133</v>
      </c>
      <c r="AD605" s="2">
        <v>9.862000000000009</v>
      </c>
      <c r="AE605" s="2">
        <v>14</v>
      </c>
      <c r="AF605" s="2">
        <v>196.41</v>
      </c>
      <c r="AG605" s="2">
        <v>88461</v>
      </c>
      <c r="AH605" s="7" t="str">
        <f>IF(COUNTIF(Returns!$A$2:$A$1635,Orders!AG605)&gt;0,"Returned","Not Returned")</f>
        <v>Not Returned</v>
      </c>
    </row>
    <row r="606" spans="5:34" ht="12.75" customHeight="1" thickTop="1" thickBot="1">
      <c r="E606" s="11">
        <v>24324</v>
      </c>
      <c r="F606" s="12" t="s">
        <v>37</v>
      </c>
      <c r="G606" s="12">
        <v>7.0000000000000007E-2</v>
      </c>
      <c r="H606" s="12">
        <v>55.99</v>
      </c>
      <c r="I606" s="12">
        <v>5</v>
      </c>
      <c r="J606" s="12">
        <v>1083</v>
      </c>
      <c r="K606" s="7" t="str">
        <f>IF(COUNTIF(Table1[Customer ID],Table1[[#This Row],[Customer ID]])&gt;1,"Repeat Customer","One-Time Customer")</f>
        <v>One-Time Customer</v>
      </c>
      <c r="L606" s="12" t="s">
        <v>1192</v>
      </c>
      <c r="M606" s="12" t="s">
        <v>27</v>
      </c>
      <c r="N606" s="12" t="s">
        <v>28</v>
      </c>
      <c r="O606" s="12" t="s">
        <v>77</v>
      </c>
      <c r="P606" s="12" t="s">
        <v>78</v>
      </c>
      <c r="Q606" s="12" t="s">
        <v>51</v>
      </c>
      <c r="R606" s="12" t="s">
        <v>398</v>
      </c>
      <c r="S606" s="12">
        <v>0.83</v>
      </c>
      <c r="T606" s="7">
        <f>Table1[[#This Row],[Profit]]/Table1[[#This Row],[Sales]]</f>
        <v>-4.3082655325443788</v>
      </c>
      <c r="U606" s="12" t="s">
        <v>33</v>
      </c>
      <c r="V606" s="12" t="s">
        <v>61</v>
      </c>
      <c r="W606" s="12" t="s">
        <v>178</v>
      </c>
      <c r="X606" s="12" t="s">
        <v>1193</v>
      </c>
      <c r="Y606" s="12">
        <v>62701</v>
      </c>
      <c r="Z606" s="13">
        <v>42094</v>
      </c>
      <c r="AA606" s="14" t="str">
        <f>TEXT(Table1[[#This Row],[Order Date]],"mmmm")</f>
        <v>March</v>
      </c>
      <c r="AB606" s="8" t="str">
        <f>TEXT(Table1[[#This Row],[Order Date]],"yyyy")</f>
        <v>2015</v>
      </c>
      <c r="AC606" s="13">
        <v>42096</v>
      </c>
      <c r="AD606" s="12">
        <v>-232.99100000000001</v>
      </c>
      <c r="AE606" s="12">
        <v>1</v>
      </c>
      <c r="AF606" s="12">
        <v>54.08</v>
      </c>
      <c r="AG606" s="12">
        <v>88460</v>
      </c>
      <c r="AH606" s="7" t="str">
        <f>IF(COUNTIF(Returns!$A$2:$A$1635,Orders!AG606)&gt;0,"Returned","Not Returned")</f>
        <v>Not Returned</v>
      </c>
    </row>
    <row r="607" spans="5:34" ht="12.75" customHeight="1" thickTop="1" thickBot="1">
      <c r="E607" s="9">
        <v>18047</v>
      </c>
      <c r="F607" s="2" t="s">
        <v>37</v>
      </c>
      <c r="G607" s="2">
        <v>0.05</v>
      </c>
      <c r="H607" s="2">
        <v>7.64</v>
      </c>
      <c r="I607" s="2">
        <v>5.83</v>
      </c>
      <c r="J607" s="2">
        <v>1085</v>
      </c>
      <c r="K607" s="7" t="str">
        <f>IF(COUNTIF(Table1[Customer ID],Table1[[#This Row],[Customer ID]])&gt;1,"Repeat Customer","One-Time Customer")</f>
        <v>Repeat Customer</v>
      </c>
      <c r="L607" s="2" t="s">
        <v>1194</v>
      </c>
      <c r="M607" s="2" t="s">
        <v>49</v>
      </c>
      <c r="N607" s="2" t="s">
        <v>40</v>
      </c>
      <c r="O607" s="2" t="s">
        <v>29</v>
      </c>
      <c r="P607" s="2" t="s">
        <v>93</v>
      </c>
      <c r="Q607" s="2" t="s">
        <v>31</v>
      </c>
      <c r="R607" s="2" t="s">
        <v>1026</v>
      </c>
      <c r="S607" s="2">
        <v>0.36</v>
      </c>
      <c r="T607" s="7">
        <f>Table1[[#This Row],[Profit]]/Table1[[#This Row],[Sales]]</f>
        <v>-0.85364985163204743</v>
      </c>
      <c r="U607" s="2" t="s">
        <v>33</v>
      </c>
      <c r="V607" s="2" t="s">
        <v>53</v>
      </c>
      <c r="W607" s="2" t="s">
        <v>71</v>
      </c>
      <c r="X607" s="2" t="s">
        <v>1195</v>
      </c>
      <c r="Y607" s="2">
        <v>11729</v>
      </c>
      <c r="Z607" s="10">
        <v>42009</v>
      </c>
      <c r="AA607" s="14" t="str">
        <f>TEXT(Table1[[#This Row],[Order Date]],"mmmm")</f>
        <v>January</v>
      </c>
      <c r="AB607" s="8" t="str">
        <f>TEXT(Table1[[#This Row],[Order Date]],"yyyy")</f>
        <v>2015</v>
      </c>
      <c r="AC607" s="10">
        <v>42010</v>
      </c>
      <c r="AD607" s="2">
        <v>-40.275199999999998</v>
      </c>
      <c r="AE607" s="2">
        <v>6</v>
      </c>
      <c r="AF607" s="2">
        <v>47.18</v>
      </c>
      <c r="AG607" s="2">
        <v>86122</v>
      </c>
      <c r="AH607" s="7" t="str">
        <f>IF(COUNTIF(Returns!$A$2:$A$1635,Orders!AG607)&gt;0,"Returned","Not Returned")</f>
        <v>Not Returned</v>
      </c>
    </row>
    <row r="608" spans="5:34" ht="12.75" customHeight="1" thickTop="1" thickBot="1">
      <c r="E608" s="11">
        <v>25279</v>
      </c>
      <c r="F608" s="12" t="s">
        <v>25</v>
      </c>
      <c r="G608" s="12">
        <v>0.04</v>
      </c>
      <c r="H608" s="12">
        <v>9.06</v>
      </c>
      <c r="I608" s="12">
        <v>9.86</v>
      </c>
      <c r="J608" s="12">
        <v>1085</v>
      </c>
      <c r="K608" s="7" t="str">
        <f>IF(COUNTIF(Table1[Customer ID],Table1[[#This Row],[Customer ID]])&gt;1,"Repeat Customer","One-Time Customer")</f>
        <v>Repeat Customer</v>
      </c>
      <c r="L608" s="12" t="s">
        <v>1194</v>
      </c>
      <c r="M608" s="12" t="s">
        <v>49</v>
      </c>
      <c r="N608" s="12" t="s">
        <v>40</v>
      </c>
      <c r="O608" s="12" t="s">
        <v>29</v>
      </c>
      <c r="P608" s="12" t="s">
        <v>93</v>
      </c>
      <c r="Q608" s="12" t="s">
        <v>59</v>
      </c>
      <c r="R608" s="12" t="s">
        <v>601</v>
      </c>
      <c r="S608" s="12">
        <v>0.4</v>
      </c>
      <c r="T608" s="7">
        <f>Table1[[#This Row],[Profit]]/Table1[[#This Row],[Sales]]</f>
        <v>-1.7249757045675413</v>
      </c>
      <c r="U608" s="12" t="s">
        <v>33</v>
      </c>
      <c r="V608" s="12" t="s">
        <v>53</v>
      </c>
      <c r="W608" s="12" t="s">
        <v>71</v>
      </c>
      <c r="X608" s="12" t="s">
        <v>1195</v>
      </c>
      <c r="Y608" s="12">
        <v>11729</v>
      </c>
      <c r="Z608" s="13">
        <v>42118</v>
      </c>
      <c r="AA608" s="14" t="str">
        <f>TEXT(Table1[[#This Row],[Order Date]],"mmmm")</f>
        <v>April</v>
      </c>
      <c r="AB608" s="8" t="str">
        <f>TEXT(Table1[[#This Row],[Order Date]],"yyyy")</f>
        <v>2015</v>
      </c>
      <c r="AC608" s="13">
        <v>42119</v>
      </c>
      <c r="AD608" s="12">
        <v>-53.25</v>
      </c>
      <c r="AE608" s="12">
        <v>3</v>
      </c>
      <c r="AF608" s="12">
        <v>30.87</v>
      </c>
      <c r="AG608" s="12">
        <v>86123</v>
      </c>
      <c r="AH608" s="7" t="str">
        <f>IF(COUNTIF(Returns!$A$2:$A$1635,Orders!AG608)&gt;0,"Returned","Not Returned")</f>
        <v>Not Returned</v>
      </c>
    </row>
    <row r="609" spans="5:34" ht="12.75" customHeight="1" thickTop="1" thickBot="1">
      <c r="E609" s="9">
        <v>23104</v>
      </c>
      <c r="F609" s="2" t="s">
        <v>37</v>
      </c>
      <c r="G609" s="2">
        <v>0.06</v>
      </c>
      <c r="H609" s="2">
        <v>30.42</v>
      </c>
      <c r="I609" s="2">
        <v>8.65</v>
      </c>
      <c r="J609" s="2">
        <v>1085</v>
      </c>
      <c r="K609" s="7" t="str">
        <f>IF(COUNTIF(Table1[Customer ID],Table1[[#This Row],[Customer ID]])&gt;1,"Repeat Customer","One-Time Customer")</f>
        <v>Repeat Customer</v>
      </c>
      <c r="L609" s="2" t="s">
        <v>1194</v>
      </c>
      <c r="M609" s="2" t="s">
        <v>49</v>
      </c>
      <c r="N609" s="2" t="s">
        <v>28</v>
      </c>
      <c r="O609" s="2" t="s">
        <v>77</v>
      </c>
      <c r="P609" s="2" t="s">
        <v>180</v>
      </c>
      <c r="Q609" s="2" t="s">
        <v>59</v>
      </c>
      <c r="R609" s="2" t="s">
        <v>1196</v>
      </c>
      <c r="S609" s="2">
        <v>0.74</v>
      </c>
      <c r="T609" s="7">
        <f>Table1[[#This Row],[Profit]]/Table1[[#This Row],[Sales]]</f>
        <v>-0.51528878822197055</v>
      </c>
      <c r="U609" s="2" t="s">
        <v>33</v>
      </c>
      <c r="V609" s="2" t="s">
        <v>53</v>
      </c>
      <c r="W609" s="2" t="s">
        <v>71</v>
      </c>
      <c r="X609" s="2" t="s">
        <v>1195</v>
      </c>
      <c r="Y609" s="2">
        <v>11729</v>
      </c>
      <c r="Z609" s="10">
        <v>42137</v>
      </c>
      <c r="AA609" s="14" t="str">
        <f>TEXT(Table1[[#This Row],[Order Date]],"mmmm")</f>
        <v>May</v>
      </c>
      <c r="AB609" s="8" t="str">
        <f>TEXT(Table1[[#This Row],[Order Date]],"yyyy")</f>
        <v>2015</v>
      </c>
      <c r="AC609" s="10">
        <v>42139</v>
      </c>
      <c r="AD609" s="2">
        <v>-159.25</v>
      </c>
      <c r="AE609" s="2">
        <v>10</v>
      </c>
      <c r="AF609" s="2">
        <v>309.05</v>
      </c>
      <c r="AG609" s="2">
        <v>86124</v>
      </c>
      <c r="AH609" s="7" t="str">
        <f>IF(COUNTIF(Returns!$A$2:$A$1635,Orders!AG609)&gt;0,"Returned","Not Returned")</f>
        <v>Not Returned</v>
      </c>
    </row>
    <row r="610" spans="5:34" ht="12.75" customHeight="1" thickTop="1" thickBot="1">
      <c r="E610" s="11">
        <v>23105</v>
      </c>
      <c r="F610" s="12" t="s">
        <v>37</v>
      </c>
      <c r="G610" s="12">
        <v>0.02</v>
      </c>
      <c r="H610" s="12">
        <v>37.94</v>
      </c>
      <c r="I610" s="12">
        <v>5.08</v>
      </c>
      <c r="J610" s="12">
        <v>1085</v>
      </c>
      <c r="K610" s="7" t="str">
        <f>IF(COUNTIF(Table1[Customer ID],Table1[[#This Row],[Customer ID]])&gt;1,"Repeat Customer","One-Time Customer")</f>
        <v>Repeat Customer</v>
      </c>
      <c r="L610" s="12" t="s">
        <v>1194</v>
      </c>
      <c r="M610" s="12" t="s">
        <v>49</v>
      </c>
      <c r="N610" s="12" t="s">
        <v>28</v>
      </c>
      <c r="O610" s="12" t="s">
        <v>29</v>
      </c>
      <c r="P610" s="12" t="s">
        <v>93</v>
      </c>
      <c r="Q610" s="12" t="s">
        <v>31</v>
      </c>
      <c r="R610" s="12" t="s">
        <v>892</v>
      </c>
      <c r="S610" s="12">
        <v>0.38</v>
      </c>
      <c r="T610" s="7">
        <f>Table1[[#This Row],[Profit]]/Table1[[#This Row],[Sales]]</f>
        <v>0.69</v>
      </c>
      <c r="U610" s="12" t="s">
        <v>33</v>
      </c>
      <c r="V610" s="12" t="s">
        <v>53</v>
      </c>
      <c r="W610" s="12" t="s">
        <v>71</v>
      </c>
      <c r="X610" s="12" t="s">
        <v>1195</v>
      </c>
      <c r="Y610" s="12">
        <v>11729</v>
      </c>
      <c r="Z610" s="13">
        <v>42137</v>
      </c>
      <c r="AA610" s="14" t="str">
        <f>TEXT(Table1[[#This Row],[Order Date]],"mmmm")</f>
        <v>May</v>
      </c>
      <c r="AB610" s="8" t="str">
        <f>TEXT(Table1[[#This Row],[Order Date]],"yyyy")</f>
        <v>2015</v>
      </c>
      <c r="AC610" s="13">
        <v>42138</v>
      </c>
      <c r="AD610" s="12">
        <v>206.517</v>
      </c>
      <c r="AE610" s="12">
        <v>8</v>
      </c>
      <c r="AF610" s="12">
        <v>299.3</v>
      </c>
      <c r="AG610" s="12">
        <v>86124</v>
      </c>
      <c r="AH610" s="7" t="str">
        <f>IF(COUNTIF(Returns!$A$2:$A$1635,Orders!AG610)&gt;0,"Returned","Not Returned")</f>
        <v>Not Returned</v>
      </c>
    </row>
    <row r="611" spans="5:34" ht="12.75" customHeight="1" thickTop="1" thickBot="1">
      <c r="E611" s="9">
        <v>25280</v>
      </c>
      <c r="F611" s="2" t="s">
        <v>25</v>
      </c>
      <c r="G611" s="2">
        <v>0.04</v>
      </c>
      <c r="H611" s="2">
        <v>14.27</v>
      </c>
      <c r="I611" s="2">
        <v>7.27</v>
      </c>
      <c r="J611" s="2">
        <v>1086</v>
      </c>
      <c r="K611" s="7" t="str">
        <f>IF(COUNTIF(Table1[Customer ID],Table1[[#This Row],[Customer ID]])&gt;1,"Repeat Customer","One-Time Customer")</f>
        <v>One-Time Customer</v>
      </c>
      <c r="L611" s="2" t="s">
        <v>1197</v>
      </c>
      <c r="M611" s="2" t="s">
        <v>49</v>
      </c>
      <c r="N611" s="2" t="s">
        <v>40</v>
      </c>
      <c r="O611" s="2" t="s">
        <v>29</v>
      </c>
      <c r="P611" s="2" t="s">
        <v>109</v>
      </c>
      <c r="Q611" s="2" t="s">
        <v>59</v>
      </c>
      <c r="R611" s="2" t="s">
        <v>1198</v>
      </c>
      <c r="S611" s="2">
        <v>0.38</v>
      </c>
      <c r="T611" s="7">
        <f>Table1[[#This Row],[Profit]]/Table1[[#This Row],[Sales]]</f>
        <v>4.6971706454465072E-2</v>
      </c>
      <c r="U611" s="2" t="s">
        <v>33</v>
      </c>
      <c r="V611" s="2" t="s">
        <v>53</v>
      </c>
      <c r="W611" s="2" t="s">
        <v>71</v>
      </c>
      <c r="X611" s="2" t="s">
        <v>1199</v>
      </c>
      <c r="Y611" s="2">
        <v>11746</v>
      </c>
      <c r="Z611" s="10">
        <v>42118</v>
      </c>
      <c r="AA611" s="14" t="str">
        <f>TEXT(Table1[[#This Row],[Order Date]],"mmmm")</f>
        <v>April</v>
      </c>
      <c r="AB611" s="8" t="str">
        <f>TEXT(Table1[[#This Row],[Order Date]],"yyyy")</f>
        <v>2015</v>
      </c>
      <c r="AC611" s="10">
        <v>42119</v>
      </c>
      <c r="AD611" s="2">
        <v>2.125</v>
      </c>
      <c r="AE611" s="2">
        <v>3</v>
      </c>
      <c r="AF611" s="2">
        <v>45.24</v>
      </c>
      <c r="AG611" s="2">
        <v>86123</v>
      </c>
      <c r="AH611" s="7" t="str">
        <f>IF(COUNTIF(Returns!$A$2:$A$1635,Orders!AG611)&gt;0,"Returned","Not Returned")</f>
        <v>Not Returned</v>
      </c>
    </row>
    <row r="612" spans="5:34" ht="12.75" customHeight="1" thickTop="1" thickBot="1">
      <c r="E612" s="11">
        <v>22537</v>
      </c>
      <c r="F612" s="12" t="s">
        <v>56</v>
      </c>
      <c r="G612" s="12">
        <v>0.02</v>
      </c>
      <c r="H612" s="12">
        <v>15.14</v>
      </c>
      <c r="I612" s="12">
        <v>4.53</v>
      </c>
      <c r="J612" s="12">
        <v>1101</v>
      </c>
      <c r="K612" s="7" t="str">
        <f>IF(COUNTIF(Table1[Customer ID],Table1[[#This Row],[Customer ID]])&gt;1,"Repeat Customer","One-Time Customer")</f>
        <v>One-Time Customer</v>
      </c>
      <c r="L612" s="12" t="s">
        <v>1200</v>
      </c>
      <c r="M612" s="12" t="s">
        <v>49</v>
      </c>
      <c r="N612" s="12" t="s">
        <v>58</v>
      </c>
      <c r="O612" s="12" t="s">
        <v>29</v>
      </c>
      <c r="P612" s="12" t="s">
        <v>141</v>
      </c>
      <c r="Q612" s="12" t="s">
        <v>59</v>
      </c>
      <c r="R612" s="12" t="s">
        <v>1201</v>
      </c>
      <c r="S612" s="12">
        <v>0.81</v>
      </c>
      <c r="T612" s="7">
        <f>Table1[[#This Row],[Profit]]/Table1[[#This Row],[Sales]]</f>
        <v>0.11532732261858109</v>
      </c>
      <c r="U612" s="12" t="s">
        <v>33</v>
      </c>
      <c r="V612" s="12" t="s">
        <v>34</v>
      </c>
      <c r="W612" s="12" t="s">
        <v>45</v>
      </c>
      <c r="X612" s="12" t="s">
        <v>1092</v>
      </c>
      <c r="Y612" s="12">
        <v>93030</v>
      </c>
      <c r="Z612" s="13">
        <v>42129</v>
      </c>
      <c r="AA612" s="14" t="str">
        <f>TEXT(Table1[[#This Row],[Order Date]],"mmmm")</f>
        <v>May</v>
      </c>
      <c r="AB612" s="8" t="str">
        <f>TEXT(Table1[[#This Row],[Order Date]],"yyyy")</f>
        <v>2015</v>
      </c>
      <c r="AC612" s="13">
        <v>42130</v>
      </c>
      <c r="AD612" s="12">
        <v>5.8840000000000074</v>
      </c>
      <c r="AE612" s="12">
        <v>3</v>
      </c>
      <c r="AF612" s="12">
        <v>51.02</v>
      </c>
      <c r="AG612" s="12">
        <v>91488</v>
      </c>
      <c r="AH612" s="7" t="str">
        <f>IF(COUNTIF(Returns!$A$2:$A$1635,Orders!AG612)&gt;0,"Returned","Not Returned")</f>
        <v>Not Returned</v>
      </c>
    </row>
    <row r="613" spans="5:34" ht="12.75" customHeight="1" thickTop="1" thickBot="1">
      <c r="E613" s="9">
        <v>21847</v>
      </c>
      <c r="F613" s="2" t="s">
        <v>37</v>
      </c>
      <c r="G613" s="2">
        <v>0.05</v>
      </c>
      <c r="H613" s="2">
        <v>328.14</v>
      </c>
      <c r="I613" s="2">
        <v>91.05</v>
      </c>
      <c r="J613" s="2">
        <v>1103</v>
      </c>
      <c r="K613" s="7" t="str">
        <f>IF(COUNTIF(Table1[Customer ID],Table1[[#This Row],[Customer ID]])&gt;1,"Repeat Customer","One-Time Customer")</f>
        <v>One-Time Customer</v>
      </c>
      <c r="L613" s="2" t="s">
        <v>1202</v>
      </c>
      <c r="M613" s="2" t="s">
        <v>39</v>
      </c>
      <c r="N613" s="2" t="s">
        <v>40</v>
      </c>
      <c r="O613" s="2" t="s">
        <v>29</v>
      </c>
      <c r="P613" s="2" t="s">
        <v>257</v>
      </c>
      <c r="Q613" s="2" t="s">
        <v>43</v>
      </c>
      <c r="R613" s="2" t="s">
        <v>468</v>
      </c>
      <c r="S613" s="2">
        <v>0.56999999999999995</v>
      </c>
      <c r="T613" s="7">
        <f>Table1[[#This Row],[Profit]]/Table1[[#This Row],[Sales]]</f>
        <v>0.33693085856183363</v>
      </c>
      <c r="U613" s="2" t="s">
        <v>33</v>
      </c>
      <c r="V613" s="2" t="s">
        <v>61</v>
      </c>
      <c r="W613" s="2" t="s">
        <v>496</v>
      </c>
      <c r="X613" s="2" t="s">
        <v>1203</v>
      </c>
      <c r="Y613" s="2">
        <v>68046</v>
      </c>
      <c r="Z613" s="10">
        <v>42104</v>
      </c>
      <c r="AA613" s="14" t="str">
        <f>TEXT(Table1[[#This Row],[Order Date]],"mmmm")</f>
        <v>April</v>
      </c>
      <c r="AB613" s="8" t="str">
        <f>TEXT(Table1[[#This Row],[Order Date]],"yyyy")</f>
        <v>2015</v>
      </c>
      <c r="AC613" s="10">
        <v>42105</v>
      </c>
      <c r="AD613" s="2">
        <v>772.04</v>
      </c>
      <c r="AE613" s="2">
        <v>7</v>
      </c>
      <c r="AF613" s="2">
        <v>2291.39</v>
      </c>
      <c r="AG613" s="2">
        <v>90977</v>
      </c>
      <c r="AH613" s="7" t="str">
        <f>IF(COUNTIF(Returns!$A$2:$A$1635,Orders!AG613)&gt;0,"Returned","Not Returned")</f>
        <v>Not Returned</v>
      </c>
    </row>
    <row r="614" spans="5:34" ht="12.75" customHeight="1" thickTop="1" thickBot="1">
      <c r="E614" s="11">
        <v>3847</v>
      </c>
      <c r="F614" s="12" t="s">
        <v>37</v>
      </c>
      <c r="G614" s="12">
        <v>0.05</v>
      </c>
      <c r="H614" s="12">
        <v>328.14</v>
      </c>
      <c r="I614" s="12">
        <v>91.05</v>
      </c>
      <c r="J614" s="12">
        <v>1104</v>
      </c>
      <c r="K614" s="7" t="str">
        <f>IF(COUNTIF(Table1[Customer ID],Table1[[#This Row],[Customer ID]])&gt;1,"Repeat Customer","One-Time Customer")</f>
        <v>One-Time Customer</v>
      </c>
      <c r="L614" s="12" t="s">
        <v>1204</v>
      </c>
      <c r="M614" s="12" t="s">
        <v>39</v>
      </c>
      <c r="N614" s="12" t="s">
        <v>40</v>
      </c>
      <c r="O614" s="12" t="s">
        <v>29</v>
      </c>
      <c r="P614" s="12" t="s">
        <v>257</v>
      </c>
      <c r="Q614" s="12" t="s">
        <v>43</v>
      </c>
      <c r="R614" s="12" t="s">
        <v>468</v>
      </c>
      <c r="S614" s="12">
        <v>0.56999999999999995</v>
      </c>
      <c r="T614" s="7">
        <f>Table1[[#This Row],[Profit]]/Table1[[#This Row],[Sales]]</f>
        <v>8.1327979167632292E-2</v>
      </c>
      <c r="U614" s="12" t="s">
        <v>33</v>
      </c>
      <c r="V614" s="12" t="s">
        <v>53</v>
      </c>
      <c r="W614" s="12" t="s">
        <v>71</v>
      </c>
      <c r="X614" s="12" t="s">
        <v>90</v>
      </c>
      <c r="Y614" s="12">
        <v>10282</v>
      </c>
      <c r="Z614" s="13">
        <v>42104</v>
      </c>
      <c r="AA614" s="14" t="str">
        <f>TEXT(Table1[[#This Row],[Order Date]],"mmmm")</f>
        <v>April</v>
      </c>
      <c r="AB614" s="8" t="str">
        <f>TEXT(Table1[[#This Row],[Order Date]],"yyyy")</f>
        <v>2015</v>
      </c>
      <c r="AC614" s="13">
        <v>42105</v>
      </c>
      <c r="AD614" s="12">
        <v>772.04</v>
      </c>
      <c r="AE614" s="12">
        <v>29</v>
      </c>
      <c r="AF614" s="12">
        <v>9492.92</v>
      </c>
      <c r="AG614" s="12">
        <v>27456</v>
      </c>
      <c r="AH614" s="7" t="str">
        <f>IF(COUNTIF(Returns!$A$2:$A$1635,Orders!AG614)&gt;0,"Returned","Not Returned")</f>
        <v>Not Returned</v>
      </c>
    </row>
    <row r="615" spans="5:34" ht="12.75" customHeight="1" thickTop="1" thickBot="1">
      <c r="E615" s="9">
        <v>2808</v>
      </c>
      <c r="F615" s="2" t="s">
        <v>56</v>
      </c>
      <c r="G615" s="2">
        <v>0.04</v>
      </c>
      <c r="H615" s="2">
        <v>6.35</v>
      </c>
      <c r="I615" s="2">
        <v>1.02</v>
      </c>
      <c r="J615" s="2">
        <v>1106</v>
      </c>
      <c r="K615" s="7" t="str">
        <f>IF(COUNTIF(Table1[Customer ID],Table1[[#This Row],[Customer ID]])&gt;1,"Repeat Customer","One-Time Customer")</f>
        <v>Repeat Customer</v>
      </c>
      <c r="L615" s="2" t="s">
        <v>1205</v>
      </c>
      <c r="M615" s="2" t="s">
        <v>49</v>
      </c>
      <c r="N615" s="2" t="s">
        <v>58</v>
      </c>
      <c r="O615" s="2" t="s">
        <v>29</v>
      </c>
      <c r="P615" s="2" t="s">
        <v>93</v>
      </c>
      <c r="Q615" s="2" t="s">
        <v>31</v>
      </c>
      <c r="R615" s="2" t="s">
        <v>887</v>
      </c>
      <c r="S615" s="2">
        <v>0.39</v>
      </c>
      <c r="T615" s="7">
        <f>Table1[[#This Row],[Profit]]/Table1[[#This Row],[Sales]]</f>
        <v>0.25719848023361697</v>
      </c>
      <c r="U615" s="2" t="s">
        <v>33</v>
      </c>
      <c r="V615" s="2" t="s">
        <v>61</v>
      </c>
      <c r="W615" s="2" t="s">
        <v>130</v>
      </c>
      <c r="X615" s="2" t="s">
        <v>787</v>
      </c>
      <c r="Y615" s="2">
        <v>75220</v>
      </c>
      <c r="Z615" s="10">
        <v>42144</v>
      </c>
      <c r="AA615" s="14" t="str">
        <f>TEXT(Table1[[#This Row],[Order Date]],"mmmm")</f>
        <v>May</v>
      </c>
      <c r="AB615" s="8" t="str">
        <f>TEXT(Table1[[#This Row],[Order Date]],"yyyy")</f>
        <v>2015</v>
      </c>
      <c r="AC615" s="10">
        <v>42147</v>
      </c>
      <c r="AD615" s="2">
        <v>81.91</v>
      </c>
      <c r="AE615" s="2">
        <v>52</v>
      </c>
      <c r="AF615" s="2">
        <v>318.47000000000003</v>
      </c>
      <c r="AG615" s="2">
        <v>20261</v>
      </c>
      <c r="AH615" s="7" t="str">
        <f>IF(COUNTIF(Returns!$A$2:$A$1635,Orders!AG615)&gt;0,"Returned","Not Returned")</f>
        <v>Not Returned</v>
      </c>
    </row>
    <row r="616" spans="5:34" ht="12.75" customHeight="1" thickTop="1" thickBot="1">
      <c r="E616" s="11">
        <v>106</v>
      </c>
      <c r="F616" s="12" t="s">
        <v>25</v>
      </c>
      <c r="G616" s="12">
        <v>0.01</v>
      </c>
      <c r="H616" s="12">
        <v>9.31</v>
      </c>
      <c r="I616" s="12">
        <v>3.98</v>
      </c>
      <c r="J616" s="12">
        <v>1106</v>
      </c>
      <c r="K616" s="7" t="str">
        <f>IF(COUNTIF(Table1[Customer ID],Table1[[#This Row],[Customer ID]])&gt;1,"Repeat Customer","One-Time Customer")</f>
        <v>Repeat Customer</v>
      </c>
      <c r="L616" s="12" t="s">
        <v>1205</v>
      </c>
      <c r="M616" s="12" t="s">
        <v>49</v>
      </c>
      <c r="N616" s="12" t="s">
        <v>58</v>
      </c>
      <c r="O616" s="12" t="s">
        <v>29</v>
      </c>
      <c r="P616" s="12" t="s">
        <v>174</v>
      </c>
      <c r="Q616" s="12" t="s">
        <v>51</v>
      </c>
      <c r="R616" s="12" t="s">
        <v>1206</v>
      </c>
      <c r="S616" s="12">
        <v>0.56000000000000005</v>
      </c>
      <c r="T616" s="7">
        <f>Table1[[#This Row],[Profit]]/Table1[[#This Row],[Sales]]</f>
        <v>-1.8570260324383261E-2</v>
      </c>
      <c r="U616" s="12" t="s">
        <v>33</v>
      </c>
      <c r="V616" s="12" t="s">
        <v>61</v>
      </c>
      <c r="W616" s="12" t="s">
        <v>130</v>
      </c>
      <c r="X616" s="12" t="s">
        <v>787</v>
      </c>
      <c r="Y616" s="12">
        <v>75220</v>
      </c>
      <c r="Z616" s="13">
        <v>42145</v>
      </c>
      <c r="AA616" s="14" t="str">
        <f>TEXT(Table1[[#This Row],[Order Date]],"mmmm")</f>
        <v>May</v>
      </c>
      <c r="AB616" s="8" t="str">
        <f>TEXT(Table1[[#This Row],[Order Date]],"yyyy")</f>
        <v>2015</v>
      </c>
      <c r="AC616" s="13">
        <v>42146</v>
      </c>
      <c r="AD616" s="12">
        <v>-10.9</v>
      </c>
      <c r="AE616" s="12">
        <v>61</v>
      </c>
      <c r="AF616" s="12">
        <v>586.96</v>
      </c>
      <c r="AG616" s="12">
        <v>646</v>
      </c>
      <c r="AH616" s="7" t="str">
        <f>IF(COUNTIF(Returns!$A$2:$A$1635,Orders!AG616)&gt;0,"Returned","Not Returned")</f>
        <v>Not Returned</v>
      </c>
    </row>
    <row r="617" spans="5:34" ht="12.75" customHeight="1" thickTop="1" thickBot="1">
      <c r="E617" s="9">
        <v>6443</v>
      </c>
      <c r="F617" s="2" t="s">
        <v>37</v>
      </c>
      <c r="G617" s="2">
        <v>0.08</v>
      </c>
      <c r="H617" s="2">
        <v>140.81</v>
      </c>
      <c r="I617" s="2">
        <v>24.49</v>
      </c>
      <c r="J617" s="2">
        <v>1106</v>
      </c>
      <c r="K617" s="7" t="str">
        <f>IF(COUNTIF(Table1[Customer ID],Table1[[#This Row],[Customer ID]])&gt;1,"Repeat Customer","One-Time Customer")</f>
        <v>Repeat Customer</v>
      </c>
      <c r="L617" s="2" t="s">
        <v>1205</v>
      </c>
      <c r="M617" s="2" t="s">
        <v>49</v>
      </c>
      <c r="N617" s="2" t="s">
        <v>114</v>
      </c>
      <c r="O617" s="2" t="s">
        <v>41</v>
      </c>
      <c r="P617" s="2" t="s">
        <v>42</v>
      </c>
      <c r="Q617" s="2" t="s">
        <v>236</v>
      </c>
      <c r="R617" s="2" t="s">
        <v>1207</v>
      </c>
      <c r="S617" s="2">
        <v>0.56999999999999995</v>
      </c>
      <c r="T617" s="7">
        <f>Table1[[#This Row],[Profit]]/Table1[[#This Row],[Sales]]</f>
        <v>0.10935998871617179</v>
      </c>
      <c r="U617" s="2" t="s">
        <v>33</v>
      </c>
      <c r="V617" s="2" t="s">
        <v>61</v>
      </c>
      <c r="W617" s="2" t="s">
        <v>130</v>
      </c>
      <c r="X617" s="2" t="s">
        <v>787</v>
      </c>
      <c r="Y617" s="2">
        <v>75220</v>
      </c>
      <c r="Z617" s="10">
        <v>42161</v>
      </c>
      <c r="AA617" s="14" t="str">
        <f>TEXT(Table1[[#This Row],[Order Date]],"mmmm")</f>
        <v>June</v>
      </c>
      <c r="AB617" s="8" t="str">
        <f>TEXT(Table1[[#This Row],[Order Date]],"yyyy")</f>
        <v>2015</v>
      </c>
      <c r="AC617" s="10">
        <v>42163</v>
      </c>
      <c r="AD617" s="2">
        <v>1232.79</v>
      </c>
      <c r="AE617" s="2">
        <v>81</v>
      </c>
      <c r="AF617" s="2">
        <v>11272.77</v>
      </c>
      <c r="AG617" s="2">
        <v>45824</v>
      </c>
      <c r="AH617" s="7" t="str">
        <f>IF(COUNTIF(Returns!$A$2:$A$1635,Orders!AG617)&gt;0,"Returned","Not Returned")</f>
        <v>Not Returned</v>
      </c>
    </row>
    <row r="618" spans="5:34" ht="12.75" customHeight="1" thickTop="1" thickBot="1">
      <c r="E618" s="11">
        <v>18106</v>
      </c>
      <c r="F618" s="12" t="s">
        <v>25</v>
      </c>
      <c r="G618" s="12">
        <v>0.01</v>
      </c>
      <c r="H618" s="12">
        <v>9.31</v>
      </c>
      <c r="I618" s="12">
        <v>3.98</v>
      </c>
      <c r="J618" s="12">
        <v>1107</v>
      </c>
      <c r="K618" s="7" t="str">
        <f>IF(COUNTIF(Table1[Customer ID],Table1[[#This Row],[Customer ID]])&gt;1,"Repeat Customer","One-Time Customer")</f>
        <v>One-Time Customer</v>
      </c>
      <c r="L618" s="12" t="s">
        <v>1208</v>
      </c>
      <c r="M618" s="12" t="s">
        <v>49</v>
      </c>
      <c r="N618" s="12" t="s">
        <v>58</v>
      </c>
      <c r="O618" s="12" t="s">
        <v>29</v>
      </c>
      <c r="P618" s="12" t="s">
        <v>174</v>
      </c>
      <c r="Q618" s="12" t="s">
        <v>51</v>
      </c>
      <c r="R618" s="12" t="s">
        <v>1206</v>
      </c>
      <c r="S618" s="12">
        <v>0.56000000000000005</v>
      </c>
      <c r="T618" s="7">
        <f>Table1[[#This Row],[Profit]]/Table1[[#This Row],[Sales]]</f>
        <v>1.510427492551792E-2</v>
      </c>
      <c r="U618" s="12" t="s">
        <v>33</v>
      </c>
      <c r="V618" s="12" t="s">
        <v>61</v>
      </c>
      <c r="W618" s="12" t="s">
        <v>130</v>
      </c>
      <c r="X618" s="12" t="s">
        <v>1209</v>
      </c>
      <c r="Y618" s="12">
        <v>77566</v>
      </c>
      <c r="Z618" s="13">
        <v>42145</v>
      </c>
      <c r="AA618" s="14" t="str">
        <f>TEXT(Table1[[#This Row],[Order Date]],"mmmm")</f>
        <v>May</v>
      </c>
      <c r="AB618" s="8" t="str">
        <f>TEXT(Table1[[#This Row],[Order Date]],"yyyy")</f>
        <v>2015</v>
      </c>
      <c r="AC618" s="13">
        <v>42146</v>
      </c>
      <c r="AD618" s="12">
        <v>2.1800000000000015</v>
      </c>
      <c r="AE618" s="12">
        <v>15</v>
      </c>
      <c r="AF618" s="12">
        <v>144.33000000000001</v>
      </c>
      <c r="AG618" s="12">
        <v>86411</v>
      </c>
      <c r="AH618" s="7" t="str">
        <f>IF(COUNTIF(Returns!$A$2:$A$1635,Orders!AG618)&gt;0,"Returned","Not Returned")</f>
        <v>Not Returned</v>
      </c>
    </row>
    <row r="619" spans="5:34" ht="12.75" customHeight="1" thickTop="1" thickBot="1">
      <c r="E619" s="9">
        <v>20807</v>
      </c>
      <c r="F619" s="2" t="s">
        <v>56</v>
      </c>
      <c r="G619" s="2">
        <v>0.09</v>
      </c>
      <c r="H619" s="2">
        <v>31.74</v>
      </c>
      <c r="I619" s="2">
        <v>12.62</v>
      </c>
      <c r="J619" s="2">
        <v>1108</v>
      </c>
      <c r="K619" s="7" t="str">
        <f>IF(COUNTIF(Table1[Customer ID],Table1[[#This Row],[Customer ID]])&gt;1,"Repeat Customer","One-Time Customer")</f>
        <v>Repeat Customer</v>
      </c>
      <c r="L619" s="2" t="s">
        <v>1210</v>
      </c>
      <c r="M619" s="2" t="s">
        <v>27</v>
      </c>
      <c r="N619" s="2" t="s">
        <v>58</v>
      </c>
      <c r="O619" s="2" t="s">
        <v>29</v>
      </c>
      <c r="P619" s="2" t="s">
        <v>109</v>
      </c>
      <c r="Q619" s="2" t="s">
        <v>59</v>
      </c>
      <c r="R619" s="2" t="s">
        <v>1058</v>
      </c>
      <c r="S619" s="2">
        <v>0.37</v>
      </c>
      <c r="T619" s="7">
        <f>Table1[[#This Row],[Profit]]/Table1[[#This Row],[Sales]]</f>
        <v>0.24804102753649973</v>
      </c>
      <c r="U619" s="2" t="s">
        <v>33</v>
      </c>
      <c r="V619" s="2" t="s">
        <v>61</v>
      </c>
      <c r="W619" s="2" t="s">
        <v>130</v>
      </c>
      <c r="X619" s="2" t="s">
        <v>1211</v>
      </c>
      <c r="Y619" s="2">
        <v>75146</v>
      </c>
      <c r="Z619" s="10">
        <v>42144</v>
      </c>
      <c r="AA619" s="14" t="str">
        <f>TEXT(Table1[[#This Row],[Order Date]],"mmmm")</f>
        <v>May</v>
      </c>
      <c r="AB619" s="8" t="str">
        <f>TEXT(Table1[[#This Row],[Order Date]],"yyyy")</f>
        <v>2015</v>
      </c>
      <c r="AC619" s="10">
        <v>42144</v>
      </c>
      <c r="AD619" s="2">
        <v>67.107500000000002</v>
      </c>
      <c r="AE619" s="2">
        <v>9</v>
      </c>
      <c r="AF619" s="2">
        <v>270.55</v>
      </c>
      <c r="AG619" s="2">
        <v>86409</v>
      </c>
      <c r="AH619" s="7" t="str">
        <f>IF(COUNTIF(Returns!$A$2:$A$1635,Orders!AG619)&gt;0,"Returned","Not Returned")</f>
        <v>Not Returned</v>
      </c>
    </row>
    <row r="620" spans="5:34" ht="12.75" customHeight="1" thickTop="1" thickBot="1">
      <c r="E620" s="11">
        <v>20808</v>
      </c>
      <c r="F620" s="12" t="s">
        <v>56</v>
      </c>
      <c r="G620" s="12">
        <v>0.04</v>
      </c>
      <c r="H620" s="12">
        <v>6.35</v>
      </c>
      <c r="I620" s="12">
        <v>1.02</v>
      </c>
      <c r="J620" s="12">
        <v>1108</v>
      </c>
      <c r="K620" s="7" t="str">
        <f>IF(COUNTIF(Table1[Customer ID],Table1[[#This Row],[Customer ID]])&gt;1,"Repeat Customer","One-Time Customer")</f>
        <v>Repeat Customer</v>
      </c>
      <c r="L620" s="12" t="s">
        <v>1210</v>
      </c>
      <c r="M620" s="12" t="s">
        <v>49</v>
      </c>
      <c r="N620" s="12" t="s">
        <v>58</v>
      </c>
      <c r="O620" s="12" t="s">
        <v>29</v>
      </c>
      <c r="P620" s="12" t="s">
        <v>93</v>
      </c>
      <c r="Q620" s="12" t="s">
        <v>31</v>
      </c>
      <c r="R620" s="12" t="s">
        <v>887</v>
      </c>
      <c r="S620" s="12">
        <v>0.39</v>
      </c>
      <c r="T620" s="7">
        <f>Table1[[#This Row],[Profit]]/Table1[[#This Row],[Sales]]</f>
        <v>0.69</v>
      </c>
      <c r="U620" s="12" t="s">
        <v>33</v>
      </c>
      <c r="V620" s="12" t="s">
        <v>61</v>
      </c>
      <c r="W620" s="12" t="s">
        <v>130</v>
      </c>
      <c r="X620" s="12" t="s">
        <v>1211</v>
      </c>
      <c r="Y620" s="12">
        <v>75146</v>
      </c>
      <c r="Z620" s="13">
        <v>42144</v>
      </c>
      <c r="AA620" s="14" t="str">
        <f>TEXT(Table1[[#This Row],[Order Date]],"mmmm")</f>
        <v>May</v>
      </c>
      <c r="AB620" s="8" t="str">
        <f>TEXT(Table1[[#This Row],[Order Date]],"yyyy")</f>
        <v>2015</v>
      </c>
      <c r="AC620" s="13">
        <v>42147</v>
      </c>
      <c r="AD620" s="12">
        <v>54.937799999999996</v>
      </c>
      <c r="AE620" s="12">
        <v>13</v>
      </c>
      <c r="AF620" s="12">
        <v>79.62</v>
      </c>
      <c r="AG620" s="12">
        <v>86409</v>
      </c>
      <c r="AH620" s="7" t="str">
        <f>IF(COUNTIF(Returns!$A$2:$A$1635,Orders!AG620)&gt;0,"Returned","Not Returned")</f>
        <v>Not Returned</v>
      </c>
    </row>
    <row r="621" spans="5:34" ht="12.75" customHeight="1" thickTop="1" thickBot="1">
      <c r="E621" s="9">
        <v>20809</v>
      </c>
      <c r="F621" s="2" t="s">
        <v>56</v>
      </c>
      <c r="G621" s="2">
        <v>0.02</v>
      </c>
      <c r="H621" s="2">
        <v>65.989999999999995</v>
      </c>
      <c r="I621" s="2">
        <v>8.99</v>
      </c>
      <c r="J621" s="2">
        <v>1108</v>
      </c>
      <c r="K621" s="7" t="str">
        <f>IF(COUNTIF(Table1[Customer ID],Table1[[#This Row],[Customer ID]])&gt;1,"Repeat Customer","One-Time Customer")</f>
        <v>Repeat Customer</v>
      </c>
      <c r="L621" s="2" t="s">
        <v>1210</v>
      </c>
      <c r="M621" s="2" t="s">
        <v>27</v>
      </c>
      <c r="N621" s="2" t="s">
        <v>58</v>
      </c>
      <c r="O621" s="2" t="s">
        <v>77</v>
      </c>
      <c r="P621" s="2" t="s">
        <v>78</v>
      </c>
      <c r="Q621" s="2" t="s">
        <v>59</v>
      </c>
      <c r="R621" s="2" t="s">
        <v>615</v>
      </c>
      <c r="S621" s="2">
        <v>0.56000000000000005</v>
      </c>
      <c r="T621" s="7">
        <f>Table1[[#This Row],[Profit]]/Table1[[#This Row],[Sales]]</f>
        <v>0.35064715813168257</v>
      </c>
      <c r="U621" s="2" t="s">
        <v>33</v>
      </c>
      <c r="V621" s="2" t="s">
        <v>61</v>
      </c>
      <c r="W621" s="2" t="s">
        <v>130</v>
      </c>
      <c r="X621" s="2" t="s">
        <v>1211</v>
      </c>
      <c r="Y621" s="2">
        <v>75146</v>
      </c>
      <c r="Z621" s="10">
        <v>42144</v>
      </c>
      <c r="AA621" s="14" t="str">
        <f>TEXT(Table1[[#This Row],[Order Date]],"mmmm")</f>
        <v>May</v>
      </c>
      <c r="AB621" s="8" t="str">
        <f>TEXT(Table1[[#This Row],[Order Date]],"yyyy")</f>
        <v>2015</v>
      </c>
      <c r="AC621" s="10">
        <v>42145</v>
      </c>
      <c r="AD621" s="2">
        <v>168.23699999999999</v>
      </c>
      <c r="AE621" s="2">
        <v>8</v>
      </c>
      <c r="AF621" s="2">
        <v>479.79</v>
      </c>
      <c r="AG621" s="2">
        <v>86409</v>
      </c>
      <c r="AH621" s="7" t="str">
        <f>IF(COUNTIF(Returns!$A$2:$A$1635,Orders!AG621)&gt;0,"Returned","Not Returned")</f>
        <v>Not Returned</v>
      </c>
    </row>
    <row r="622" spans="5:34" ht="12.75" customHeight="1" thickTop="1" thickBot="1">
      <c r="E622" s="11">
        <v>22480</v>
      </c>
      <c r="F622" s="12" t="s">
        <v>56</v>
      </c>
      <c r="G622" s="12">
        <v>0.08</v>
      </c>
      <c r="H622" s="12">
        <v>8.3699999999999992</v>
      </c>
      <c r="I622" s="12">
        <v>10.16</v>
      </c>
      <c r="J622" s="12">
        <v>1109</v>
      </c>
      <c r="K622" s="7" t="str">
        <f>IF(COUNTIF(Table1[Customer ID],Table1[[#This Row],[Customer ID]])&gt;1,"Repeat Customer","One-Time Customer")</f>
        <v>One-Time Customer</v>
      </c>
      <c r="L622" s="12" t="s">
        <v>1212</v>
      </c>
      <c r="M622" s="12" t="s">
        <v>49</v>
      </c>
      <c r="N622" s="12" t="s">
        <v>114</v>
      </c>
      <c r="O622" s="12" t="s">
        <v>41</v>
      </c>
      <c r="P622" s="12" t="s">
        <v>50</v>
      </c>
      <c r="Q622" s="12" t="s">
        <v>236</v>
      </c>
      <c r="R622" s="12" t="s">
        <v>1213</v>
      </c>
      <c r="S622" s="12">
        <v>0.59</v>
      </c>
      <c r="T622" s="7">
        <f>Table1[[#This Row],[Profit]]/Table1[[#This Row],[Sales]]</f>
        <v>-1.5527296082209379</v>
      </c>
      <c r="U622" s="12" t="s">
        <v>33</v>
      </c>
      <c r="V622" s="12" t="s">
        <v>61</v>
      </c>
      <c r="W622" s="12" t="s">
        <v>130</v>
      </c>
      <c r="X622" s="12" t="s">
        <v>1214</v>
      </c>
      <c r="Y622" s="12">
        <v>78041</v>
      </c>
      <c r="Z622" s="13">
        <v>42184</v>
      </c>
      <c r="AA622" s="14" t="str">
        <f>TEXT(Table1[[#This Row],[Order Date]],"mmmm")</f>
        <v>June</v>
      </c>
      <c r="AB622" s="8" t="str">
        <f>TEXT(Table1[[#This Row],[Order Date]],"yyyy")</f>
        <v>2015</v>
      </c>
      <c r="AC622" s="13">
        <v>42184</v>
      </c>
      <c r="AD622" s="12">
        <v>-169.232</v>
      </c>
      <c r="AE622" s="12">
        <v>13</v>
      </c>
      <c r="AF622" s="12">
        <v>108.99</v>
      </c>
      <c r="AG622" s="12">
        <v>86410</v>
      </c>
      <c r="AH622" s="7" t="str">
        <f>IF(COUNTIF(Returns!$A$2:$A$1635,Orders!AG622)&gt;0,"Returned","Not Returned")</f>
        <v>Not Returned</v>
      </c>
    </row>
    <row r="623" spans="5:34" ht="12.75" customHeight="1" thickTop="1" thickBot="1">
      <c r="E623" s="9">
        <v>20176</v>
      </c>
      <c r="F623" s="2" t="s">
        <v>37</v>
      </c>
      <c r="G623" s="2">
        <v>0.03</v>
      </c>
      <c r="H623" s="2">
        <v>300.98</v>
      </c>
      <c r="I623" s="2">
        <v>54.92</v>
      </c>
      <c r="J623" s="2">
        <v>1112</v>
      </c>
      <c r="K623" s="7" t="str">
        <f>IF(COUNTIF(Table1[Customer ID],Table1[[#This Row],[Customer ID]])&gt;1,"Repeat Customer","One-Time Customer")</f>
        <v>Repeat Customer</v>
      </c>
      <c r="L623" s="2" t="s">
        <v>1215</v>
      </c>
      <c r="M623" s="2" t="s">
        <v>39</v>
      </c>
      <c r="N623" s="2" t="s">
        <v>28</v>
      </c>
      <c r="O623" s="2" t="s">
        <v>41</v>
      </c>
      <c r="P623" s="2" t="s">
        <v>191</v>
      </c>
      <c r="Q623" s="2" t="s">
        <v>121</v>
      </c>
      <c r="R623" s="2" t="s">
        <v>192</v>
      </c>
      <c r="S623" s="2">
        <v>0.55000000000000004</v>
      </c>
      <c r="T623" s="7">
        <f>Table1[[#This Row],[Profit]]/Table1[[#This Row],[Sales]]</f>
        <v>0.36072724798884293</v>
      </c>
      <c r="U623" s="2" t="s">
        <v>33</v>
      </c>
      <c r="V623" s="2" t="s">
        <v>34</v>
      </c>
      <c r="W623" s="2" t="s">
        <v>45</v>
      </c>
      <c r="X623" s="2" t="s">
        <v>1216</v>
      </c>
      <c r="Y623" s="2">
        <v>92399</v>
      </c>
      <c r="Z623" s="10">
        <v>42096</v>
      </c>
      <c r="AA623" s="14" t="str">
        <f>TEXT(Table1[[#This Row],[Order Date]],"mmmm")</f>
        <v>April</v>
      </c>
      <c r="AB623" s="8" t="str">
        <f>TEXT(Table1[[#This Row],[Order Date]],"yyyy")</f>
        <v>2015</v>
      </c>
      <c r="AC623" s="10">
        <v>42098</v>
      </c>
      <c r="AD623" s="2">
        <v>1272.5808</v>
      </c>
      <c r="AE623" s="2">
        <v>12</v>
      </c>
      <c r="AF623" s="2">
        <v>3527.82</v>
      </c>
      <c r="AG623" s="2">
        <v>90832</v>
      </c>
      <c r="AH623" s="7" t="str">
        <f>IF(COUNTIF(Returns!$A$2:$A$1635,Orders!AG623)&gt;0,"Returned","Not Returned")</f>
        <v>Not Returned</v>
      </c>
    </row>
    <row r="624" spans="5:34" ht="12.75" customHeight="1" thickTop="1" thickBot="1">
      <c r="E624" s="11">
        <v>20177</v>
      </c>
      <c r="F624" s="12" t="s">
        <v>37</v>
      </c>
      <c r="G624" s="12">
        <v>0.02</v>
      </c>
      <c r="H624" s="12">
        <v>2550.14</v>
      </c>
      <c r="I624" s="12">
        <v>29.7</v>
      </c>
      <c r="J624" s="12">
        <v>1112</v>
      </c>
      <c r="K624" s="7" t="str">
        <f>IF(COUNTIF(Table1[Customer ID],Table1[[#This Row],[Customer ID]])&gt;1,"Repeat Customer","One-Time Customer")</f>
        <v>Repeat Customer</v>
      </c>
      <c r="L624" s="12" t="s">
        <v>1215</v>
      </c>
      <c r="M624" s="12" t="s">
        <v>39</v>
      </c>
      <c r="N624" s="12" t="s">
        <v>28</v>
      </c>
      <c r="O624" s="12" t="s">
        <v>77</v>
      </c>
      <c r="P624" s="12" t="s">
        <v>85</v>
      </c>
      <c r="Q624" s="12" t="s">
        <v>43</v>
      </c>
      <c r="R624" s="12" t="s">
        <v>1217</v>
      </c>
      <c r="S624" s="12">
        <v>0.56999999999999995</v>
      </c>
      <c r="T624" s="7">
        <f>Table1[[#This Row],[Profit]]/Table1[[#This Row],[Sales]]</f>
        <v>-1.1474027112453467</v>
      </c>
      <c r="U624" s="12" t="s">
        <v>33</v>
      </c>
      <c r="V624" s="12" t="s">
        <v>34</v>
      </c>
      <c r="W624" s="12" t="s">
        <v>45</v>
      </c>
      <c r="X624" s="12" t="s">
        <v>1216</v>
      </c>
      <c r="Y624" s="12">
        <v>92399</v>
      </c>
      <c r="Z624" s="13">
        <v>42096</v>
      </c>
      <c r="AA624" s="14" t="str">
        <f>TEXT(Table1[[#This Row],[Order Date]],"mmmm")</f>
        <v>April</v>
      </c>
      <c r="AB624" s="8" t="str">
        <f>TEXT(Table1[[#This Row],[Order Date]],"yyyy")</f>
        <v>2015</v>
      </c>
      <c r="AC624" s="13">
        <v>42098</v>
      </c>
      <c r="AD624" s="12">
        <v>-5390.7388920000003</v>
      </c>
      <c r="AE624" s="12">
        <v>2</v>
      </c>
      <c r="AF624" s="12">
        <v>4698.21</v>
      </c>
      <c r="AG624" s="12">
        <v>90832</v>
      </c>
      <c r="AH624" s="7" t="str">
        <f>IF(COUNTIF(Returns!$A$2:$A$1635,Orders!AG624)&gt;0,"Returned","Not Returned")</f>
        <v>Not Returned</v>
      </c>
    </row>
    <row r="625" spans="5:34" ht="12.75" customHeight="1" thickTop="1" thickBot="1">
      <c r="E625" s="9">
        <v>26060</v>
      </c>
      <c r="F625" s="2" t="s">
        <v>47</v>
      </c>
      <c r="G625" s="2">
        <v>0.01</v>
      </c>
      <c r="H625" s="2">
        <v>2.89</v>
      </c>
      <c r="I625" s="2">
        <v>0.5</v>
      </c>
      <c r="J625" s="2">
        <v>1113</v>
      </c>
      <c r="K625" s="7" t="str">
        <f>IF(COUNTIF(Table1[Customer ID],Table1[[#This Row],[Customer ID]])&gt;1,"Repeat Customer","One-Time Customer")</f>
        <v>Repeat Customer</v>
      </c>
      <c r="L625" s="2" t="s">
        <v>1218</v>
      </c>
      <c r="M625" s="2" t="s">
        <v>49</v>
      </c>
      <c r="N625" s="2" t="s">
        <v>28</v>
      </c>
      <c r="O625" s="2" t="s">
        <v>29</v>
      </c>
      <c r="P625" s="2" t="s">
        <v>134</v>
      </c>
      <c r="Q625" s="2" t="s">
        <v>59</v>
      </c>
      <c r="R625" s="2" t="s">
        <v>789</v>
      </c>
      <c r="S625" s="2">
        <v>0.38</v>
      </c>
      <c r="T625" s="7">
        <f>Table1[[#This Row],[Profit]]/Table1[[#This Row],[Sales]]</f>
        <v>0.69</v>
      </c>
      <c r="U625" s="2" t="s">
        <v>33</v>
      </c>
      <c r="V625" s="2" t="s">
        <v>34</v>
      </c>
      <c r="W625" s="2" t="s">
        <v>255</v>
      </c>
      <c r="X625" s="2" t="s">
        <v>1219</v>
      </c>
      <c r="Y625" s="2">
        <v>80004</v>
      </c>
      <c r="Z625" s="10">
        <v>42100</v>
      </c>
      <c r="AA625" s="14" t="str">
        <f>TEXT(Table1[[#This Row],[Order Date]],"mmmm")</f>
        <v>April</v>
      </c>
      <c r="AB625" s="8" t="str">
        <f>TEXT(Table1[[#This Row],[Order Date]],"yyyy")</f>
        <v>2015</v>
      </c>
      <c r="AC625" s="10">
        <v>42101</v>
      </c>
      <c r="AD625" s="2">
        <v>29.725199999999997</v>
      </c>
      <c r="AE625" s="2">
        <v>14</v>
      </c>
      <c r="AF625" s="2">
        <v>43.08</v>
      </c>
      <c r="AG625" s="2">
        <v>90833</v>
      </c>
      <c r="AH625" s="7" t="str">
        <f>IF(COUNTIF(Returns!$A$2:$A$1635,Orders!AG625)&gt;0,"Returned","Not Returned")</f>
        <v>Not Returned</v>
      </c>
    </row>
    <row r="626" spans="5:34" ht="12.75" customHeight="1" thickTop="1" thickBot="1">
      <c r="E626" s="11">
        <v>26061</v>
      </c>
      <c r="F626" s="12" t="s">
        <v>47</v>
      </c>
      <c r="G626" s="12">
        <v>0</v>
      </c>
      <c r="H626" s="12">
        <v>55.99</v>
      </c>
      <c r="I626" s="12">
        <v>5</v>
      </c>
      <c r="J626" s="12">
        <v>1113</v>
      </c>
      <c r="K626" s="7" t="str">
        <f>IF(COUNTIF(Table1[Customer ID],Table1[[#This Row],[Customer ID]])&gt;1,"Repeat Customer","One-Time Customer")</f>
        <v>Repeat Customer</v>
      </c>
      <c r="L626" s="12" t="s">
        <v>1218</v>
      </c>
      <c r="M626" s="12" t="s">
        <v>49</v>
      </c>
      <c r="N626" s="12" t="s">
        <v>28</v>
      </c>
      <c r="O626" s="12" t="s">
        <v>77</v>
      </c>
      <c r="P626" s="12" t="s">
        <v>78</v>
      </c>
      <c r="Q626" s="12" t="s">
        <v>51</v>
      </c>
      <c r="R626" s="12" t="s">
        <v>689</v>
      </c>
      <c r="S626" s="12">
        <v>0.8</v>
      </c>
      <c r="T626" s="7">
        <f>Table1[[#This Row],[Profit]]/Table1[[#This Row],[Sales]]</f>
        <v>-0.72262773722627738</v>
      </c>
      <c r="U626" s="12" t="s">
        <v>33</v>
      </c>
      <c r="V626" s="12" t="s">
        <v>34</v>
      </c>
      <c r="W626" s="12" t="s">
        <v>255</v>
      </c>
      <c r="X626" s="12" t="s">
        <v>1219</v>
      </c>
      <c r="Y626" s="12">
        <v>80004</v>
      </c>
      <c r="Z626" s="13">
        <v>42100</v>
      </c>
      <c r="AA626" s="14" t="str">
        <f>TEXT(Table1[[#This Row],[Order Date]],"mmmm")</f>
        <v>April</v>
      </c>
      <c r="AB626" s="8" t="str">
        <f>TEXT(Table1[[#This Row],[Order Date]],"yyyy")</f>
        <v>2015</v>
      </c>
      <c r="AC626" s="13">
        <v>42102</v>
      </c>
      <c r="AD626" s="12">
        <v>-187.11</v>
      </c>
      <c r="AE626" s="12">
        <v>5</v>
      </c>
      <c r="AF626" s="12">
        <v>258.93</v>
      </c>
      <c r="AG626" s="12">
        <v>90833</v>
      </c>
      <c r="AH626" s="7" t="str">
        <f>IF(COUNTIF(Returns!$A$2:$A$1635,Orders!AG626)&gt;0,"Returned","Not Returned")</f>
        <v>Not Returned</v>
      </c>
    </row>
    <row r="627" spans="5:34" ht="15" thickTop="1" thickBot="1">
      <c r="E627" s="9">
        <v>21579</v>
      </c>
      <c r="F627" s="2" t="s">
        <v>37</v>
      </c>
      <c r="G627" s="2">
        <v>0.06</v>
      </c>
      <c r="H627" s="2">
        <v>64.650000000000006</v>
      </c>
      <c r="I627" s="2">
        <v>35</v>
      </c>
      <c r="J627" s="2">
        <v>1117</v>
      </c>
      <c r="K627" s="7" t="str">
        <f>IF(COUNTIF(Table1[Customer ID],Table1[[#This Row],[Customer ID]])&gt;1,"Repeat Customer","One-Time Customer")</f>
        <v>One-Time Customer</v>
      </c>
      <c r="L627" s="2" t="s">
        <v>1220</v>
      </c>
      <c r="M627" s="2" t="s">
        <v>49</v>
      </c>
      <c r="N627" s="2" t="s">
        <v>40</v>
      </c>
      <c r="O627" s="2" t="s">
        <v>29</v>
      </c>
      <c r="P627" s="2" t="s">
        <v>141</v>
      </c>
      <c r="Q627" s="2" t="s">
        <v>236</v>
      </c>
      <c r="R627" s="2" t="s">
        <v>928</v>
      </c>
      <c r="S627" s="2">
        <v>0.8</v>
      </c>
      <c r="T627" s="7">
        <f>Table1[[#This Row],[Profit]]/Table1[[#This Row],[Sales]]</f>
        <v>-0.50175504322766573</v>
      </c>
      <c r="U627" s="2" t="s">
        <v>33</v>
      </c>
      <c r="V627" s="2" t="s">
        <v>34</v>
      </c>
      <c r="W627" s="2" t="s">
        <v>378</v>
      </c>
      <c r="X627" s="2" t="s">
        <v>1221</v>
      </c>
      <c r="Y627" s="2">
        <v>85705</v>
      </c>
      <c r="Z627" s="10">
        <v>42040</v>
      </c>
      <c r="AA627" s="14" t="str">
        <f>TEXT(Table1[[#This Row],[Order Date]],"mmmm")</f>
        <v>February</v>
      </c>
      <c r="AB627" s="8" t="str">
        <f>TEXT(Table1[[#This Row],[Order Date]],"yyyy")</f>
        <v>2015</v>
      </c>
      <c r="AC627" s="10">
        <v>42041</v>
      </c>
      <c r="AD627" s="2">
        <v>-139.28720000000001</v>
      </c>
      <c r="AE627" s="2">
        <v>4</v>
      </c>
      <c r="AF627" s="2">
        <v>277.60000000000002</v>
      </c>
      <c r="AG627" s="2">
        <v>86768</v>
      </c>
      <c r="AH627" s="7" t="str">
        <f>IF(COUNTIF(Returns!$A$2:$A$1635,Orders!AG627)&gt;0,"Returned","Not Returned")</f>
        <v>Not Returned</v>
      </c>
    </row>
    <row r="628" spans="5:34" ht="12.75" customHeight="1" thickTop="1" thickBot="1">
      <c r="E628" s="11">
        <v>21329</v>
      </c>
      <c r="F628" s="12" t="s">
        <v>106</v>
      </c>
      <c r="G628" s="12">
        <v>0.04</v>
      </c>
      <c r="H628" s="12">
        <v>19.98</v>
      </c>
      <c r="I628" s="12">
        <v>8.68</v>
      </c>
      <c r="J628" s="12">
        <v>1121</v>
      </c>
      <c r="K628" s="7" t="str">
        <f>IF(COUNTIF(Table1[Customer ID],Table1[[#This Row],[Customer ID]])&gt;1,"Repeat Customer","One-Time Customer")</f>
        <v>Repeat Customer</v>
      </c>
      <c r="L628" s="12" t="s">
        <v>1222</v>
      </c>
      <c r="M628" s="12" t="s">
        <v>49</v>
      </c>
      <c r="N628" s="12" t="s">
        <v>114</v>
      </c>
      <c r="O628" s="12" t="s">
        <v>29</v>
      </c>
      <c r="P628" s="12" t="s">
        <v>93</v>
      </c>
      <c r="Q628" s="12" t="s">
        <v>59</v>
      </c>
      <c r="R628" s="12" t="s">
        <v>1223</v>
      </c>
      <c r="S628" s="12">
        <v>0.37</v>
      </c>
      <c r="T628" s="7">
        <f>Table1[[#This Row],[Profit]]/Table1[[#This Row],[Sales]]</f>
        <v>0.64270411806712691</v>
      </c>
      <c r="U628" s="12" t="s">
        <v>33</v>
      </c>
      <c r="V628" s="12" t="s">
        <v>34</v>
      </c>
      <c r="W628" s="12" t="s">
        <v>45</v>
      </c>
      <c r="X628" s="12" t="s">
        <v>1224</v>
      </c>
      <c r="Y628" s="12">
        <v>92592</v>
      </c>
      <c r="Z628" s="13">
        <v>42042</v>
      </c>
      <c r="AA628" s="14" t="str">
        <f>TEXT(Table1[[#This Row],[Order Date]],"mmmm")</f>
        <v>February</v>
      </c>
      <c r="AB628" s="8" t="str">
        <f>TEXT(Table1[[#This Row],[Order Date]],"yyyy")</f>
        <v>2015</v>
      </c>
      <c r="AC628" s="13">
        <v>42049</v>
      </c>
      <c r="AD628" s="12">
        <v>108</v>
      </c>
      <c r="AE628" s="12">
        <v>8</v>
      </c>
      <c r="AF628" s="12">
        <v>168.04</v>
      </c>
      <c r="AG628" s="12">
        <v>86767</v>
      </c>
      <c r="AH628" s="7" t="str">
        <f>IF(COUNTIF(Returns!$A$2:$A$1635,Orders!AG628)&gt;0,"Returned","Not Returned")</f>
        <v>Not Returned</v>
      </c>
    </row>
    <row r="629" spans="5:34" ht="12.75" customHeight="1" thickTop="1" thickBot="1">
      <c r="E629" s="9">
        <v>21330</v>
      </c>
      <c r="F629" s="2" t="s">
        <v>106</v>
      </c>
      <c r="G629" s="2">
        <v>0.08</v>
      </c>
      <c r="H629" s="2">
        <v>125.99</v>
      </c>
      <c r="I629" s="2">
        <v>7.69</v>
      </c>
      <c r="J629" s="2">
        <v>1121</v>
      </c>
      <c r="K629" s="7" t="str">
        <f>IF(COUNTIF(Table1[Customer ID],Table1[[#This Row],[Customer ID]])&gt;1,"Repeat Customer","One-Time Customer")</f>
        <v>Repeat Customer</v>
      </c>
      <c r="L629" s="2" t="s">
        <v>1222</v>
      </c>
      <c r="M629" s="2" t="s">
        <v>49</v>
      </c>
      <c r="N629" s="2" t="s">
        <v>114</v>
      </c>
      <c r="O629" s="2" t="s">
        <v>77</v>
      </c>
      <c r="P629" s="2" t="s">
        <v>78</v>
      </c>
      <c r="Q629" s="2" t="s">
        <v>59</v>
      </c>
      <c r="R629" s="2" t="s">
        <v>1225</v>
      </c>
      <c r="S629" s="2">
        <v>0.57999999999999996</v>
      </c>
      <c r="T629" s="7">
        <f>Table1[[#This Row],[Profit]]/Table1[[#This Row],[Sales]]</f>
        <v>0.53614135842833988</v>
      </c>
      <c r="U629" s="2" t="s">
        <v>33</v>
      </c>
      <c r="V629" s="2" t="s">
        <v>34</v>
      </c>
      <c r="W629" s="2" t="s">
        <v>45</v>
      </c>
      <c r="X629" s="2" t="s">
        <v>1224</v>
      </c>
      <c r="Y629" s="2">
        <v>92592</v>
      </c>
      <c r="Z629" s="10">
        <v>42042</v>
      </c>
      <c r="AA629" s="14" t="str">
        <f>TEXT(Table1[[#This Row],[Order Date]],"mmmm")</f>
        <v>February</v>
      </c>
      <c r="AB629" s="8" t="str">
        <f>TEXT(Table1[[#This Row],[Order Date]],"yyyy")</f>
        <v>2015</v>
      </c>
      <c r="AC629" s="10">
        <v>42044</v>
      </c>
      <c r="AD629" s="2">
        <v>377.154</v>
      </c>
      <c r="AE629" s="2">
        <v>7</v>
      </c>
      <c r="AF629" s="2">
        <v>703.46</v>
      </c>
      <c r="AG629" s="2">
        <v>86767</v>
      </c>
      <c r="AH629" s="7" t="str">
        <f>IF(COUNTIF(Returns!$A$2:$A$1635,Orders!AG629)&gt;0,"Returned","Not Returned")</f>
        <v>Not Returned</v>
      </c>
    </row>
    <row r="630" spans="5:34" ht="12.75" customHeight="1" thickTop="1" thickBot="1">
      <c r="E630" s="11">
        <v>20612</v>
      </c>
      <c r="F630" s="12" t="s">
        <v>25</v>
      </c>
      <c r="G630" s="12">
        <v>0.03</v>
      </c>
      <c r="H630" s="12">
        <v>7.3</v>
      </c>
      <c r="I630" s="12">
        <v>7.72</v>
      </c>
      <c r="J630" s="12">
        <v>1123</v>
      </c>
      <c r="K630" s="7" t="str">
        <f>IF(COUNTIF(Table1[Customer ID],Table1[[#This Row],[Customer ID]])&gt;1,"Repeat Customer","One-Time Customer")</f>
        <v>Repeat Customer</v>
      </c>
      <c r="L630" s="12" t="s">
        <v>1226</v>
      </c>
      <c r="M630" s="12" t="s">
        <v>49</v>
      </c>
      <c r="N630" s="12" t="s">
        <v>58</v>
      </c>
      <c r="O630" s="12" t="s">
        <v>29</v>
      </c>
      <c r="P630" s="12" t="s">
        <v>109</v>
      </c>
      <c r="Q630" s="12" t="s">
        <v>59</v>
      </c>
      <c r="R630" s="12" t="s">
        <v>1227</v>
      </c>
      <c r="S630" s="12">
        <v>0.38</v>
      </c>
      <c r="T630" s="7">
        <f>Table1[[#This Row],[Profit]]/Table1[[#This Row],[Sales]]</f>
        <v>-1.2262522922497829</v>
      </c>
      <c r="U630" s="12" t="s">
        <v>33</v>
      </c>
      <c r="V630" s="12" t="s">
        <v>34</v>
      </c>
      <c r="W630" s="12" t="s">
        <v>45</v>
      </c>
      <c r="X630" s="12" t="s">
        <v>547</v>
      </c>
      <c r="Y630" s="12">
        <v>95661</v>
      </c>
      <c r="Z630" s="13">
        <v>42078</v>
      </c>
      <c r="AA630" s="14" t="str">
        <f>TEXT(Table1[[#This Row],[Order Date]],"mmmm")</f>
        <v>March</v>
      </c>
      <c r="AB630" s="8" t="str">
        <f>TEXT(Table1[[#This Row],[Order Date]],"yyyy")</f>
        <v>2015</v>
      </c>
      <c r="AC630" s="13">
        <v>42081</v>
      </c>
      <c r="AD630" s="12">
        <v>-127.05200000000001</v>
      </c>
      <c r="AE630" s="12">
        <v>14</v>
      </c>
      <c r="AF630" s="12">
        <v>103.61</v>
      </c>
      <c r="AG630" s="12">
        <v>87015</v>
      </c>
      <c r="AH630" s="7" t="str">
        <f>IF(COUNTIF(Returns!$A$2:$A$1635,Orders!AG630)&gt;0,"Returned","Not Returned")</f>
        <v>Not Returned</v>
      </c>
    </row>
    <row r="631" spans="5:34" ht="12.75" customHeight="1" thickTop="1" thickBot="1">
      <c r="E631" s="9">
        <v>18212</v>
      </c>
      <c r="F631" s="2" t="s">
        <v>25</v>
      </c>
      <c r="G631" s="2">
        <v>0.09</v>
      </c>
      <c r="H631" s="2">
        <v>175.99</v>
      </c>
      <c r="I631" s="2">
        <v>4.99</v>
      </c>
      <c r="J631" s="2">
        <v>1123</v>
      </c>
      <c r="K631" s="7" t="str">
        <f>IF(COUNTIF(Table1[Customer ID],Table1[[#This Row],[Customer ID]])&gt;1,"Repeat Customer","One-Time Customer")</f>
        <v>Repeat Customer</v>
      </c>
      <c r="L631" s="2" t="s">
        <v>1226</v>
      </c>
      <c r="M631" s="2" t="s">
        <v>49</v>
      </c>
      <c r="N631" s="2" t="s">
        <v>58</v>
      </c>
      <c r="O631" s="2" t="s">
        <v>77</v>
      </c>
      <c r="P631" s="2" t="s">
        <v>78</v>
      </c>
      <c r="Q631" s="2" t="s">
        <v>59</v>
      </c>
      <c r="R631" s="2" t="s">
        <v>139</v>
      </c>
      <c r="S631" s="2">
        <v>0.59</v>
      </c>
      <c r="T631" s="7">
        <f>Table1[[#This Row],[Profit]]/Table1[[#This Row],[Sales]]</f>
        <v>0.69000000000000006</v>
      </c>
      <c r="U631" s="2" t="s">
        <v>33</v>
      </c>
      <c r="V631" s="2" t="s">
        <v>34</v>
      </c>
      <c r="W631" s="2" t="s">
        <v>45</v>
      </c>
      <c r="X631" s="2" t="s">
        <v>547</v>
      </c>
      <c r="Y631" s="2">
        <v>95661</v>
      </c>
      <c r="Z631" s="10">
        <v>42175</v>
      </c>
      <c r="AA631" s="14" t="str">
        <f>TEXT(Table1[[#This Row],[Order Date]],"mmmm")</f>
        <v>June</v>
      </c>
      <c r="AB631" s="8" t="str">
        <f>TEXT(Table1[[#This Row],[Order Date]],"yyyy")</f>
        <v>2015</v>
      </c>
      <c r="AC631" s="10">
        <v>42177</v>
      </c>
      <c r="AD631" s="2">
        <v>2169.7464</v>
      </c>
      <c r="AE631" s="2">
        <v>22</v>
      </c>
      <c r="AF631" s="2">
        <v>3144.56</v>
      </c>
      <c r="AG631" s="2">
        <v>87016</v>
      </c>
      <c r="AH631" s="7" t="str">
        <f>IF(COUNTIF(Returns!$A$2:$A$1635,Orders!AG631)&gt;0,"Returned","Not Returned")</f>
        <v>Not Returned</v>
      </c>
    </row>
    <row r="632" spans="5:34" ht="12.75" customHeight="1" thickTop="1" thickBot="1">
      <c r="E632" s="11">
        <v>18211</v>
      </c>
      <c r="F632" s="12" t="s">
        <v>25</v>
      </c>
      <c r="G632" s="12">
        <v>0.09</v>
      </c>
      <c r="H632" s="12">
        <v>160.97999999999999</v>
      </c>
      <c r="I632" s="12">
        <v>35.020000000000003</v>
      </c>
      <c r="J632" s="12">
        <v>1124</v>
      </c>
      <c r="K632" s="7" t="str">
        <f>IF(COUNTIF(Table1[Customer ID],Table1[[#This Row],[Customer ID]])&gt;1,"Repeat Customer","One-Time Customer")</f>
        <v>One-Time Customer</v>
      </c>
      <c r="L632" s="12" t="s">
        <v>1228</v>
      </c>
      <c r="M632" s="12" t="s">
        <v>39</v>
      </c>
      <c r="N632" s="12" t="s">
        <v>58</v>
      </c>
      <c r="O632" s="12" t="s">
        <v>41</v>
      </c>
      <c r="P632" s="12" t="s">
        <v>191</v>
      </c>
      <c r="Q632" s="12" t="s">
        <v>121</v>
      </c>
      <c r="R632" s="12" t="s">
        <v>748</v>
      </c>
      <c r="S632" s="12">
        <v>0.72</v>
      </c>
      <c r="T632" s="7">
        <f>Table1[[#This Row],[Profit]]/Table1[[#This Row],[Sales]]</f>
        <v>-8.6667269752960782E-2</v>
      </c>
      <c r="U632" s="12" t="s">
        <v>33</v>
      </c>
      <c r="V632" s="12" t="s">
        <v>53</v>
      </c>
      <c r="W632" s="12" t="s">
        <v>228</v>
      </c>
      <c r="X632" s="12" t="s">
        <v>1229</v>
      </c>
      <c r="Y632" s="12">
        <v>6360</v>
      </c>
      <c r="Z632" s="13">
        <v>42175</v>
      </c>
      <c r="AA632" s="14" t="str">
        <f>TEXT(Table1[[#This Row],[Order Date]],"mmmm")</f>
        <v>June</v>
      </c>
      <c r="AB632" s="8" t="str">
        <f>TEXT(Table1[[#This Row],[Order Date]],"yyyy")</f>
        <v>2015</v>
      </c>
      <c r="AC632" s="13">
        <v>42176</v>
      </c>
      <c r="AD632" s="12">
        <v>-229.93</v>
      </c>
      <c r="AE632" s="12">
        <v>18</v>
      </c>
      <c r="AF632" s="12">
        <v>2653.02</v>
      </c>
      <c r="AG632" s="12">
        <v>87016</v>
      </c>
      <c r="AH632" s="7" t="str">
        <f>IF(COUNTIF(Returns!$A$2:$A$1635,Orders!AG632)&gt;0,"Returned","Not Returned")</f>
        <v>Not Returned</v>
      </c>
    </row>
    <row r="633" spans="5:34" ht="12.75" customHeight="1" thickTop="1" thickBot="1">
      <c r="E633" s="9">
        <v>22052</v>
      </c>
      <c r="F633" s="2" t="s">
        <v>56</v>
      </c>
      <c r="G633" s="2">
        <v>0.02</v>
      </c>
      <c r="H633" s="2">
        <v>4.0599999999999996</v>
      </c>
      <c r="I633" s="2">
        <v>6.89</v>
      </c>
      <c r="J633" s="2">
        <v>1127</v>
      </c>
      <c r="K633" s="7" t="str">
        <f>IF(COUNTIF(Table1[Customer ID],Table1[[#This Row],[Customer ID]])&gt;1,"Repeat Customer","One-Time Customer")</f>
        <v>Repeat Customer</v>
      </c>
      <c r="L633" s="2" t="s">
        <v>1230</v>
      </c>
      <c r="M633" s="2" t="s">
        <v>49</v>
      </c>
      <c r="N633" s="2" t="s">
        <v>114</v>
      </c>
      <c r="O633" s="2" t="s">
        <v>29</v>
      </c>
      <c r="P633" s="2" t="s">
        <v>257</v>
      </c>
      <c r="Q633" s="2" t="s">
        <v>59</v>
      </c>
      <c r="R633" s="2" t="s">
        <v>910</v>
      </c>
      <c r="S633" s="2">
        <v>0.6</v>
      </c>
      <c r="T633" s="7">
        <f>Table1[[#This Row],[Profit]]/Table1[[#This Row],[Sales]]</f>
        <v>-1.4030115252207751</v>
      </c>
      <c r="U633" s="2" t="s">
        <v>33</v>
      </c>
      <c r="V633" s="2" t="s">
        <v>61</v>
      </c>
      <c r="W633" s="2" t="s">
        <v>130</v>
      </c>
      <c r="X633" s="2" t="s">
        <v>1231</v>
      </c>
      <c r="Y633" s="2">
        <v>78852</v>
      </c>
      <c r="Z633" s="10">
        <v>42059</v>
      </c>
      <c r="AA633" s="14" t="str">
        <f>TEXT(Table1[[#This Row],[Order Date]],"mmmm")</f>
        <v>February</v>
      </c>
      <c r="AB633" s="8" t="str">
        <f>TEXT(Table1[[#This Row],[Order Date]],"yyyy")</f>
        <v>2015</v>
      </c>
      <c r="AC633" s="10">
        <v>42061</v>
      </c>
      <c r="AD633" s="2">
        <v>-93.735199999999992</v>
      </c>
      <c r="AE633" s="2">
        <v>16</v>
      </c>
      <c r="AF633" s="2">
        <v>66.81</v>
      </c>
      <c r="AG633" s="2">
        <v>87221</v>
      </c>
      <c r="AH633" s="7" t="str">
        <f>IF(COUNTIF(Returns!$A$2:$A$1635,Orders!AG633)&gt;0,"Returned","Not Returned")</f>
        <v>Not Returned</v>
      </c>
    </row>
    <row r="634" spans="5:34" ht="12.75" customHeight="1" thickTop="1" thickBot="1">
      <c r="E634" s="11">
        <v>26377</v>
      </c>
      <c r="F634" s="12" t="s">
        <v>106</v>
      </c>
      <c r="G634" s="12">
        <v>0.04</v>
      </c>
      <c r="H634" s="12">
        <v>4.71</v>
      </c>
      <c r="I634" s="12">
        <v>0.7</v>
      </c>
      <c r="J634" s="12">
        <v>1127</v>
      </c>
      <c r="K634" s="7" t="str">
        <f>IF(COUNTIF(Table1[Customer ID],Table1[[#This Row],[Customer ID]])&gt;1,"Repeat Customer","One-Time Customer")</f>
        <v>Repeat Customer</v>
      </c>
      <c r="L634" s="12" t="s">
        <v>1230</v>
      </c>
      <c r="M634" s="12" t="s">
        <v>49</v>
      </c>
      <c r="N634" s="12" t="s">
        <v>114</v>
      </c>
      <c r="O634" s="12" t="s">
        <v>29</v>
      </c>
      <c r="P634" s="12" t="s">
        <v>66</v>
      </c>
      <c r="Q634" s="12" t="s">
        <v>31</v>
      </c>
      <c r="R634" s="12" t="s">
        <v>1232</v>
      </c>
      <c r="S634" s="12">
        <v>0.8</v>
      </c>
      <c r="T634" s="7">
        <f>Table1[[#This Row],[Profit]]/Table1[[#This Row],[Sales]]</f>
        <v>5.0044189129474156E-2</v>
      </c>
      <c r="U634" s="12" t="s">
        <v>33</v>
      </c>
      <c r="V634" s="12" t="s">
        <v>61</v>
      </c>
      <c r="W634" s="12" t="s">
        <v>130</v>
      </c>
      <c r="X634" s="12" t="s">
        <v>1231</v>
      </c>
      <c r="Y634" s="12">
        <v>78852</v>
      </c>
      <c r="Z634" s="13">
        <v>42177</v>
      </c>
      <c r="AA634" s="14" t="str">
        <f>TEXT(Table1[[#This Row],[Order Date]],"mmmm")</f>
        <v>June</v>
      </c>
      <c r="AB634" s="8" t="str">
        <f>TEXT(Table1[[#This Row],[Order Date]],"yyyy")</f>
        <v>2015</v>
      </c>
      <c r="AC634" s="13">
        <v>42181</v>
      </c>
      <c r="AD634" s="12">
        <v>4.53</v>
      </c>
      <c r="AE634" s="12">
        <v>19</v>
      </c>
      <c r="AF634" s="12">
        <v>90.52</v>
      </c>
      <c r="AG634" s="12">
        <v>87222</v>
      </c>
      <c r="AH634" s="7" t="str">
        <f>IF(COUNTIF(Returns!$A$2:$A$1635,Orders!AG634)&gt;0,"Returned","Not Returned")</f>
        <v>Not Returned</v>
      </c>
    </row>
    <row r="635" spans="5:34" ht="12.75" customHeight="1" thickTop="1" thickBot="1">
      <c r="E635" s="9">
        <v>26378</v>
      </c>
      <c r="F635" s="2" t="s">
        <v>106</v>
      </c>
      <c r="G635" s="2">
        <v>0.06</v>
      </c>
      <c r="H635" s="2">
        <v>4.2</v>
      </c>
      <c r="I635" s="2">
        <v>2.2599999999999998</v>
      </c>
      <c r="J635" s="2">
        <v>1128</v>
      </c>
      <c r="K635" s="7" t="str">
        <f>IF(COUNTIF(Table1[Customer ID],Table1[[#This Row],[Customer ID]])&gt;1,"Repeat Customer","One-Time Customer")</f>
        <v>One-Time Customer</v>
      </c>
      <c r="L635" s="2" t="s">
        <v>1233</v>
      </c>
      <c r="M635" s="2" t="s">
        <v>49</v>
      </c>
      <c r="N635" s="2" t="s">
        <v>114</v>
      </c>
      <c r="O635" s="2" t="s">
        <v>29</v>
      </c>
      <c r="P635" s="2" t="s">
        <v>93</v>
      </c>
      <c r="Q635" s="2" t="s">
        <v>31</v>
      </c>
      <c r="R635" s="2" t="s">
        <v>1234</v>
      </c>
      <c r="S635" s="2">
        <v>0.36</v>
      </c>
      <c r="T635" s="7">
        <f>Table1[[#This Row],[Profit]]/Table1[[#This Row],[Sales]]</f>
        <v>0.17473646596390924</v>
      </c>
      <c r="U635" s="2" t="s">
        <v>33</v>
      </c>
      <c r="V635" s="2" t="s">
        <v>61</v>
      </c>
      <c r="W635" s="2" t="s">
        <v>130</v>
      </c>
      <c r="X635" s="2" t="s">
        <v>1235</v>
      </c>
      <c r="Y635" s="2">
        <v>78539</v>
      </c>
      <c r="Z635" s="10">
        <v>42177</v>
      </c>
      <c r="AA635" s="14" t="str">
        <f>TEXT(Table1[[#This Row],[Order Date]],"mmmm")</f>
        <v>June</v>
      </c>
      <c r="AB635" s="8" t="str">
        <f>TEXT(Table1[[#This Row],[Order Date]],"yyyy")</f>
        <v>2015</v>
      </c>
      <c r="AC635" s="10">
        <v>42182</v>
      </c>
      <c r="AD635" s="2">
        <v>9.7799999999999994</v>
      </c>
      <c r="AE635" s="2">
        <v>13</v>
      </c>
      <c r="AF635" s="2">
        <v>55.97</v>
      </c>
      <c r="AG635" s="2">
        <v>87222</v>
      </c>
      <c r="AH635" s="7" t="str">
        <f>IF(COUNTIF(Returns!$A$2:$A$1635,Orders!AG635)&gt;0,"Returned","Not Returned")</f>
        <v>Not Returned</v>
      </c>
    </row>
    <row r="636" spans="5:34" ht="12.75" customHeight="1" thickTop="1" thickBot="1">
      <c r="E636" s="11">
        <v>4501</v>
      </c>
      <c r="F636" s="12" t="s">
        <v>106</v>
      </c>
      <c r="G636" s="12">
        <v>0.04</v>
      </c>
      <c r="H636" s="12">
        <v>8.6</v>
      </c>
      <c r="I636" s="12">
        <v>6.19</v>
      </c>
      <c r="J636" s="12">
        <v>1129</v>
      </c>
      <c r="K636" s="7" t="str">
        <f>IF(COUNTIF(Table1[Customer ID],Table1[[#This Row],[Customer ID]])&gt;1,"Repeat Customer","One-Time Customer")</f>
        <v>Repeat Customer</v>
      </c>
      <c r="L636" s="12" t="s">
        <v>1236</v>
      </c>
      <c r="M636" s="12" t="s">
        <v>49</v>
      </c>
      <c r="N636" s="12" t="s">
        <v>40</v>
      </c>
      <c r="O636" s="12" t="s">
        <v>29</v>
      </c>
      <c r="P636" s="12" t="s">
        <v>109</v>
      </c>
      <c r="Q636" s="12" t="s">
        <v>59</v>
      </c>
      <c r="R636" s="12" t="s">
        <v>924</v>
      </c>
      <c r="S636" s="12">
        <v>0.38</v>
      </c>
      <c r="T636" s="7">
        <f>Table1[[#This Row],[Profit]]/Table1[[#This Row],[Sales]]</f>
        <v>-0.20475357761663351</v>
      </c>
      <c r="U636" s="12" t="s">
        <v>33</v>
      </c>
      <c r="V636" s="12" t="s">
        <v>53</v>
      </c>
      <c r="W636" s="12" t="s">
        <v>193</v>
      </c>
      <c r="X636" s="12" t="s">
        <v>194</v>
      </c>
      <c r="Y636" s="12">
        <v>2118</v>
      </c>
      <c r="Z636" s="13">
        <v>42051</v>
      </c>
      <c r="AA636" s="14" t="str">
        <f>TEXT(Table1[[#This Row],[Order Date]],"mmmm")</f>
        <v>February</v>
      </c>
      <c r="AB636" s="8" t="str">
        <f>TEXT(Table1[[#This Row],[Order Date]],"yyyy")</f>
        <v>2015</v>
      </c>
      <c r="AC636" s="13">
        <v>42058</v>
      </c>
      <c r="AD636" s="12">
        <v>-63.813500000000005</v>
      </c>
      <c r="AE636" s="12">
        <v>37</v>
      </c>
      <c r="AF636" s="12">
        <v>311.66000000000003</v>
      </c>
      <c r="AG636" s="12">
        <v>32037</v>
      </c>
      <c r="AH636" s="7" t="str">
        <f>IF(COUNTIF(Returns!$A$2:$A$1635,Orders!AG636)&gt;0,"Returned","Not Returned")</f>
        <v>Not Returned</v>
      </c>
    </row>
    <row r="637" spans="5:34" ht="12.75" customHeight="1" thickTop="1" thickBot="1">
      <c r="E637" s="9">
        <v>4502</v>
      </c>
      <c r="F637" s="2" t="s">
        <v>106</v>
      </c>
      <c r="G637" s="2">
        <v>7.0000000000000007E-2</v>
      </c>
      <c r="H637" s="2">
        <v>699.99</v>
      </c>
      <c r="I637" s="2">
        <v>24.49</v>
      </c>
      <c r="J637" s="2">
        <v>1129</v>
      </c>
      <c r="K637" s="7" t="str">
        <f>IF(COUNTIF(Table1[Customer ID],Table1[[#This Row],[Customer ID]])&gt;1,"Repeat Customer","One-Time Customer")</f>
        <v>Repeat Customer</v>
      </c>
      <c r="L637" s="2" t="s">
        <v>1236</v>
      </c>
      <c r="M637" s="2" t="s">
        <v>49</v>
      </c>
      <c r="N637" s="2" t="s">
        <v>40</v>
      </c>
      <c r="O637" s="2" t="s">
        <v>77</v>
      </c>
      <c r="P637" s="2" t="s">
        <v>587</v>
      </c>
      <c r="Q637" s="2" t="s">
        <v>236</v>
      </c>
      <c r="R637" s="2" t="s">
        <v>1237</v>
      </c>
      <c r="S637" s="2">
        <v>0.54</v>
      </c>
      <c r="T637" s="7">
        <f>Table1[[#This Row],[Profit]]/Table1[[#This Row],[Sales]]</f>
        <v>3.2982476063395626E-2</v>
      </c>
      <c r="U637" s="2" t="s">
        <v>33</v>
      </c>
      <c r="V637" s="2" t="s">
        <v>53</v>
      </c>
      <c r="W637" s="2" t="s">
        <v>193</v>
      </c>
      <c r="X637" s="2" t="s">
        <v>194</v>
      </c>
      <c r="Y637" s="2">
        <v>2118</v>
      </c>
      <c r="Z637" s="10">
        <v>42051</v>
      </c>
      <c r="AA637" s="14" t="str">
        <f>TEXT(Table1[[#This Row],[Order Date]],"mmmm")</f>
        <v>February</v>
      </c>
      <c r="AB637" s="8" t="str">
        <f>TEXT(Table1[[#This Row],[Order Date]],"yyyy")</f>
        <v>2015</v>
      </c>
      <c r="AC637" s="10">
        <v>42055</v>
      </c>
      <c r="AD637" s="2">
        <v>325.29000000000002</v>
      </c>
      <c r="AE637" s="2">
        <v>15</v>
      </c>
      <c r="AF637" s="2">
        <v>9862.51</v>
      </c>
      <c r="AG637" s="2">
        <v>32037</v>
      </c>
      <c r="AH637" s="7" t="str">
        <f>IF(COUNTIF(Returns!$A$2:$A$1635,Orders!AG637)&gt;0,"Returned","Not Returned")</f>
        <v>Not Returned</v>
      </c>
    </row>
    <row r="638" spans="5:34" ht="12.75" customHeight="1" thickTop="1" thickBot="1">
      <c r="E638" s="11">
        <v>6891</v>
      </c>
      <c r="F638" s="12" t="s">
        <v>37</v>
      </c>
      <c r="G638" s="12">
        <v>0.05</v>
      </c>
      <c r="H638" s="12">
        <v>5.78</v>
      </c>
      <c r="I638" s="12">
        <v>7.64</v>
      </c>
      <c r="J638" s="12">
        <v>1129</v>
      </c>
      <c r="K638" s="7" t="str">
        <f>IF(COUNTIF(Table1[Customer ID],Table1[[#This Row],[Customer ID]])&gt;1,"Repeat Customer","One-Time Customer")</f>
        <v>Repeat Customer</v>
      </c>
      <c r="L638" s="12" t="s">
        <v>1236</v>
      </c>
      <c r="M638" s="12" t="s">
        <v>27</v>
      </c>
      <c r="N638" s="12" t="s">
        <v>28</v>
      </c>
      <c r="O638" s="12" t="s">
        <v>29</v>
      </c>
      <c r="P638" s="12" t="s">
        <v>93</v>
      </c>
      <c r="Q638" s="12" t="s">
        <v>59</v>
      </c>
      <c r="R638" s="12" t="s">
        <v>1238</v>
      </c>
      <c r="S638" s="12">
        <v>0.36</v>
      </c>
      <c r="T638" s="7">
        <f>Table1[[#This Row],[Profit]]/Table1[[#This Row],[Sales]]</f>
        <v>-0.65413449072769292</v>
      </c>
      <c r="U638" s="12" t="s">
        <v>33</v>
      </c>
      <c r="V638" s="12" t="s">
        <v>53</v>
      </c>
      <c r="W638" s="12" t="s">
        <v>193</v>
      </c>
      <c r="X638" s="12" t="s">
        <v>194</v>
      </c>
      <c r="Y638" s="12">
        <v>2118</v>
      </c>
      <c r="Z638" s="13">
        <v>42092</v>
      </c>
      <c r="AA638" s="14" t="str">
        <f>TEXT(Table1[[#This Row],[Order Date]],"mmmm")</f>
        <v>March</v>
      </c>
      <c r="AB638" s="8" t="str">
        <f>TEXT(Table1[[#This Row],[Order Date]],"yyyy")</f>
        <v>2015</v>
      </c>
      <c r="AC638" s="13">
        <v>42094</v>
      </c>
      <c r="AD638" s="12">
        <v>-116.05</v>
      </c>
      <c r="AE638" s="12">
        <v>29</v>
      </c>
      <c r="AF638" s="12">
        <v>177.41</v>
      </c>
      <c r="AG638" s="12">
        <v>49125</v>
      </c>
      <c r="AH638" s="7" t="str">
        <f>IF(COUNTIF(Returns!$A$2:$A$1635,Orders!AG638)&gt;0,"Returned","Not Returned")</f>
        <v>Not Returned</v>
      </c>
    </row>
    <row r="639" spans="5:34" ht="12.75" customHeight="1" thickTop="1" thickBot="1">
      <c r="E639" s="9">
        <v>1917</v>
      </c>
      <c r="F639" s="2" t="s">
        <v>56</v>
      </c>
      <c r="G639" s="2">
        <v>0.02</v>
      </c>
      <c r="H639" s="2">
        <v>7.64</v>
      </c>
      <c r="I639" s="2">
        <v>1.39</v>
      </c>
      <c r="J639" s="2">
        <v>1129</v>
      </c>
      <c r="K639" s="7" t="str">
        <f>IF(COUNTIF(Table1[Customer ID],Table1[[#This Row],[Customer ID]])&gt;1,"Repeat Customer","One-Time Customer")</f>
        <v>Repeat Customer</v>
      </c>
      <c r="L639" s="2" t="s">
        <v>1236</v>
      </c>
      <c r="M639" s="2" t="s">
        <v>49</v>
      </c>
      <c r="N639" s="2" t="s">
        <v>40</v>
      </c>
      <c r="O639" s="2" t="s">
        <v>29</v>
      </c>
      <c r="P639" s="2" t="s">
        <v>69</v>
      </c>
      <c r="Q639" s="2" t="s">
        <v>59</v>
      </c>
      <c r="R639" s="2" t="s">
        <v>1239</v>
      </c>
      <c r="S639" s="2">
        <v>0.36</v>
      </c>
      <c r="T639" s="7">
        <f>Table1[[#This Row],[Profit]]/Table1[[#This Row],[Sales]]</f>
        <v>0.2884667371163156</v>
      </c>
      <c r="U639" s="2" t="s">
        <v>33</v>
      </c>
      <c r="V639" s="2" t="s">
        <v>53</v>
      </c>
      <c r="W639" s="2" t="s">
        <v>193</v>
      </c>
      <c r="X639" s="2" t="s">
        <v>194</v>
      </c>
      <c r="Y639" s="2">
        <v>2118</v>
      </c>
      <c r="Z639" s="10">
        <v>42145</v>
      </c>
      <c r="AA639" s="14" t="str">
        <f>TEXT(Table1[[#This Row],[Order Date]],"mmmm")</f>
        <v>May</v>
      </c>
      <c r="AB639" s="8" t="str">
        <f>TEXT(Table1[[#This Row],[Order Date]],"yyyy")</f>
        <v>2015</v>
      </c>
      <c r="AC639" s="10">
        <v>42147</v>
      </c>
      <c r="AD639" s="2">
        <v>117.38</v>
      </c>
      <c r="AE639" s="2">
        <v>52</v>
      </c>
      <c r="AF639" s="2">
        <v>406.91</v>
      </c>
      <c r="AG639" s="2">
        <v>13735</v>
      </c>
      <c r="AH639" s="7" t="str">
        <f>IF(COUNTIF(Returns!$A$2:$A$1635,Orders!AG639)&gt;0,"Returned","Not Returned")</f>
        <v>Not Returned</v>
      </c>
    </row>
    <row r="640" spans="5:34" ht="12.75" customHeight="1" thickTop="1" thickBot="1">
      <c r="E640" s="11">
        <v>5568</v>
      </c>
      <c r="F640" s="12" t="s">
        <v>106</v>
      </c>
      <c r="G640" s="12">
        <v>0.03</v>
      </c>
      <c r="H640" s="12">
        <v>30.98</v>
      </c>
      <c r="I640" s="12">
        <v>6.5</v>
      </c>
      <c r="J640" s="12">
        <v>1129</v>
      </c>
      <c r="K640" s="7" t="str">
        <f>IF(COUNTIF(Table1[Customer ID],Table1[[#This Row],[Customer ID]])&gt;1,"Repeat Customer","One-Time Customer")</f>
        <v>Repeat Customer</v>
      </c>
      <c r="L640" s="12" t="s">
        <v>1236</v>
      </c>
      <c r="M640" s="12" t="s">
        <v>49</v>
      </c>
      <c r="N640" s="12" t="s">
        <v>28</v>
      </c>
      <c r="O640" s="12" t="s">
        <v>77</v>
      </c>
      <c r="P640" s="12" t="s">
        <v>180</v>
      </c>
      <c r="Q640" s="12" t="s">
        <v>59</v>
      </c>
      <c r="R640" s="12" t="s">
        <v>1240</v>
      </c>
      <c r="S640" s="12">
        <v>0.79</v>
      </c>
      <c r="T640" s="7">
        <f>Table1[[#This Row],[Profit]]/Table1[[#This Row],[Sales]]</f>
        <v>-0.10825094400528493</v>
      </c>
      <c r="U640" s="12" t="s">
        <v>33</v>
      </c>
      <c r="V640" s="12" t="s">
        <v>53</v>
      </c>
      <c r="W640" s="12" t="s">
        <v>193</v>
      </c>
      <c r="X640" s="12" t="s">
        <v>194</v>
      </c>
      <c r="Y640" s="12">
        <v>2118</v>
      </c>
      <c r="Z640" s="13">
        <v>42168</v>
      </c>
      <c r="AA640" s="14" t="str">
        <f>TEXT(Table1[[#This Row],[Order Date]],"mmmm")</f>
        <v>June</v>
      </c>
      <c r="AB640" s="8" t="str">
        <f>TEXT(Table1[[#This Row],[Order Date]],"yyyy")</f>
        <v>2015</v>
      </c>
      <c r="AC640" s="13">
        <v>42172</v>
      </c>
      <c r="AD640" s="12">
        <v>-144.19999999999999</v>
      </c>
      <c r="AE640" s="12">
        <v>44</v>
      </c>
      <c r="AF640" s="12">
        <v>1332.09</v>
      </c>
      <c r="AG640" s="12">
        <v>39430</v>
      </c>
      <c r="AH640" s="7" t="str">
        <f>IF(COUNTIF(Returns!$A$2:$A$1635,Orders!AG640)&gt;0,"Returned","Not Returned")</f>
        <v>Not Returned</v>
      </c>
    </row>
    <row r="641" spans="5:34" ht="12.75" customHeight="1" thickTop="1" thickBot="1">
      <c r="E641" s="9">
        <v>8099</v>
      </c>
      <c r="F641" s="2" t="s">
        <v>106</v>
      </c>
      <c r="G641" s="2">
        <v>0.02</v>
      </c>
      <c r="H641" s="2">
        <v>4.9800000000000004</v>
      </c>
      <c r="I641" s="2">
        <v>6.07</v>
      </c>
      <c r="J641" s="2">
        <v>1129</v>
      </c>
      <c r="K641" s="7" t="str">
        <f>IF(COUNTIF(Table1[Customer ID],Table1[[#This Row],[Customer ID]])&gt;1,"Repeat Customer","One-Time Customer")</f>
        <v>Repeat Customer</v>
      </c>
      <c r="L641" s="2" t="s">
        <v>1236</v>
      </c>
      <c r="M641" s="2" t="s">
        <v>49</v>
      </c>
      <c r="N641" s="2" t="s">
        <v>40</v>
      </c>
      <c r="O641" s="2" t="s">
        <v>29</v>
      </c>
      <c r="P641" s="2" t="s">
        <v>93</v>
      </c>
      <c r="Q641" s="2" t="s">
        <v>59</v>
      </c>
      <c r="R641" s="2" t="s">
        <v>173</v>
      </c>
      <c r="S641" s="2">
        <v>0.36</v>
      </c>
      <c r="T641" s="7">
        <f>Table1[[#This Row],[Profit]]/Table1[[#This Row],[Sales]]</f>
        <v>-0.44473933649289099</v>
      </c>
      <c r="U641" s="2" t="s">
        <v>33</v>
      </c>
      <c r="V641" s="2" t="s">
        <v>53</v>
      </c>
      <c r="W641" s="2" t="s">
        <v>193</v>
      </c>
      <c r="X641" s="2" t="s">
        <v>194</v>
      </c>
      <c r="Y641" s="2">
        <v>2118</v>
      </c>
      <c r="Z641" s="10">
        <v>42030</v>
      </c>
      <c r="AA641" s="14" t="str">
        <f>TEXT(Table1[[#This Row],[Order Date]],"mmmm")</f>
        <v>January</v>
      </c>
      <c r="AB641" s="8" t="str">
        <f>TEXT(Table1[[#This Row],[Order Date]],"yyyy")</f>
        <v>2015</v>
      </c>
      <c r="AC641" s="10">
        <v>42032</v>
      </c>
      <c r="AD641" s="2">
        <v>-46.92</v>
      </c>
      <c r="AE641" s="2">
        <v>19</v>
      </c>
      <c r="AF641" s="2">
        <v>105.5</v>
      </c>
      <c r="AG641" s="2">
        <v>57794</v>
      </c>
      <c r="AH641" s="7" t="str">
        <f>IF(COUNTIF(Returns!$A$2:$A$1635,Orders!AG641)&gt;0,"Returned","Not Returned")</f>
        <v>Not Returned</v>
      </c>
    </row>
    <row r="642" spans="5:34" ht="12.75" customHeight="1" thickTop="1" thickBot="1">
      <c r="E642" s="11">
        <v>19917</v>
      </c>
      <c r="F642" s="12" t="s">
        <v>56</v>
      </c>
      <c r="G642" s="12">
        <v>0.02</v>
      </c>
      <c r="H642" s="12">
        <v>7.64</v>
      </c>
      <c r="I642" s="12">
        <v>1.39</v>
      </c>
      <c r="J642" s="12">
        <v>1131</v>
      </c>
      <c r="K642" s="7" t="str">
        <f>IF(COUNTIF(Table1[Customer ID],Table1[[#This Row],[Customer ID]])&gt;1,"Repeat Customer","One-Time Customer")</f>
        <v>One-Time Customer</v>
      </c>
      <c r="L642" s="12" t="s">
        <v>1241</v>
      </c>
      <c r="M642" s="12" t="s">
        <v>49</v>
      </c>
      <c r="N642" s="12" t="s">
        <v>40</v>
      </c>
      <c r="O642" s="12" t="s">
        <v>29</v>
      </c>
      <c r="P642" s="12" t="s">
        <v>69</v>
      </c>
      <c r="Q642" s="12" t="s">
        <v>59</v>
      </c>
      <c r="R642" s="12" t="s">
        <v>1239</v>
      </c>
      <c r="S642" s="12">
        <v>0.36</v>
      </c>
      <c r="T642" s="7">
        <f>Table1[[#This Row],[Profit]]/Table1[[#This Row],[Sales]]</f>
        <v>0.69</v>
      </c>
      <c r="U642" s="12" t="s">
        <v>33</v>
      </c>
      <c r="V642" s="12" t="s">
        <v>61</v>
      </c>
      <c r="W642" s="12" t="s">
        <v>130</v>
      </c>
      <c r="X642" s="12" t="s">
        <v>1242</v>
      </c>
      <c r="Y642" s="12">
        <v>79907</v>
      </c>
      <c r="Z642" s="13">
        <v>42145</v>
      </c>
      <c r="AA642" s="14" t="str">
        <f>TEXT(Table1[[#This Row],[Order Date]],"mmmm")</f>
        <v>May</v>
      </c>
      <c r="AB642" s="8" t="str">
        <f>TEXT(Table1[[#This Row],[Order Date]],"yyyy")</f>
        <v>2015</v>
      </c>
      <c r="AC642" s="13">
        <v>42147</v>
      </c>
      <c r="AD642" s="12">
        <v>70.193699999999993</v>
      </c>
      <c r="AE642" s="12">
        <v>13</v>
      </c>
      <c r="AF642" s="12">
        <v>101.73</v>
      </c>
      <c r="AG642" s="12">
        <v>88103</v>
      </c>
      <c r="AH642" s="7" t="str">
        <f>IF(COUNTIF(Returns!$A$2:$A$1635,Orders!AG642)&gt;0,"Returned","Not Returned")</f>
        <v>Not Returned</v>
      </c>
    </row>
    <row r="643" spans="5:34" ht="12.75" customHeight="1" thickTop="1" thickBot="1">
      <c r="E643" s="9">
        <v>23860</v>
      </c>
      <c r="F643" s="2" t="s">
        <v>56</v>
      </c>
      <c r="G643" s="2">
        <v>0.06</v>
      </c>
      <c r="H643" s="2">
        <v>6.37</v>
      </c>
      <c r="I643" s="2">
        <v>5.19</v>
      </c>
      <c r="J643" s="2">
        <v>1132</v>
      </c>
      <c r="K643" s="7" t="str">
        <f>IF(COUNTIF(Table1[Customer ID],Table1[[#This Row],[Customer ID]])&gt;1,"Repeat Customer","One-Time Customer")</f>
        <v>Repeat Customer</v>
      </c>
      <c r="L643" s="2" t="s">
        <v>1243</v>
      </c>
      <c r="M643" s="2" t="s">
        <v>49</v>
      </c>
      <c r="N643" s="2" t="s">
        <v>28</v>
      </c>
      <c r="O643" s="2" t="s">
        <v>29</v>
      </c>
      <c r="P643" s="2" t="s">
        <v>109</v>
      </c>
      <c r="Q643" s="2" t="s">
        <v>59</v>
      </c>
      <c r="R643" s="2" t="s">
        <v>623</v>
      </c>
      <c r="S643" s="2">
        <v>0.38</v>
      </c>
      <c r="T643" s="7">
        <f>Table1[[#This Row],[Profit]]/Table1[[#This Row],[Sales]]</f>
        <v>-1.2790318302387267</v>
      </c>
      <c r="U643" s="2" t="s">
        <v>33</v>
      </c>
      <c r="V643" s="2" t="s">
        <v>61</v>
      </c>
      <c r="W643" s="2" t="s">
        <v>130</v>
      </c>
      <c r="X643" s="2" t="s">
        <v>1244</v>
      </c>
      <c r="Y643" s="2">
        <v>76039</v>
      </c>
      <c r="Z643" s="10">
        <v>42045</v>
      </c>
      <c r="AA643" s="14" t="str">
        <f>TEXT(Table1[[#This Row],[Order Date]],"mmmm")</f>
        <v>February</v>
      </c>
      <c r="AB643" s="8" t="str">
        <f>TEXT(Table1[[#This Row],[Order Date]],"yyyy")</f>
        <v>2015</v>
      </c>
      <c r="AC643" s="10">
        <v>42046</v>
      </c>
      <c r="AD643" s="2">
        <v>-48.219499999999996</v>
      </c>
      <c r="AE643" s="2">
        <v>6</v>
      </c>
      <c r="AF643" s="2">
        <v>37.700000000000003</v>
      </c>
      <c r="AG643" s="2">
        <v>88101</v>
      </c>
      <c r="AH643" s="7" t="str">
        <f>IF(COUNTIF(Returns!$A$2:$A$1635,Orders!AG643)&gt;0,"Returned","Not Returned")</f>
        <v>Not Returned</v>
      </c>
    </row>
    <row r="644" spans="5:34" ht="12.75" customHeight="1" thickTop="1" thickBot="1">
      <c r="E644" s="11">
        <v>22501</v>
      </c>
      <c r="F644" s="12" t="s">
        <v>106</v>
      </c>
      <c r="G644" s="12">
        <v>0.04</v>
      </c>
      <c r="H644" s="12">
        <v>8.6</v>
      </c>
      <c r="I644" s="12">
        <v>6.19</v>
      </c>
      <c r="J644" s="12">
        <v>1132</v>
      </c>
      <c r="K644" s="7" t="str">
        <f>IF(COUNTIF(Table1[Customer ID],Table1[[#This Row],[Customer ID]])&gt;1,"Repeat Customer","One-Time Customer")</f>
        <v>Repeat Customer</v>
      </c>
      <c r="L644" s="12" t="s">
        <v>1243</v>
      </c>
      <c r="M644" s="12" t="s">
        <v>49</v>
      </c>
      <c r="N644" s="12" t="s">
        <v>40</v>
      </c>
      <c r="O644" s="12" t="s">
        <v>29</v>
      </c>
      <c r="P644" s="12" t="s">
        <v>109</v>
      </c>
      <c r="Q644" s="12" t="s">
        <v>59</v>
      </c>
      <c r="R644" s="12" t="s">
        <v>924</v>
      </c>
      <c r="S644" s="12">
        <v>0.38</v>
      </c>
      <c r="T644" s="7">
        <f>Table1[[#This Row],[Profit]]/Table1[[#This Row],[Sales]]</f>
        <v>-0.84175570505210395</v>
      </c>
      <c r="U644" s="12" t="s">
        <v>33</v>
      </c>
      <c r="V644" s="12" t="s">
        <v>61</v>
      </c>
      <c r="W644" s="12" t="s">
        <v>130</v>
      </c>
      <c r="X644" s="12" t="s">
        <v>1244</v>
      </c>
      <c r="Y644" s="12">
        <v>76039</v>
      </c>
      <c r="Z644" s="13">
        <v>42051</v>
      </c>
      <c r="AA644" s="14" t="str">
        <f>TEXT(Table1[[#This Row],[Order Date]],"mmmm")</f>
        <v>February</v>
      </c>
      <c r="AB644" s="8" t="str">
        <f>TEXT(Table1[[#This Row],[Order Date]],"yyyy")</f>
        <v>2015</v>
      </c>
      <c r="AC644" s="13">
        <v>42058</v>
      </c>
      <c r="AD644" s="12">
        <v>-63.813500000000005</v>
      </c>
      <c r="AE644" s="12">
        <v>9</v>
      </c>
      <c r="AF644" s="12">
        <v>75.81</v>
      </c>
      <c r="AG644" s="12">
        <v>88102</v>
      </c>
      <c r="AH644" s="7" t="str">
        <f>IF(COUNTIF(Returns!$A$2:$A$1635,Orders!AG644)&gt;0,"Returned","Not Returned")</f>
        <v>Not Returned</v>
      </c>
    </row>
    <row r="645" spans="5:34" ht="12.75" customHeight="1" thickTop="1" thickBot="1">
      <c r="E645" s="9">
        <v>22502</v>
      </c>
      <c r="F645" s="2" t="s">
        <v>106</v>
      </c>
      <c r="G645" s="2">
        <v>7.0000000000000007E-2</v>
      </c>
      <c r="H645" s="2">
        <v>699.99</v>
      </c>
      <c r="I645" s="2">
        <v>24.49</v>
      </c>
      <c r="J645" s="2">
        <v>1132</v>
      </c>
      <c r="K645" s="7" t="str">
        <f>IF(COUNTIF(Table1[Customer ID],Table1[[#This Row],[Customer ID]])&gt;1,"Repeat Customer","One-Time Customer")</f>
        <v>Repeat Customer</v>
      </c>
      <c r="L645" s="2" t="s">
        <v>1243</v>
      </c>
      <c r="M645" s="2" t="s">
        <v>49</v>
      </c>
      <c r="N645" s="2" t="s">
        <v>40</v>
      </c>
      <c r="O645" s="2" t="s">
        <v>77</v>
      </c>
      <c r="P645" s="2" t="s">
        <v>587</v>
      </c>
      <c r="Q645" s="2" t="s">
        <v>236</v>
      </c>
      <c r="R645" s="2" t="s">
        <v>1237</v>
      </c>
      <c r="S645" s="2">
        <v>0.54</v>
      </c>
      <c r="T645" s="7">
        <f>Table1[[#This Row],[Profit]]/Table1[[#This Row],[Sales]]</f>
        <v>0.12368441064638784</v>
      </c>
      <c r="U645" s="2" t="s">
        <v>33</v>
      </c>
      <c r="V645" s="2" t="s">
        <v>61</v>
      </c>
      <c r="W645" s="2" t="s">
        <v>130</v>
      </c>
      <c r="X645" s="2" t="s">
        <v>1244</v>
      </c>
      <c r="Y645" s="2">
        <v>76039</v>
      </c>
      <c r="Z645" s="10">
        <v>42051</v>
      </c>
      <c r="AA645" s="14" t="str">
        <f>TEXT(Table1[[#This Row],[Order Date]],"mmmm")</f>
        <v>February</v>
      </c>
      <c r="AB645" s="8" t="str">
        <f>TEXT(Table1[[#This Row],[Order Date]],"yyyy")</f>
        <v>2015</v>
      </c>
      <c r="AC645" s="10">
        <v>42055</v>
      </c>
      <c r="AD645" s="2">
        <v>325.29000000000002</v>
      </c>
      <c r="AE645" s="2">
        <v>4</v>
      </c>
      <c r="AF645" s="2">
        <v>2630</v>
      </c>
      <c r="AG645" s="2">
        <v>88102</v>
      </c>
      <c r="AH645" s="7" t="str">
        <f>IF(COUNTIF(Returns!$A$2:$A$1635,Orders!AG645)&gt;0,"Returned","Not Returned")</f>
        <v>Not Returned</v>
      </c>
    </row>
    <row r="646" spans="5:34" ht="12.75" customHeight="1" thickTop="1" thickBot="1">
      <c r="E646" s="11">
        <v>23568</v>
      </c>
      <c r="F646" s="12" t="s">
        <v>106</v>
      </c>
      <c r="G646" s="12">
        <v>0.03</v>
      </c>
      <c r="H646" s="12">
        <v>30.98</v>
      </c>
      <c r="I646" s="12">
        <v>6.5</v>
      </c>
      <c r="J646" s="12">
        <v>1132</v>
      </c>
      <c r="K646" s="7" t="str">
        <f>IF(COUNTIF(Table1[Customer ID],Table1[[#This Row],[Customer ID]])&gt;1,"Repeat Customer","One-Time Customer")</f>
        <v>Repeat Customer</v>
      </c>
      <c r="L646" s="12" t="s">
        <v>1243</v>
      </c>
      <c r="M646" s="12" t="s">
        <v>49</v>
      </c>
      <c r="N646" s="12" t="s">
        <v>28</v>
      </c>
      <c r="O646" s="12" t="s">
        <v>77</v>
      </c>
      <c r="P646" s="12" t="s">
        <v>180</v>
      </c>
      <c r="Q646" s="12" t="s">
        <v>59</v>
      </c>
      <c r="R646" s="12" t="s">
        <v>1240</v>
      </c>
      <c r="S646" s="12">
        <v>0.79</v>
      </c>
      <c r="T646" s="7">
        <f>Table1[[#This Row],[Profit]]/Table1[[#This Row],[Sales]]</f>
        <v>-0.34640562128400693</v>
      </c>
      <c r="U646" s="12" t="s">
        <v>33</v>
      </c>
      <c r="V646" s="12" t="s">
        <v>61</v>
      </c>
      <c r="W646" s="12" t="s">
        <v>130</v>
      </c>
      <c r="X646" s="12" t="s">
        <v>1244</v>
      </c>
      <c r="Y646" s="12">
        <v>76039</v>
      </c>
      <c r="Z646" s="13">
        <v>42168</v>
      </c>
      <c r="AA646" s="14" t="str">
        <f>TEXT(Table1[[#This Row],[Order Date]],"mmmm")</f>
        <v>June</v>
      </c>
      <c r="AB646" s="8" t="str">
        <f>TEXT(Table1[[#This Row],[Order Date]],"yyyy")</f>
        <v>2015</v>
      </c>
      <c r="AC646" s="13">
        <v>42172</v>
      </c>
      <c r="AD646" s="12">
        <v>-115.35999999999999</v>
      </c>
      <c r="AE646" s="12">
        <v>11</v>
      </c>
      <c r="AF646" s="12">
        <v>333.02</v>
      </c>
      <c r="AG646" s="12">
        <v>88104</v>
      </c>
      <c r="AH646" s="7" t="str">
        <f>IF(COUNTIF(Returns!$A$2:$A$1635,Orders!AG646)&gt;0,"Returned","Not Returned")</f>
        <v>Not Returned</v>
      </c>
    </row>
    <row r="647" spans="5:34" ht="12.75" customHeight="1" thickTop="1" thickBot="1">
      <c r="E647" s="9">
        <v>26099</v>
      </c>
      <c r="F647" s="2" t="s">
        <v>106</v>
      </c>
      <c r="G647" s="2">
        <v>0.02</v>
      </c>
      <c r="H647" s="2">
        <v>4.9800000000000004</v>
      </c>
      <c r="I647" s="2">
        <v>6.07</v>
      </c>
      <c r="J647" s="2">
        <v>1133</v>
      </c>
      <c r="K647" s="7" t="str">
        <f>IF(COUNTIF(Table1[Customer ID],Table1[[#This Row],[Customer ID]])&gt;1,"Repeat Customer","One-Time Customer")</f>
        <v>One-Time Customer</v>
      </c>
      <c r="L647" s="2" t="s">
        <v>1245</v>
      </c>
      <c r="M647" s="2" t="s">
        <v>49</v>
      </c>
      <c r="N647" s="2" t="s">
        <v>40</v>
      </c>
      <c r="O647" s="2" t="s">
        <v>29</v>
      </c>
      <c r="P647" s="2" t="s">
        <v>93</v>
      </c>
      <c r="Q647" s="2" t="s">
        <v>59</v>
      </c>
      <c r="R647" s="2" t="s">
        <v>173</v>
      </c>
      <c r="S647" s="2">
        <v>0.36</v>
      </c>
      <c r="T647" s="7">
        <f>Table1[[#This Row],[Profit]]/Table1[[#This Row],[Sales]]</f>
        <v>-1.6902017291066282</v>
      </c>
      <c r="U647" s="2" t="s">
        <v>33</v>
      </c>
      <c r="V647" s="2" t="s">
        <v>61</v>
      </c>
      <c r="W647" s="2" t="s">
        <v>130</v>
      </c>
      <c r="X647" s="2" t="s">
        <v>1246</v>
      </c>
      <c r="Y647" s="2">
        <v>75234</v>
      </c>
      <c r="Z647" s="10">
        <v>42030</v>
      </c>
      <c r="AA647" s="14" t="str">
        <f>TEXT(Table1[[#This Row],[Order Date]],"mmmm")</f>
        <v>January</v>
      </c>
      <c r="AB647" s="8" t="str">
        <f>TEXT(Table1[[#This Row],[Order Date]],"yyyy")</f>
        <v>2015</v>
      </c>
      <c r="AC647" s="10">
        <v>42032</v>
      </c>
      <c r="AD647" s="2">
        <v>-46.92</v>
      </c>
      <c r="AE647" s="2">
        <v>5</v>
      </c>
      <c r="AF647" s="2">
        <v>27.76</v>
      </c>
      <c r="AG647" s="2">
        <v>88105</v>
      </c>
      <c r="AH647" s="7" t="str">
        <f>IF(COUNTIF(Returns!$A$2:$A$1635,Orders!AG647)&gt;0,"Returned","Not Returned")</f>
        <v>Not Returned</v>
      </c>
    </row>
    <row r="648" spans="5:34" ht="12.75" customHeight="1" thickTop="1" thickBot="1">
      <c r="E648" s="11">
        <v>22119</v>
      </c>
      <c r="F648" s="12" t="s">
        <v>25</v>
      </c>
      <c r="G648" s="12">
        <v>0.09</v>
      </c>
      <c r="H648" s="12">
        <v>270.97000000000003</v>
      </c>
      <c r="I648" s="12">
        <v>28.06</v>
      </c>
      <c r="J648" s="12">
        <v>1136</v>
      </c>
      <c r="K648" s="7" t="str">
        <f>IF(COUNTIF(Table1[Customer ID],Table1[[#This Row],[Customer ID]])&gt;1,"Repeat Customer","One-Time Customer")</f>
        <v>One-Time Customer</v>
      </c>
      <c r="L648" s="12" t="s">
        <v>1247</v>
      </c>
      <c r="M648" s="12" t="s">
        <v>39</v>
      </c>
      <c r="N648" s="12" t="s">
        <v>114</v>
      </c>
      <c r="O648" s="12" t="s">
        <v>77</v>
      </c>
      <c r="P648" s="12" t="s">
        <v>85</v>
      </c>
      <c r="Q648" s="12" t="s">
        <v>43</v>
      </c>
      <c r="R648" s="12" t="s">
        <v>1248</v>
      </c>
      <c r="S648" s="12">
        <v>0.56000000000000005</v>
      </c>
      <c r="T648" s="7">
        <f>Table1[[#This Row],[Profit]]/Table1[[#This Row],[Sales]]</f>
        <v>0.69</v>
      </c>
      <c r="U648" s="12" t="s">
        <v>33</v>
      </c>
      <c r="V648" s="12" t="s">
        <v>61</v>
      </c>
      <c r="W648" s="12" t="s">
        <v>178</v>
      </c>
      <c r="X648" s="12" t="s">
        <v>1249</v>
      </c>
      <c r="Y648" s="12">
        <v>60188</v>
      </c>
      <c r="Z648" s="13">
        <v>42006</v>
      </c>
      <c r="AA648" s="14" t="str">
        <f>TEXT(Table1[[#This Row],[Order Date]],"mmmm")</f>
        <v>January</v>
      </c>
      <c r="AB648" s="8" t="str">
        <f>TEXT(Table1[[#This Row],[Order Date]],"yyyy")</f>
        <v>2015</v>
      </c>
      <c r="AC648" s="13">
        <v>42008</v>
      </c>
      <c r="AD648" s="12">
        <v>2660.1432</v>
      </c>
      <c r="AE648" s="12">
        <v>15</v>
      </c>
      <c r="AF648" s="12">
        <v>3855.28</v>
      </c>
      <c r="AG648" s="12">
        <v>87940</v>
      </c>
      <c r="AH648" s="7" t="str">
        <f>IF(COUNTIF(Returns!$A$2:$A$1635,Orders!AG648)&gt;0,"Returned","Not Returned")</f>
        <v>Not Returned</v>
      </c>
    </row>
    <row r="649" spans="5:34" ht="12.75" customHeight="1" thickTop="1" thickBot="1">
      <c r="E649" s="9">
        <v>19357</v>
      </c>
      <c r="F649" s="2" t="s">
        <v>56</v>
      </c>
      <c r="G649" s="2">
        <v>0.02</v>
      </c>
      <c r="H649" s="2">
        <v>160.97999999999999</v>
      </c>
      <c r="I649" s="2">
        <v>30</v>
      </c>
      <c r="J649" s="2">
        <v>1138</v>
      </c>
      <c r="K649" s="7" t="str">
        <f>IF(COUNTIF(Table1[Customer ID],Table1[[#This Row],[Customer ID]])&gt;1,"Repeat Customer","One-Time Customer")</f>
        <v>One-Time Customer</v>
      </c>
      <c r="L649" s="2" t="s">
        <v>1250</v>
      </c>
      <c r="M649" s="2" t="s">
        <v>39</v>
      </c>
      <c r="N649" s="2" t="s">
        <v>40</v>
      </c>
      <c r="O649" s="2" t="s">
        <v>41</v>
      </c>
      <c r="P649" s="2" t="s">
        <v>42</v>
      </c>
      <c r="Q649" s="2" t="s">
        <v>43</v>
      </c>
      <c r="R649" s="2" t="s">
        <v>177</v>
      </c>
      <c r="S649" s="2">
        <v>0.62</v>
      </c>
      <c r="T649" s="7">
        <f>Table1[[#This Row],[Profit]]/Table1[[#This Row],[Sales]]</f>
        <v>-0.26555145721855677</v>
      </c>
      <c r="U649" s="2" t="s">
        <v>33</v>
      </c>
      <c r="V649" s="2" t="s">
        <v>61</v>
      </c>
      <c r="W649" s="2" t="s">
        <v>130</v>
      </c>
      <c r="X649" s="2" t="s">
        <v>1251</v>
      </c>
      <c r="Y649" s="2">
        <v>75056</v>
      </c>
      <c r="Z649" s="10">
        <v>42051</v>
      </c>
      <c r="AA649" s="14" t="str">
        <f>TEXT(Table1[[#This Row],[Order Date]],"mmmm")</f>
        <v>February</v>
      </c>
      <c r="AB649" s="8" t="str">
        <f>TEXT(Table1[[#This Row],[Order Date]],"yyyy")</f>
        <v>2015</v>
      </c>
      <c r="AC649" s="10">
        <v>42054</v>
      </c>
      <c r="AD649" s="2">
        <v>-51.116</v>
      </c>
      <c r="AE649" s="2">
        <v>1</v>
      </c>
      <c r="AF649" s="2">
        <v>192.49</v>
      </c>
      <c r="AG649" s="2">
        <v>86574</v>
      </c>
      <c r="AH649" s="7" t="str">
        <f>IF(COUNTIF(Returns!$A$2:$A$1635,Orders!AG649)&gt;0,"Returned","Not Returned")</f>
        <v>Not Returned</v>
      </c>
    </row>
    <row r="650" spans="5:34" ht="12.75" customHeight="1" thickTop="1" thickBot="1">
      <c r="E650" s="11">
        <v>25467</v>
      </c>
      <c r="F650" s="12" t="s">
        <v>56</v>
      </c>
      <c r="G650" s="12">
        <v>0.05</v>
      </c>
      <c r="H650" s="12">
        <v>363.25</v>
      </c>
      <c r="I650" s="12">
        <v>19.989999999999998</v>
      </c>
      <c r="J650" s="12">
        <v>1142</v>
      </c>
      <c r="K650" s="7" t="str">
        <f>IF(COUNTIF(Table1[Customer ID],Table1[[#This Row],[Customer ID]])&gt;1,"Repeat Customer","One-Time Customer")</f>
        <v>Repeat Customer</v>
      </c>
      <c r="L650" s="12" t="s">
        <v>1252</v>
      </c>
      <c r="M650" s="12" t="s">
        <v>49</v>
      </c>
      <c r="N650" s="12" t="s">
        <v>40</v>
      </c>
      <c r="O650" s="12" t="s">
        <v>29</v>
      </c>
      <c r="P650" s="12" t="s">
        <v>257</v>
      </c>
      <c r="Q650" s="12" t="s">
        <v>59</v>
      </c>
      <c r="R650" s="12" t="s">
        <v>1253</v>
      </c>
      <c r="S650" s="12">
        <v>0.56999999999999995</v>
      </c>
      <c r="T650" s="7">
        <f>Table1[[#This Row],[Profit]]/Table1[[#This Row],[Sales]]</f>
        <v>0.69</v>
      </c>
      <c r="U650" s="12" t="s">
        <v>33</v>
      </c>
      <c r="V650" s="12" t="s">
        <v>61</v>
      </c>
      <c r="W650" s="12" t="s">
        <v>130</v>
      </c>
      <c r="X650" s="12" t="s">
        <v>1254</v>
      </c>
      <c r="Y650" s="12">
        <v>76706</v>
      </c>
      <c r="Z650" s="13">
        <v>42008</v>
      </c>
      <c r="AA650" s="14" t="str">
        <f>TEXT(Table1[[#This Row],[Order Date]],"mmmm")</f>
        <v>January</v>
      </c>
      <c r="AB650" s="8" t="str">
        <f>TEXT(Table1[[#This Row],[Order Date]],"yyyy")</f>
        <v>2015</v>
      </c>
      <c r="AC650" s="13">
        <v>42010</v>
      </c>
      <c r="AD650" s="12">
        <v>1766.7795000000001</v>
      </c>
      <c r="AE650" s="12">
        <v>7</v>
      </c>
      <c r="AF650" s="12">
        <v>2560.5500000000002</v>
      </c>
      <c r="AG650" s="12">
        <v>86573</v>
      </c>
      <c r="AH650" s="7" t="str">
        <f>IF(COUNTIF(Returns!$A$2:$A$1635,Orders!AG650)&gt;0,"Returned","Not Returned")</f>
        <v>Not Returned</v>
      </c>
    </row>
    <row r="651" spans="5:34" ht="12.75" customHeight="1" thickTop="1" thickBot="1">
      <c r="E651" s="9">
        <v>24539</v>
      </c>
      <c r="F651" s="2" t="s">
        <v>56</v>
      </c>
      <c r="G651" s="2">
        <v>0.01</v>
      </c>
      <c r="H651" s="2">
        <v>18.97</v>
      </c>
      <c r="I651" s="2">
        <v>9.5399999999999991</v>
      </c>
      <c r="J651" s="2">
        <v>1142</v>
      </c>
      <c r="K651" s="7" t="str">
        <f>IF(COUNTIF(Table1[Customer ID],Table1[[#This Row],[Customer ID]])&gt;1,"Repeat Customer","One-Time Customer")</f>
        <v>Repeat Customer</v>
      </c>
      <c r="L651" s="2" t="s">
        <v>1252</v>
      </c>
      <c r="M651" s="2" t="s">
        <v>49</v>
      </c>
      <c r="N651" s="2" t="s">
        <v>40</v>
      </c>
      <c r="O651" s="2" t="s">
        <v>29</v>
      </c>
      <c r="P651" s="2" t="s">
        <v>93</v>
      </c>
      <c r="Q651" s="2" t="s">
        <v>59</v>
      </c>
      <c r="R651" s="2" t="s">
        <v>223</v>
      </c>
      <c r="S651" s="2">
        <v>0.37</v>
      </c>
      <c r="T651" s="7">
        <f>Table1[[#This Row],[Profit]]/Table1[[#This Row],[Sales]]</f>
        <v>0.37719067070760315</v>
      </c>
      <c r="U651" s="2" t="s">
        <v>33</v>
      </c>
      <c r="V651" s="2" t="s">
        <v>61</v>
      </c>
      <c r="W651" s="2" t="s">
        <v>130</v>
      </c>
      <c r="X651" s="2" t="s">
        <v>1254</v>
      </c>
      <c r="Y651" s="2">
        <v>76706</v>
      </c>
      <c r="Z651" s="10">
        <v>42161</v>
      </c>
      <c r="AA651" s="14" t="str">
        <f>TEXT(Table1[[#This Row],[Order Date]],"mmmm")</f>
        <v>June</v>
      </c>
      <c r="AB651" s="8" t="str">
        <f>TEXT(Table1[[#This Row],[Order Date]],"yyyy")</f>
        <v>2015</v>
      </c>
      <c r="AC651" s="10">
        <v>42164</v>
      </c>
      <c r="AD651" s="2">
        <v>85.875</v>
      </c>
      <c r="AE651" s="2">
        <v>11</v>
      </c>
      <c r="AF651" s="2">
        <v>227.67</v>
      </c>
      <c r="AG651" s="2">
        <v>86575</v>
      </c>
      <c r="AH651" s="7" t="str">
        <f>IF(COUNTIF(Returns!$A$2:$A$1635,Orders!AG651)&gt;0,"Returned","Not Returned")</f>
        <v>Not Returned</v>
      </c>
    </row>
    <row r="652" spans="5:34" ht="12.75" customHeight="1" thickTop="1" thickBot="1">
      <c r="E652" s="11">
        <v>25179</v>
      </c>
      <c r="F652" s="12" t="s">
        <v>106</v>
      </c>
      <c r="G652" s="12">
        <v>0.05</v>
      </c>
      <c r="H652" s="12">
        <v>7.59</v>
      </c>
      <c r="I652" s="12">
        <v>4</v>
      </c>
      <c r="J652" s="12">
        <v>1151</v>
      </c>
      <c r="K652" s="7" t="str">
        <f>IF(COUNTIF(Table1[Customer ID],Table1[[#This Row],[Customer ID]])&gt;1,"Repeat Customer","One-Time Customer")</f>
        <v>One-Time Customer</v>
      </c>
      <c r="L652" s="12" t="s">
        <v>1255</v>
      </c>
      <c r="M652" s="12" t="s">
        <v>49</v>
      </c>
      <c r="N652" s="12" t="s">
        <v>28</v>
      </c>
      <c r="O652" s="12" t="s">
        <v>41</v>
      </c>
      <c r="P652" s="12" t="s">
        <v>50</v>
      </c>
      <c r="Q652" s="12" t="s">
        <v>31</v>
      </c>
      <c r="R652" s="12" t="s">
        <v>444</v>
      </c>
      <c r="S652" s="12">
        <v>0.42</v>
      </c>
      <c r="T652" s="7">
        <f>Table1[[#This Row],[Profit]]/Table1[[#This Row],[Sales]]</f>
        <v>0.69</v>
      </c>
      <c r="U652" s="12" t="s">
        <v>33</v>
      </c>
      <c r="V652" s="12" t="s">
        <v>53</v>
      </c>
      <c r="W652" s="12" t="s">
        <v>193</v>
      </c>
      <c r="X652" s="12" t="s">
        <v>1256</v>
      </c>
      <c r="Y652" s="12">
        <v>1075</v>
      </c>
      <c r="Z652" s="13">
        <v>42164</v>
      </c>
      <c r="AA652" s="14" t="str">
        <f>TEXT(Table1[[#This Row],[Order Date]],"mmmm")</f>
        <v>June</v>
      </c>
      <c r="AB652" s="8" t="str">
        <f>TEXT(Table1[[#This Row],[Order Date]],"yyyy")</f>
        <v>2015</v>
      </c>
      <c r="AC652" s="13">
        <v>42164</v>
      </c>
      <c r="AD652" s="12">
        <v>6.0926999999999998</v>
      </c>
      <c r="AE652" s="12">
        <v>1</v>
      </c>
      <c r="AF652" s="12">
        <v>8.83</v>
      </c>
      <c r="AG652" s="12">
        <v>91344</v>
      </c>
      <c r="AH652" s="7" t="str">
        <f>IF(COUNTIF(Returns!$A$2:$A$1635,Orders!AG652)&gt;0,"Returned","Not Returned")</f>
        <v>Not Returned</v>
      </c>
    </row>
    <row r="653" spans="5:34" ht="12.75" customHeight="1" thickTop="1" thickBot="1">
      <c r="E653" s="9">
        <v>24224</v>
      </c>
      <c r="F653" s="2" t="s">
        <v>47</v>
      </c>
      <c r="G653" s="2">
        <v>0.09</v>
      </c>
      <c r="H653" s="2">
        <v>9.11</v>
      </c>
      <c r="I653" s="2">
        <v>2.15</v>
      </c>
      <c r="J653" s="2">
        <v>1155</v>
      </c>
      <c r="K653" s="7" t="str">
        <f>IF(COUNTIF(Table1[Customer ID],Table1[[#This Row],[Customer ID]])&gt;1,"Repeat Customer","One-Time Customer")</f>
        <v>Repeat Customer</v>
      </c>
      <c r="L653" s="2" t="s">
        <v>1257</v>
      </c>
      <c r="M653" s="2" t="s">
        <v>27</v>
      </c>
      <c r="N653" s="2" t="s">
        <v>114</v>
      </c>
      <c r="O653" s="2" t="s">
        <v>29</v>
      </c>
      <c r="P653" s="2" t="s">
        <v>93</v>
      </c>
      <c r="Q653" s="2" t="s">
        <v>31</v>
      </c>
      <c r="R653" s="2" t="s">
        <v>1258</v>
      </c>
      <c r="S653" s="2">
        <v>0.4</v>
      </c>
      <c r="T653" s="7">
        <f>Table1[[#This Row],[Profit]]/Table1[[#This Row],[Sales]]</f>
        <v>0.58993315896541709</v>
      </c>
      <c r="U653" s="2" t="s">
        <v>33</v>
      </c>
      <c r="V653" s="2" t="s">
        <v>34</v>
      </c>
      <c r="W653" s="2" t="s">
        <v>45</v>
      </c>
      <c r="X653" s="2" t="s">
        <v>1259</v>
      </c>
      <c r="Y653" s="2">
        <v>90640</v>
      </c>
      <c r="Z653" s="10">
        <v>42006</v>
      </c>
      <c r="AA653" s="14" t="str">
        <f>TEXT(Table1[[#This Row],[Order Date]],"mmmm")</f>
        <v>January</v>
      </c>
      <c r="AB653" s="8" t="str">
        <f>TEXT(Table1[[#This Row],[Order Date]],"yyyy")</f>
        <v>2015</v>
      </c>
      <c r="AC653" s="10">
        <v>42008</v>
      </c>
      <c r="AD653" s="2">
        <v>20.299600000000002</v>
      </c>
      <c r="AE653" s="2">
        <v>4</v>
      </c>
      <c r="AF653" s="2">
        <v>34.409999999999997</v>
      </c>
      <c r="AG653" s="2">
        <v>90853</v>
      </c>
      <c r="AH653" s="7" t="str">
        <f>IF(COUNTIF(Returns!$A$2:$A$1635,Orders!AG653)&gt;0,"Returned","Not Returned")</f>
        <v>Not Returned</v>
      </c>
    </row>
    <row r="654" spans="5:34" ht="12.75" customHeight="1" thickTop="1" thickBot="1">
      <c r="E654" s="11">
        <v>24225</v>
      </c>
      <c r="F654" s="12" t="s">
        <v>47</v>
      </c>
      <c r="G654" s="12">
        <v>0.08</v>
      </c>
      <c r="H654" s="12">
        <v>15.04</v>
      </c>
      <c r="I654" s="12">
        <v>1.97</v>
      </c>
      <c r="J654" s="12">
        <v>1155</v>
      </c>
      <c r="K654" s="7" t="str">
        <f>IF(COUNTIF(Table1[Customer ID],Table1[[#This Row],[Customer ID]])&gt;1,"Repeat Customer","One-Time Customer")</f>
        <v>Repeat Customer</v>
      </c>
      <c r="L654" s="12" t="s">
        <v>1257</v>
      </c>
      <c r="M654" s="12" t="s">
        <v>49</v>
      </c>
      <c r="N654" s="12" t="s">
        <v>114</v>
      </c>
      <c r="O654" s="12" t="s">
        <v>29</v>
      </c>
      <c r="P654" s="12" t="s">
        <v>93</v>
      </c>
      <c r="Q654" s="12" t="s">
        <v>31</v>
      </c>
      <c r="R654" s="12" t="s">
        <v>659</v>
      </c>
      <c r="S654" s="12">
        <v>0.39</v>
      </c>
      <c r="T654" s="7">
        <f>Table1[[#This Row],[Profit]]/Table1[[#This Row],[Sales]]</f>
        <v>0.69</v>
      </c>
      <c r="U654" s="12" t="s">
        <v>33</v>
      </c>
      <c r="V654" s="12" t="s">
        <v>34</v>
      </c>
      <c r="W654" s="12" t="s">
        <v>45</v>
      </c>
      <c r="X654" s="12" t="s">
        <v>1259</v>
      </c>
      <c r="Y654" s="12">
        <v>90640</v>
      </c>
      <c r="Z654" s="13">
        <v>42006</v>
      </c>
      <c r="AA654" s="14" t="str">
        <f>TEXT(Table1[[#This Row],[Order Date]],"mmmm")</f>
        <v>January</v>
      </c>
      <c r="AB654" s="8" t="str">
        <f>TEXT(Table1[[#This Row],[Order Date]],"yyyy")</f>
        <v>2015</v>
      </c>
      <c r="AC654" s="13">
        <v>42006</v>
      </c>
      <c r="AD654" s="12">
        <v>108.5163</v>
      </c>
      <c r="AE654" s="12">
        <v>11</v>
      </c>
      <c r="AF654" s="12">
        <v>157.27000000000001</v>
      </c>
      <c r="AG654" s="12">
        <v>90853</v>
      </c>
      <c r="AH654" s="7" t="str">
        <f>IF(COUNTIF(Returns!$A$2:$A$1635,Orders!AG654)&gt;0,"Returned","Not Returned")</f>
        <v>Not Returned</v>
      </c>
    </row>
    <row r="655" spans="5:34" ht="12.75" customHeight="1" thickTop="1" thickBot="1">
      <c r="E655" s="9">
        <v>20212</v>
      </c>
      <c r="F655" s="2" t="s">
        <v>25</v>
      </c>
      <c r="G655" s="2">
        <v>0.06</v>
      </c>
      <c r="H655" s="2">
        <v>175.99</v>
      </c>
      <c r="I655" s="2">
        <v>8.99</v>
      </c>
      <c r="J655" s="2">
        <v>1156</v>
      </c>
      <c r="K655" s="7" t="str">
        <f>IF(COUNTIF(Table1[Customer ID],Table1[[#This Row],[Customer ID]])&gt;1,"Repeat Customer","One-Time Customer")</f>
        <v>One-Time Customer</v>
      </c>
      <c r="L655" s="2" t="s">
        <v>1260</v>
      </c>
      <c r="M655" s="2" t="s">
        <v>49</v>
      </c>
      <c r="N655" s="2" t="s">
        <v>114</v>
      </c>
      <c r="O655" s="2" t="s">
        <v>77</v>
      </c>
      <c r="P655" s="2" t="s">
        <v>78</v>
      </c>
      <c r="Q655" s="2" t="s">
        <v>59</v>
      </c>
      <c r="R655" s="2" t="s">
        <v>168</v>
      </c>
      <c r="S655" s="2">
        <v>0.56999999999999995</v>
      </c>
      <c r="T655" s="7">
        <f>Table1[[#This Row],[Profit]]/Table1[[#This Row],[Sales]]</f>
        <v>4.7809792472184962E-2</v>
      </c>
      <c r="U655" s="2" t="s">
        <v>33</v>
      </c>
      <c r="V655" s="2" t="s">
        <v>53</v>
      </c>
      <c r="W655" s="2" t="s">
        <v>193</v>
      </c>
      <c r="X655" s="2" t="s">
        <v>1261</v>
      </c>
      <c r="Y655" s="2">
        <v>1876</v>
      </c>
      <c r="Z655" s="10">
        <v>42049</v>
      </c>
      <c r="AA655" s="14" t="str">
        <f>TEXT(Table1[[#This Row],[Order Date]],"mmmm")</f>
        <v>February</v>
      </c>
      <c r="AB655" s="8" t="str">
        <f>TEXT(Table1[[#This Row],[Order Date]],"yyyy")</f>
        <v>2015</v>
      </c>
      <c r="AC655" s="10">
        <v>42050</v>
      </c>
      <c r="AD655" s="2">
        <v>48.47148</v>
      </c>
      <c r="AE655" s="2">
        <v>7</v>
      </c>
      <c r="AF655" s="2">
        <v>1013.84</v>
      </c>
      <c r="AG655" s="2">
        <v>90855</v>
      </c>
      <c r="AH655" s="7" t="str">
        <f>IF(COUNTIF(Returns!$A$2:$A$1635,Orders!AG655)&gt;0,"Returned","Not Returned")</f>
        <v>Not Returned</v>
      </c>
    </row>
    <row r="656" spans="5:34" ht="12.75" customHeight="1" thickTop="1" thickBot="1">
      <c r="E656" s="11">
        <v>20897</v>
      </c>
      <c r="F656" s="12" t="s">
        <v>25</v>
      </c>
      <c r="G656" s="12">
        <v>0.04</v>
      </c>
      <c r="H656" s="12">
        <v>100.98</v>
      </c>
      <c r="I656" s="12">
        <v>35.840000000000003</v>
      </c>
      <c r="J656" s="12">
        <v>1159</v>
      </c>
      <c r="K656" s="7" t="str">
        <f>IF(COUNTIF(Table1[Customer ID],Table1[[#This Row],[Customer ID]])&gt;1,"Repeat Customer","One-Time Customer")</f>
        <v>One-Time Customer</v>
      </c>
      <c r="L656" s="12" t="s">
        <v>1262</v>
      </c>
      <c r="M656" s="12" t="s">
        <v>39</v>
      </c>
      <c r="N656" s="12" t="s">
        <v>114</v>
      </c>
      <c r="O656" s="12" t="s">
        <v>41</v>
      </c>
      <c r="P656" s="12" t="s">
        <v>191</v>
      </c>
      <c r="Q656" s="12" t="s">
        <v>121</v>
      </c>
      <c r="R656" s="12" t="s">
        <v>260</v>
      </c>
      <c r="S656" s="12">
        <v>0.62</v>
      </c>
      <c r="T656" s="7">
        <f>Table1[[#This Row],[Profit]]/Table1[[#This Row],[Sales]]</f>
        <v>-1.3793227990970653</v>
      </c>
      <c r="U656" s="12" t="s">
        <v>33</v>
      </c>
      <c r="V656" s="12" t="s">
        <v>53</v>
      </c>
      <c r="W656" s="12" t="s">
        <v>54</v>
      </c>
      <c r="X656" s="12" t="s">
        <v>1263</v>
      </c>
      <c r="Y656" s="12">
        <v>7086</v>
      </c>
      <c r="Z656" s="13">
        <v>42144</v>
      </c>
      <c r="AA656" s="14" t="str">
        <f>TEXT(Table1[[#This Row],[Order Date]],"mmmm")</f>
        <v>May</v>
      </c>
      <c r="AB656" s="8" t="str">
        <f>TEXT(Table1[[#This Row],[Order Date]],"yyyy")</f>
        <v>2015</v>
      </c>
      <c r="AC656" s="13">
        <v>42145</v>
      </c>
      <c r="AD656" s="12">
        <v>-152.76</v>
      </c>
      <c r="AE656" s="12">
        <v>1</v>
      </c>
      <c r="AF656" s="12">
        <v>110.75</v>
      </c>
      <c r="AG656" s="12">
        <v>90854</v>
      </c>
      <c r="AH656" s="7" t="str">
        <f>IF(COUNTIF(Returns!$A$2:$A$1635,Orders!AG656)&gt;0,"Returned","Not Returned")</f>
        <v>Not Returned</v>
      </c>
    </row>
    <row r="657" spans="5:34" ht="12.75" customHeight="1" thickTop="1" thickBot="1">
      <c r="E657" s="9">
        <v>18860</v>
      </c>
      <c r="F657" s="2" t="s">
        <v>37</v>
      </c>
      <c r="G657" s="2">
        <v>0.09</v>
      </c>
      <c r="H657" s="2">
        <v>9.7799999999999994</v>
      </c>
      <c r="I657" s="2">
        <v>1.39</v>
      </c>
      <c r="J657" s="2">
        <v>1170</v>
      </c>
      <c r="K657" s="7" t="str">
        <f>IF(COUNTIF(Table1[Customer ID],Table1[[#This Row],[Customer ID]])&gt;1,"Repeat Customer","One-Time Customer")</f>
        <v>Repeat Customer</v>
      </c>
      <c r="L657" s="2" t="s">
        <v>1264</v>
      </c>
      <c r="M657" s="2" t="s">
        <v>49</v>
      </c>
      <c r="N657" s="2" t="s">
        <v>114</v>
      </c>
      <c r="O657" s="2" t="s">
        <v>29</v>
      </c>
      <c r="P657" s="2" t="s">
        <v>69</v>
      </c>
      <c r="Q657" s="2" t="s">
        <v>59</v>
      </c>
      <c r="R657" s="2" t="s">
        <v>1265</v>
      </c>
      <c r="S657" s="2">
        <v>0.39</v>
      </c>
      <c r="T657" s="7">
        <f>Table1[[#This Row],[Profit]]/Table1[[#This Row],[Sales]]</f>
        <v>0.69</v>
      </c>
      <c r="U657" s="2" t="s">
        <v>33</v>
      </c>
      <c r="V657" s="2" t="s">
        <v>53</v>
      </c>
      <c r="W657" s="2" t="s">
        <v>1149</v>
      </c>
      <c r="X657" s="2" t="s">
        <v>401</v>
      </c>
      <c r="Y657" s="2">
        <v>19711</v>
      </c>
      <c r="Z657" s="10">
        <v>42157</v>
      </c>
      <c r="AA657" s="14" t="str">
        <f>TEXT(Table1[[#This Row],[Order Date]],"mmmm")</f>
        <v>June</v>
      </c>
      <c r="AB657" s="8" t="str">
        <f>TEXT(Table1[[#This Row],[Order Date]],"yyyy")</f>
        <v>2015</v>
      </c>
      <c r="AC657" s="10">
        <v>42158</v>
      </c>
      <c r="AD657" s="2">
        <v>125.20739999999999</v>
      </c>
      <c r="AE657" s="2">
        <v>19</v>
      </c>
      <c r="AF657" s="2">
        <v>181.46</v>
      </c>
      <c r="AG657" s="2">
        <v>87520</v>
      </c>
      <c r="AH657" s="7" t="str">
        <f>IF(COUNTIF(Returns!$A$2:$A$1635,Orders!AG657)&gt;0,"Returned","Not Returned")</f>
        <v>Not Returned</v>
      </c>
    </row>
    <row r="658" spans="5:34" ht="12.75" customHeight="1" thickTop="1" thickBot="1">
      <c r="E658" s="11">
        <v>18861</v>
      </c>
      <c r="F658" s="12" t="s">
        <v>37</v>
      </c>
      <c r="G658" s="12">
        <v>0</v>
      </c>
      <c r="H658" s="12">
        <v>200.99</v>
      </c>
      <c r="I658" s="12">
        <v>8.08</v>
      </c>
      <c r="J658" s="12">
        <v>1170</v>
      </c>
      <c r="K658" s="7" t="str">
        <f>IF(COUNTIF(Table1[Customer ID],Table1[[#This Row],[Customer ID]])&gt;1,"Repeat Customer","One-Time Customer")</f>
        <v>Repeat Customer</v>
      </c>
      <c r="L658" s="12" t="s">
        <v>1264</v>
      </c>
      <c r="M658" s="12" t="s">
        <v>49</v>
      </c>
      <c r="N658" s="12" t="s">
        <v>114</v>
      </c>
      <c r="O658" s="12" t="s">
        <v>77</v>
      </c>
      <c r="P658" s="12" t="s">
        <v>78</v>
      </c>
      <c r="Q658" s="12" t="s">
        <v>59</v>
      </c>
      <c r="R658" s="12" t="s">
        <v>1266</v>
      </c>
      <c r="S658" s="12">
        <v>0.59</v>
      </c>
      <c r="T658" s="7">
        <f>Table1[[#This Row],[Profit]]/Table1[[#This Row],[Sales]]</f>
        <v>0.26157614048127847</v>
      </c>
      <c r="U658" s="12" t="s">
        <v>33</v>
      </c>
      <c r="V658" s="12" t="s">
        <v>53</v>
      </c>
      <c r="W658" s="12" t="s">
        <v>1149</v>
      </c>
      <c r="X658" s="12" t="s">
        <v>401</v>
      </c>
      <c r="Y658" s="12">
        <v>19711</v>
      </c>
      <c r="Z658" s="13">
        <v>42157</v>
      </c>
      <c r="AA658" s="14" t="str">
        <f>TEXT(Table1[[#This Row],[Order Date]],"mmmm")</f>
        <v>June</v>
      </c>
      <c r="AB658" s="8" t="str">
        <f>TEXT(Table1[[#This Row],[Order Date]],"yyyy")</f>
        <v>2015</v>
      </c>
      <c r="AC658" s="13">
        <v>42159</v>
      </c>
      <c r="AD658" s="12">
        <v>281.53440000000001</v>
      </c>
      <c r="AE658" s="12">
        <v>6</v>
      </c>
      <c r="AF658" s="12">
        <v>1076.3</v>
      </c>
      <c r="AG658" s="12">
        <v>87520</v>
      </c>
      <c r="AH658" s="7" t="str">
        <f>IF(COUNTIF(Returns!$A$2:$A$1635,Orders!AG658)&gt;0,"Returned","Not Returned")</f>
        <v>Not Returned</v>
      </c>
    </row>
    <row r="659" spans="5:34" ht="12.75" customHeight="1" thickTop="1" thickBot="1">
      <c r="E659" s="9">
        <v>19182</v>
      </c>
      <c r="F659" s="2" t="s">
        <v>25</v>
      </c>
      <c r="G659" s="2">
        <v>0.03</v>
      </c>
      <c r="H659" s="2">
        <v>4.4800000000000004</v>
      </c>
      <c r="I659" s="2">
        <v>49</v>
      </c>
      <c r="J659" s="2">
        <v>1178</v>
      </c>
      <c r="K659" s="7" t="str">
        <f>IF(COUNTIF(Table1[Customer ID],Table1[[#This Row],[Customer ID]])&gt;1,"Repeat Customer","One-Time Customer")</f>
        <v>Repeat Customer</v>
      </c>
      <c r="L659" s="2" t="s">
        <v>1267</v>
      </c>
      <c r="M659" s="2" t="s">
        <v>49</v>
      </c>
      <c r="N659" s="2" t="s">
        <v>114</v>
      </c>
      <c r="O659" s="2" t="s">
        <v>29</v>
      </c>
      <c r="P659" s="2" t="s">
        <v>257</v>
      </c>
      <c r="Q659" s="2" t="s">
        <v>236</v>
      </c>
      <c r="R659" s="2" t="s">
        <v>680</v>
      </c>
      <c r="S659" s="2">
        <v>0.6</v>
      </c>
      <c r="T659" s="7">
        <f>Table1[[#This Row],[Profit]]/Table1[[#This Row],[Sales]]</f>
        <v>2.9946877912395147</v>
      </c>
      <c r="U659" s="2" t="s">
        <v>33</v>
      </c>
      <c r="V659" s="2" t="s">
        <v>136</v>
      </c>
      <c r="W659" s="2" t="s">
        <v>362</v>
      </c>
      <c r="X659" s="2" t="s">
        <v>1268</v>
      </c>
      <c r="Y659" s="2">
        <v>32701</v>
      </c>
      <c r="Z659" s="10">
        <v>42103</v>
      </c>
      <c r="AA659" s="14" t="str">
        <f>TEXT(Table1[[#This Row],[Order Date]],"mmmm")</f>
        <v>April</v>
      </c>
      <c r="AB659" s="8" t="str">
        <f>TEXT(Table1[[#This Row],[Order Date]],"yyyy")</f>
        <v>2015</v>
      </c>
      <c r="AC659" s="10">
        <v>42105</v>
      </c>
      <c r="AD659" s="2">
        <v>64.265999999999991</v>
      </c>
      <c r="AE659" s="2">
        <v>2</v>
      </c>
      <c r="AF659" s="2">
        <v>21.46</v>
      </c>
      <c r="AG659" s="2">
        <v>89787</v>
      </c>
      <c r="AH659" s="7" t="str">
        <f>IF(COUNTIF(Returns!$A$2:$A$1635,Orders!AG659)&gt;0,"Returned","Not Returned")</f>
        <v>Not Returned</v>
      </c>
    </row>
    <row r="660" spans="5:34" ht="12.75" customHeight="1" thickTop="1" thickBot="1">
      <c r="E660" s="11">
        <v>19183</v>
      </c>
      <c r="F660" s="12" t="s">
        <v>25</v>
      </c>
      <c r="G660" s="12">
        <v>0.06</v>
      </c>
      <c r="H660" s="12">
        <v>350.99</v>
      </c>
      <c r="I660" s="12">
        <v>39</v>
      </c>
      <c r="J660" s="12">
        <v>1178</v>
      </c>
      <c r="K660" s="7" t="str">
        <f>IF(COUNTIF(Table1[Customer ID],Table1[[#This Row],[Customer ID]])&gt;1,"Repeat Customer","One-Time Customer")</f>
        <v>Repeat Customer</v>
      </c>
      <c r="L660" s="12" t="s">
        <v>1267</v>
      </c>
      <c r="M660" s="12" t="s">
        <v>39</v>
      </c>
      <c r="N660" s="12" t="s">
        <v>114</v>
      </c>
      <c r="O660" s="12" t="s">
        <v>41</v>
      </c>
      <c r="P660" s="12" t="s">
        <v>42</v>
      </c>
      <c r="Q660" s="12" t="s">
        <v>43</v>
      </c>
      <c r="R660" s="12" t="s">
        <v>1269</v>
      </c>
      <c r="S660" s="12">
        <v>0.55000000000000004</v>
      </c>
      <c r="T660" s="7">
        <f>Table1[[#This Row],[Profit]]/Table1[[#This Row],[Sales]]</f>
        <v>-8.6294435350948717E-2</v>
      </c>
      <c r="U660" s="12" t="s">
        <v>33</v>
      </c>
      <c r="V660" s="12" t="s">
        <v>136</v>
      </c>
      <c r="W660" s="12" t="s">
        <v>362</v>
      </c>
      <c r="X660" s="12" t="s">
        <v>1268</v>
      </c>
      <c r="Y660" s="12">
        <v>32701</v>
      </c>
      <c r="Z660" s="13">
        <v>42103</v>
      </c>
      <c r="AA660" s="14" t="str">
        <f>TEXT(Table1[[#This Row],[Order Date]],"mmmm")</f>
        <v>April</v>
      </c>
      <c r="AB660" s="8" t="str">
        <f>TEXT(Table1[[#This Row],[Order Date]],"yyyy")</f>
        <v>2015</v>
      </c>
      <c r="AC660" s="13">
        <v>42105</v>
      </c>
      <c r="AD660" s="12">
        <v>-302.61559999999997</v>
      </c>
      <c r="AE660" s="12">
        <v>10</v>
      </c>
      <c r="AF660" s="12">
        <v>3506.78</v>
      </c>
      <c r="AG660" s="12">
        <v>89787</v>
      </c>
      <c r="AH660" s="7" t="str">
        <f>IF(COUNTIF(Returns!$A$2:$A$1635,Orders!AG660)&gt;0,"Returned","Not Returned")</f>
        <v>Not Returned</v>
      </c>
    </row>
    <row r="661" spans="5:34" ht="12.75" customHeight="1" thickTop="1" thickBot="1">
      <c r="E661" s="9">
        <v>19184</v>
      </c>
      <c r="F661" s="2" t="s">
        <v>25</v>
      </c>
      <c r="G661" s="2">
        <v>0.09</v>
      </c>
      <c r="H661" s="2">
        <v>40.98</v>
      </c>
      <c r="I661" s="2">
        <v>6.5</v>
      </c>
      <c r="J661" s="2">
        <v>1178</v>
      </c>
      <c r="K661" s="7" t="str">
        <f>IF(COUNTIF(Table1[Customer ID],Table1[[#This Row],[Customer ID]])&gt;1,"Repeat Customer","One-Time Customer")</f>
        <v>Repeat Customer</v>
      </c>
      <c r="L661" s="2" t="s">
        <v>1267</v>
      </c>
      <c r="M661" s="2" t="s">
        <v>27</v>
      </c>
      <c r="N661" s="2" t="s">
        <v>114</v>
      </c>
      <c r="O661" s="2" t="s">
        <v>77</v>
      </c>
      <c r="P661" s="2" t="s">
        <v>180</v>
      </c>
      <c r="Q661" s="2" t="s">
        <v>59</v>
      </c>
      <c r="R661" s="2" t="s">
        <v>1270</v>
      </c>
      <c r="S661" s="2">
        <v>0.74</v>
      </c>
      <c r="T661" s="7">
        <f>Table1[[#This Row],[Profit]]/Table1[[#This Row],[Sales]]</f>
        <v>2.1261907430236468E-2</v>
      </c>
      <c r="U661" s="2" t="s">
        <v>33</v>
      </c>
      <c r="V661" s="2" t="s">
        <v>136</v>
      </c>
      <c r="W661" s="2" t="s">
        <v>362</v>
      </c>
      <c r="X661" s="2" t="s">
        <v>1268</v>
      </c>
      <c r="Y661" s="2">
        <v>32701</v>
      </c>
      <c r="Z661" s="10">
        <v>42103</v>
      </c>
      <c r="AA661" s="14" t="str">
        <f>TEXT(Table1[[#This Row],[Order Date]],"mmmm")</f>
        <v>April</v>
      </c>
      <c r="AB661" s="8" t="str">
        <f>TEXT(Table1[[#This Row],[Order Date]],"yyyy")</f>
        <v>2015</v>
      </c>
      <c r="AC661" s="10">
        <v>42105</v>
      </c>
      <c r="AD661" s="2">
        <v>5.6916000000000002</v>
      </c>
      <c r="AE661" s="2">
        <v>7</v>
      </c>
      <c r="AF661" s="2">
        <v>267.69</v>
      </c>
      <c r="AG661" s="2">
        <v>89787</v>
      </c>
      <c r="AH661" s="7" t="str">
        <f>IF(COUNTIF(Returns!$A$2:$A$1635,Orders!AG661)&gt;0,"Returned","Not Returned")</f>
        <v>Not Returned</v>
      </c>
    </row>
    <row r="662" spans="5:34" ht="12.75" customHeight="1" thickTop="1" thickBot="1">
      <c r="E662" s="11">
        <v>19185</v>
      </c>
      <c r="F662" s="12" t="s">
        <v>25</v>
      </c>
      <c r="G662" s="12">
        <v>0.09</v>
      </c>
      <c r="H662" s="12">
        <v>349.45</v>
      </c>
      <c r="I662" s="12">
        <v>60</v>
      </c>
      <c r="J662" s="12">
        <v>1178</v>
      </c>
      <c r="K662" s="7" t="str">
        <f>IF(COUNTIF(Table1[Customer ID],Table1[[#This Row],[Customer ID]])&gt;1,"Repeat Customer","One-Time Customer")</f>
        <v>Repeat Customer</v>
      </c>
      <c r="L662" s="12" t="s">
        <v>1267</v>
      </c>
      <c r="M662" s="12" t="s">
        <v>39</v>
      </c>
      <c r="N662" s="12" t="s">
        <v>114</v>
      </c>
      <c r="O662" s="12" t="s">
        <v>41</v>
      </c>
      <c r="P662" s="12" t="s">
        <v>152</v>
      </c>
      <c r="Q662" s="12" t="s">
        <v>43</v>
      </c>
      <c r="R662" s="12" t="s">
        <v>989</v>
      </c>
      <c r="S662" s="12"/>
      <c r="T662" s="7">
        <f>Table1[[#This Row],[Profit]]/Table1[[#This Row],[Sales]]</f>
        <v>-0.15997763581044178</v>
      </c>
      <c r="U662" s="12" t="s">
        <v>33</v>
      </c>
      <c r="V662" s="12" t="s">
        <v>136</v>
      </c>
      <c r="W662" s="12" t="s">
        <v>362</v>
      </c>
      <c r="X662" s="12" t="s">
        <v>1268</v>
      </c>
      <c r="Y662" s="12">
        <v>32701</v>
      </c>
      <c r="Z662" s="13">
        <v>42103</v>
      </c>
      <c r="AA662" s="14" t="str">
        <f>TEXT(Table1[[#This Row],[Order Date]],"mmmm")</f>
        <v>April</v>
      </c>
      <c r="AB662" s="8" t="str">
        <f>TEXT(Table1[[#This Row],[Order Date]],"yyyy")</f>
        <v>2015</v>
      </c>
      <c r="AC662" s="13">
        <v>42104</v>
      </c>
      <c r="AD662" s="12">
        <v>-369.10999999999996</v>
      </c>
      <c r="AE662" s="12">
        <v>7</v>
      </c>
      <c r="AF662" s="12">
        <v>2307.2600000000002</v>
      </c>
      <c r="AG662" s="12">
        <v>89787</v>
      </c>
      <c r="AH662" s="7" t="str">
        <f>IF(COUNTIF(Returns!$A$2:$A$1635,Orders!AG662)&gt;0,"Returned","Not Returned")</f>
        <v>Not Returned</v>
      </c>
    </row>
    <row r="663" spans="5:34" ht="12.75" customHeight="1" thickTop="1" thickBot="1">
      <c r="E663" s="9">
        <v>19484</v>
      </c>
      <c r="F663" s="2" t="s">
        <v>25</v>
      </c>
      <c r="G663" s="2">
        <v>7.0000000000000007E-2</v>
      </c>
      <c r="H663" s="2">
        <v>2.61</v>
      </c>
      <c r="I663" s="2">
        <v>0.5</v>
      </c>
      <c r="J663" s="2">
        <v>1182</v>
      </c>
      <c r="K663" s="7" t="str">
        <f>IF(COUNTIF(Table1[Customer ID],Table1[[#This Row],[Customer ID]])&gt;1,"Repeat Customer","One-Time Customer")</f>
        <v>One-Time Customer</v>
      </c>
      <c r="L663" s="2" t="s">
        <v>1271</v>
      </c>
      <c r="M663" s="2" t="s">
        <v>49</v>
      </c>
      <c r="N663" s="2" t="s">
        <v>40</v>
      </c>
      <c r="O663" s="2" t="s">
        <v>29</v>
      </c>
      <c r="P663" s="2" t="s">
        <v>134</v>
      </c>
      <c r="Q663" s="2" t="s">
        <v>59</v>
      </c>
      <c r="R663" s="2" t="s">
        <v>1138</v>
      </c>
      <c r="S663" s="2">
        <v>0.39</v>
      </c>
      <c r="T663" s="7">
        <f>Table1[[#This Row],[Profit]]/Table1[[#This Row],[Sales]]</f>
        <v>0.69</v>
      </c>
      <c r="U663" s="2" t="s">
        <v>33</v>
      </c>
      <c r="V663" s="2" t="s">
        <v>34</v>
      </c>
      <c r="W663" s="2" t="s">
        <v>212</v>
      </c>
      <c r="X663" s="2" t="s">
        <v>1272</v>
      </c>
      <c r="Y663" s="2">
        <v>84660</v>
      </c>
      <c r="Z663" s="10">
        <v>42147</v>
      </c>
      <c r="AA663" s="14" t="str">
        <f>TEXT(Table1[[#This Row],[Order Date]],"mmmm")</f>
        <v>May</v>
      </c>
      <c r="AB663" s="8" t="str">
        <f>TEXT(Table1[[#This Row],[Order Date]],"yyyy")</f>
        <v>2015</v>
      </c>
      <c r="AC663" s="10">
        <v>42147</v>
      </c>
      <c r="AD663" s="2">
        <v>27.013499999999997</v>
      </c>
      <c r="AE663" s="2">
        <v>15</v>
      </c>
      <c r="AF663" s="2">
        <v>39.15</v>
      </c>
      <c r="AG663" s="2">
        <v>86913</v>
      </c>
      <c r="AH663" s="7" t="str">
        <f>IF(COUNTIF(Returns!$A$2:$A$1635,Orders!AG663)&gt;0,"Returned","Not Returned")</f>
        <v>Not Returned</v>
      </c>
    </row>
    <row r="664" spans="5:34" ht="12.75" customHeight="1" thickTop="1" thickBot="1">
      <c r="E664" s="11">
        <v>21522</v>
      </c>
      <c r="F664" s="12" t="s">
        <v>37</v>
      </c>
      <c r="G664" s="12">
        <v>0.04</v>
      </c>
      <c r="H664" s="12">
        <v>35.99</v>
      </c>
      <c r="I664" s="12">
        <v>3.3</v>
      </c>
      <c r="J664" s="12">
        <v>1183</v>
      </c>
      <c r="K664" s="7" t="str">
        <f>IF(COUNTIF(Table1[Customer ID],Table1[[#This Row],[Customer ID]])&gt;1,"Repeat Customer","One-Time Customer")</f>
        <v>One-Time Customer</v>
      </c>
      <c r="L664" s="12" t="s">
        <v>1273</v>
      </c>
      <c r="M664" s="12" t="s">
        <v>49</v>
      </c>
      <c r="N664" s="12" t="s">
        <v>40</v>
      </c>
      <c r="O664" s="12" t="s">
        <v>77</v>
      </c>
      <c r="P664" s="12" t="s">
        <v>78</v>
      </c>
      <c r="Q664" s="12" t="s">
        <v>51</v>
      </c>
      <c r="R664" s="12" t="s">
        <v>1274</v>
      </c>
      <c r="S664" s="12">
        <v>0.39</v>
      </c>
      <c r="T664" s="7">
        <f>Table1[[#This Row],[Profit]]/Table1[[#This Row],[Sales]]</f>
        <v>0.69</v>
      </c>
      <c r="U664" s="12" t="s">
        <v>33</v>
      </c>
      <c r="V664" s="12" t="s">
        <v>34</v>
      </c>
      <c r="W664" s="12" t="s">
        <v>212</v>
      </c>
      <c r="X664" s="12" t="s">
        <v>1275</v>
      </c>
      <c r="Y664" s="12">
        <v>84663</v>
      </c>
      <c r="Z664" s="13">
        <v>42184</v>
      </c>
      <c r="AA664" s="14" t="str">
        <f>TEXT(Table1[[#This Row],[Order Date]],"mmmm")</f>
        <v>June</v>
      </c>
      <c r="AB664" s="8" t="str">
        <f>TEXT(Table1[[#This Row],[Order Date]],"yyyy")</f>
        <v>2015</v>
      </c>
      <c r="AC664" s="13">
        <v>42184</v>
      </c>
      <c r="AD664" s="12">
        <v>184.19549999999998</v>
      </c>
      <c r="AE664" s="12">
        <v>9</v>
      </c>
      <c r="AF664" s="12">
        <v>266.95</v>
      </c>
      <c r="AG664" s="12">
        <v>86914</v>
      </c>
      <c r="AH664" s="7" t="str">
        <f>IF(COUNTIF(Returns!$A$2:$A$1635,Orders!AG664)&gt;0,"Returned","Not Returned")</f>
        <v>Not Returned</v>
      </c>
    </row>
    <row r="665" spans="5:34" ht="12.75" customHeight="1" thickTop="1" thickBot="1">
      <c r="E665" s="9">
        <v>22190</v>
      </c>
      <c r="F665" s="2" t="s">
        <v>56</v>
      </c>
      <c r="G665" s="2">
        <v>0</v>
      </c>
      <c r="H665" s="2">
        <v>6783.02</v>
      </c>
      <c r="I665" s="2">
        <v>24.49</v>
      </c>
      <c r="J665" s="2">
        <v>1185</v>
      </c>
      <c r="K665" s="7" t="str">
        <f>IF(COUNTIF(Table1[Customer ID],Table1[[#This Row],[Customer ID]])&gt;1,"Repeat Customer","One-Time Customer")</f>
        <v>Repeat Customer</v>
      </c>
      <c r="L665" s="2" t="s">
        <v>1276</v>
      </c>
      <c r="M665" s="2" t="s">
        <v>49</v>
      </c>
      <c r="N665" s="2" t="s">
        <v>114</v>
      </c>
      <c r="O665" s="2" t="s">
        <v>77</v>
      </c>
      <c r="P665" s="2" t="s">
        <v>85</v>
      </c>
      <c r="Q665" s="2" t="s">
        <v>236</v>
      </c>
      <c r="R665" s="2" t="s">
        <v>1277</v>
      </c>
      <c r="S665" s="2">
        <v>0.39</v>
      </c>
      <c r="T665" s="7">
        <f>Table1[[#This Row],[Profit]]/Table1[[#This Row],[Sales]]</f>
        <v>1.9997518556091578E-4</v>
      </c>
      <c r="U665" s="2" t="s">
        <v>33</v>
      </c>
      <c r="V665" s="2" t="s">
        <v>136</v>
      </c>
      <c r="W665" s="2" t="s">
        <v>1278</v>
      </c>
      <c r="X665" s="2" t="s">
        <v>1279</v>
      </c>
      <c r="Y665" s="2">
        <v>35756</v>
      </c>
      <c r="Z665" s="10">
        <v>42084</v>
      </c>
      <c r="AA665" s="14" t="str">
        <f>TEXT(Table1[[#This Row],[Order Date]],"mmmm")</f>
        <v>March</v>
      </c>
      <c r="AB665" s="8" t="str">
        <f>TEXT(Table1[[#This Row],[Order Date]],"yyyy")</f>
        <v>2015</v>
      </c>
      <c r="AC665" s="10">
        <v>42085</v>
      </c>
      <c r="AD665" s="2">
        <v>4.1099999999999994</v>
      </c>
      <c r="AE665" s="2">
        <v>3</v>
      </c>
      <c r="AF665" s="2">
        <v>20552.55</v>
      </c>
      <c r="AG665" s="2">
        <v>85938</v>
      </c>
      <c r="AH665" s="7" t="str">
        <f>IF(COUNTIF(Returns!$A$2:$A$1635,Orders!AG665)&gt;0,"Returned","Not Returned")</f>
        <v>Not Returned</v>
      </c>
    </row>
    <row r="666" spans="5:34" ht="12.75" customHeight="1" thickTop="1" thickBot="1">
      <c r="E666" s="11">
        <v>20764</v>
      </c>
      <c r="F666" s="12" t="s">
        <v>37</v>
      </c>
      <c r="G666" s="12">
        <v>0.08</v>
      </c>
      <c r="H666" s="12">
        <v>11.7</v>
      </c>
      <c r="I666" s="12">
        <v>6.96</v>
      </c>
      <c r="J666" s="12">
        <v>1185</v>
      </c>
      <c r="K666" s="7" t="str">
        <f>IF(COUNTIF(Table1[Customer ID],Table1[[#This Row],[Customer ID]])&gt;1,"Repeat Customer","One-Time Customer")</f>
        <v>Repeat Customer</v>
      </c>
      <c r="L666" s="12" t="s">
        <v>1276</v>
      </c>
      <c r="M666" s="12" t="s">
        <v>49</v>
      </c>
      <c r="N666" s="12" t="s">
        <v>114</v>
      </c>
      <c r="O666" s="12" t="s">
        <v>29</v>
      </c>
      <c r="P666" s="12" t="s">
        <v>257</v>
      </c>
      <c r="Q666" s="12" t="s">
        <v>86</v>
      </c>
      <c r="R666" s="12" t="s">
        <v>1280</v>
      </c>
      <c r="S666" s="12">
        <v>0.5</v>
      </c>
      <c r="T666" s="7">
        <f>Table1[[#This Row],[Profit]]/Table1[[#This Row],[Sales]]</f>
        <v>0.32535307517084283</v>
      </c>
      <c r="U666" s="12" t="s">
        <v>33</v>
      </c>
      <c r="V666" s="12" t="s">
        <v>136</v>
      </c>
      <c r="W666" s="12" t="s">
        <v>1278</v>
      </c>
      <c r="X666" s="12" t="s">
        <v>1279</v>
      </c>
      <c r="Y666" s="12">
        <v>35756</v>
      </c>
      <c r="Z666" s="13">
        <v>42104</v>
      </c>
      <c r="AA666" s="14" t="str">
        <f>TEXT(Table1[[#This Row],[Order Date]],"mmmm")</f>
        <v>April</v>
      </c>
      <c r="AB666" s="8" t="str">
        <f>TEXT(Table1[[#This Row],[Order Date]],"yyyy")</f>
        <v>2015</v>
      </c>
      <c r="AC666" s="13">
        <v>42107</v>
      </c>
      <c r="AD666" s="12">
        <v>28.565999999999999</v>
      </c>
      <c r="AE666" s="12">
        <v>8</v>
      </c>
      <c r="AF666" s="12">
        <v>87.8</v>
      </c>
      <c r="AG666" s="12">
        <v>85940</v>
      </c>
      <c r="AH666" s="7" t="str">
        <f>IF(COUNTIF(Returns!$A$2:$A$1635,Orders!AG666)&gt;0,"Returned","Not Returned")</f>
        <v>Not Returned</v>
      </c>
    </row>
    <row r="667" spans="5:34" ht="12.75" customHeight="1" thickTop="1" thickBot="1">
      <c r="E667" s="9">
        <v>24358</v>
      </c>
      <c r="F667" s="2" t="s">
        <v>47</v>
      </c>
      <c r="G667" s="2">
        <v>7.0000000000000007E-2</v>
      </c>
      <c r="H667" s="2">
        <v>400.97</v>
      </c>
      <c r="I667" s="2">
        <v>48.26</v>
      </c>
      <c r="J667" s="2">
        <v>1186</v>
      </c>
      <c r="K667" s="7" t="str">
        <f>IF(COUNTIF(Table1[Customer ID],Table1[[#This Row],[Customer ID]])&gt;1,"Repeat Customer","One-Time Customer")</f>
        <v>One-Time Customer</v>
      </c>
      <c r="L667" s="2" t="s">
        <v>1281</v>
      </c>
      <c r="M667" s="2" t="s">
        <v>39</v>
      </c>
      <c r="N667" s="2" t="s">
        <v>114</v>
      </c>
      <c r="O667" s="2" t="s">
        <v>77</v>
      </c>
      <c r="P667" s="2" t="s">
        <v>85</v>
      </c>
      <c r="Q667" s="2" t="s">
        <v>121</v>
      </c>
      <c r="R667" s="2" t="s">
        <v>1282</v>
      </c>
      <c r="S667" s="2">
        <v>0.36</v>
      </c>
      <c r="T667" s="7">
        <f>Table1[[#This Row],[Profit]]/Table1[[#This Row],[Sales]]</f>
        <v>0.68999999999999984</v>
      </c>
      <c r="U667" s="2" t="s">
        <v>33</v>
      </c>
      <c r="V667" s="2" t="s">
        <v>34</v>
      </c>
      <c r="W667" s="2" t="s">
        <v>45</v>
      </c>
      <c r="X667" s="2" t="s">
        <v>1283</v>
      </c>
      <c r="Y667" s="2">
        <v>92646</v>
      </c>
      <c r="Z667" s="10">
        <v>42103</v>
      </c>
      <c r="AA667" s="14" t="str">
        <f>TEXT(Table1[[#This Row],[Order Date]],"mmmm")</f>
        <v>April</v>
      </c>
      <c r="AB667" s="8" t="str">
        <f>TEXT(Table1[[#This Row],[Order Date]],"yyyy")</f>
        <v>2015</v>
      </c>
      <c r="AC667" s="10">
        <v>42104</v>
      </c>
      <c r="AD667" s="2">
        <v>2581.5590999999995</v>
      </c>
      <c r="AE667" s="2">
        <v>10</v>
      </c>
      <c r="AF667" s="2">
        <v>3741.39</v>
      </c>
      <c r="AG667" s="2">
        <v>85939</v>
      </c>
      <c r="AH667" s="7" t="str">
        <f>IF(COUNTIF(Returns!$A$2:$A$1635,Orders!AG667)&gt;0,"Returned","Not Returned")</f>
        <v>Not Returned</v>
      </c>
    </row>
    <row r="668" spans="5:34" ht="12.75" customHeight="1" thickTop="1" thickBot="1">
      <c r="E668" s="11">
        <v>18829</v>
      </c>
      <c r="F668" s="12" t="s">
        <v>106</v>
      </c>
      <c r="G668" s="12">
        <v>0.06</v>
      </c>
      <c r="H668" s="12">
        <v>10.89</v>
      </c>
      <c r="I668" s="12">
        <v>4.5</v>
      </c>
      <c r="J668" s="12">
        <v>1189</v>
      </c>
      <c r="K668" s="7" t="str">
        <f>IF(COUNTIF(Table1[Customer ID],Table1[[#This Row],[Customer ID]])&gt;1,"Repeat Customer","One-Time Customer")</f>
        <v>Repeat Customer</v>
      </c>
      <c r="L668" s="12" t="s">
        <v>1284</v>
      </c>
      <c r="M668" s="12" t="s">
        <v>49</v>
      </c>
      <c r="N668" s="12" t="s">
        <v>114</v>
      </c>
      <c r="O668" s="12" t="s">
        <v>29</v>
      </c>
      <c r="P668" s="12" t="s">
        <v>257</v>
      </c>
      <c r="Q668" s="12" t="s">
        <v>59</v>
      </c>
      <c r="R668" s="12" t="s">
        <v>258</v>
      </c>
      <c r="S668" s="12">
        <v>0.59</v>
      </c>
      <c r="T668" s="7">
        <f>Table1[[#This Row],[Profit]]/Table1[[#This Row],[Sales]]</f>
        <v>-0.16817572997589073</v>
      </c>
      <c r="U668" s="12" t="s">
        <v>33</v>
      </c>
      <c r="V668" s="12" t="s">
        <v>34</v>
      </c>
      <c r="W668" s="12" t="s">
        <v>45</v>
      </c>
      <c r="X668" s="12" t="s">
        <v>1283</v>
      </c>
      <c r="Y668" s="12">
        <v>92646</v>
      </c>
      <c r="Z668" s="13">
        <v>42172</v>
      </c>
      <c r="AA668" s="14" t="str">
        <f>TEXT(Table1[[#This Row],[Order Date]],"mmmm")</f>
        <v>June</v>
      </c>
      <c r="AB668" s="8" t="str">
        <f>TEXT(Table1[[#This Row],[Order Date]],"yyyy")</f>
        <v>2015</v>
      </c>
      <c r="AC668" s="13">
        <v>42177</v>
      </c>
      <c r="AD668" s="12">
        <v>-25.112000000000002</v>
      </c>
      <c r="AE668" s="12">
        <v>14</v>
      </c>
      <c r="AF668" s="12">
        <v>149.32</v>
      </c>
      <c r="AG668" s="12">
        <v>87584</v>
      </c>
      <c r="AH668" s="7" t="str">
        <f>IF(COUNTIF(Returns!$A$2:$A$1635,Orders!AG668)&gt;0,"Returned","Not Returned")</f>
        <v>Not Returned</v>
      </c>
    </row>
    <row r="669" spans="5:34" ht="12.75" customHeight="1" thickTop="1" thickBot="1">
      <c r="E669" s="9">
        <v>18830</v>
      </c>
      <c r="F669" s="2" t="s">
        <v>106</v>
      </c>
      <c r="G669" s="2">
        <v>0.03</v>
      </c>
      <c r="H669" s="2">
        <v>10.64</v>
      </c>
      <c r="I669" s="2">
        <v>5.16</v>
      </c>
      <c r="J669" s="2">
        <v>1189</v>
      </c>
      <c r="K669" s="7" t="str">
        <f>IF(COUNTIF(Table1[Customer ID],Table1[[#This Row],[Customer ID]])&gt;1,"Repeat Customer","One-Time Customer")</f>
        <v>Repeat Customer</v>
      </c>
      <c r="L669" s="2" t="s">
        <v>1284</v>
      </c>
      <c r="M669" s="2" t="s">
        <v>49</v>
      </c>
      <c r="N669" s="2" t="s">
        <v>114</v>
      </c>
      <c r="O669" s="2" t="s">
        <v>41</v>
      </c>
      <c r="P669" s="2" t="s">
        <v>50</v>
      </c>
      <c r="Q669" s="2" t="s">
        <v>59</v>
      </c>
      <c r="R669" s="2" t="s">
        <v>851</v>
      </c>
      <c r="S669" s="2">
        <v>0.56999999999999995</v>
      </c>
      <c r="T669" s="7">
        <f>Table1[[#This Row],[Profit]]/Table1[[#This Row],[Sales]]</f>
        <v>9.8163945539800027E-2</v>
      </c>
      <c r="U669" s="2" t="s">
        <v>33</v>
      </c>
      <c r="V669" s="2" t="s">
        <v>34</v>
      </c>
      <c r="W669" s="2" t="s">
        <v>45</v>
      </c>
      <c r="X669" s="2" t="s">
        <v>1283</v>
      </c>
      <c r="Y669" s="2">
        <v>92646</v>
      </c>
      <c r="Z669" s="10">
        <v>42172</v>
      </c>
      <c r="AA669" s="14" t="str">
        <f>TEXT(Table1[[#This Row],[Order Date]],"mmmm")</f>
        <v>June</v>
      </c>
      <c r="AB669" s="8" t="str">
        <f>TEXT(Table1[[#This Row],[Order Date]],"yyyy")</f>
        <v>2015</v>
      </c>
      <c r="AC669" s="10">
        <v>42177</v>
      </c>
      <c r="AD669" s="2">
        <v>17.376000000000001</v>
      </c>
      <c r="AE669" s="2">
        <v>16</v>
      </c>
      <c r="AF669" s="2">
        <v>177.01</v>
      </c>
      <c r="AG669" s="2">
        <v>87584</v>
      </c>
      <c r="AH669" s="7" t="str">
        <f>IF(COUNTIF(Returns!$A$2:$A$1635,Orders!AG669)&gt;0,"Returned","Not Returned")</f>
        <v>Not Returned</v>
      </c>
    </row>
    <row r="670" spans="5:34" ht="12.75" customHeight="1" thickTop="1" thickBot="1">
      <c r="E670" s="11">
        <v>18831</v>
      </c>
      <c r="F670" s="12" t="s">
        <v>106</v>
      </c>
      <c r="G670" s="12">
        <v>0.03</v>
      </c>
      <c r="H670" s="12">
        <v>7.96</v>
      </c>
      <c r="I670" s="12">
        <v>4.95</v>
      </c>
      <c r="J670" s="12">
        <v>1189</v>
      </c>
      <c r="K670" s="7" t="str">
        <f>IF(COUNTIF(Table1[Customer ID],Table1[[#This Row],[Customer ID]])&gt;1,"Repeat Customer","One-Time Customer")</f>
        <v>Repeat Customer</v>
      </c>
      <c r="L670" s="12" t="s">
        <v>1284</v>
      </c>
      <c r="M670" s="12" t="s">
        <v>49</v>
      </c>
      <c r="N670" s="12" t="s">
        <v>114</v>
      </c>
      <c r="O670" s="12" t="s">
        <v>41</v>
      </c>
      <c r="P670" s="12" t="s">
        <v>50</v>
      </c>
      <c r="Q670" s="12" t="s">
        <v>59</v>
      </c>
      <c r="R670" s="12" t="s">
        <v>1285</v>
      </c>
      <c r="S670" s="12">
        <v>0.41</v>
      </c>
      <c r="T670" s="7">
        <f>Table1[[#This Row],[Profit]]/Table1[[#This Row],[Sales]]</f>
        <v>0.69</v>
      </c>
      <c r="U670" s="12" t="s">
        <v>33</v>
      </c>
      <c r="V670" s="12" t="s">
        <v>34</v>
      </c>
      <c r="W670" s="12" t="s">
        <v>45</v>
      </c>
      <c r="X670" s="12" t="s">
        <v>1283</v>
      </c>
      <c r="Y670" s="12">
        <v>92646</v>
      </c>
      <c r="Z670" s="13">
        <v>42172</v>
      </c>
      <c r="AA670" s="14" t="str">
        <f>TEXT(Table1[[#This Row],[Order Date]],"mmmm")</f>
        <v>June</v>
      </c>
      <c r="AB670" s="8" t="str">
        <f>TEXT(Table1[[#This Row],[Order Date]],"yyyy")</f>
        <v>2015</v>
      </c>
      <c r="AC670" s="13">
        <v>42174</v>
      </c>
      <c r="AD670" s="12">
        <v>24.260399999999997</v>
      </c>
      <c r="AE670" s="12">
        <v>4</v>
      </c>
      <c r="AF670" s="12">
        <v>35.159999999999997</v>
      </c>
      <c r="AG670" s="12">
        <v>87584</v>
      </c>
      <c r="AH670" s="7" t="str">
        <f>IF(COUNTIF(Returns!$A$2:$A$1635,Orders!AG670)&gt;0,"Returned","Not Returned")</f>
        <v>Not Returned</v>
      </c>
    </row>
    <row r="671" spans="5:34" ht="12.75" customHeight="1" thickTop="1" thickBot="1">
      <c r="E671" s="9">
        <v>19553</v>
      </c>
      <c r="F671" s="2" t="s">
        <v>106</v>
      </c>
      <c r="G671" s="2">
        <v>0.03</v>
      </c>
      <c r="H671" s="2">
        <v>28.53</v>
      </c>
      <c r="I671" s="2">
        <v>1.49</v>
      </c>
      <c r="J671" s="2">
        <v>1191</v>
      </c>
      <c r="K671" s="7" t="str">
        <f>IF(COUNTIF(Table1[Customer ID],Table1[[#This Row],[Customer ID]])&gt;1,"Repeat Customer","One-Time Customer")</f>
        <v>One-Time Customer</v>
      </c>
      <c r="L671" s="2" t="s">
        <v>1286</v>
      </c>
      <c r="M671" s="2" t="s">
        <v>49</v>
      </c>
      <c r="N671" s="2" t="s">
        <v>58</v>
      </c>
      <c r="O671" s="2" t="s">
        <v>29</v>
      </c>
      <c r="P671" s="2" t="s">
        <v>109</v>
      </c>
      <c r="Q671" s="2" t="s">
        <v>59</v>
      </c>
      <c r="R671" s="2" t="s">
        <v>332</v>
      </c>
      <c r="S671" s="2">
        <v>0.38</v>
      </c>
      <c r="T671" s="7">
        <f>Table1[[#This Row],[Profit]]/Table1[[#This Row],[Sales]]</f>
        <v>0.66907361548851862</v>
      </c>
      <c r="U671" s="2" t="s">
        <v>33</v>
      </c>
      <c r="V671" s="2" t="s">
        <v>53</v>
      </c>
      <c r="W671" s="2" t="s">
        <v>228</v>
      </c>
      <c r="X671" s="2" t="s">
        <v>1287</v>
      </c>
      <c r="Y671" s="2">
        <v>6050</v>
      </c>
      <c r="Z671" s="10">
        <v>42183</v>
      </c>
      <c r="AA671" s="14" t="str">
        <f>TEXT(Table1[[#This Row],[Order Date]],"mmmm")</f>
        <v>June</v>
      </c>
      <c r="AB671" s="8" t="str">
        <f>TEXT(Table1[[#This Row],[Order Date]],"yyyy")</f>
        <v>2015</v>
      </c>
      <c r="AC671" s="10">
        <v>42186</v>
      </c>
      <c r="AD671" s="2">
        <v>59.440499999999993</v>
      </c>
      <c r="AE671" s="2">
        <v>3</v>
      </c>
      <c r="AF671" s="2">
        <v>88.84</v>
      </c>
      <c r="AG671" s="2">
        <v>87587</v>
      </c>
      <c r="AH671" s="7" t="str">
        <f>IF(COUNTIF(Returns!$A$2:$A$1635,Orders!AG671)&gt;0,"Returned","Not Returned")</f>
        <v>Not Returned</v>
      </c>
    </row>
    <row r="672" spans="5:34" ht="12.75" customHeight="1" thickTop="1" thickBot="1">
      <c r="E672" s="11">
        <v>830</v>
      </c>
      <c r="F672" s="12" t="s">
        <v>106</v>
      </c>
      <c r="G672" s="12">
        <v>0.03</v>
      </c>
      <c r="H672" s="12">
        <v>10.64</v>
      </c>
      <c r="I672" s="12">
        <v>5.16</v>
      </c>
      <c r="J672" s="12">
        <v>1193</v>
      </c>
      <c r="K672" s="7" t="str">
        <f>IF(COUNTIF(Table1[Customer ID],Table1[[#This Row],[Customer ID]])&gt;1,"Repeat Customer","One-Time Customer")</f>
        <v>Repeat Customer</v>
      </c>
      <c r="L672" s="12" t="s">
        <v>1288</v>
      </c>
      <c r="M672" s="12" t="s">
        <v>49</v>
      </c>
      <c r="N672" s="12" t="s">
        <v>114</v>
      </c>
      <c r="O672" s="12" t="s">
        <v>41</v>
      </c>
      <c r="P672" s="12" t="s">
        <v>50</v>
      </c>
      <c r="Q672" s="12" t="s">
        <v>59</v>
      </c>
      <c r="R672" s="12" t="s">
        <v>851</v>
      </c>
      <c r="S672" s="12">
        <v>0.56999999999999995</v>
      </c>
      <c r="T672" s="7">
        <f>Table1[[#This Row],[Profit]]/Table1[[#This Row],[Sales]]</f>
        <v>2.0775941230486684E-2</v>
      </c>
      <c r="U672" s="12" t="s">
        <v>33</v>
      </c>
      <c r="V672" s="12" t="s">
        <v>53</v>
      </c>
      <c r="W672" s="12" t="s">
        <v>1008</v>
      </c>
      <c r="X672" s="12" t="s">
        <v>35</v>
      </c>
      <c r="Y672" s="12">
        <v>20016</v>
      </c>
      <c r="Z672" s="13">
        <v>42172</v>
      </c>
      <c r="AA672" s="14" t="str">
        <f>TEXT(Table1[[#This Row],[Order Date]],"mmmm")</f>
        <v>June</v>
      </c>
      <c r="AB672" s="8" t="str">
        <f>TEXT(Table1[[#This Row],[Order Date]],"yyyy")</f>
        <v>2015</v>
      </c>
      <c r="AC672" s="13">
        <v>42177</v>
      </c>
      <c r="AD672" s="12">
        <v>14.48</v>
      </c>
      <c r="AE672" s="12">
        <v>63</v>
      </c>
      <c r="AF672" s="12">
        <v>696.96</v>
      </c>
      <c r="AG672" s="12">
        <v>5984</v>
      </c>
      <c r="AH672" s="7" t="str">
        <f>IF(COUNTIF(Returns!$A$2:$A$1635,Orders!AG672)&gt;0,"Returned","Not Returned")</f>
        <v>Not Returned</v>
      </c>
    </row>
    <row r="673" spans="5:34" ht="12.75" customHeight="1" thickTop="1" thickBot="1">
      <c r="E673" s="9">
        <v>831</v>
      </c>
      <c r="F673" s="2" t="s">
        <v>106</v>
      </c>
      <c r="G673" s="2">
        <v>0.03</v>
      </c>
      <c r="H673" s="2">
        <v>7.96</v>
      </c>
      <c r="I673" s="2">
        <v>4.95</v>
      </c>
      <c r="J673" s="2">
        <v>1193</v>
      </c>
      <c r="K673" s="7" t="str">
        <f>IF(COUNTIF(Table1[Customer ID],Table1[[#This Row],[Customer ID]])&gt;1,"Repeat Customer","One-Time Customer")</f>
        <v>Repeat Customer</v>
      </c>
      <c r="L673" s="2" t="s">
        <v>1288</v>
      </c>
      <c r="M673" s="2" t="s">
        <v>49</v>
      </c>
      <c r="N673" s="2" t="s">
        <v>114</v>
      </c>
      <c r="O673" s="2" t="s">
        <v>41</v>
      </c>
      <c r="P673" s="2" t="s">
        <v>50</v>
      </c>
      <c r="Q673" s="2" t="s">
        <v>59</v>
      </c>
      <c r="R673" s="2" t="s">
        <v>1285</v>
      </c>
      <c r="S673" s="2">
        <v>0.41</v>
      </c>
      <c r="T673" s="7">
        <f>Table1[[#This Row],[Profit]]/Table1[[#This Row],[Sales]]</f>
        <v>0.14891908172143767</v>
      </c>
      <c r="U673" s="2" t="s">
        <v>33</v>
      </c>
      <c r="V673" s="2" t="s">
        <v>53</v>
      </c>
      <c r="W673" s="2" t="s">
        <v>1008</v>
      </c>
      <c r="X673" s="2" t="s">
        <v>35</v>
      </c>
      <c r="Y673" s="2">
        <v>20016</v>
      </c>
      <c r="Z673" s="10">
        <v>42172</v>
      </c>
      <c r="AA673" s="14" t="str">
        <f>TEXT(Table1[[#This Row],[Order Date]],"mmmm")</f>
        <v>June</v>
      </c>
      <c r="AB673" s="8" t="str">
        <f>TEXT(Table1[[#This Row],[Order Date]],"yyyy")</f>
        <v>2015</v>
      </c>
      <c r="AC673" s="10">
        <v>42174</v>
      </c>
      <c r="AD673" s="2">
        <v>22.25</v>
      </c>
      <c r="AE673" s="2">
        <v>17</v>
      </c>
      <c r="AF673" s="2">
        <v>149.41</v>
      </c>
      <c r="AG673" s="2">
        <v>5984</v>
      </c>
      <c r="AH673" s="7" t="str">
        <f>IF(COUNTIF(Returns!$A$2:$A$1635,Orders!AG673)&gt;0,"Returned","Not Returned")</f>
        <v>Not Returned</v>
      </c>
    </row>
    <row r="674" spans="5:34" ht="12.75" customHeight="1" thickTop="1" thickBot="1">
      <c r="E674" s="11">
        <v>4131</v>
      </c>
      <c r="F674" s="12" t="s">
        <v>25</v>
      </c>
      <c r="G674" s="12">
        <v>0.05</v>
      </c>
      <c r="H674" s="12">
        <v>52.4</v>
      </c>
      <c r="I674" s="12">
        <v>16.11</v>
      </c>
      <c r="J674" s="12">
        <v>1193</v>
      </c>
      <c r="K674" s="7" t="str">
        <f>IF(COUNTIF(Table1[Customer ID],Table1[[#This Row],[Customer ID]])&gt;1,"Repeat Customer","One-Time Customer")</f>
        <v>Repeat Customer</v>
      </c>
      <c r="L674" s="12" t="s">
        <v>1288</v>
      </c>
      <c r="M674" s="12" t="s">
        <v>49</v>
      </c>
      <c r="N674" s="12" t="s">
        <v>114</v>
      </c>
      <c r="O674" s="12" t="s">
        <v>29</v>
      </c>
      <c r="P674" s="12" t="s">
        <v>109</v>
      </c>
      <c r="Q674" s="12" t="s">
        <v>59</v>
      </c>
      <c r="R674" s="12" t="s">
        <v>1289</v>
      </c>
      <c r="S674" s="12">
        <v>0.39</v>
      </c>
      <c r="T674" s="7">
        <f>Table1[[#This Row],[Profit]]/Table1[[#This Row],[Sales]]</f>
        <v>0.13003612318753113</v>
      </c>
      <c r="U674" s="12" t="s">
        <v>33</v>
      </c>
      <c r="V674" s="12" t="s">
        <v>53</v>
      </c>
      <c r="W674" s="12" t="s">
        <v>1008</v>
      </c>
      <c r="X674" s="12" t="s">
        <v>35</v>
      </c>
      <c r="Y674" s="12">
        <v>20016</v>
      </c>
      <c r="Z674" s="13">
        <v>42060</v>
      </c>
      <c r="AA674" s="14" t="str">
        <f>TEXT(Table1[[#This Row],[Order Date]],"mmmm")</f>
        <v>February</v>
      </c>
      <c r="AB674" s="8" t="str">
        <f>TEXT(Table1[[#This Row],[Order Date]],"yyyy")</f>
        <v>2015</v>
      </c>
      <c r="AC674" s="13">
        <v>42062</v>
      </c>
      <c r="AD674" s="12">
        <v>592.52650000000006</v>
      </c>
      <c r="AE674" s="12">
        <v>85</v>
      </c>
      <c r="AF674" s="12">
        <v>4556.63</v>
      </c>
      <c r="AG674" s="12">
        <v>29350</v>
      </c>
      <c r="AH674" s="7" t="str">
        <f>IF(COUNTIF(Returns!$A$2:$A$1635,Orders!AG674)&gt;0,"Returned","Not Returned")</f>
        <v>Not Returned</v>
      </c>
    </row>
    <row r="675" spans="5:34" ht="12.75" customHeight="1" thickTop="1" thickBot="1">
      <c r="E675" s="9">
        <v>4133</v>
      </c>
      <c r="F675" s="2" t="s">
        <v>25</v>
      </c>
      <c r="G675" s="2">
        <v>0.05</v>
      </c>
      <c r="H675" s="2">
        <v>36.549999999999997</v>
      </c>
      <c r="I675" s="2">
        <v>13.89</v>
      </c>
      <c r="J675" s="2">
        <v>1193</v>
      </c>
      <c r="K675" s="7" t="str">
        <f>IF(COUNTIF(Table1[Customer ID],Table1[[#This Row],[Customer ID]])&gt;1,"Repeat Customer","One-Time Customer")</f>
        <v>Repeat Customer</v>
      </c>
      <c r="L675" s="2" t="s">
        <v>1288</v>
      </c>
      <c r="M675" s="2" t="s">
        <v>27</v>
      </c>
      <c r="N675" s="2" t="s">
        <v>114</v>
      </c>
      <c r="O675" s="2" t="s">
        <v>29</v>
      </c>
      <c r="P675" s="2" t="s">
        <v>30</v>
      </c>
      <c r="Q675" s="2" t="s">
        <v>31</v>
      </c>
      <c r="R675" s="2" t="s">
        <v>1290</v>
      </c>
      <c r="S675" s="2">
        <v>0.41</v>
      </c>
      <c r="T675" s="7">
        <f>Table1[[#This Row],[Profit]]/Table1[[#This Row],[Sales]]</f>
        <v>7.8952455563808033E-2</v>
      </c>
      <c r="U675" s="2" t="s">
        <v>33</v>
      </c>
      <c r="V675" s="2" t="s">
        <v>53</v>
      </c>
      <c r="W675" s="2" t="s">
        <v>1008</v>
      </c>
      <c r="X675" s="2" t="s">
        <v>35</v>
      </c>
      <c r="Y675" s="2">
        <v>20016</v>
      </c>
      <c r="Z675" s="10">
        <v>42060</v>
      </c>
      <c r="AA675" s="14" t="str">
        <f>TEXT(Table1[[#This Row],[Order Date]],"mmmm")</f>
        <v>February</v>
      </c>
      <c r="AB675" s="8" t="str">
        <f>TEXT(Table1[[#This Row],[Order Date]],"yyyy")</f>
        <v>2015</v>
      </c>
      <c r="AC675" s="10">
        <v>42061</v>
      </c>
      <c r="AD675" s="2">
        <v>232.8</v>
      </c>
      <c r="AE675" s="2">
        <v>83</v>
      </c>
      <c r="AF675" s="2">
        <v>2948.61</v>
      </c>
      <c r="AG675" s="2">
        <v>29350</v>
      </c>
      <c r="AH675" s="7" t="str">
        <f>IF(COUNTIF(Returns!$A$2:$A$1635,Orders!AG675)&gt;0,"Returned","Not Returned")</f>
        <v>Not Returned</v>
      </c>
    </row>
    <row r="676" spans="5:34" ht="12.75" customHeight="1" thickTop="1" thickBot="1">
      <c r="E676" s="11">
        <v>5468</v>
      </c>
      <c r="F676" s="12" t="s">
        <v>37</v>
      </c>
      <c r="G676" s="12">
        <v>0.03</v>
      </c>
      <c r="H676" s="12">
        <v>5.98</v>
      </c>
      <c r="I676" s="12">
        <v>1.49</v>
      </c>
      <c r="J676" s="12">
        <v>1193</v>
      </c>
      <c r="K676" s="7" t="str">
        <f>IF(COUNTIF(Table1[Customer ID],Table1[[#This Row],[Customer ID]])&gt;1,"Repeat Customer","One-Time Customer")</f>
        <v>Repeat Customer</v>
      </c>
      <c r="L676" s="12" t="s">
        <v>1288</v>
      </c>
      <c r="M676" s="12" t="s">
        <v>49</v>
      </c>
      <c r="N676" s="12" t="s">
        <v>58</v>
      </c>
      <c r="O676" s="12" t="s">
        <v>29</v>
      </c>
      <c r="P676" s="12" t="s">
        <v>109</v>
      </c>
      <c r="Q676" s="12" t="s">
        <v>59</v>
      </c>
      <c r="R676" s="12" t="s">
        <v>1020</v>
      </c>
      <c r="S676" s="12">
        <v>0.39</v>
      </c>
      <c r="T676" s="7">
        <f>Table1[[#This Row],[Profit]]/Table1[[#This Row],[Sales]]</f>
        <v>7.3534807376653466E-2</v>
      </c>
      <c r="U676" s="12" t="s">
        <v>33</v>
      </c>
      <c r="V676" s="12" t="s">
        <v>53</v>
      </c>
      <c r="W676" s="12" t="s">
        <v>1008</v>
      </c>
      <c r="X676" s="12" t="s">
        <v>35</v>
      </c>
      <c r="Y676" s="12">
        <v>20016</v>
      </c>
      <c r="Z676" s="13">
        <v>42125</v>
      </c>
      <c r="AA676" s="14" t="str">
        <f>TEXT(Table1[[#This Row],[Order Date]],"mmmm")</f>
        <v>May</v>
      </c>
      <c r="AB676" s="8" t="str">
        <f>TEXT(Table1[[#This Row],[Order Date]],"yyyy")</f>
        <v>2015</v>
      </c>
      <c r="AC676" s="13">
        <v>42127</v>
      </c>
      <c r="AD676" s="12">
        <v>38.08</v>
      </c>
      <c r="AE676" s="12">
        <v>85</v>
      </c>
      <c r="AF676" s="12">
        <v>517.85</v>
      </c>
      <c r="AG676" s="12">
        <v>38852</v>
      </c>
      <c r="AH676" s="7" t="str">
        <f>IF(COUNTIF(Returns!$A$2:$A$1635,Orders!AG676)&gt;0,"Returned","Not Returned")</f>
        <v>Not Returned</v>
      </c>
    </row>
    <row r="677" spans="5:34" ht="12.75" customHeight="1" thickTop="1" thickBot="1">
      <c r="E677" s="9">
        <v>1552</v>
      </c>
      <c r="F677" s="2" t="s">
        <v>106</v>
      </c>
      <c r="G677" s="2">
        <v>0.09</v>
      </c>
      <c r="H677" s="2">
        <v>49.99</v>
      </c>
      <c r="I677" s="2">
        <v>19.989999999999998</v>
      </c>
      <c r="J677" s="2">
        <v>1193</v>
      </c>
      <c r="K677" s="7" t="str">
        <f>IF(COUNTIF(Table1[Customer ID],Table1[[#This Row],[Customer ID]])&gt;1,"Repeat Customer","One-Time Customer")</f>
        <v>Repeat Customer</v>
      </c>
      <c r="L677" s="2" t="s">
        <v>1288</v>
      </c>
      <c r="M677" s="2" t="s">
        <v>49</v>
      </c>
      <c r="N677" s="2" t="s">
        <v>58</v>
      </c>
      <c r="O677" s="2" t="s">
        <v>77</v>
      </c>
      <c r="P677" s="2" t="s">
        <v>180</v>
      </c>
      <c r="Q677" s="2" t="s">
        <v>59</v>
      </c>
      <c r="R677" s="2" t="s">
        <v>275</v>
      </c>
      <c r="S677" s="2">
        <v>0.41</v>
      </c>
      <c r="T677" s="7">
        <f>Table1[[#This Row],[Profit]]/Table1[[#This Row],[Sales]]</f>
        <v>-7.1756021101242141E-3</v>
      </c>
      <c r="U677" s="2" t="s">
        <v>33</v>
      </c>
      <c r="V677" s="2" t="s">
        <v>53</v>
      </c>
      <c r="W677" s="2" t="s">
        <v>1008</v>
      </c>
      <c r="X677" s="2" t="s">
        <v>35</v>
      </c>
      <c r="Y677" s="2">
        <v>20016</v>
      </c>
      <c r="Z677" s="10">
        <v>42183</v>
      </c>
      <c r="AA677" s="14" t="str">
        <f>TEXT(Table1[[#This Row],[Order Date]],"mmmm")</f>
        <v>June</v>
      </c>
      <c r="AB677" s="8" t="str">
        <f>TEXT(Table1[[#This Row],[Order Date]],"yyyy")</f>
        <v>2015</v>
      </c>
      <c r="AC677" s="10">
        <v>42185</v>
      </c>
      <c r="AD677" s="2">
        <v>-17.03</v>
      </c>
      <c r="AE677" s="2">
        <v>48</v>
      </c>
      <c r="AF677" s="2">
        <v>2373.3200000000002</v>
      </c>
      <c r="AG677" s="2">
        <v>11206</v>
      </c>
      <c r="AH677" s="7" t="str">
        <f>IF(COUNTIF(Returns!$A$2:$A$1635,Orders!AG677)&gt;0,"Returned","Not Returned")</f>
        <v>Not Returned</v>
      </c>
    </row>
    <row r="678" spans="5:34" ht="12.75" customHeight="1" thickTop="1" thickBot="1">
      <c r="E678" s="11">
        <v>1553</v>
      </c>
      <c r="F678" s="12" t="s">
        <v>106</v>
      </c>
      <c r="G678" s="12">
        <v>0.03</v>
      </c>
      <c r="H678" s="12">
        <v>28.53</v>
      </c>
      <c r="I678" s="12">
        <v>1.49</v>
      </c>
      <c r="J678" s="12">
        <v>1193</v>
      </c>
      <c r="K678" s="7" t="str">
        <f>IF(COUNTIF(Table1[Customer ID],Table1[[#This Row],[Customer ID]])&gt;1,"Repeat Customer","One-Time Customer")</f>
        <v>Repeat Customer</v>
      </c>
      <c r="L678" s="12" t="s">
        <v>1288</v>
      </c>
      <c r="M678" s="12" t="s">
        <v>49</v>
      </c>
      <c r="N678" s="12" t="s">
        <v>58</v>
      </c>
      <c r="O678" s="12" t="s">
        <v>29</v>
      </c>
      <c r="P678" s="12" t="s">
        <v>109</v>
      </c>
      <c r="Q678" s="12" t="s">
        <v>59</v>
      </c>
      <c r="R678" s="12" t="s">
        <v>332</v>
      </c>
      <c r="S678" s="12">
        <v>0.38</v>
      </c>
      <c r="T678" s="7">
        <f>Table1[[#This Row],[Profit]]/Table1[[#This Row],[Sales]]</f>
        <v>0.12165597273815734</v>
      </c>
      <c r="U678" s="12" t="s">
        <v>33</v>
      </c>
      <c r="V678" s="12" t="s">
        <v>53</v>
      </c>
      <c r="W678" s="12" t="s">
        <v>1008</v>
      </c>
      <c r="X678" s="12" t="s">
        <v>35</v>
      </c>
      <c r="Y678" s="12">
        <v>20016</v>
      </c>
      <c r="Z678" s="13">
        <v>42183</v>
      </c>
      <c r="AA678" s="14" t="str">
        <f>TEXT(Table1[[#This Row],[Order Date]],"mmmm")</f>
        <v>June</v>
      </c>
      <c r="AB678" s="8" t="str">
        <f>TEXT(Table1[[#This Row],[Order Date]],"yyyy")</f>
        <v>2015</v>
      </c>
      <c r="AC678" s="13">
        <v>42186</v>
      </c>
      <c r="AD678" s="12">
        <v>39.626999999999995</v>
      </c>
      <c r="AE678" s="12">
        <v>11</v>
      </c>
      <c r="AF678" s="12">
        <v>325.73</v>
      </c>
      <c r="AG678" s="12">
        <v>11206</v>
      </c>
      <c r="AH678" s="7" t="str">
        <f>IF(COUNTIF(Returns!$A$2:$A$1635,Orders!AG678)&gt;0,"Returned","Not Returned")</f>
        <v>Not Returned</v>
      </c>
    </row>
    <row r="679" spans="5:34" ht="12.75" customHeight="1" thickTop="1" thickBot="1">
      <c r="E679" s="9">
        <v>23468</v>
      </c>
      <c r="F679" s="2" t="s">
        <v>37</v>
      </c>
      <c r="G679" s="2">
        <v>0.03</v>
      </c>
      <c r="H679" s="2">
        <v>5.98</v>
      </c>
      <c r="I679" s="2">
        <v>1.49</v>
      </c>
      <c r="J679" s="2">
        <v>1194</v>
      </c>
      <c r="K679" s="7" t="str">
        <f>IF(COUNTIF(Table1[Customer ID],Table1[[#This Row],[Customer ID]])&gt;1,"Repeat Customer","One-Time Customer")</f>
        <v>One-Time Customer</v>
      </c>
      <c r="L679" s="2" t="s">
        <v>1291</v>
      </c>
      <c r="M679" s="2" t="s">
        <v>49</v>
      </c>
      <c r="N679" s="2" t="s">
        <v>58</v>
      </c>
      <c r="O679" s="2" t="s">
        <v>29</v>
      </c>
      <c r="P679" s="2" t="s">
        <v>109</v>
      </c>
      <c r="Q679" s="2" t="s">
        <v>59</v>
      </c>
      <c r="R679" s="2" t="s">
        <v>1020</v>
      </c>
      <c r="S679" s="2">
        <v>0.39</v>
      </c>
      <c r="T679" s="7">
        <f>Table1[[#This Row],[Profit]]/Table1[[#This Row],[Sales]]</f>
        <v>0.16020009379396588</v>
      </c>
      <c r="U679" s="2" t="s">
        <v>33</v>
      </c>
      <c r="V679" s="2" t="s">
        <v>136</v>
      </c>
      <c r="W679" s="2" t="s">
        <v>362</v>
      </c>
      <c r="X679" s="2" t="s">
        <v>1292</v>
      </c>
      <c r="Y679" s="2">
        <v>34142</v>
      </c>
      <c r="Z679" s="10">
        <v>42125</v>
      </c>
      <c r="AA679" s="14" t="str">
        <f>TEXT(Table1[[#This Row],[Order Date]],"mmmm")</f>
        <v>May</v>
      </c>
      <c r="AB679" s="8" t="str">
        <f>TEXT(Table1[[#This Row],[Order Date]],"yyyy")</f>
        <v>2015</v>
      </c>
      <c r="AC679" s="10">
        <v>42127</v>
      </c>
      <c r="AD679" s="2">
        <v>20.495999999999995</v>
      </c>
      <c r="AE679" s="2">
        <v>21</v>
      </c>
      <c r="AF679" s="2">
        <v>127.94</v>
      </c>
      <c r="AG679" s="2">
        <v>87586</v>
      </c>
      <c r="AH679" s="7" t="str">
        <f>IF(COUNTIF(Returns!$A$2:$A$1635,Orders!AG679)&gt;0,"Returned","Not Returned")</f>
        <v>Not Returned</v>
      </c>
    </row>
    <row r="680" spans="5:34" ht="12.75" customHeight="1" thickTop="1" thickBot="1">
      <c r="E680" s="11">
        <v>19358</v>
      </c>
      <c r="F680" s="12" t="s">
        <v>25</v>
      </c>
      <c r="G680" s="12">
        <v>0.08</v>
      </c>
      <c r="H680" s="12">
        <v>355.98</v>
      </c>
      <c r="I680" s="12">
        <v>58.92</v>
      </c>
      <c r="J680" s="12">
        <v>1197</v>
      </c>
      <c r="K680" s="7" t="str">
        <f>IF(COUNTIF(Table1[Customer ID],Table1[[#This Row],[Customer ID]])&gt;1,"Repeat Customer","One-Time Customer")</f>
        <v>One-Time Customer</v>
      </c>
      <c r="L680" s="12" t="s">
        <v>1293</v>
      </c>
      <c r="M680" s="12" t="s">
        <v>39</v>
      </c>
      <c r="N680" s="12" t="s">
        <v>58</v>
      </c>
      <c r="O680" s="12" t="s">
        <v>41</v>
      </c>
      <c r="P680" s="12" t="s">
        <v>42</v>
      </c>
      <c r="Q680" s="12" t="s">
        <v>43</v>
      </c>
      <c r="R680" s="12" t="s">
        <v>1294</v>
      </c>
      <c r="S680" s="12">
        <v>0.64</v>
      </c>
      <c r="T680" s="7">
        <f>Table1[[#This Row],[Profit]]/Table1[[#This Row],[Sales]]</f>
        <v>7.6857595452055602E-2</v>
      </c>
      <c r="U680" s="12" t="s">
        <v>33</v>
      </c>
      <c r="V680" s="12" t="s">
        <v>53</v>
      </c>
      <c r="W680" s="12" t="s">
        <v>193</v>
      </c>
      <c r="X680" s="12" t="s">
        <v>1295</v>
      </c>
      <c r="Y680" s="12">
        <v>1776</v>
      </c>
      <c r="Z680" s="13">
        <v>42081</v>
      </c>
      <c r="AA680" s="14" t="str">
        <f>TEXT(Table1[[#This Row],[Order Date]],"mmmm")</f>
        <v>March</v>
      </c>
      <c r="AB680" s="8" t="str">
        <f>TEXT(Table1[[#This Row],[Order Date]],"yyyy")</f>
        <v>2015</v>
      </c>
      <c r="AC680" s="13">
        <v>42083</v>
      </c>
      <c r="AD680" s="12">
        <v>103.83</v>
      </c>
      <c r="AE680" s="12">
        <v>4</v>
      </c>
      <c r="AF680" s="12">
        <v>1350.94</v>
      </c>
      <c r="AG680" s="12">
        <v>87583</v>
      </c>
      <c r="AH680" s="7" t="str">
        <f>IF(COUNTIF(Returns!$A$2:$A$1635,Orders!AG680)&gt;0,"Returned","Not Returned")</f>
        <v>Not Returned</v>
      </c>
    </row>
    <row r="681" spans="5:34" ht="12.75" customHeight="1" thickTop="1" thickBot="1">
      <c r="E681" s="9">
        <v>22132</v>
      </c>
      <c r="F681" s="2" t="s">
        <v>25</v>
      </c>
      <c r="G681" s="2">
        <v>0.1</v>
      </c>
      <c r="H681" s="2">
        <v>15.14</v>
      </c>
      <c r="I681" s="2">
        <v>4.53</v>
      </c>
      <c r="J681" s="2">
        <v>1199</v>
      </c>
      <c r="K681" s="7" t="str">
        <f>IF(COUNTIF(Table1[Customer ID],Table1[[#This Row],[Customer ID]])&gt;1,"Repeat Customer","One-Time Customer")</f>
        <v>One-Time Customer</v>
      </c>
      <c r="L681" s="2" t="s">
        <v>1296</v>
      </c>
      <c r="M681" s="2" t="s">
        <v>49</v>
      </c>
      <c r="N681" s="2" t="s">
        <v>114</v>
      </c>
      <c r="O681" s="2" t="s">
        <v>29</v>
      </c>
      <c r="P681" s="2" t="s">
        <v>141</v>
      </c>
      <c r="Q681" s="2" t="s">
        <v>59</v>
      </c>
      <c r="R681" s="2" t="s">
        <v>1201</v>
      </c>
      <c r="S681" s="2">
        <v>0.81</v>
      </c>
      <c r="T681" s="7">
        <f>Table1[[#This Row],[Profit]]/Table1[[#This Row],[Sales]]</f>
        <v>-0.33121724092058002</v>
      </c>
      <c r="U681" s="2" t="s">
        <v>33</v>
      </c>
      <c r="V681" s="2" t="s">
        <v>53</v>
      </c>
      <c r="W681" s="2" t="s">
        <v>197</v>
      </c>
      <c r="X681" s="2" t="s">
        <v>1297</v>
      </c>
      <c r="Y681" s="2">
        <v>3060</v>
      </c>
      <c r="Z681" s="10">
        <v>42060</v>
      </c>
      <c r="AA681" s="14" t="str">
        <f>TEXT(Table1[[#This Row],[Order Date]],"mmmm")</f>
        <v>February</v>
      </c>
      <c r="AB681" s="8" t="str">
        <f>TEXT(Table1[[#This Row],[Order Date]],"yyyy")</f>
        <v>2015</v>
      </c>
      <c r="AC681" s="10">
        <v>42063</v>
      </c>
      <c r="AD681" s="2">
        <v>-24.897600000000001</v>
      </c>
      <c r="AE681" s="2">
        <v>5</v>
      </c>
      <c r="AF681" s="2">
        <v>75.17</v>
      </c>
      <c r="AG681" s="2">
        <v>87585</v>
      </c>
      <c r="AH681" s="7" t="str">
        <f>IF(COUNTIF(Returns!$A$2:$A$1635,Orders!AG681)&gt;0,"Returned","Not Returned")</f>
        <v>Not Returned</v>
      </c>
    </row>
    <row r="682" spans="5:34" ht="12.75" customHeight="1" thickTop="1" thickBot="1">
      <c r="E682" s="11">
        <v>22131</v>
      </c>
      <c r="F682" s="12" t="s">
        <v>25</v>
      </c>
      <c r="G682" s="12">
        <v>0.05</v>
      </c>
      <c r="H682" s="12">
        <v>52.4</v>
      </c>
      <c r="I682" s="12">
        <v>16.11</v>
      </c>
      <c r="J682" s="12">
        <v>1200</v>
      </c>
      <c r="K682" s="7" t="str">
        <f>IF(COUNTIF(Table1[Customer ID],Table1[[#This Row],[Customer ID]])&gt;1,"Repeat Customer","One-Time Customer")</f>
        <v>One-Time Customer</v>
      </c>
      <c r="L682" s="12" t="s">
        <v>1298</v>
      </c>
      <c r="M682" s="12" t="s">
        <v>49</v>
      </c>
      <c r="N682" s="12" t="s">
        <v>114</v>
      </c>
      <c r="O682" s="12" t="s">
        <v>29</v>
      </c>
      <c r="P682" s="12" t="s">
        <v>109</v>
      </c>
      <c r="Q682" s="12" t="s">
        <v>59</v>
      </c>
      <c r="R682" s="12" t="s">
        <v>1289</v>
      </c>
      <c r="S682" s="12">
        <v>0.39</v>
      </c>
      <c r="T682" s="7">
        <f>Table1[[#This Row],[Profit]]/Table1[[#This Row],[Sales]]</f>
        <v>0.69</v>
      </c>
      <c r="U682" s="12" t="s">
        <v>33</v>
      </c>
      <c r="V682" s="12" t="s">
        <v>53</v>
      </c>
      <c r="W682" s="12" t="s">
        <v>54</v>
      </c>
      <c r="X682" s="12" t="s">
        <v>1299</v>
      </c>
      <c r="Y682" s="12">
        <v>7407</v>
      </c>
      <c r="Z682" s="13">
        <v>42060</v>
      </c>
      <c r="AA682" s="14" t="str">
        <f>TEXT(Table1[[#This Row],[Order Date]],"mmmm")</f>
        <v>February</v>
      </c>
      <c r="AB682" s="8" t="str">
        <f>TEXT(Table1[[#This Row],[Order Date]],"yyyy")</f>
        <v>2015</v>
      </c>
      <c r="AC682" s="13">
        <v>42062</v>
      </c>
      <c r="AD682" s="12">
        <v>776.7743999999999</v>
      </c>
      <c r="AE682" s="12">
        <v>21</v>
      </c>
      <c r="AF682" s="12">
        <v>1125.76</v>
      </c>
      <c r="AG682" s="12">
        <v>87585</v>
      </c>
      <c r="AH682" s="7" t="str">
        <f>IF(COUNTIF(Returns!$A$2:$A$1635,Orders!AG682)&gt;0,"Returned","Not Returned")</f>
        <v>Not Returned</v>
      </c>
    </row>
    <row r="683" spans="5:34" ht="12.75" customHeight="1" thickTop="1" thickBot="1">
      <c r="E683" s="9">
        <v>22133</v>
      </c>
      <c r="F683" s="2" t="s">
        <v>25</v>
      </c>
      <c r="G683" s="2">
        <v>0.05</v>
      </c>
      <c r="H683" s="2">
        <v>36.549999999999997</v>
      </c>
      <c r="I683" s="2">
        <v>13.89</v>
      </c>
      <c r="J683" s="2">
        <v>1202</v>
      </c>
      <c r="K683" s="7" t="str">
        <f>IF(COUNTIF(Table1[Customer ID],Table1[[#This Row],[Customer ID]])&gt;1,"Repeat Customer","One-Time Customer")</f>
        <v>One-Time Customer</v>
      </c>
      <c r="L683" s="2" t="s">
        <v>1300</v>
      </c>
      <c r="M683" s="2" t="s">
        <v>27</v>
      </c>
      <c r="N683" s="2" t="s">
        <v>114</v>
      </c>
      <c r="O683" s="2" t="s">
        <v>29</v>
      </c>
      <c r="P683" s="2" t="s">
        <v>30</v>
      </c>
      <c r="Q683" s="2" t="s">
        <v>31</v>
      </c>
      <c r="R683" s="2" t="s">
        <v>1290</v>
      </c>
      <c r="S683" s="2">
        <v>0.41</v>
      </c>
      <c r="T683" s="7">
        <f>Table1[[#This Row],[Profit]]/Table1[[#This Row],[Sales]]</f>
        <v>0.46183665536238488</v>
      </c>
      <c r="U683" s="2" t="s">
        <v>33</v>
      </c>
      <c r="V683" s="2" t="s">
        <v>53</v>
      </c>
      <c r="W683" s="2" t="s">
        <v>54</v>
      </c>
      <c r="X683" s="2" t="s">
        <v>1301</v>
      </c>
      <c r="Y683" s="2">
        <v>7079</v>
      </c>
      <c r="Z683" s="10">
        <v>42060</v>
      </c>
      <c r="AA683" s="14" t="str">
        <f>TEXT(Table1[[#This Row],[Order Date]],"mmmm")</f>
        <v>February</v>
      </c>
      <c r="AB683" s="8" t="str">
        <f>TEXT(Table1[[#This Row],[Order Date]],"yyyy")</f>
        <v>2015</v>
      </c>
      <c r="AC683" s="10">
        <v>42061</v>
      </c>
      <c r="AD683" s="2">
        <v>344.54399999999998</v>
      </c>
      <c r="AE683" s="2">
        <v>21</v>
      </c>
      <c r="AF683" s="2">
        <v>746.03</v>
      </c>
      <c r="AG683" s="2">
        <v>87585</v>
      </c>
      <c r="AH683" s="7" t="str">
        <f>IF(COUNTIF(Returns!$A$2:$A$1635,Orders!AG683)&gt;0,"Returned","Not Returned")</f>
        <v>Not Returned</v>
      </c>
    </row>
    <row r="684" spans="5:34" ht="12.75" customHeight="1" thickTop="1" thickBot="1">
      <c r="E684" s="11">
        <v>19552</v>
      </c>
      <c r="F684" s="12" t="s">
        <v>106</v>
      </c>
      <c r="G684" s="12">
        <v>0.09</v>
      </c>
      <c r="H684" s="12">
        <v>49.99</v>
      </c>
      <c r="I684" s="12">
        <v>19.989999999999998</v>
      </c>
      <c r="J684" s="12">
        <v>1203</v>
      </c>
      <c r="K684" s="7" t="str">
        <f>IF(COUNTIF(Table1[Customer ID],Table1[[#This Row],[Customer ID]])&gt;1,"Repeat Customer","One-Time Customer")</f>
        <v>One-Time Customer</v>
      </c>
      <c r="L684" s="12" t="s">
        <v>1302</v>
      </c>
      <c r="M684" s="12" t="s">
        <v>49</v>
      </c>
      <c r="N684" s="12" t="s">
        <v>58</v>
      </c>
      <c r="O684" s="12" t="s">
        <v>77</v>
      </c>
      <c r="P684" s="12" t="s">
        <v>180</v>
      </c>
      <c r="Q684" s="12" t="s">
        <v>59</v>
      </c>
      <c r="R684" s="12" t="s">
        <v>275</v>
      </c>
      <c r="S684" s="12">
        <v>0.41</v>
      </c>
      <c r="T684" s="7">
        <f>Table1[[#This Row],[Profit]]/Table1[[#This Row],[Sales]]</f>
        <v>-1.4351204220248428E-2</v>
      </c>
      <c r="U684" s="12" t="s">
        <v>33</v>
      </c>
      <c r="V684" s="12" t="s">
        <v>53</v>
      </c>
      <c r="W684" s="12" t="s">
        <v>469</v>
      </c>
      <c r="X684" s="12" t="s">
        <v>470</v>
      </c>
      <c r="Y684" s="12">
        <v>2920</v>
      </c>
      <c r="Z684" s="13">
        <v>42183</v>
      </c>
      <c r="AA684" s="14" t="str">
        <f>TEXT(Table1[[#This Row],[Order Date]],"mmmm")</f>
        <v>June</v>
      </c>
      <c r="AB684" s="8" t="str">
        <f>TEXT(Table1[[#This Row],[Order Date]],"yyyy")</f>
        <v>2015</v>
      </c>
      <c r="AC684" s="13">
        <v>42185</v>
      </c>
      <c r="AD684" s="12">
        <v>-8.5150000000000006</v>
      </c>
      <c r="AE684" s="12">
        <v>12</v>
      </c>
      <c r="AF684" s="12">
        <v>593.33000000000004</v>
      </c>
      <c r="AG684" s="12">
        <v>87587</v>
      </c>
      <c r="AH684" s="7" t="str">
        <f>IF(COUNTIF(Returns!$A$2:$A$1635,Orders!AG684)&gt;0,"Returned","Not Returned")</f>
        <v>Not Returned</v>
      </c>
    </row>
    <row r="685" spans="5:34" ht="12.75" customHeight="1" thickTop="1" thickBot="1">
      <c r="E685" s="9">
        <v>18636</v>
      </c>
      <c r="F685" s="2" t="s">
        <v>106</v>
      </c>
      <c r="G685" s="2">
        <v>0.01</v>
      </c>
      <c r="H685" s="2">
        <v>3.08</v>
      </c>
      <c r="I685" s="2">
        <v>0.5</v>
      </c>
      <c r="J685" s="2">
        <v>1211</v>
      </c>
      <c r="K685" s="7" t="str">
        <f>IF(COUNTIF(Table1[Customer ID],Table1[[#This Row],[Customer ID]])&gt;1,"Repeat Customer","One-Time Customer")</f>
        <v>One-Time Customer</v>
      </c>
      <c r="L685" s="2" t="s">
        <v>1303</v>
      </c>
      <c r="M685" s="2" t="s">
        <v>49</v>
      </c>
      <c r="N685" s="2" t="s">
        <v>28</v>
      </c>
      <c r="O685" s="2" t="s">
        <v>29</v>
      </c>
      <c r="P685" s="2" t="s">
        <v>134</v>
      </c>
      <c r="Q685" s="2" t="s">
        <v>59</v>
      </c>
      <c r="R685" s="2" t="s">
        <v>1304</v>
      </c>
      <c r="S685" s="2">
        <v>0.37</v>
      </c>
      <c r="T685" s="7">
        <f>Table1[[#This Row],[Profit]]/Table1[[#This Row],[Sales]]</f>
        <v>0.69</v>
      </c>
      <c r="U685" s="2" t="s">
        <v>33</v>
      </c>
      <c r="V685" s="2" t="s">
        <v>61</v>
      </c>
      <c r="W685" s="2" t="s">
        <v>703</v>
      </c>
      <c r="X685" s="2" t="s">
        <v>1305</v>
      </c>
      <c r="Y685" s="2">
        <v>46806</v>
      </c>
      <c r="Z685" s="10">
        <v>42036</v>
      </c>
      <c r="AA685" s="14" t="str">
        <f>TEXT(Table1[[#This Row],[Order Date]],"mmmm")</f>
        <v>February</v>
      </c>
      <c r="AB685" s="8" t="str">
        <f>TEXT(Table1[[#This Row],[Order Date]],"yyyy")</f>
        <v>2015</v>
      </c>
      <c r="AC685" s="10">
        <v>42041</v>
      </c>
      <c r="AD685" s="2">
        <v>9.0045000000000002</v>
      </c>
      <c r="AE685" s="2">
        <v>4</v>
      </c>
      <c r="AF685" s="2">
        <v>13.05</v>
      </c>
      <c r="AG685" s="2">
        <v>88598</v>
      </c>
      <c r="AH685" s="7" t="str">
        <f>IF(COUNTIF(Returns!$A$2:$A$1635,Orders!AG685)&gt;0,"Returned","Not Returned")</f>
        <v>Not Returned</v>
      </c>
    </row>
    <row r="686" spans="5:34" ht="12.75" customHeight="1" thickTop="1" thickBot="1">
      <c r="E686" s="11">
        <v>22528</v>
      </c>
      <c r="F686" s="12" t="s">
        <v>25</v>
      </c>
      <c r="G686" s="12">
        <v>0.08</v>
      </c>
      <c r="H686" s="12">
        <v>4.91</v>
      </c>
      <c r="I686" s="12">
        <v>4.97</v>
      </c>
      <c r="J686" s="12">
        <v>1212</v>
      </c>
      <c r="K686" s="7" t="str">
        <f>IF(COUNTIF(Table1[Customer ID],Table1[[#This Row],[Customer ID]])&gt;1,"Repeat Customer","One-Time Customer")</f>
        <v>Repeat Customer</v>
      </c>
      <c r="L686" s="12" t="s">
        <v>1306</v>
      </c>
      <c r="M686" s="12" t="s">
        <v>49</v>
      </c>
      <c r="N686" s="12" t="s">
        <v>28</v>
      </c>
      <c r="O686" s="12" t="s">
        <v>29</v>
      </c>
      <c r="P686" s="12" t="s">
        <v>109</v>
      </c>
      <c r="Q686" s="12" t="s">
        <v>59</v>
      </c>
      <c r="R686" s="12" t="s">
        <v>1307</v>
      </c>
      <c r="S686" s="12">
        <v>0.38</v>
      </c>
      <c r="T686" s="7">
        <f>Table1[[#This Row],[Profit]]/Table1[[#This Row],[Sales]]</f>
        <v>-1.6923240033927056</v>
      </c>
      <c r="U686" s="12" t="s">
        <v>33</v>
      </c>
      <c r="V686" s="12" t="s">
        <v>61</v>
      </c>
      <c r="W686" s="12" t="s">
        <v>703</v>
      </c>
      <c r="X686" s="12" t="s">
        <v>1308</v>
      </c>
      <c r="Y686" s="12">
        <v>46404</v>
      </c>
      <c r="Z686" s="13">
        <v>42019</v>
      </c>
      <c r="AA686" s="14" t="str">
        <f>TEXT(Table1[[#This Row],[Order Date]],"mmmm")</f>
        <v>January</v>
      </c>
      <c r="AB686" s="8" t="str">
        <f>TEXT(Table1[[#This Row],[Order Date]],"yyyy")</f>
        <v>2015</v>
      </c>
      <c r="AC686" s="13">
        <v>42020</v>
      </c>
      <c r="AD686" s="12">
        <v>-99.762500000000003</v>
      </c>
      <c r="AE686" s="12">
        <v>12</v>
      </c>
      <c r="AF686" s="12">
        <v>58.95</v>
      </c>
      <c r="AG686" s="12">
        <v>88600</v>
      </c>
      <c r="AH686" s="7" t="str">
        <f>IF(COUNTIF(Returns!$A$2:$A$1635,Orders!AG686)&gt;0,"Returned","Not Returned")</f>
        <v>Not Returned</v>
      </c>
    </row>
    <row r="687" spans="5:34" ht="12.75" customHeight="1" thickTop="1" thickBot="1">
      <c r="E687" s="9">
        <v>22529</v>
      </c>
      <c r="F687" s="2" t="s">
        <v>25</v>
      </c>
      <c r="G687" s="2">
        <v>0.01</v>
      </c>
      <c r="H687" s="2">
        <v>3499.99</v>
      </c>
      <c r="I687" s="2">
        <v>24.49</v>
      </c>
      <c r="J687" s="2">
        <v>1212</v>
      </c>
      <c r="K687" s="7" t="str">
        <f>IF(COUNTIF(Table1[Customer ID],Table1[[#This Row],[Customer ID]])&gt;1,"Repeat Customer","One-Time Customer")</f>
        <v>Repeat Customer</v>
      </c>
      <c r="L687" s="2" t="s">
        <v>1306</v>
      </c>
      <c r="M687" s="2" t="s">
        <v>49</v>
      </c>
      <c r="N687" s="2" t="s">
        <v>28</v>
      </c>
      <c r="O687" s="2" t="s">
        <v>77</v>
      </c>
      <c r="P687" s="2" t="s">
        <v>587</v>
      </c>
      <c r="Q687" s="2" t="s">
        <v>236</v>
      </c>
      <c r="R687" s="2" t="s">
        <v>1309</v>
      </c>
      <c r="S687" s="2">
        <v>0.37</v>
      </c>
      <c r="T687" s="7">
        <f>Table1[[#This Row],[Profit]]/Table1[[#This Row],[Sales]]</f>
        <v>-0.83362692593570742</v>
      </c>
      <c r="U687" s="2" t="s">
        <v>33</v>
      </c>
      <c r="V687" s="2" t="s">
        <v>61</v>
      </c>
      <c r="W687" s="2" t="s">
        <v>703</v>
      </c>
      <c r="X687" s="2" t="s">
        <v>1308</v>
      </c>
      <c r="Y687" s="2">
        <v>46404</v>
      </c>
      <c r="Z687" s="10">
        <v>42019</v>
      </c>
      <c r="AA687" s="14" t="str">
        <f>TEXT(Table1[[#This Row],[Order Date]],"mmmm")</f>
        <v>January</v>
      </c>
      <c r="AB687" s="8" t="str">
        <f>TEXT(Table1[[#This Row],[Order Date]],"yyyy")</f>
        <v>2015</v>
      </c>
      <c r="AC687" s="10">
        <v>42020</v>
      </c>
      <c r="AD687" s="2">
        <v>-3061.82</v>
      </c>
      <c r="AE687" s="2">
        <v>1</v>
      </c>
      <c r="AF687" s="2">
        <v>3672.89</v>
      </c>
      <c r="AG687" s="2">
        <v>88600</v>
      </c>
      <c r="AH687" s="7" t="str">
        <f>IF(COUNTIF(Returns!$A$2:$A$1635,Orders!AG687)&gt;0,"Returned","Not Returned")</f>
        <v>Not Returned</v>
      </c>
    </row>
    <row r="688" spans="5:34" ht="12.75" customHeight="1" thickTop="1" thickBot="1">
      <c r="E688" s="11">
        <v>24270</v>
      </c>
      <c r="F688" s="12" t="s">
        <v>106</v>
      </c>
      <c r="G688" s="12">
        <v>7.0000000000000007E-2</v>
      </c>
      <c r="H688" s="12">
        <v>29.89</v>
      </c>
      <c r="I688" s="12">
        <v>1.99</v>
      </c>
      <c r="J688" s="12">
        <v>1213</v>
      </c>
      <c r="K688" s="7" t="str">
        <f>IF(COUNTIF(Table1[Customer ID],Table1[[#This Row],[Customer ID]])&gt;1,"Repeat Customer","One-Time Customer")</f>
        <v>Repeat Customer</v>
      </c>
      <c r="L688" s="12" t="s">
        <v>1310</v>
      </c>
      <c r="M688" s="12" t="s">
        <v>27</v>
      </c>
      <c r="N688" s="12" t="s">
        <v>28</v>
      </c>
      <c r="O688" s="12" t="s">
        <v>77</v>
      </c>
      <c r="P688" s="12" t="s">
        <v>180</v>
      </c>
      <c r="Q688" s="12" t="s">
        <v>51</v>
      </c>
      <c r="R688" s="12" t="s">
        <v>1311</v>
      </c>
      <c r="S688" s="12">
        <v>0.5</v>
      </c>
      <c r="T688" s="7">
        <f>Table1[[#This Row],[Profit]]/Table1[[#This Row],[Sales]]</f>
        <v>0.69</v>
      </c>
      <c r="U688" s="12" t="s">
        <v>33</v>
      </c>
      <c r="V688" s="12" t="s">
        <v>61</v>
      </c>
      <c r="W688" s="12" t="s">
        <v>703</v>
      </c>
      <c r="X688" s="12" t="s">
        <v>1312</v>
      </c>
      <c r="Y688" s="12">
        <v>46530</v>
      </c>
      <c r="Z688" s="13">
        <v>42039</v>
      </c>
      <c r="AA688" s="14" t="str">
        <f>TEXT(Table1[[#This Row],[Order Date]],"mmmm")</f>
        <v>February</v>
      </c>
      <c r="AB688" s="8" t="str">
        <f>TEXT(Table1[[#This Row],[Order Date]],"yyyy")</f>
        <v>2015</v>
      </c>
      <c r="AC688" s="13">
        <v>42044</v>
      </c>
      <c r="AD688" s="12">
        <v>258.6189</v>
      </c>
      <c r="AE688" s="12">
        <v>13</v>
      </c>
      <c r="AF688" s="12">
        <v>374.81</v>
      </c>
      <c r="AG688" s="12">
        <v>88599</v>
      </c>
      <c r="AH688" s="7" t="str">
        <f>IF(COUNTIF(Returns!$A$2:$A$1635,Orders!AG688)&gt;0,"Returned","Not Returned")</f>
        <v>Not Returned</v>
      </c>
    </row>
    <row r="689" spans="5:34" ht="12.75" customHeight="1" thickTop="1" thickBot="1">
      <c r="E689" s="9">
        <v>24271</v>
      </c>
      <c r="F689" s="2" t="s">
        <v>106</v>
      </c>
      <c r="G689" s="2">
        <v>0.03</v>
      </c>
      <c r="H689" s="2">
        <v>8.34</v>
      </c>
      <c r="I689" s="2">
        <v>4.82</v>
      </c>
      <c r="J689" s="2">
        <v>1213</v>
      </c>
      <c r="K689" s="7" t="str">
        <f>IF(COUNTIF(Table1[Customer ID],Table1[[#This Row],[Customer ID]])&gt;1,"Repeat Customer","One-Time Customer")</f>
        <v>Repeat Customer</v>
      </c>
      <c r="L689" s="2" t="s">
        <v>1310</v>
      </c>
      <c r="M689" s="2" t="s">
        <v>49</v>
      </c>
      <c r="N689" s="2" t="s">
        <v>28</v>
      </c>
      <c r="O689" s="2" t="s">
        <v>29</v>
      </c>
      <c r="P689" s="2" t="s">
        <v>93</v>
      </c>
      <c r="Q689" s="2" t="s">
        <v>59</v>
      </c>
      <c r="R689" s="2" t="s">
        <v>918</v>
      </c>
      <c r="S689" s="2">
        <v>0.4</v>
      </c>
      <c r="T689" s="7">
        <f>Table1[[#This Row],[Profit]]/Table1[[#This Row],[Sales]]</f>
        <v>-0.15507279870580076</v>
      </c>
      <c r="U689" s="2" t="s">
        <v>33</v>
      </c>
      <c r="V689" s="2" t="s">
        <v>61</v>
      </c>
      <c r="W689" s="2" t="s">
        <v>703</v>
      </c>
      <c r="X689" s="2" t="s">
        <v>1312</v>
      </c>
      <c r="Y689" s="2">
        <v>46530</v>
      </c>
      <c r="Z689" s="10">
        <v>42039</v>
      </c>
      <c r="AA689" s="14" t="str">
        <f>TEXT(Table1[[#This Row],[Order Date]],"mmmm")</f>
        <v>February</v>
      </c>
      <c r="AB689" s="8" t="str">
        <f>TEXT(Table1[[#This Row],[Order Date]],"yyyy")</f>
        <v>2015</v>
      </c>
      <c r="AC689" s="10">
        <v>42043</v>
      </c>
      <c r="AD689" s="2">
        <v>-6.71</v>
      </c>
      <c r="AE689" s="2">
        <v>5</v>
      </c>
      <c r="AF689" s="2">
        <v>43.27</v>
      </c>
      <c r="AG689" s="2">
        <v>88599</v>
      </c>
      <c r="AH689" s="7" t="str">
        <f>IF(COUNTIF(Returns!$A$2:$A$1635,Orders!AG689)&gt;0,"Returned","Not Returned")</f>
        <v>Not Returned</v>
      </c>
    </row>
    <row r="690" spans="5:34" ht="12.75" customHeight="1" thickTop="1" thickBot="1">
      <c r="E690" s="11">
        <v>22530</v>
      </c>
      <c r="F690" s="12" t="s">
        <v>25</v>
      </c>
      <c r="G690" s="12">
        <v>0.03</v>
      </c>
      <c r="H690" s="12">
        <v>5.84</v>
      </c>
      <c r="I690" s="12">
        <v>1.2</v>
      </c>
      <c r="J690" s="12">
        <v>1213</v>
      </c>
      <c r="K690" s="7" t="str">
        <f>IF(COUNTIF(Table1[Customer ID],Table1[[#This Row],[Customer ID]])&gt;1,"Repeat Customer","One-Time Customer")</f>
        <v>Repeat Customer</v>
      </c>
      <c r="L690" s="12" t="s">
        <v>1310</v>
      </c>
      <c r="M690" s="12" t="s">
        <v>49</v>
      </c>
      <c r="N690" s="12" t="s">
        <v>28</v>
      </c>
      <c r="O690" s="12" t="s">
        <v>29</v>
      </c>
      <c r="P690" s="12" t="s">
        <v>30</v>
      </c>
      <c r="Q690" s="12" t="s">
        <v>31</v>
      </c>
      <c r="R690" s="12" t="s">
        <v>1313</v>
      </c>
      <c r="S690" s="12">
        <v>0.55000000000000004</v>
      </c>
      <c r="T690" s="7">
        <f>Table1[[#This Row],[Profit]]/Table1[[#This Row],[Sales]]</f>
        <v>-8.5178875638839747E-4</v>
      </c>
      <c r="U690" s="12" t="s">
        <v>33</v>
      </c>
      <c r="V690" s="12" t="s">
        <v>61</v>
      </c>
      <c r="W690" s="12" t="s">
        <v>703</v>
      </c>
      <c r="X690" s="12" t="s">
        <v>1312</v>
      </c>
      <c r="Y690" s="12">
        <v>46530</v>
      </c>
      <c r="Z690" s="13">
        <v>42019</v>
      </c>
      <c r="AA690" s="14" t="str">
        <f>TEXT(Table1[[#This Row],[Order Date]],"mmmm")</f>
        <v>January</v>
      </c>
      <c r="AB690" s="8" t="str">
        <f>TEXT(Table1[[#This Row],[Order Date]],"yyyy")</f>
        <v>2015</v>
      </c>
      <c r="AC690" s="13">
        <v>42021</v>
      </c>
      <c r="AD690" s="12">
        <v>-9.9999999999997868E-3</v>
      </c>
      <c r="AE690" s="12">
        <v>2</v>
      </c>
      <c r="AF690" s="12">
        <v>11.74</v>
      </c>
      <c r="AG690" s="12">
        <v>88600</v>
      </c>
      <c r="AH690" s="7" t="str">
        <f>IF(COUNTIF(Returns!$A$2:$A$1635,Orders!AG690)&gt;0,"Returned","Not Returned")</f>
        <v>Not Returned</v>
      </c>
    </row>
    <row r="691" spans="5:34" ht="12.75" customHeight="1" thickTop="1" thickBot="1">
      <c r="E691" s="9">
        <v>7632</v>
      </c>
      <c r="F691" s="2" t="s">
        <v>56</v>
      </c>
      <c r="G691" s="2">
        <v>0.09</v>
      </c>
      <c r="H691" s="2">
        <v>130.97999999999999</v>
      </c>
      <c r="I691" s="2">
        <v>30</v>
      </c>
      <c r="J691" s="2">
        <v>1217</v>
      </c>
      <c r="K691" s="7" t="str">
        <f>IF(COUNTIF(Table1[Customer ID],Table1[[#This Row],[Customer ID]])&gt;1,"Repeat Customer","One-Time Customer")</f>
        <v>One-Time Customer</v>
      </c>
      <c r="L691" s="2" t="s">
        <v>1314</v>
      </c>
      <c r="M691" s="2" t="s">
        <v>39</v>
      </c>
      <c r="N691" s="2" t="s">
        <v>58</v>
      </c>
      <c r="O691" s="2" t="s">
        <v>41</v>
      </c>
      <c r="P691" s="2" t="s">
        <v>42</v>
      </c>
      <c r="Q691" s="2" t="s">
        <v>43</v>
      </c>
      <c r="R691" s="2" t="s">
        <v>546</v>
      </c>
      <c r="S691" s="2">
        <v>0.78</v>
      </c>
      <c r="T691" s="7">
        <f>Table1[[#This Row],[Profit]]/Table1[[#This Row],[Sales]]</f>
        <v>-8.0198671215111789E-2</v>
      </c>
      <c r="U691" s="2" t="s">
        <v>33</v>
      </c>
      <c r="V691" s="2" t="s">
        <v>53</v>
      </c>
      <c r="W691" s="2" t="s">
        <v>193</v>
      </c>
      <c r="X691" s="2" t="s">
        <v>194</v>
      </c>
      <c r="Y691" s="2">
        <v>2112</v>
      </c>
      <c r="Z691" s="10">
        <v>42122</v>
      </c>
      <c r="AA691" s="14" t="str">
        <f>TEXT(Table1[[#This Row],[Order Date]],"mmmm")</f>
        <v>April</v>
      </c>
      <c r="AB691" s="8" t="str">
        <f>TEXT(Table1[[#This Row],[Order Date]],"yyyy")</f>
        <v>2015</v>
      </c>
      <c r="AC691" s="10">
        <v>42125</v>
      </c>
      <c r="AD691" s="2">
        <v>-421.76</v>
      </c>
      <c r="AE691" s="2">
        <v>41</v>
      </c>
      <c r="AF691" s="2">
        <v>5258.94</v>
      </c>
      <c r="AG691" s="2">
        <v>54595</v>
      </c>
      <c r="AH691" s="7" t="str">
        <f>IF(COUNTIF(Returns!$A$2:$A$1635,Orders!AG691)&gt;0,"Returned","Not Returned")</f>
        <v>Returned</v>
      </c>
    </row>
    <row r="692" spans="5:34" ht="12.75" customHeight="1" thickTop="1" thickBot="1">
      <c r="E692" s="11">
        <v>25631</v>
      </c>
      <c r="F692" s="12" t="s">
        <v>56</v>
      </c>
      <c r="G692" s="12">
        <v>0.02</v>
      </c>
      <c r="H692" s="12">
        <v>8.34</v>
      </c>
      <c r="I692" s="12">
        <v>2.64</v>
      </c>
      <c r="J692" s="12">
        <v>1226</v>
      </c>
      <c r="K692" s="7" t="str">
        <f>IF(COUNTIF(Table1[Customer ID],Table1[[#This Row],[Customer ID]])&gt;1,"Repeat Customer","One-Time Customer")</f>
        <v>One-Time Customer</v>
      </c>
      <c r="L692" s="12" t="s">
        <v>1315</v>
      </c>
      <c r="M692" s="12" t="s">
        <v>49</v>
      </c>
      <c r="N692" s="12" t="s">
        <v>58</v>
      </c>
      <c r="O692" s="12" t="s">
        <v>29</v>
      </c>
      <c r="P692" s="12" t="s">
        <v>174</v>
      </c>
      <c r="Q692" s="12" t="s">
        <v>51</v>
      </c>
      <c r="R692" s="12" t="s">
        <v>358</v>
      </c>
      <c r="S692" s="12">
        <v>0.59</v>
      </c>
      <c r="T692" s="7">
        <f>Table1[[#This Row],[Profit]]/Table1[[#This Row],[Sales]]</f>
        <v>0.10173808810308661</v>
      </c>
      <c r="U692" s="12" t="s">
        <v>33</v>
      </c>
      <c r="V692" s="12" t="s">
        <v>53</v>
      </c>
      <c r="W692" s="12" t="s">
        <v>469</v>
      </c>
      <c r="X692" s="12" t="s">
        <v>1316</v>
      </c>
      <c r="Y692" s="12">
        <v>2861</v>
      </c>
      <c r="Z692" s="13">
        <v>42122</v>
      </c>
      <c r="AA692" s="14" t="str">
        <f>TEXT(Table1[[#This Row],[Order Date]],"mmmm")</f>
        <v>April</v>
      </c>
      <c r="AB692" s="8" t="str">
        <f>TEXT(Table1[[#This Row],[Order Date]],"yyyy")</f>
        <v>2015</v>
      </c>
      <c r="AC692" s="13">
        <v>42124</v>
      </c>
      <c r="AD692" s="12">
        <v>6.79</v>
      </c>
      <c r="AE692" s="12">
        <v>8</v>
      </c>
      <c r="AF692" s="12">
        <v>66.739999999999995</v>
      </c>
      <c r="AG692" s="12">
        <v>90800</v>
      </c>
      <c r="AH692" s="7" t="str">
        <f>IF(COUNTIF(Returns!$A$2:$A$1635,Orders!AG692)&gt;0,"Returned","Not Returned")</f>
        <v>Not Returned</v>
      </c>
    </row>
    <row r="693" spans="5:34" ht="12.75" customHeight="1" thickTop="1" thickBot="1">
      <c r="E693" s="9">
        <v>25632</v>
      </c>
      <c r="F693" s="2" t="s">
        <v>56</v>
      </c>
      <c r="G693" s="2">
        <v>0.09</v>
      </c>
      <c r="H693" s="2">
        <v>130.97999999999999</v>
      </c>
      <c r="I693" s="2">
        <v>30</v>
      </c>
      <c r="J693" s="2">
        <v>1227</v>
      </c>
      <c r="K693" s="7" t="str">
        <f>IF(COUNTIF(Table1[Customer ID],Table1[[#This Row],[Customer ID]])&gt;1,"Repeat Customer","One-Time Customer")</f>
        <v>One-Time Customer</v>
      </c>
      <c r="L693" s="2" t="s">
        <v>1317</v>
      </c>
      <c r="M693" s="2" t="s">
        <v>39</v>
      </c>
      <c r="N693" s="2" t="s">
        <v>58</v>
      </c>
      <c r="O693" s="2" t="s">
        <v>41</v>
      </c>
      <c r="P693" s="2" t="s">
        <v>42</v>
      </c>
      <c r="Q693" s="2" t="s">
        <v>43</v>
      </c>
      <c r="R693" s="2" t="s">
        <v>546</v>
      </c>
      <c r="S693" s="2">
        <v>0.78</v>
      </c>
      <c r="T693" s="7">
        <f>Table1[[#This Row],[Profit]]/Table1[[#This Row],[Sales]]</f>
        <v>-0.32881411430843471</v>
      </c>
      <c r="U693" s="2" t="s">
        <v>33</v>
      </c>
      <c r="V693" s="2" t="s">
        <v>53</v>
      </c>
      <c r="W693" s="2" t="s">
        <v>149</v>
      </c>
      <c r="X693" s="2" t="s">
        <v>778</v>
      </c>
      <c r="Y693" s="2">
        <v>5403</v>
      </c>
      <c r="Z693" s="10">
        <v>42122</v>
      </c>
      <c r="AA693" s="14" t="str">
        <f>TEXT(Table1[[#This Row],[Order Date]],"mmmm")</f>
        <v>April</v>
      </c>
      <c r="AB693" s="8" t="str">
        <f>TEXT(Table1[[#This Row],[Order Date]],"yyyy")</f>
        <v>2015</v>
      </c>
      <c r="AC693" s="10">
        <v>42125</v>
      </c>
      <c r="AD693" s="2">
        <v>-421.76</v>
      </c>
      <c r="AE693" s="2">
        <v>10</v>
      </c>
      <c r="AF693" s="2">
        <v>1282.67</v>
      </c>
      <c r="AG693" s="2">
        <v>90800</v>
      </c>
      <c r="AH693" s="7" t="str">
        <f>IF(COUNTIF(Returns!$A$2:$A$1635,Orders!AG693)&gt;0,"Returned","Not Returned")</f>
        <v>Not Returned</v>
      </c>
    </row>
    <row r="694" spans="5:34" ht="12.75" customHeight="1" thickTop="1" thickBot="1">
      <c r="E694" s="11">
        <v>7810</v>
      </c>
      <c r="F694" s="12" t="s">
        <v>56</v>
      </c>
      <c r="G694" s="12">
        <v>0</v>
      </c>
      <c r="H694" s="12">
        <v>7.1</v>
      </c>
      <c r="I694" s="12">
        <v>6.05</v>
      </c>
      <c r="J694" s="12">
        <v>1228</v>
      </c>
      <c r="K694" s="7" t="str">
        <f>IF(COUNTIF(Table1[Customer ID],Table1[[#This Row],[Customer ID]])&gt;1,"Repeat Customer","One-Time Customer")</f>
        <v>Repeat Customer</v>
      </c>
      <c r="L694" s="12" t="s">
        <v>1318</v>
      </c>
      <c r="M694" s="12" t="s">
        <v>49</v>
      </c>
      <c r="N694" s="12" t="s">
        <v>58</v>
      </c>
      <c r="O694" s="12" t="s">
        <v>29</v>
      </c>
      <c r="P694" s="12" t="s">
        <v>109</v>
      </c>
      <c r="Q694" s="12" t="s">
        <v>59</v>
      </c>
      <c r="R694" s="12" t="s">
        <v>651</v>
      </c>
      <c r="S694" s="12">
        <v>0.39</v>
      </c>
      <c r="T694" s="7">
        <f>Table1[[#This Row],[Profit]]/Table1[[#This Row],[Sales]]</f>
        <v>-0.28800938562467077</v>
      </c>
      <c r="U694" s="12" t="s">
        <v>33</v>
      </c>
      <c r="V694" s="12" t="s">
        <v>53</v>
      </c>
      <c r="W694" s="12" t="s">
        <v>234</v>
      </c>
      <c r="X694" s="12" t="s">
        <v>1319</v>
      </c>
      <c r="Y694" s="12">
        <v>19140</v>
      </c>
      <c r="Z694" s="13">
        <v>42051</v>
      </c>
      <c r="AA694" s="14" t="str">
        <f>TEXT(Table1[[#This Row],[Order Date]],"mmmm")</f>
        <v>February</v>
      </c>
      <c r="AB694" s="8" t="str">
        <f>TEXT(Table1[[#This Row],[Order Date]],"yyyy")</f>
        <v>2015</v>
      </c>
      <c r="AC694" s="13">
        <v>42052</v>
      </c>
      <c r="AD694" s="12">
        <v>-60.145000000000003</v>
      </c>
      <c r="AE694" s="12">
        <v>28</v>
      </c>
      <c r="AF694" s="12">
        <v>208.83</v>
      </c>
      <c r="AG694" s="12">
        <v>55874</v>
      </c>
      <c r="AH694" s="7" t="str">
        <f>IF(COUNTIF(Returns!$A$2:$A$1635,Orders!AG694)&gt;0,"Returned","Not Returned")</f>
        <v>Returned</v>
      </c>
    </row>
    <row r="695" spans="5:34" ht="12.75" customHeight="1" thickTop="1" thickBot="1">
      <c r="E695" s="9">
        <v>7811</v>
      </c>
      <c r="F695" s="2" t="s">
        <v>56</v>
      </c>
      <c r="G695" s="2">
        <v>0.01</v>
      </c>
      <c r="H695" s="2">
        <v>4.9800000000000004</v>
      </c>
      <c r="I695" s="2">
        <v>4.62</v>
      </c>
      <c r="J695" s="2">
        <v>1228</v>
      </c>
      <c r="K695" s="7" t="str">
        <f>IF(COUNTIF(Table1[Customer ID],Table1[[#This Row],[Customer ID]])&gt;1,"Repeat Customer","One-Time Customer")</f>
        <v>Repeat Customer</v>
      </c>
      <c r="L695" s="2" t="s">
        <v>1318</v>
      </c>
      <c r="M695" s="2" t="s">
        <v>27</v>
      </c>
      <c r="N695" s="2" t="s">
        <v>58</v>
      </c>
      <c r="O695" s="2" t="s">
        <v>77</v>
      </c>
      <c r="P695" s="2" t="s">
        <v>180</v>
      </c>
      <c r="Q695" s="2" t="s">
        <v>51</v>
      </c>
      <c r="R695" s="2" t="s">
        <v>411</v>
      </c>
      <c r="S695" s="2">
        <v>0.64</v>
      </c>
      <c r="T695" s="7">
        <f>Table1[[#This Row],[Profit]]/Table1[[#This Row],[Sales]]</f>
        <v>-0.48935611038107751</v>
      </c>
      <c r="U695" s="2" t="s">
        <v>33</v>
      </c>
      <c r="V695" s="2" t="s">
        <v>53</v>
      </c>
      <c r="W695" s="2" t="s">
        <v>234</v>
      </c>
      <c r="X695" s="2" t="s">
        <v>1319</v>
      </c>
      <c r="Y695" s="2">
        <v>19140</v>
      </c>
      <c r="Z695" s="10">
        <v>42051</v>
      </c>
      <c r="AA695" s="14" t="str">
        <f>TEXT(Table1[[#This Row],[Order Date]],"mmmm")</f>
        <v>February</v>
      </c>
      <c r="AB695" s="8" t="str">
        <f>TEXT(Table1[[#This Row],[Order Date]],"yyyy")</f>
        <v>2015</v>
      </c>
      <c r="AC695" s="10">
        <v>42053</v>
      </c>
      <c r="AD695" s="2">
        <v>-111.72</v>
      </c>
      <c r="AE695" s="2">
        <v>41</v>
      </c>
      <c r="AF695" s="2">
        <v>228.3</v>
      </c>
      <c r="AG695" s="2">
        <v>55874</v>
      </c>
      <c r="AH695" s="7" t="str">
        <f>IF(COUNTIF(Returns!$A$2:$A$1635,Orders!AG695)&gt;0,"Returned","Not Returned")</f>
        <v>Returned</v>
      </c>
    </row>
    <row r="696" spans="5:34" ht="12.75" customHeight="1" thickTop="1" thickBot="1">
      <c r="E696" s="11">
        <v>7812</v>
      </c>
      <c r="F696" s="12" t="s">
        <v>56</v>
      </c>
      <c r="G696" s="12">
        <v>0.06</v>
      </c>
      <c r="H696" s="12">
        <v>5.68</v>
      </c>
      <c r="I696" s="12">
        <v>1.39</v>
      </c>
      <c r="J696" s="12">
        <v>1228</v>
      </c>
      <c r="K696" s="7" t="str">
        <f>IF(COUNTIF(Table1[Customer ID],Table1[[#This Row],[Customer ID]])&gt;1,"Repeat Customer","One-Time Customer")</f>
        <v>Repeat Customer</v>
      </c>
      <c r="L696" s="12" t="s">
        <v>1318</v>
      </c>
      <c r="M696" s="12" t="s">
        <v>49</v>
      </c>
      <c r="N696" s="12" t="s">
        <v>58</v>
      </c>
      <c r="O696" s="12" t="s">
        <v>29</v>
      </c>
      <c r="P696" s="12" t="s">
        <v>69</v>
      </c>
      <c r="Q696" s="12" t="s">
        <v>59</v>
      </c>
      <c r="R696" s="12" t="s">
        <v>998</v>
      </c>
      <c r="S696" s="12">
        <v>0.38</v>
      </c>
      <c r="T696" s="7">
        <f>Table1[[#This Row],[Profit]]/Table1[[#This Row],[Sales]]</f>
        <v>0.25484443758202729</v>
      </c>
      <c r="U696" s="12" t="s">
        <v>33</v>
      </c>
      <c r="V696" s="12" t="s">
        <v>53</v>
      </c>
      <c r="W696" s="12" t="s">
        <v>234</v>
      </c>
      <c r="X696" s="12" t="s">
        <v>1319</v>
      </c>
      <c r="Y696" s="12">
        <v>19140</v>
      </c>
      <c r="Z696" s="13">
        <v>42051</v>
      </c>
      <c r="AA696" s="14" t="str">
        <f>TEXT(Table1[[#This Row],[Order Date]],"mmmm")</f>
        <v>February</v>
      </c>
      <c r="AB696" s="8" t="str">
        <f>TEXT(Table1[[#This Row],[Order Date]],"yyyy")</f>
        <v>2015</v>
      </c>
      <c r="AC696" s="13">
        <v>42051</v>
      </c>
      <c r="AD696" s="12">
        <v>33.01</v>
      </c>
      <c r="AE696" s="12">
        <v>24</v>
      </c>
      <c r="AF696" s="12">
        <v>129.53</v>
      </c>
      <c r="AG696" s="12">
        <v>55874</v>
      </c>
      <c r="AH696" s="7" t="str">
        <f>IF(COUNTIF(Returns!$A$2:$A$1635,Orders!AG696)&gt;0,"Returned","Not Returned")</f>
        <v>Returned</v>
      </c>
    </row>
    <row r="697" spans="5:34" ht="12.75" customHeight="1" thickTop="1" thickBot="1">
      <c r="E697" s="9">
        <v>25811</v>
      </c>
      <c r="F697" s="2" t="s">
        <v>56</v>
      </c>
      <c r="G697" s="2">
        <v>0.01</v>
      </c>
      <c r="H697" s="2">
        <v>4.9800000000000004</v>
      </c>
      <c r="I697" s="2">
        <v>4.62</v>
      </c>
      <c r="J697" s="2">
        <v>1229</v>
      </c>
      <c r="K697" s="7" t="str">
        <f>IF(COUNTIF(Table1[Customer ID],Table1[[#This Row],[Customer ID]])&gt;1,"Repeat Customer","One-Time Customer")</f>
        <v>One-Time Customer</v>
      </c>
      <c r="L697" s="2" t="s">
        <v>1320</v>
      </c>
      <c r="M697" s="2" t="s">
        <v>27</v>
      </c>
      <c r="N697" s="2" t="s">
        <v>58</v>
      </c>
      <c r="O697" s="2" t="s">
        <v>77</v>
      </c>
      <c r="P697" s="2" t="s">
        <v>180</v>
      </c>
      <c r="Q697" s="2" t="s">
        <v>51</v>
      </c>
      <c r="R697" s="2" t="s">
        <v>411</v>
      </c>
      <c r="S697" s="2">
        <v>0.64</v>
      </c>
      <c r="T697" s="7">
        <f>Table1[[#This Row],[Profit]]/Table1[[#This Row],[Sales]]</f>
        <v>-2.0064655172413794</v>
      </c>
      <c r="U697" s="2" t="s">
        <v>33</v>
      </c>
      <c r="V697" s="2" t="s">
        <v>61</v>
      </c>
      <c r="W697" s="2" t="s">
        <v>130</v>
      </c>
      <c r="X697" s="2" t="s">
        <v>1321</v>
      </c>
      <c r="Y697" s="2">
        <v>75482</v>
      </c>
      <c r="Z697" s="10">
        <v>42051</v>
      </c>
      <c r="AA697" s="14" t="str">
        <f>TEXT(Table1[[#This Row],[Order Date]],"mmmm")</f>
        <v>February</v>
      </c>
      <c r="AB697" s="8" t="str">
        <f>TEXT(Table1[[#This Row],[Order Date]],"yyyy")</f>
        <v>2015</v>
      </c>
      <c r="AC697" s="10">
        <v>42053</v>
      </c>
      <c r="AD697" s="2">
        <v>-111.72</v>
      </c>
      <c r="AE697" s="2">
        <v>10</v>
      </c>
      <c r="AF697" s="2">
        <v>55.68</v>
      </c>
      <c r="AG697" s="2">
        <v>90378</v>
      </c>
      <c r="AH697" s="7" t="str">
        <f>IF(COUNTIF(Returns!$A$2:$A$1635,Orders!AG697)&gt;0,"Returned","Not Returned")</f>
        <v>Not Returned</v>
      </c>
    </row>
    <row r="698" spans="5:34" ht="12.75" customHeight="1" thickTop="1" thickBot="1">
      <c r="E698" s="11">
        <v>21206</v>
      </c>
      <c r="F698" s="12" t="s">
        <v>47</v>
      </c>
      <c r="G698" s="12">
        <v>0.1</v>
      </c>
      <c r="H698" s="12">
        <v>120.98</v>
      </c>
      <c r="I698" s="12">
        <v>9.07</v>
      </c>
      <c r="J698" s="12">
        <v>1233</v>
      </c>
      <c r="K698" s="7" t="str">
        <f>IF(COUNTIF(Table1[Customer ID],Table1[[#This Row],[Customer ID]])&gt;1,"Repeat Customer","One-Time Customer")</f>
        <v>Repeat Customer</v>
      </c>
      <c r="L698" s="12" t="s">
        <v>1322</v>
      </c>
      <c r="M698" s="12" t="s">
        <v>27</v>
      </c>
      <c r="N698" s="12" t="s">
        <v>114</v>
      </c>
      <c r="O698" s="12" t="s">
        <v>29</v>
      </c>
      <c r="P698" s="12" t="s">
        <v>109</v>
      </c>
      <c r="Q698" s="12" t="s">
        <v>59</v>
      </c>
      <c r="R698" s="12" t="s">
        <v>1323</v>
      </c>
      <c r="S698" s="12">
        <v>0.35</v>
      </c>
      <c r="T698" s="7">
        <f>Table1[[#This Row],[Profit]]/Table1[[#This Row],[Sales]]</f>
        <v>0.52347099816978737</v>
      </c>
      <c r="U698" s="12" t="s">
        <v>33</v>
      </c>
      <c r="V698" s="12" t="s">
        <v>61</v>
      </c>
      <c r="W698" s="12" t="s">
        <v>130</v>
      </c>
      <c r="X698" s="12" t="s">
        <v>1324</v>
      </c>
      <c r="Y698" s="12">
        <v>75028</v>
      </c>
      <c r="Z698" s="13">
        <v>42103</v>
      </c>
      <c r="AA698" s="14" t="str">
        <f>TEXT(Table1[[#This Row],[Order Date]],"mmmm")</f>
        <v>April</v>
      </c>
      <c r="AB698" s="8" t="str">
        <f>TEXT(Table1[[#This Row],[Order Date]],"yyyy")</f>
        <v>2015</v>
      </c>
      <c r="AC698" s="13">
        <v>42105</v>
      </c>
      <c r="AD698" s="12">
        <v>297.45715999999999</v>
      </c>
      <c r="AE698" s="12">
        <v>5</v>
      </c>
      <c r="AF698" s="12">
        <v>568.24</v>
      </c>
      <c r="AG698" s="12">
        <v>89375</v>
      </c>
      <c r="AH698" s="7" t="str">
        <f>IF(COUNTIF(Returns!$A$2:$A$1635,Orders!AG698)&gt;0,"Returned","Not Returned")</f>
        <v>Not Returned</v>
      </c>
    </row>
    <row r="699" spans="5:34" ht="12.75" customHeight="1" thickTop="1" thickBot="1">
      <c r="E699" s="9">
        <v>21207</v>
      </c>
      <c r="F699" s="2" t="s">
        <v>47</v>
      </c>
      <c r="G699" s="2">
        <v>0.02</v>
      </c>
      <c r="H699" s="2">
        <v>152.47999999999999</v>
      </c>
      <c r="I699" s="2">
        <v>6.5</v>
      </c>
      <c r="J699" s="2">
        <v>1233</v>
      </c>
      <c r="K699" s="7" t="str">
        <f>IF(COUNTIF(Table1[Customer ID],Table1[[#This Row],[Customer ID]])&gt;1,"Repeat Customer","One-Time Customer")</f>
        <v>Repeat Customer</v>
      </c>
      <c r="L699" s="2" t="s">
        <v>1322</v>
      </c>
      <c r="M699" s="2" t="s">
        <v>27</v>
      </c>
      <c r="N699" s="2" t="s">
        <v>114</v>
      </c>
      <c r="O699" s="2" t="s">
        <v>77</v>
      </c>
      <c r="P699" s="2" t="s">
        <v>180</v>
      </c>
      <c r="Q699" s="2" t="s">
        <v>59</v>
      </c>
      <c r="R699" s="2" t="s">
        <v>609</v>
      </c>
      <c r="S699" s="2">
        <v>0.74</v>
      </c>
      <c r="T699" s="7">
        <f>Table1[[#This Row],[Profit]]/Table1[[#This Row],[Sales]]</f>
        <v>-3.4657319992633968</v>
      </c>
      <c r="U699" s="2" t="s">
        <v>33</v>
      </c>
      <c r="V699" s="2" t="s">
        <v>61</v>
      </c>
      <c r="W699" s="2" t="s">
        <v>130</v>
      </c>
      <c r="X699" s="2" t="s">
        <v>1324</v>
      </c>
      <c r="Y699" s="2">
        <v>75028</v>
      </c>
      <c r="Z699" s="10">
        <v>42103</v>
      </c>
      <c r="AA699" s="14" t="str">
        <f>TEXT(Table1[[#This Row],[Order Date]],"mmmm")</f>
        <v>April</v>
      </c>
      <c r="AB699" s="8" t="str">
        <f>TEXT(Table1[[#This Row],[Order Date]],"yyyy")</f>
        <v>2015</v>
      </c>
      <c r="AC699" s="10">
        <v>42105</v>
      </c>
      <c r="AD699" s="2">
        <v>-564.60239999999999</v>
      </c>
      <c r="AE699" s="2">
        <v>1</v>
      </c>
      <c r="AF699" s="2">
        <v>162.91</v>
      </c>
      <c r="AG699" s="2">
        <v>89375</v>
      </c>
      <c r="AH699" s="7" t="str">
        <f>IF(COUNTIF(Returns!$A$2:$A$1635,Orders!AG699)&gt;0,"Returned","Not Returned")</f>
        <v>Not Returned</v>
      </c>
    </row>
    <row r="700" spans="5:34" ht="12.75" customHeight="1" thickTop="1" thickBot="1">
      <c r="E700" s="11">
        <v>19874</v>
      </c>
      <c r="F700" s="12" t="s">
        <v>25</v>
      </c>
      <c r="G700" s="12">
        <v>0.09</v>
      </c>
      <c r="H700" s="12">
        <v>99.99</v>
      </c>
      <c r="I700" s="12">
        <v>19.989999999999998</v>
      </c>
      <c r="J700" s="12">
        <v>1233</v>
      </c>
      <c r="K700" s="7" t="str">
        <f>IF(COUNTIF(Table1[Customer ID],Table1[[#This Row],[Customer ID]])&gt;1,"Repeat Customer","One-Time Customer")</f>
        <v>Repeat Customer</v>
      </c>
      <c r="L700" s="12" t="s">
        <v>1322</v>
      </c>
      <c r="M700" s="12" t="s">
        <v>49</v>
      </c>
      <c r="N700" s="12" t="s">
        <v>114</v>
      </c>
      <c r="O700" s="12" t="s">
        <v>77</v>
      </c>
      <c r="P700" s="12" t="s">
        <v>180</v>
      </c>
      <c r="Q700" s="12" t="s">
        <v>59</v>
      </c>
      <c r="R700" s="12" t="s">
        <v>1151</v>
      </c>
      <c r="S700" s="12">
        <v>0.52</v>
      </c>
      <c r="T700" s="7">
        <f>Table1[[#This Row],[Profit]]/Table1[[#This Row],[Sales]]</f>
        <v>-1.6536098310291858</v>
      </c>
      <c r="U700" s="12" t="s">
        <v>33</v>
      </c>
      <c r="V700" s="12" t="s">
        <v>61</v>
      </c>
      <c r="W700" s="12" t="s">
        <v>130</v>
      </c>
      <c r="X700" s="12" t="s">
        <v>1324</v>
      </c>
      <c r="Y700" s="12">
        <v>75028</v>
      </c>
      <c r="Z700" s="13">
        <v>42159</v>
      </c>
      <c r="AA700" s="14" t="str">
        <f>TEXT(Table1[[#This Row],[Order Date]],"mmmm")</f>
        <v>June</v>
      </c>
      <c r="AB700" s="8" t="str">
        <f>TEXT(Table1[[#This Row],[Order Date]],"yyyy")</f>
        <v>2015</v>
      </c>
      <c r="AC700" s="13">
        <v>42161</v>
      </c>
      <c r="AD700" s="12">
        <v>-161.47499999999999</v>
      </c>
      <c r="AE700" s="12">
        <v>1</v>
      </c>
      <c r="AF700" s="12">
        <v>97.65</v>
      </c>
      <c r="AG700" s="12">
        <v>89376</v>
      </c>
      <c r="AH700" s="7" t="str">
        <f>IF(COUNTIF(Returns!$A$2:$A$1635,Orders!AG700)&gt;0,"Returned","Not Returned")</f>
        <v>Not Returned</v>
      </c>
    </row>
    <row r="701" spans="5:34" ht="12.75" customHeight="1" thickTop="1" thickBot="1">
      <c r="E701" s="9">
        <v>19875</v>
      </c>
      <c r="F701" s="2" t="s">
        <v>25</v>
      </c>
      <c r="G701" s="2">
        <v>0.04</v>
      </c>
      <c r="H701" s="2">
        <v>205.99</v>
      </c>
      <c r="I701" s="2">
        <v>5.26</v>
      </c>
      <c r="J701" s="2">
        <v>1233</v>
      </c>
      <c r="K701" s="7" t="str">
        <f>IF(COUNTIF(Table1[Customer ID],Table1[[#This Row],[Customer ID]])&gt;1,"Repeat Customer","One-Time Customer")</f>
        <v>Repeat Customer</v>
      </c>
      <c r="L701" s="2" t="s">
        <v>1322</v>
      </c>
      <c r="M701" s="2" t="s">
        <v>49</v>
      </c>
      <c r="N701" s="2" t="s">
        <v>114</v>
      </c>
      <c r="O701" s="2" t="s">
        <v>77</v>
      </c>
      <c r="P701" s="2" t="s">
        <v>78</v>
      </c>
      <c r="Q701" s="2" t="s">
        <v>59</v>
      </c>
      <c r="R701" s="2" t="s">
        <v>824</v>
      </c>
      <c r="S701" s="2">
        <v>0.56000000000000005</v>
      </c>
      <c r="T701" s="7">
        <f>Table1[[#This Row],[Profit]]/Table1[[#This Row],[Sales]]</f>
        <v>-7.9912822375591253E-4</v>
      </c>
      <c r="U701" s="2" t="s">
        <v>33</v>
      </c>
      <c r="V701" s="2" t="s">
        <v>61</v>
      </c>
      <c r="W701" s="2" t="s">
        <v>130</v>
      </c>
      <c r="X701" s="2" t="s">
        <v>1324</v>
      </c>
      <c r="Y701" s="2">
        <v>75028</v>
      </c>
      <c r="Z701" s="10">
        <v>42159</v>
      </c>
      <c r="AA701" s="14" t="str">
        <f>TEXT(Table1[[#This Row],[Order Date]],"mmmm")</f>
        <v>June</v>
      </c>
      <c r="AB701" s="8" t="str">
        <f>TEXT(Table1[[#This Row],[Order Date]],"yyyy")</f>
        <v>2015</v>
      </c>
      <c r="AC701" s="10">
        <v>42160</v>
      </c>
      <c r="AD701" s="2">
        <v>-0.81400000000001005</v>
      </c>
      <c r="AE701" s="2">
        <v>6</v>
      </c>
      <c r="AF701" s="2">
        <v>1018.61</v>
      </c>
      <c r="AG701" s="2">
        <v>89376</v>
      </c>
      <c r="AH701" s="7" t="str">
        <f>IF(COUNTIF(Returns!$A$2:$A$1635,Orders!AG701)&gt;0,"Returned","Not Returned")</f>
        <v>Not Returned</v>
      </c>
    </row>
    <row r="702" spans="5:34" ht="12.75" customHeight="1" thickTop="1" thickBot="1">
      <c r="E702" s="11">
        <v>20592</v>
      </c>
      <c r="F702" s="12" t="s">
        <v>56</v>
      </c>
      <c r="G702" s="12">
        <v>0.03</v>
      </c>
      <c r="H702" s="12">
        <v>128.24</v>
      </c>
      <c r="I702" s="12">
        <v>12.65</v>
      </c>
      <c r="J702" s="12">
        <v>1237</v>
      </c>
      <c r="K702" s="7" t="str">
        <f>IF(COUNTIF(Table1[Customer ID],Table1[[#This Row],[Customer ID]])&gt;1,"Repeat Customer","One-Time Customer")</f>
        <v>Repeat Customer</v>
      </c>
      <c r="L702" s="12" t="s">
        <v>1325</v>
      </c>
      <c r="M702" s="12" t="s">
        <v>49</v>
      </c>
      <c r="N702" s="12" t="s">
        <v>28</v>
      </c>
      <c r="O702" s="12" t="s">
        <v>41</v>
      </c>
      <c r="P702" s="12" t="s">
        <v>42</v>
      </c>
      <c r="Q702" s="12" t="s">
        <v>86</v>
      </c>
      <c r="R702" s="12" t="s">
        <v>619</v>
      </c>
      <c r="S702" s="12"/>
      <c r="T702" s="7">
        <f>Table1[[#This Row],[Profit]]/Table1[[#This Row],[Sales]]</f>
        <v>0.69</v>
      </c>
      <c r="U702" s="12" t="s">
        <v>33</v>
      </c>
      <c r="V702" s="12" t="s">
        <v>61</v>
      </c>
      <c r="W702" s="12" t="s">
        <v>130</v>
      </c>
      <c r="X702" s="12" t="s">
        <v>1326</v>
      </c>
      <c r="Y702" s="12">
        <v>75007</v>
      </c>
      <c r="Z702" s="13">
        <v>42035</v>
      </c>
      <c r="AA702" s="14" t="str">
        <f>TEXT(Table1[[#This Row],[Order Date]],"mmmm")</f>
        <v>January</v>
      </c>
      <c r="AB702" s="8" t="str">
        <f>TEXT(Table1[[#This Row],[Order Date]],"yyyy")</f>
        <v>2015</v>
      </c>
      <c r="AC702" s="13">
        <v>42037</v>
      </c>
      <c r="AD702" s="12">
        <v>790.46399999999983</v>
      </c>
      <c r="AE702" s="12">
        <v>9</v>
      </c>
      <c r="AF702" s="12">
        <v>1145.5999999999999</v>
      </c>
      <c r="AG702" s="12">
        <v>86075</v>
      </c>
      <c r="AH702" s="7" t="str">
        <f>IF(COUNTIF(Returns!$A$2:$A$1635,Orders!AG702)&gt;0,"Returned","Not Returned")</f>
        <v>Not Returned</v>
      </c>
    </row>
    <row r="703" spans="5:34" ht="12.75" customHeight="1" thickTop="1" thickBot="1">
      <c r="E703" s="9">
        <v>18625</v>
      </c>
      <c r="F703" s="2" t="s">
        <v>37</v>
      </c>
      <c r="G703" s="2">
        <v>0.02</v>
      </c>
      <c r="H703" s="2">
        <v>7.38</v>
      </c>
      <c r="I703" s="2">
        <v>5.21</v>
      </c>
      <c r="J703" s="2">
        <v>1237</v>
      </c>
      <c r="K703" s="7" t="str">
        <f>IF(COUNTIF(Table1[Customer ID],Table1[[#This Row],[Customer ID]])&gt;1,"Repeat Customer","One-Time Customer")</f>
        <v>Repeat Customer</v>
      </c>
      <c r="L703" s="2" t="s">
        <v>1325</v>
      </c>
      <c r="M703" s="2" t="s">
        <v>49</v>
      </c>
      <c r="N703" s="2" t="s">
        <v>28</v>
      </c>
      <c r="O703" s="2" t="s">
        <v>41</v>
      </c>
      <c r="P703" s="2" t="s">
        <v>50</v>
      </c>
      <c r="Q703" s="2" t="s">
        <v>59</v>
      </c>
      <c r="R703" s="2" t="s">
        <v>424</v>
      </c>
      <c r="S703" s="2">
        <v>0.56000000000000005</v>
      </c>
      <c r="T703" s="7">
        <f>Table1[[#This Row],[Profit]]/Table1[[#This Row],[Sales]]</f>
        <v>0.31566068515497553</v>
      </c>
      <c r="U703" s="2" t="s">
        <v>33</v>
      </c>
      <c r="V703" s="2" t="s">
        <v>61</v>
      </c>
      <c r="W703" s="2" t="s">
        <v>130</v>
      </c>
      <c r="X703" s="2" t="s">
        <v>1326</v>
      </c>
      <c r="Y703" s="2">
        <v>75007</v>
      </c>
      <c r="Z703" s="10">
        <v>42092</v>
      </c>
      <c r="AA703" s="14" t="str">
        <f>TEXT(Table1[[#This Row],[Order Date]],"mmmm")</f>
        <v>March</v>
      </c>
      <c r="AB703" s="8" t="str">
        <f>TEXT(Table1[[#This Row],[Order Date]],"yyyy")</f>
        <v>2015</v>
      </c>
      <c r="AC703" s="10">
        <v>42093</v>
      </c>
      <c r="AD703" s="2">
        <v>7.74</v>
      </c>
      <c r="AE703" s="2">
        <v>3</v>
      </c>
      <c r="AF703" s="2">
        <v>24.52</v>
      </c>
      <c r="AG703" s="2">
        <v>86076</v>
      </c>
      <c r="AH703" s="7" t="str">
        <f>IF(COUNTIF(Returns!$A$2:$A$1635,Orders!AG703)&gt;0,"Returned","Not Returned")</f>
        <v>Not Returned</v>
      </c>
    </row>
    <row r="704" spans="5:34" ht="12.75" customHeight="1" thickTop="1" thickBot="1">
      <c r="E704" s="11">
        <v>20432</v>
      </c>
      <c r="F704" s="12" t="s">
        <v>56</v>
      </c>
      <c r="G704" s="12">
        <v>0.05</v>
      </c>
      <c r="H704" s="12">
        <v>300.98</v>
      </c>
      <c r="I704" s="12">
        <v>13.99</v>
      </c>
      <c r="J704" s="12">
        <v>1237</v>
      </c>
      <c r="K704" s="7" t="str">
        <f>IF(COUNTIF(Table1[Customer ID],Table1[[#This Row],[Customer ID]])&gt;1,"Repeat Customer","One-Time Customer")</f>
        <v>Repeat Customer</v>
      </c>
      <c r="L704" s="12" t="s">
        <v>1325</v>
      </c>
      <c r="M704" s="12" t="s">
        <v>49</v>
      </c>
      <c r="N704" s="12" t="s">
        <v>28</v>
      </c>
      <c r="O704" s="12" t="s">
        <v>77</v>
      </c>
      <c r="P704" s="12" t="s">
        <v>85</v>
      </c>
      <c r="Q704" s="12" t="s">
        <v>86</v>
      </c>
      <c r="R704" s="12" t="s">
        <v>1327</v>
      </c>
      <c r="S704" s="12">
        <v>0.39</v>
      </c>
      <c r="T704" s="7">
        <f>Table1[[#This Row],[Profit]]/Table1[[#This Row],[Sales]]</f>
        <v>0.69</v>
      </c>
      <c r="U704" s="12" t="s">
        <v>33</v>
      </c>
      <c r="V704" s="12" t="s">
        <v>61</v>
      </c>
      <c r="W704" s="12" t="s">
        <v>130</v>
      </c>
      <c r="X704" s="12" t="s">
        <v>1326</v>
      </c>
      <c r="Y704" s="12">
        <v>75007</v>
      </c>
      <c r="Z704" s="13">
        <v>42149</v>
      </c>
      <c r="AA704" s="14" t="str">
        <f>TEXT(Table1[[#This Row],[Order Date]],"mmmm")</f>
        <v>May</v>
      </c>
      <c r="AB704" s="8" t="str">
        <f>TEXT(Table1[[#This Row],[Order Date]],"yyyy")</f>
        <v>2015</v>
      </c>
      <c r="AC704" s="13">
        <v>42150</v>
      </c>
      <c r="AD704" s="12">
        <v>3985.3089</v>
      </c>
      <c r="AE704" s="12">
        <v>20</v>
      </c>
      <c r="AF704" s="12">
        <v>5775.81</v>
      </c>
      <c r="AG704" s="12">
        <v>86077</v>
      </c>
      <c r="AH704" s="7" t="str">
        <f>IF(COUNTIF(Returns!$A$2:$A$1635,Orders!AG704)&gt;0,"Returned","Not Returned")</f>
        <v>Not Returned</v>
      </c>
    </row>
    <row r="705" spans="5:34" ht="12.75" customHeight="1" thickTop="1" thickBot="1">
      <c r="E705" s="9">
        <v>20433</v>
      </c>
      <c r="F705" s="2" t="s">
        <v>56</v>
      </c>
      <c r="G705" s="2">
        <v>0.04</v>
      </c>
      <c r="H705" s="2">
        <v>205.99</v>
      </c>
      <c r="I705" s="2">
        <v>5</v>
      </c>
      <c r="J705" s="2">
        <v>1237</v>
      </c>
      <c r="K705" s="7" t="str">
        <f>IF(COUNTIF(Table1[Customer ID],Table1[[#This Row],[Customer ID]])&gt;1,"Repeat Customer","One-Time Customer")</f>
        <v>Repeat Customer</v>
      </c>
      <c r="L705" s="2" t="s">
        <v>1325</v>
      </c>
      <c r="M705" s="2" t="s">
        <v>27</v>
      </c>
      <c r="N705" s="2" t="s">
        <v>28</v>
      </c>
      <c r="O705" s="2" t="s">
        <v>77</v>
      </c>
      <c r="P705" s="2" t="s">
        <v>78</v>
      </c>
      <c r="Q705" s="2" t="s">
        <v>59</v>
      </c>
      <c r="R705" s="2" t="s">
        <v>1328</v>
      </c>
      <c r="S705" s="2">
        <v>0.59</v>
      </c>
      <c r="T705" s="7">
        <f>Table1[[#This Row],[Profit]]/Table1[[#This Row],[Sales]]</f>
        <v>7.4307862679955788E-3</v>
      </c>
      <c r="U705" s="2" t="s">
        <v>33</v>
      </c>
      <c r="V705" s="2" t="s">
        <v>61</v>
      </c>
      <c r="W705" s="2" t="s">
        <v>130</v>
      </c>
      <c r="X705" s="2" t="s">
        <v>1326</v>
      </c>
      <c r="Y705" s="2">
        <v>75007</v>
      </c>
      <c r="Z705" s="10">
        <v>42149</v>
      </c>
      <c r="AA705" s="14" t="str">
        <f>TEXT(Table1[[#This Row],[Order Date]],"mmmm")</f>
        <v>May</v>
      </c>
      <c r="AB705" s="8" t="str">
        <f>TEXT(Table1[[#This Row],[Order Date]],"yyyy")</f>
        <v>2015</v>
      </c>
      <c r="AC705" s="10">
        <v>42150</v>
      </c>
      <c r="AD705" s="2">
        <v>13.956800000000015</v>
      </c>
      <c r="AE705" s="2">
        <v>11</v>
      </c>
      <c r="AF705" s="2">
        <v>1878.24</v>
      </c>
      <c r="AG705" s="2">
        <v>86077</v>
      </c>
      <c r="AH705" s="7" t="str">
        <f>IF(COUNTIF(Returns!$A$2:$A$1635,Orders!AG705)&gt;0,"Returned","Not Returned")</f>
        <v>Not Returned</v>
      </c>
    </row>
    <row r="706" spans="5:34" ht="12.75" customHeight="1" thickTop="1" thickBot="1">
      <c r="E706" s="11">
        <v>20593</v>
      </c>
      <c r="F706" s="12" t="s">
        <v>56</v>
      </c>
      <c r="G706" s="12">
        <v>0.01</v>
      </c>
      <c r="H706" s="12">
        <v>160.97999999999999</v>
      </c>
      <c r="I706" s="12">
        <v>30</v>
      </c>
      <c r="J706" s="12">
        <v>1238</v>
      </c>
      <c r="K706" s="7" t="str">
        <f>IF(COUNTIF(Table1[Customer ID],Table1[[#This Row],[Customer ID]])&gt;1,"Repeat Customer","One-Time Customer")</f>
        <v>One-Time Customer</v>
      </c>
      <c r="L706" s="12" t="s">
        <v>1329</v>
      </c>
      <c r="M706" s="12" t="s">
        <v>39</v>
      </c>
      <c r="N706" s="12" t="s">
        <v>28</v>
      </c>
      <c r="O706" s="12" t="s">
        <v>41</v>
      </c>
      <c r="P706" s="12" t="s">
        <v>42</v>
      </c>
      <c r="Q706" s="12" t="s">
        <v>43</v>
      </c>
      <c r="R706" s="12" t="s">
        <v>177</v>
      </c>
      <c r="S706" s="12">
        <v>0.62</v>
      </c>
      <c r="T706" s="7">
        <f>Table1[[#This Row],[Profit]]/Table1[[#This Row],[Sales]]</f>
        <v>0.48253775991484515</v>
      </c>
      <c r="U706" s="12" t="s">
        <v>33</v>
      </c>
      <c r="V706" s="12" t="s">
        <v>61</v>
      </c>
      <c r="W706" s="12" t="s">
        <v>130</v>
      </c>
      <c r="X706" s="12" t="s">
        <v>1330</v>
      </c>
      <c r="Y706" s="12">
        <v>75104</v>
      </c>
      <c r="Z706" s="13">
        <v>42035</v>
      </c>
      <c r="AA706" s="14" t="str">
        <f>TEXT(Table1[[#This Row],[Order Date]],"mmmm")</f>
        <v>January</v>
      </c>
      <c r="AB706" s="8" t="str">
        <f>TEXT(Table1[[#This Row],[Order Date]],"yyyy")</f>
        <v>2015</v>
      </c>
      <c r="AC706" s="13">
        <v>42037</v>
      </c>
      <c r="AD706" s="12">
        <v>788.79</v>
      </c>
      <c r="AE706" s="12">
        <v>10</v>
      </c>
      <c r="AF706" s="12">
        <v>1634.67</v>
      </c>
      <c r="AG706" s="12">
        <v>86075</v>
      </c>
      <c r="AH706" s="7" t="str">
        <f>IF(COUNTIF(Returns!$A$2:$A$1635,Orders!AG706)&gt;0,"Returned","Not Returned")</f>
        <v>Not Returned</v>
      </c>
    </row>
    <row r="707" spans="5:34" ht="12.75" customHeight="1" thickTop="1" thickBot="1">
      <c r="E707" s="9">
        <v>20920</v>
      </c>
      <c r="F707" s="2" t="s">
        <v>37</v>
      </c>
      <c r="G707" s="2">
        <v>0</v>
      </c>
      <c r="H707" s="2">
        <v>387.99</v>
      </c>
      <c r="I707" s="2">
        <v>19.989999999999998</v>
      </c>
      <c r="J707" s="2">
        <v>1241</v>
      </c>
      <c r="K707" s="7" t="str">
        <f>IF(COUNTIF(Table1[Customer ID],Table1[[#This Row],[Customer ID]])&gt;1,"Repeat Customer","One-Time Customer")</f>
        <v>Repeat Customer</v>
      </c>
      <c r="L707" s="2" t="s">
        <v>1331</v>
      </c>
      <c r="M707" s="2" t="s">
        <v>49</v>
      </c>
      <c r="N707" s="2" t="s">
        <v>28</v>
      </c>
      <c r="O707" s="2" t="s">
        <v>29</v>
      </c>
      <c r="P707" s="2" t="s">
        <v>109</v>
      </c>
      <c r="Q707" s="2" t="s">
        <v>59</v>
      </c>
      <c r="R707" s="2" t="s">
        <v>1332</v>
      </c>
      <c r="S707" s="2">
        <v>0.38</v>
      </c>
      <c r="T707" s="7">
        <f>Table1[[#This Row],[Profit]]/Table1[[#This Row],[Sales]]</f>
        <v>-7.557603289399961E-3</v>
      </c>
      <c r="U707" s="2" t="s">
        <v>33</v>
      </c>
      <c r="V707" s="2" t="s">
        <v>136</v>
      </c>
      <c r="W707" s="2" t="s">
        <v>1278</v>
      </c>
      <c r="X707" s="2" t="s">
        <v>511</v>
      </c>
      <c r="Y707" s="2">
        <v>36830</v>
      </c>
      <c r="Z707" s="10">
        <v>42079</v>
      </c>
      <c r="AA707" s="14" t="str">
        <f>TEXT(Table1[[#This Row],[Order Date]],"mmmm")</f>
        <v>March</v>
      </c>
      <c r="AB707" s="8" t="str">
        <f>TEXT(Table1[[#This Row],[Order Date]],"yyyy")</f>
        <v>2015</v>
      </c>
      <c r="AC707" s="10">
        <v>42080</v>
      </c>
      <c r="AD707" s="2">
        <v>-70.14</v>
      </c>
      <c r="AE707" s="2">
        <v>23</v>
      </c>
      <c r="AF707" s="2">
        <v>9280.7199999999993</v>
      </c>
      <c r="AG707" s="2">
        <v>90880</v>
      </c>
      <c r="AH707" s="7" t="str">
        <f>IF(COUNTIF(Returns!$A$2:$A$1635,Orders!AG707)&gt;0,"Returned","Not Returned")</f>
        <v>Not Returned</v>
      </c>
    </row>
    <row r="708" spans="5:34" ht="12.75" customHeight="1" thickTop="1" thickBot="1">
      <c r="E708" s="11">
        <v>20233</v>
      </c>
      <c r="F708" s="12" t="s">
        <v>47</v>
      </c>
      <c r="G708" s="12">
        <v>0.06</v>
      </c>
      <c r="H708" s="12">
        <v>200.97</v>
      </c>
      <c r="I708" s="12">
        <v>15.59</v>
      </c>
      <c r="J708" s="12">
        <v>1241</v>
      </c>
      <c r="K708" s="7" t="str">
        <f>IF(COUNTIF(Table1[Customer ID],Table1[[#This Row],[Customer ID]])&gt;1,"Repeat Customer","One-Time Customer")</f>
        <v>Repeat Customer</v>
      </c>
      <c r="L708" s="12" t="s">
        <v>1331</v>
      </c>
      <c r="M708" s="12" t="s">
        <v>39</v>
      </c>
      <c r="N708" s="12" t="s">
        <v>58</v>
      </c>
      <c r="O708" s="12" t="s">
        <v>77</v>
      </c>
      <c r="P708" s="12" t="s">
        <v>85</v>
      </c>
      <c r="Q708" s="12" t="s">
        <v>43</v>
      </c>
      <c r="R708" s="12" t="s">
        <v>1333</v>
      </c>
      <c r="S708" s="12">
        <v>0.36</v>
      </c>
      <c r="T708" s="7">
        <f>Table1[[#This Row],[Profit]]/Table1[[#This Row],[Sales]]</f>
        <v>0.39413269277818552</v>
      </c>
      <c r="U708" s="12" t="s">
        <v>33</v>
      </c>
      <c r="V708" s="12" t="s">
        <v>136</v>
      </c>
      <c r="W708" s="12" t="s">
        <v>1278</v>
      </c>
      <c r="X708" s="12" t="s">
        <v>511</v>
      </c>
      <c r="Y708" s="12">
        <v>36830</v>
      </c>
      <c r="Z708" s="13">
        <v>42088</v>
      </c>
      <c r="AA708" s="14" t="str">
        <f>TEXT(Table1[[#This Row],[Order Date]],"mmmm")</f>
        <v>March</v>
      </c>
      <c r="AB708" s="8" t="str">
        <f>TEXT(Table1[[#This Row],[Order Date]],"yyyy")</f>
        <v>2015</v>
      </c>
      <c r="AC708" s="13">
        <v>42088</v>
      </c>
      <c r="AD708" s="12">
        <v>531.61799999999994</v>
      </c>
      <c r="AE708" s="12">
        <v>7</v>
      </c>
      <c r="AF708" s="12">
        <v>1348.83</v>
      </c>
      <c r="AG708" s="12">
        <v>90881</v>
      </c>
      <c r="AH708" s="7" t="str">
        <f>IF(COUNTIF(Returns!$A$2:$A$1635,Orders!AG708)&gt;0,"Returned","Not Returned")</f>
        <v>Not Returned</v>
      </c>
    </row>
    <row r="709" spans="5:34" ht="12.75" customHeight="1" thickTop="1" thickBot="1">
      <c r="E709" s="9">
        <v>5117</v>
      </c>
      <c r="F709" s="2" t="s">
        <v>25</v>
      </c>
      <c r="G709" s="2">
        <v>0.1</v>
      </c>
      <c r="H709" s="2">
        <v>22.38</v>
      </c>
      <c r="I709" s="2">
        <v>15.1</v>
      </c>
      <c r="J709" s="2">
        <v>1246</v>
      </c>
      <c r="K709" s="7" t="str">
        <f>IF(COUNTIF(Table1[Customer ID],Table1[[#This Row],[Customer ID]])&gt;1,"Repeat Customer","One-Time Customer")</f>
        <v>Repeat Customer</v>
      </c>
      <c r="L709" s="2" t="s">
        <v>1334</v>
      </c>
      <c r="M709" s="2" t="s">
        <v>49</v>
      </c>
      <c r="N709" s="2" t="s">
        <v>40</v>
      </c>
      <c r="O709" s="2" t="s">
        <v>29</v>
      </c>
      <c r="P709" s="2" t="s">
        <v>109</v>
      </c>
      <c r="Q709" s="2" t="s">
        <v>59</v>
      </c>
      <c r="R709" s="2" t="s">
        <v>1175</v>
      </c>
      <c r="S709" s="2">
        <v>0.38</v>
      </c>
      <c r="T709" s="7">
        <f>Table1[[#This Row],[Profit]]/Table1[[#This Row],[Sales]]</f>
        <v>-0.19029611667669649</v>
      </c>
      <c r="U709" s="2" t="s">
        <v>33</v>
      </c>
      <c r="V709" s="2" t="s">
        <v>53</v>
      </c>
      <c r="W709" s="2" t="s">
        <v>71</v>
      </c>
      <c r="X709" s="2" t="s">
        <v>90</v>
      </c>
      <c r="Y709" s="2">
        <v>10009</v>
      </c>
      <c r="Z709" s="10">
        <v>42099</v>
      </c>
      <c r="AA709" s="14" t="str">
        <f>TEXT(Table1[[#This Row],[Order Date]],"mmmm")</f>
        <v>April</v>
      </c>
      <c r="AB709" s="8" t="str">
        <f>TEXT(Table1[[#This Row],[Order Date]],"yyyy")</f>
        <v>2015</v>
      </c>
      <c r="AC709" s="10">
        <v>42100</v>
      </c>
      <c r="AD709" s="2">
        <v>-107.51349999999999</v>
      </c>
      <c r="AE709" s="2">
        <v>26</v>
      </c>
      <c r="AF709" s="2">
        <v>564.98</v>
      </c>
      <c r="AG709" s="2">
        <v>36452</v>
      </c>
      <c r="AH709" s="7" t="str">
        <f>IF(COUNTIF(Returns!$A$2:$A$1635,Orders!AG709)&gt;0,"Returned","Not Returned")</f>
        <v>Not Returned</v>
      </c>
    </row>
    <row r="710" spans="5:34" ht="12.75" customHeight="1" thickTop="1" thickBot="1">
      <c r="E710" s="11">
        <v>5118</v>
      </c>
      <c r="F710" s="12" t="s">
        <v>25</v>
      </c>
      <c r="G710" s="12">
        <v>0.04</v>
      </c>
      <c r="H710" s="12">
        <v>6.98</v>
      </c>
      <c r="I710" s="12">
        <v>2.83</v>
      </c>
      <c r="J710" s="12">
        <v>1246</v>
      </c>
      <c r="K710" s="7" t="str">
        <f>IF(COUNTIF(Table1[Customer ID],Table1[[#This Row],[Customer ID]])&gt;1,"Repeat Customer","One-Time Customer")</f>
        <v>Repeat Customer</v>
      </c>
      <c r="L710" s="12" t="s">
        <v>1334</v>
      </c>
      <c r="M710" s="12" t="s">
        <v>49</v>
      </c>
      <c r="N710" s="12" t="s">
        <v>40</v>
      </c>
      <c r="O710" s="12" t="s">
        <v>41</v>
      </c>
      <c r="P710" s="12" t="s">
        <v>50</v>
      </c>
      <c r="Q710" s="12" t="s">
        <v>51</v>
      </c>
      <c r="R710" s="12" t="s">
        <v>1335</v>
      </c>
      <c r="S710" s="12">
        <v>0.37</v>
      </c>
      <c r="T710" s="7">
        <f>Table1[[#This Row],[Profit]]/Table1[[#This Row],[Sales]]</f>
        <v>0.35534445474204512</v>
      </c>
      <c r="U710" s="12" t="s">
        <v>33</v>
      </c>
      <c r="V710" s="12" t="s">
        <v>53</v>
      </c>
      <c r="W710" s="12" t="s">
        <v>71</v>
      </c>
      <c r="X710" s="12" t="s">
        <v>90</v>
      </c>
      <c r="Y710" s="12">
        <v>10009</v>
      </c>
      <c r="Z710" s="13">
        <v>42099</v>
      </c>
      <c r="AA710" s="14" t="str">
        <f>TEXT(Table1[[#This Row],[Order Date]],"mmmm")</f>
        <v>April</v>
      </c>
      <c r="AB710" s="8" t="str">
        <f>TEXT(Table1[[#This Row],[Order Date]],"yyyy")</f>
        <v>2015</v>
      </c>
      <c r="AC710" s="13">
        <v>42101</v>
      </c>
      <c r="AD710" s="12">
        <v>46.01</v>
      </c>
      <c r="AE710" s="12">
        <v>18</v>
      </c>
      <c r="AF710" s="12">
        <v>129.47999999999999</v>
      </c>
      <c r="AG710" s="12">
        <v>36452</v>
      </c>
      <c r="AH710" s="7" t="str">
        <f>IF(COUNTIF(Returns!$A$2:$A$1635,Orders!AG710)&gt;0,"Returned","Not Returned")</f>
        <v>Not Returned</v>
      </c>
    </row>
    <row r="711" spans="5:34" ht="12.75" customHeight="1" thickTop="1" thickBot="1">
      <c r="E711" s="9">
        <v>6581</v>
      </c>
      <c r="F711" s="2" t="s">
        <v>106</v>
      </c>
      <c r="G711" s="2">
        <v>0.03</v>
      </c>
      <c r="H711" s="2">
        <v>256.99</v>
      </c>
      <c r="I711" s="2">
        <v>11.25</v>
      </c>
      <c r="J711" s="2">
        <v>1246</v>
      </c>
      <c r="K711" s="7" t="str">
        <f>IF(COUNTIF(Table1[Customer ID],Table1[[#This Row],[Customer ID]])&gt;1,"Repeat Customer","One-Time Customer")</f>
        <v>Repeat Customer</v>
      </c>
      <c r="L711" s="2" t="s">
        <v>1334</v>
      </c>
      <c r="M711" s="2" t="s">
        <v>49</v>
      </c>
      <c r="N711" s="2" t="s">
        <v>40</v>
      </c>
      <c r="O711" s="2" t="s">
        <v>77</v>
      </c>
      <c r="P711" s="2" t="s">
        <v>180</v>
      </c>
      <c r="Q711" s="2" t="s">
        <v>59</v>
      </c>
      <c r="R711" s="2" t="s">
        <v>1336</v>
      </c>
      <c r="S711" s="2">
        <v>0.51</v>
      </c>
      <c r="T711" s="7">
        <f>Table1[[#This Row],[Profit]]/Table1[[#This Row],[Sales]]</f>
        <v>0.18132293446669293</v>
      </c>
      <c r="U711" s="2" t="s">
        <v>33</v>
      </c>
      <c r="V711" s="2" t="s">
        <v>53</v>
      </c>
      <c r="W711" s="2" t="s">
        <v>71</v>
      </c>
      <c r="X711" s="2" t="s">
        <v>90</v>
      </c>
      <c r="Y711" s="2">
        <v>10009</v>
      </c>
      <c r="Z711" s="10">
        <v>42146</v>
      </c>
      <c r="AA711" s="14" t="str">
        <f>TEXT(Table1[[#This Row],[Order Date]],"mmmm")</f>
        <v>May</v>
      </c>
      <c r="AB711" s="8" t="str">
        <f>TEXT(Table1[[#This Row],[Order Date]],"yyyy")</f>
        <v>2015</v>
      </c>
      <c r="AC711" s="10">
        <v>42146</v>
      </c>
      <c r="AD711" s="2">
        <v>1489.8</v>
      </c>
      <c r="AE711" s="2">
        <v>32</v>
      </c>
      <c r="AF711" s="2">
        <v>8216.2800000000007</v>
      </c>
      <c r="AG711" s="2">
        <v>46853</v>
      </c>
      <c r="AH711" s="7" t="str">
        <f>IF(COUNTIF(Returns!$A$2:$A$1635,Orders!AG711)&gt;0,"Returned","Not Returned")</f>
        <v>Not Returned</v>
      </c>
    </row>
    <row r="712" spans="5:34" ht="12.75" customHeight="1" thickTop="1" thickBot="1">
      <c r="E712" s="11">
        <v>23117</v>
      </c>
      <c r="F712" s="12" t="s">
        <v>25</v>
      </c>
      <c r="G712" s="12">
        <v>0.1</v>
      </c>
      <c r="H712" s="12">
        <v>22.38</v>
      </c>
      <c r="I712" s="12">
        <v>15.1</v>
      </c>
      <c r="J712" s="12">
        <v>1247</v>
      </c>
      <c r="K712" s="7" t="str">
        <f>IF(COUNTIF(Table1[Customer ID],Table1[[#This Row],[Customer ID]])&gt;1,"Repeat Customer","One-Time Customer")</f>
        <v>Repeat Customer</v>
      </c>
      <c r="L712" s="12" t="s">
        <v>1337</v>
      </c>
      <c r="M712" s="12" t="s">
        <v>49</v>
      </c>
      <c r="N712" s="12" t="s">
        <v>40</v>
      </c>
      <c r="O712" s="12" t="s">
        <v>29</v>
      </c>
      <c r="P712" s="12" t="s">
        <v>109</v>
      </c>
      <c r="Q712" s="12" t="s">
        <v>59</v>
      </c>
      <c r="R712" s="12" t="s">
        <v>1175</v>
      </c>
      <c r="S712" s="12">
        <v>0.38</v>
      </c>
      <c r="T712" s="7">
        <f>Table1[[#This Row],[Profit]]/Table1[[#This Row],[Sales]]</f>
        <v>-0.70681414765630124</v>
      </c>
      <c r="U712" s="12" t="s">
        <v>33</v>
      </c>
      <c r="V712" s="12" t="s">
        <v>61</v>
      </c>
      <c r="W712" s="12" t="s">
        <v>130</v>
      </c>
      <c r="X712" s="12" t="s">
        <v>1338</v>
      </c>
      <c r="Y712" s="12">
        <v>78641</v>
      </c>
      <c r="Z712" s="13">
        <v>42099</v>
      </c>
      <c r="AA712" s="14" t="str">
        <f>TEXT(Table1[[#This Row],[Order Date]],"mmmm")</f>
        <v>April</v>
      </c>
      <c r="AB712" s="8" t="str">
        <f>TEXT(Table1[[#This Row],[Order Date]],"yyyy")</f>
        <v>2015</v>
      </c>
      <c r="AC712" s="13">
        <v>42100</v>
      </c>
      <c r="AD712" s="12">
        <v>-107.51349999999999</v>
      </c>
      <c r="AE712" s="12">
        <v>7</v>
      </c>
      <c r="AF712" s="12">
        <v>152.11000000000001</v>
      </c>
      <c r="AG712" s="12">
        <v>91555</v>
      </c>
      <c r="AH712" s="7" t="str">
        <f>IF(COUNTIF(Returns!$A$2:$A$1635,Orders!AG712)&gt;0,"Returned","Not Returned")</f>
        <v>Not Returned</v>
      </c>
    </row>
    <row r="713" spans="5:34" ht="12.75" customHeight="1" thickTop="1" thickBot="1">
      <c r="E713" s="9">
        <v>23118</v>
      </c>
      <c r="F713" s="2" t="s">
        <v>25</v>
      </c>
      <c r="G713" s="2">
        <v>0.04</v>
      </c>
      <c r="H713" s="2">
        <v>6.98</v>
      </c>
      <c r="I713" s="2">
        <v>2.83</v>
      </c>
      <c r="J713" s="2">
        <v>1247</v>
      </c>
      <c r="K713" s="7" t="str">
        <f>IF(COUNTIF(Table1[Customer ID],Table1[[#This Row],[Customer ID]])&gt;1,"Repeat Customer","One-Time Customer")</f>
        <v>Repeat Customer</v>
      </c>
      <c r="L713" s="2" t="s">
        <v>1337</v>
      </c>
      <c r="M713" s="2" t="s">
        <v>49</v>
      </c>
      <c r="N713" s="2" t="s">
        <v>40</v>
      </c>
      <c r="O713" s="2" t="s">
        <v>41</v>
      </c>
      <c r="P713" s="2" t="s">
        <v>50</v>
      </c>
      <c r="Q713" s="2" t="s">
        <v>51</v>
      </c>
      <c r="R713" s="2" t="s">
        <v>1335</v>
      </c>
      <c r="S713" s="2">
        <v>0.37</v>
      </c>
      <c r="T713" s="7">
        <f>Table1[[#This Row],[Profit]]/Table1[[#This Row],[Sales]]</f>
        <v>0.69</v>
      </c>
      <c r="U713" s="2" t="s">
        <v>33</v>
      </c>
      <c r="V713" s="2" t="s">
        <v>61</v>
      </c>
      <c r="W713" s="2" t="s">
        <v>130</v>
      </c>
      <c r="X713" s="2" t="s">
        <v>1338</v>
      </c>
      <c r="Y713" s="2">
        <v>78641</v>
      </c>
      <c r="Z713" s="10">
        <v>42099</v>
      </c>
      <c r="AA713" s="14" t="str">
        <f>TEXT(Table1[[#This Row],[Order Date]],"mmmm")</f>
        <v>April</v>
      </c>
      <c r="AB713" s="8" t="str">
        <f>TEXT(Table1[[#This Row],[Order Date]],"yyyy")</f>
        <v>2015</v>
      </c>
      <c r="AC713" s="10">
        <v>42101</v>
      </c>
      <c r="AD713" s="2">
        <v>24.819299999999998</v>
      </c>
      <c r="AE713" s="2">
        <v>5</v>
      </c>
      <c r="AF713" s="2">
        <v>35.97</v>
      </c>
      <c r="AG713" s="2">
        <v>91555</v>
      </c>
      <c r="AH713" s="7" t="str">
        <f>IF(COUNTIF(Returns!$A$2:$A$1635,Orders!AG713)&gt;0,"Returned","Not Returned")</f>
        <v>Not Returned</v>
      </c>
    </row>
    <row r="714" spans="5:34" ht="12.75" customHeight="1" thickTop="1" thickBot="1">
      <c r="E714" s="11">
        <v>18413</v>
      </c>
      <c r="F714" s="12" t="s">
        <v>25</v>
      </c>
      <c r="G714" s="12">
        <v>0</v>
      </c>
      <c r="H714" s="12">
        <v>3.89</v>
      </c>
      <c r="I714" s="12">
        <v>7.01</v>
      </c>
      <c r="J714" s="12">
        <v>1250</v>
      </c>
      <c r="K714" s="7" t="str">
        <f>IF(COUNTIF(Table1[Customer ID],Table1[[#This Row],[Customer ID]])&gt;1,"Repeat Customer","One-Time Customer")</f>
        <v>Repeat Customer</v>
      </c>
      <c r="L714" s="12" t="s">
        <v>1339</v>
      </c>
      <c r="M714" s="12" t="s">
        <v>49</v>
      </c>
      <c r="N714" s="12" t="s">
        <v>28</v>
      </c>
      <c r="O714" s="12" t="s">
        <v>29</v>
      </c>
      <c r="P714" s="12" t="s">
        <v>109</v>
      </c>
      <c r="Q714" s="12" t="s">
        <v>59</v>
      </c>
      <c r="R714" s="12" t="s">
        <v>1340</v>
      </c>
      <c r="S714" s="12">
        <v>0.37</v>
      </c>
      <c r="T714" s="7">
        <f>Table1[[#This Row],[Profit]]/Table1[[#This Row],[Sales]]</f>
        <v>-2.9795527790751986</v>
      </c>
      <c r="U714" s="12" t="s">
        <v>33</v>
      </c>
      <c r="V714" s="12" t="s">
        <v>61</v>
      </c>
      <c r="W714" s="12" t="s">
        <v>178</v>
      </c>
      <c r="X714" s="12" t="s">
        <v>1341</v>
      </c>
      <c r="Y714" s="12">
        <v>60110</v>
      </c>
      <c r="Z714" s="13">
        <v>42103</v>
      </c>
      <c r="AA714" s="14" t="str">
        <f>TEXT(Table1[[#This Row],[Order Date]],"mmmm")</f>
        <v>April</v>
      </c>
      <c r="AB714" s="8" t="str">
        <f>TEXT(Table1[[#This Row],[Order Date]],"yyyy")</f>
        <v>2015</v>
      </c>
      <c r="AC714" s="13">
        <v>42103</v>
      </c>
      <c r="AD714" s="12">
        <v>-255.16890000000001</v>
      </c>
      <c r="AE714" s="12">
        <v>21</v>
      </c>
      <c r="AF714" s="12">
        <v>85.64</v>
      </c>
      <c r="AG714" s="12">
        <v>87877</v>
      </c>
      <c r="AH714" s="7" t="str">
        <f>IF(COUNTIF(Returns!$A$2:$A$1635,Orders!AG714)&gt;0,"Returned","Not Returned")</f>
        <v>Not Returned</v>
      </c>
    </row>
    <row r="715" spans="5:34" ht="12.75" customHeight="1" thickTop="1" thickBot="1">
      <c r="E715" s="9">
        <v>18414</v>
      </c>
      <c r="F715" s="2" t="s">
        <v>25</v>
      </c>
      <c r="G715" s="2">
        <v>0.09</v>
      </c>
      <c r="H715" s="2">
        <v>120.98</v>
      </c>
      <c r="I715" s="2">
        <v>30</v>
      </c>
      <c r="J715" s="2">
        <v>1250</v>
      </c>
      <c r="K715" s="7" t="str">
        <f>IF(COUNTIF(Table1[Customer ID],Table1[[#This Row],[Customer ID]])&gt;1,"Repeat Customer","One-Time Customer")</f>
        <v>Repeat Customer</v>
      </c>
      <c r="L715" s="2" t="s">
        <v>1339</v>
      </c>
      <c r="M715" s="2" t="s">
        <v>39</v>
      </c>
      <c r="N715" s="2" t="s">
        <v>28</v>
      </c>
      <c r="O715" s="2" t="s">
        <v>41</v>
      </c>
      <c r="P715" s="2" t="s">
        <v>42</v>
      </c>
      <c r="Q715" s="2" t="s">
        <v>43</v>
      </c>
      <c r="R715" s="2" t="s">
        <v>1342</v>
      </c>
      <c r="S715" s="2">
        <v>0.64</v>
      </c>
      <c r="T715" s="7">
        <f>Table1[[#This Row],[Profit]]/Table1[[#This Row],[Sales]]</f>
        <v>2.9505731315910132E-2</v>
      </c>
      <c r="U715" s="2" t="s">
        <v>33</v>
      </c>
      <c r="V715" s="2" t="s">
        <v>61</v>
      </c>
      <c r="W715" s="2" t="s">
        <v>178</v>
      </c>
      <c r="X715" s="2" t="s">
        <v>1341</v>
      </c>
      <c r="Y715" s="2">
        <v>60110</v>
      </c>
      <c r="Z715" s="10">
        <v>42103</v>
      </c>
      <c r="AA715" s="14" t="str">
        <f>TEXT(Table1[[#This Row],[Order Date]],"mmmm")</f>
        <v>April</v>
      </c>
      <c r="AB715" s="8" t="str">
        <f>TEXT(Table1[[#This Row],[Order Date]],"yyyy")</f>
        <v>2015</v>
      </c>
      <c r="AC715" s="10">
        <v>42105</v>
      </c>
      <c r="AD715" s="2">
        <v>74.004800000000003</v>
      </c>
      <c r="AE715" s="2">
        <v>22</v>
      </c>
      <c r="AF715" s="2">
        <v>2508.15</v>
      </c>
      <c r="AG715" s="2">
        <v>87877</v>
      </c>
      <c r="AH715" s="7" t="str">
        <f>IF(COUNTIF(Returns!$A$2:$A$1635,Orders!AG715)&gt;0,"Returned","Not Returned")</f>
        <v>Not Returned</v>
      </c>
    </row>
    <row r="716" spans="5:34" ht="12.75" customHeight="1" thickTop="1" thickBot="1">
      <c r="E716" s="11">
        <v>18415</v>
      </c>
      <c r="F716" s="12" t="s">
        <v>25</v>
      </c>
      <c r="G716" s="12">
        <v>0.1</v>
      </c>
      <c r="H716" s="12">
        <v>30.98</v>
      </c>
      <c r="I716" s="12">
        <v>5.76</v>
      </c>
      <c r="J716" s="12">
        <v>1250</v>
      </c>
      <c r="K716" s="7" t="str">
        <f>IF(COUNTIF(Table1[Customer ID],Table1[[#This Row],[Customer ID]])&gt;1,"Repeat Customer","One-Time Customer")</f>
        <v>Repeat Customer</v>
      </c>
      <c r="L716" s="12" t="s">
        <v>1339</v>
      </c>
      <c r="M716" s="12" t="s">
        <v>49</v>
      </c>
      <c r="N716" s="12" t="s">
        <v>28</v>
      </c>
      <c r="O716" s="12" t="s">
        <v>29</v>
      </c>
      <c r="P716" s="12" t="s">
        <v>93</v>
      </c>
      <c r="Q716" s="12" t="s">
        <v>59</v>
      </c>
      <c r="R716" s="12" t="s">
        <v>1343</v>
      </c>
      <c r="S716" s="12">
        <v>0.4</v>
      </c>
      <c r="T716" s="7">
        <f>Table1[[#This Row],[Profit]]/Table1[[#This Row],[Sales]]</f>
        <v>0.48499601099193329</v>
      </c>
      <c r="U716" s="12" t="s">
        <v>33</v>
      </c>
      <c r="V716" s="12" t="s">
        <v>61</v>
      </c>
      <c r="W716" s="12" t="s">
        <v>178</v>
      </c>
      <c r="X716" s="12" t="s">
        <v>1341</v>
      </c>
      <c r="Y716" s="12">
        <v>60110</v>
      </c>
      <c r="Z716" s="13">
        <v>42103</v>
      </c>
      <c r="AA716" s="14" t="str">
        <f>TEXT(Table1[[#This Row],[Order Date]],"mmmm")</f>
        <v>April</v>
      </c>
      <c r="AB716" s="8" t="str">
        <f>TEXT(Table1[[#This Row],[Order Date]],"yyyy")</f>
        <v>2015</v>
      </c>
      <c r="AC716" s="13">
        <v>42104</v>
      </c>
      <c r="AD716" s="12">
        <v>109.42479999999999</v>
      </c>
      <c r="AE716" s="12">
        <v>8</v>
      </c>
      <c r="AF716" s="12">
        <v>225.62</v>
      </c>
      <c r="AG716" s="12">
        <v>87877</v>
      </c>
      <c r="AH716" s="7" t="str">
        <f>IF(COUNTIF(Returns!$A$2:$A$1635,Orders!AG716)&gt;0,"Returned","Not Returned")</f>
        <v>Not Returned</v>
      </c>
    </row>
    <row r="717" spans="5:34" ht="12.75" customHeight="1" thickTop="1" thickBot="1">
      <c r="E717" s="9">
        <v>19322</v>
      </c>
      <c r="F717" s="2" t="s">
        <v>106</v>
      </c>
      <c r="G717" s="2">
        <v>0.02</v>
      </c>
      <c r="H717" s="2">
        <v>46.89</v>
      </c>
      <c r="I717" s="2">
        <v>5.0999999999999996</v>
      </c>
      <c r="J717" s="2">
        <v>1253</v>
      </c>
      <c r="K717" s="7" t="str">
        <f>IF(COUNTIF(Table1[Customer ID],Table1[[#This Row],[Customer ID]])&gt;1,"Repeat Customer","One-Time Customer")</f>
        <v>Repeat Customer</v>
      </c>
      <c r="L717" s="2" t="s">
        <v>1344</v>
      </c>
      <c r="M717" s="2" t="s">
        <v>49</v>
      </c>
      <c r="N717" s="2" t="s">
        <v>40</v>
      </c>
      <c r="O717" s="2" t="s">
        <v>29</v>
      </c>
      <c r="P717" s="2" t="s">
        <v>257</v>
      </c>
      <c r="Q717" s="2" t="s">
        <v>86</v>
      </c>
      <c r="R717" s="2" t="s">
        <v>1345</v>
      </c>
      <c r="S717" s="2">
        <v>0.46</v>
      </c>
      <c r="T717" s="7">
        <f>Table1[[#This Row],[Profit]]/Table1[[#This Row],[Sales]]</f>
        <v>0.69</v>
      </c>
      <c r="U717" s="2" t="s">
        <v>33</v>
      </c>
      <c r="V717" s="2" t="s">
        <v>61</v>
      </c>
      <c r="W717" s="2" t="s">
        <v>130</v>
      </c>
      <c r="X717" s="2" t="s">
        <v>1346</v>
      </c>
      <c r="Y717" s="2">
        <v>78613</v>
      </c>
      <c r="Z717" s="10">
        <v>42117</v>
      </c>
      <c r="AA717" s="14" t="str">
        <f>TEXT(Table1[[#This Row],[Order Date]],"mmmm")</f>
        <v>April</v>
      </c>
      <c r="AB717" s="8" t="str">
        <f>TEXT(Table1[[#This Row],[Order Date]],"yyyy")</f>
        <v>2015</v>
      </c>
      <c r="AC717" s="10">
        <v>42117</v>
      </c>
      <c r="AD717" s="2">
        <v>421.34849999999994</v>
      </c>
      <c r="AE717" s="2">
        <v>13</v>
      </c>
      <c r="AF717" s="2">
        <v>610.65</v>
      </c>
      <c r="AG717" s="2">
        <v>89981</v>
      </c>
      <c r="AH717" s="7" t="str">
        <f>IF(COUNTIF(Returns!$A$2:$A$1635,Orders!AG717)&gt;0,"Returned","Not Returned")</f>
        <v>Not Returned</v>
      </c>
    </row>
    <row r="718" spans="5:34" ht="12.75" customHeight="1" thickTop="1" thickBot="1">
      <c r="E718" s="11">
        <v>19323</v>
      </c>
      <c r="F718" s="12" t="s">
        <v>106</v>
      </c>
      <c r="G718" s="12">
        <v>0.05</v>
      </c>
      <c r="H718" s="12">
        <v>140.97999999999999</v>
      </c>
      <c r="I718" s="12">
        <v>36.090000000000003</v>
      </c>
      <c r="J718" s="12">
        <v>1253</v>
      </c>
      <c r="K718" s="7" t="str">
        <f>IF(COUNTIF(Table1[Customer ID],Table1[[#This Row],[Customer ID]])&gt;1,"Repeat Customer","One-Time Customer")</f>
        <v>Repeat Customer</v>
      </c>
      <c r="L718" s="12" t="s">
        <v>1344</v>
      </c>
      <c r="M718" s="12" t="s">
        <v>39</v>
      </c>
      <c r="N718" s="12" t="s">
        <v>40</v>
      </c>
      <c r="O718" s="12" t="s">
        <v>41</v>
      </c>
      <c r="P718" s="12" t="s">
        <v>191</v>
      </c>
      <c r="Q718" s="12" t="s">
        <v>121</v>
      </c>
      <c r="R718" s="12" t="s">
        <v>1347</v>
      </c>
      <c r="S718" s="12">
        <v>0.77</v>
      </c>
      <c r="T718" s="7">
        <f>Table1[[#This Row],[Profit]]/Table1[[#This Row],[Sales]]</f>
        <v>-0.53356501344316687</v>
      </c>
      <c r="U718" s="12" t="s">
        <v>33</v>
      </c>
      <c r="V718" s="12" t="s">
        <v>61</v>
      </c>
      <c r="W718" s="12" t="s">
        <v>130</v>
      </c>
      <c r="X718" s="12" t="s">
        <v>1346</v>
      </c>
      <c r="Y718" s="12">
        <v>78613</v>
      </c>
      <c r="Z718" s="13">
        <v>42117</v>
      </c>
      <c r="AA718" s="14" t="str">
        <f>TEXT(Table1[[#This Row],[Order Date]],"mmmm")</f>
        <v>April</v>
      </c>
      <c r="AB718" s="8" t="str">
        <f>TEXT(Table1[[#This Row],[Order Date]],"yyyy")</f>
        <v>2015</v>
      </c>
      <c r="AC718" s="13">
        <v>42119</v>
      </c>
      <c r="AD718" s="12">
        <v>-373.09</v>
      </c>
      <c r="AE718" s="12">
        <v>5</v>
      </c>
      <c r="AF718" s="12">
        <v>699.24</v>
      </c>
      <c r="AG718" s="12">
        <v>89981</v>
      </c>
      <c r="AH718" s="7" t="str">
        <f>IF(COUNTIF(Returns!$A$2:$A$1635,Orders!AG718)&gt;0,"Returned","Not Returned")</f>
        <v>Not Returned</v>
      </c>
    </row>
    <row r="719" spans="5:34" ht="12.75" customHeight="1" thickTop="1" thickBot="1">
      <c r="E719" s="9">
        <v>19324</v>
      </c>
      <c r="F719" s="2" t="s">
        <v>106</v>
      </c>
      <c r="G719" s="2">
        <v>0.1</v>
      </c>
      <c r="H719" s="2">
        <v>212.6</v>
      </c>
      <c r="I719" s="2">
        <v>110.2</v>
      </c>
      <c r="J719" s="2">
        <v>1253</v>
      </c>
      <c r="K719" s="7" t="str">
        <f>IF(COUNTIF(Table1[Customer ID],Table1[[#This Row],[Customer ID]])&gt;1,"Repeat Customer","One-Time Customer")</f>
        <v>Repeat Customer</v>
      </c>
      <c r="L719" s="2" t="s">
        <v>1344</v>
      </c>
      <c r="M719" s="2" t="s">
        <v>39</v>
      </c>
      <c r="N719" s="2" t="s">
        <v>40</v>
      </c>
      <c r="O719" s="2" t="s">
        <v>41</v>
      </c>
      <c r="P719" s="2" t="s">
        <v>152</v>
      </c>
      <c r="Q719" s="2" t="s">
        <v>121</v>
      </c>
      <c r="R719" s="2" t="s">
        <v>1348</v>
      </c>
      <c r="S719" s="2">
        <v>0.73</v>
      </c>
      <c r="T719" s="7">
        <f>Table1[[#This Row],[Profit]]/Table1[[#This Row],[Sales]]</f>
        <v>-1.4769939003337553</v>
      </c>
      <c r="U719" s="2" t="s">
        <v>33</v>
      </c>
      <c r="V719" s="2" t="s">
        <v>61</v>
      </c>
      <c r="W719" s="2" t="s">
        <v>130</v>
      </c>
      <c r="X719" s="2" t="s">
        <v>1346</v>
      </c>
      <c r="Y719" s="2">
        <v>78613</v>
      </c>
      <c r="Z719" s="10">
        <v>42117</v>
      </c>
      <c r="AA719" s="14" t="str">
        <f>TEXT(Table1[[#This Row],[Order Date]],"mmmm")</f>
        <v>April</v>
      </c>
      <c r="AB719" s="8" t="str">
        <f>TEXT(Table1[[#This Row],[Order Date]],"yyyy")</f>
        <v>2015</v>
      </c>
      <c r="AC719" s="10">
        <v>42119</v>
      </c>
      <c r="AD719" s="2">
        <v>-3465.0720000000001</v>
      </c>
      <c r="AE719" s="2">
        <v>12</v>
      </c>
      <c r="AF719" s="2">
        <v>2346.0300000000002</v>
      </c>
      <c r="AG719" s="2">
        <v>89981</v>
      </c>
      <c r="AH719" s="7" t="str">
        <f>IF(COUNTIF(Returns!$A$2:$A$1635,Orders!AG719)&gt;0,"Returned","Not Returned")</f>
        <v>Not Returned</v>
      </c>
    </row>
    <row r="720" spans="5:34" ht="12.75" customHeight="1" thickTop="1" thickBot="1">
      <c r="E720" s="11">
        <v>23455</v>
      </c>
      <c r="F720" s="12" t="s">
        <v>56</v>
      </c>
      <c r="G720" s="12">
        <v>0.04</v>
      </c>
      <c r="H720" s="12">
        <v>2.08</v>
      </c>
      <c r="I720" s="12">
        <v>1.49</v>
      </c>
      <c r="J720" s="12">
        <v>1254</v>
      </c>
      <c r="K720" s="7" t="str">
        <f>IF(COUNTIF(Table1[Customer ID],Table1[[#This Row],[Customer ID]])&gt;1,"Repeat Customer","One-Time Customer")</f>
        <v>Repeat Customer</v>
      </c>
      <c r="L720" s="12" t="s">
        <v>1349</v>
      </c>
      <c r="M720" s="12" t="s">
        <v>49</v>
      </c>
      <c r="N720" s="12" t="s">
        <v>40</v>
      </c>
      <c r="O720" s="12" t="s">
        <v>29</v>
      </c>
      <c r="P720" s="12" t="s">
        <v>109</v>
      </c>
      <c r="Q720" s="12" t="s">
        <v>59</v>
      </c>
      <c r="R720" s="12" t="s">
        <v>1350</v>
      </c>
      <c r="S720" s="12">
        <v>0.36</v>
      </c>
      <c r="T720" s="7">
        <f>Table1[[#This Row],[Profit]]/Table1[[#This Row],[Sales]]</f>
        <v>-0.33406870002961209</v>
      </c>
      <c r="U720" s="12" t="s">
        <v>33</v>
      </c>
      <c r="V720" s="12" t="s">
        <v>61</v>
      </c>
      <c r="W720" s="12" t="s">
        <v>130</v>
      </c>
      <c r="X720" s="12" t="s">
        <v>1351</v>
      </c>
      <c r="Y720" s="12">
        <v>77530</v>
      </c>
      <c r="Z720" s="13">
        <v>42145</v>
      </c>
      <c r="AA720" s="14" t="str">
        <f>TEXT(Table1[[#This Row],[Order Date]],"mmmm")</f>
        <v>May</v>
      </c>
      <c r="AB720" s="8" t="str">
        <f>TEXT(Table1[[#This Row],[Order Date]],"yyyy")</f>
        <v>2015</v>
      </c>
      <c r="AC720" s="13">
        <v>42147</v>
      </c>
      <c r="AD720" s="12">
        <v>-11.281500000000001</v>
      </c>
      <c r="AE720" s="12">
        <v>16</v>
      </c>
      <c r="AF720" s="12">
        <v>33.770000000000003</v>
      </c>
      <c r="AG720" s="12">
        <v>89982</v>
      </c>
      <c r="AH720" s="7" t="str">
        <f>IF(COUNTIF(Returns!$A$2:$A$1635,Orders!AG720)&gt;0,"Returned","Not Returned")</f>
        <v>Not Returned</v>
      </c>
    </row>
    <row r="721" spans="5:34" ht="12.75" customHeight="1" thickTop="1" thickBot="1">
      <c r="E721" s="9">
        <v>23815</v>
      </c>
      <c r="F721" s="2" t="s">
        <v>47</v>
      </c>
      <c r="G721" s="2">
        <v>0.06</v>
      </c>
      <c r="H721" s="2">
        <v>80.98</v>
      </c>
      <c r="I721" s="2">
        <v>35</v>
      </c>
      <c r="J721" s="2">
        <v>1254</v>
      </c>
      <c r="K721" s="7" t="str">
        <f>IF(COUNTIF(Table1[Customer ID],Table1[[#This Row],[Customer ID]])&gt;1,"Repeat Customer","One-Time Customer")</f>
        <v>Repeat Customer</v>
      </c>
      <c r="L721" s="2" t="s">
        <v>1349</v>
      </c>
      <c r="M721" s="2" t="s">
        <v>49</v>
      </c>
      <c r="N721" s="2" t="s">
        <v>40</v>
      </c>
      <c r="O721" s="2" t="s">
        <v>29</v>
      </c>
      <c r="P721" s="2" t="s">
        <v>141</v>
      </c>
      <c r="Q721" s="2" t="s">
        <v>236</v>
      </c>
      <c r="R721" s="2" t="s">
        <v>1352</v>
      </c>
      <c r="S721" s="2">
        <v>0.81</v>
      </c>
      <c r="T721" s="7">
        <f>Table1[[#This Row],[Profit]]/Table1[[#This Row],[Sales]]</f>
        <v>-1.2661033624631057</v>
      </c>
      <c r="U721" s="2" t="s">
        <v>33</v>
      </c>
      <c r="V721" s="2" t="s">
        <v>61</v>
      </c>
      <c r="W721" s="2" t="s">
        <v>130</v>
      </c>
      <c r="X721" s="2" t="s">
        <v>1351</v>
      </c>
      <c r="Y721" s="2">
        <v>77530</v>
      </c>
      <c r="Z721" s="10">
        <v>42075</v>
      </c>
      <c r="AA721" s="14" t="str">
        <f>TEXT(Table1[[#This Row],[Order Date]],"mmmm")</f>
        <v>March</v>
      </c>
      <c r="AB721" s="8" t="str">
        <f>TEXT(Table1[[#This Row],[Order Date]],"yyyy")</f>
        <v>2015</v>
      </c>
      <c r="AC721" s="10">
        <v>42076</v>
      </c>
      <c r="AD721" s="2">
        <v>-218.77</v>
      </c>
      <c r="AE721" s="2">
        <v>2</v>
      </c>
      <c r="AF721" s="2">
        <v>172.79</v>
      </c>
      <c r="AG721" s="2">
        <v>89983</v>
      </c>
      <c r="AH721" s="7" t="str">
        <f>IF(COUNTIF(Returns!$A$2:$A$1635,Orders!AG721)&gt;0,"Returned","Not Returned")</f>
        <v>Not Returned</v>
      </c>
    </row>
    <row r="722" spans="5:34" ht="12.75" customHeight="1" thickTop="1" thickBot="1">
      <c r="E722" s="11">
        <v>23926</v>
      </c>
      <c r="F722" s="12" t="s">
        <v>56</v>
      </c>
      <c r="G722" s="12">
        <v>0.06</v>
      </c>
      <c r="H722" s="12">
        <v>3.95</v>
      </c>
      <c r="I722" s="12">
        <v>2</v>
      </c>
      <c r="J722" s="12">
        <v>1254</v>
      </c>
      <c r="K722" s="7" t="str">
        <f>IF(COUNTIF(Table1[Customer ID],Table1[[#This Row],[Customer ID]])&gt;1,"Repeat Customer","One-Time Customer")</f>
        <v>Repeat Customer</v>
      </c>
      <c r="L722" s="12" t="s">
        <v>1349</v>
      </c>
      <c r="M722" s="12" t="s">
        <v>49</v>
      </c>
      <c r="N722" s="12" t="s">
        <v>40</v>
      </c>
      <c r="O722" s="12" t="s">
        <v>29</v>
      </c>
      <c r="P722" s="12" t="s">
        <v>66</v>
      </c>
      <c r="Q722" s="12" t="s">
        <v>31</v>
      </c>
      <c r="R722" s="12" t="s">
        <v>1353</v>
      </c>
      <c r="S722" s="12">
        <v>0.53</v>
      </c>
      <c r="T722" s="7">
        <f>Table1[[#This Row],[Profit]]/Table1[[#This Row],[Sales]]</f>
        <v>-0.49237029501525942</v>
      </c>
      <c r="U722" s="12" t="s">
        <v>33</v>
      </c>
      <c r="V722" s="12" t="s">
        <v>61</v>
      </c>
      <c r="W722" s="12" t="s">
        <v>130</v>
      </c>
      <c r="X722" s="12" t="s">
        <v>1351</v>
      </c>
      <c r="Y722" s="12">
        <v>77530</v>
      </c>
      <c r="Z722" s="13">
        <v>42087</v>
      </c>
      <c r="AA722" s="14" t="str">
        <f>TEXT(Table1[[#This Row],[Order Date]],"mmmm")</f>
        <v>March</v>
      </c>
      <c r="AB722" s="8" t="str">
        <f>TEXT(Table1[[#This Row],[Order Date]],"yyyy")</f>
        <v>2015</v>
      </c>
      <c r="AC722" s="13">
        <v>42088</v>
      </c>
      <c r="AD722" s="12">
        <v>-9.68</v>
      </c>
      <c r="AE722" s="12">
        <v>5</v>
      </c>
      <c r="AF722" s="12">
        <v>19.66</v>
      </c>
      <c r="AG722" s="12">
        <v>89984</v>
      </c>
      <c r="AH722" s="7" t="str">
        <f>IF(COUNTIF(Returns!$A$2:$A$1635,Orders!AG722)&gt;0,"Returned","Not Returned")</f>
        <v>Not Returned</v>
      </c>
    </row>
    <row r="723" spans="5:34" ht="12.75" customHeight="1" thickTop="1" thickBot="1">
      <c r="E723" s="9">
        <v>18131</v>
      </c>
      <c r="F723" s="2" t="s">
        <v>56</v>
      </c>
      <c r="G723" s="2">
        <v>0.01</v>
      </c>
      <c r="H723" s="2">
        <v>115.99</v>
      </c>
      <c r="I723" s="2">
        <v>56.14</v>
      </c>
      <c r="J723" s="2">
        <v>1257</v>
      </c>
      <c r="K723" s="7" t="str">
        <f>IF(COUNTIF(Table1[Customer ID],Table1[[#This Row],[Customer ID]])&gt;1,"Repeat Customer","One-Time Customer")</f>
        <v>Repeat Customer</v>
      </c>
      <c r="L723" s="2" t="s">
        <v>1354</v>
      </c>
      <c r="M723" s="2" t="s">
        <v>39</v>
      </c>
      <c r="N723" s="2" t="s">
        <v>40</v>
      </c>
      <c r="O723" s="2" t="s">
        <v>77</v>
      </c>
      <c r="P723" s="2" t="s">
        <v>85</v>
      </c>
      <c r="Q723" s="2" t="s">
        <v>43</v>
      </c>
      <c r="R723" s="2" t="s">
        <v>1355</v>
      </c>
      <c r="S723" s="2">
        <v>0.4</v>
      </c>
      <c r="T723" s="7">
        <f>Table1[[#This Row],[Profit]]/Table1[[#This Row],[Sales]]</f>
        <v>-0.27201985604368334</v>
      </c>
      <c r="U723" s="2" t="s">
        <v>33</v>
      </c>
      <c r="V723" s="2" t="s">
        <v>34</v>
      </c>
      <c r="W723" s="2" t="s">
        <v>255</v>
      </c>
      <c r="X723" s="2" t="s">
        <v>287</v>
      </c>
      <c r="Y723" s="2">
        <v>80013</v>
      </c>
      <c r="Z723" s="10">
        <v>42146</v>
      </c>
      <c r="AA723" s="14" t="str">
        <f>TEXT(Table1[[#This Row],[Order Date]],"mmmm")</f>
        <v>May</v>
      </c>
      <c r="AB723" s="8" t="str">
        <f>TEXT(Table1[[#This Row],[Order Date]],"yyyy")</f>
        <v>2015</v>
      </c>
      <c r="AC723" s="10">
        <v>42147</v>
      </c>
      <c r="AD723" s="2">
        <v>-164.39520000000002</v>
      </c>
      <c r="AE723" s="2">
        <v>5</v>
      </c>
      <c r="AF723" s="2">
        <v>604.35</v>
      </c>
      <c r="AG723" s="2">
        <v>86535</v>
      </c>
      <c r="AH723" s="7" t="str">
        <f>IF(COUNTIF(Returns!$A$2:$A$1635,Orders!AG723)&gt;0,"Returned","Not Returned")</f>
        <v>Not Returned</v>
      </c>
    </row>
    <row r="724" spans="5:34" ht="12.75" customHeight="1" thickTop="1" thickBot="1">
      <c r="E724" s="11">
        <v>18693</v>
      </c>
      <c r="F724" s="12" t="s">
        <v>47</v>
      </c>
      <c r="G724" s="12">
        <v>0.04</v>
      </c>
      <c r="H724" s="12">
        <v>2.52</v>
      </c>
      <c r="I724" s="12">
        <v>1.92</v>
      </c>
      <c r="J724" s="12">
        <v>1257</v>
      </c>
      <c r="K724" s="7" t="str">
        <f>IF(COUNTIF(Table1[Customer ID],Table1[[#This Row],[Customer ID]])&gt;1,"Repeat Customer","One-Time Customer")</f>
        <v>Repeat Customer</v>
      </c>
      <c r="L724" s="12" t="s">
        <v>1354</v>
      </c>
      <c r="M724" s="12" t="s">
        <v>49</v>
      </c>
      <c r="N724" s="12" t="s">
        <v>40</v>
      </c>
      <c r="O724" s="12" t="s">
        <v>29</v>
      </c>
      <c r="P724" s="12" t="s">
        <v>174</v>
      </c>
      <c r="Q724" s="12" t="s">
        <v>31</v>
      </c>
      <c r="R724" s="12" t="s">
        <v>1356</v>
      </c>
      <c r="S724" s="12">
        <v>0.82</v>
      </c>
      <c r="T724" s="7">
        <f>Table1[[#This Row],[Profit]]/Table1[[#This Row],[Sales]]</f>
        <v>-2.6223642172523962</v>
      </c>
      <c r="U724" s="12" t="s">
        <v>33</v>
      </c>
      <c r="V724" s="12" t="s">
        <v>34</v>
      </c>
      <c r="W724" s="12" t="s">
        <v>255</v>
      </c>
      <c r="X724" s="12" t="s">
        <v>287</v>
      </c>
      <c r="Y724" s="12">
        <v>80013</v>
      </c>
      <c r="Z724" s="13">
        <v>42118</v>
      </c>
      <c r="AA724" s="14" t="str">
        <f>TEXT(Table1[[#This Row],[Order Date]],"mmmm")</f>
        <v>April</v>
      </c>
      <c r="AB724" s="8" t="str">
        <f>TEXT(Table1[[#This Row],[Order Date]],"yyyy")</f>
        <v>2015</v>
      </c>
      <c r="AC724" s="13">
        <v>42118</v>
      </c>
      <c r="AD724" s="12">
        <v>-8.2080000000000002</v>
      </c>
      <c r="AE724" s="12">
        <v>1</v>
      </c>
      <c r="AF724" s="12">
        <v>3.13</v>
      </c>
      <c r="AG724" s="12">
        <v>86536</v>
      </c>
      <c r="AH724" s="7" t="str">
        <f>IF(COUNTIF(Returns!$A$2:$A$1635,Orders!AG724)&gt;0,"Returned","Not Returned")</f>
        <v>Not Returned</v>
      </c>
    </row>
    <row r="725" spans="5:34" ht="12.75" customHeight="1" thickTop="1" thickBot="1">
      <c r="E725" s="9">
        <v>24939</v>
      </c>
      <c r="F725" s="2" t="s">
        <v>25</v>
      </c>
      <c r="G725" s="2">
        <v>0.03</v>
      </c>
      <c r="H725" s="2">
        <v>3.69</v>
      </c>
      <c r="I725" s="2">
        <v>2.5</v>
      </c>
      <c r="J725" s="2">
        <v>1259</v>
      </c>
      <c r="K725" s="7" t="str">
        <f>IF(COUNTIF(Table1[Customer ID],Table1[[#This Row],[Customer ID]])&gt;1,"Repeat Customer","One-Time Customer")</f>
        <v>One-Time Customer</v>
      </c>
      <c r="L725" s="2" t="s">
        <v>1357</v>
      </c>
      <c r="M725" s="2" t="s">
        <v>27</v>
      </c>
      <c r="N725" s="2" t="s">
        <v>40</v>
      </c>
      <c r="O725" s="2" t="s">
        <v>29</v>
      </c>
      <c r="P725" s="2" t="s">
        <v>69</v>
      </c>
      <c r="Q725" s="2" t="s">
        <v>59</v>
      </c>
      <c r="R725" s="2" t="s">
        <v>1358</v>
      </c>
      <c r="S725" s="2">
        <v>0.39</v>
      </c>
      <c r="T725" s="7">
        <f>Table1[[#This Row],[Profit]]/Table1[[#This Row],[Sales]]</f>
        <v>-56.835291073738688</v>
      </c>
      <c r="U725" s="2" t="s">
        <v>33</v>
      </c>
      <c r="V725" s="2" t="s">
        <v>136</v>
      </c>
      <c r="W725" s="2" t="s">
        <v>613</v>
      </c>
      <c r="X725" s="2" t="s">
        <v>1359</v>
      </c>
      <c r="Y725" s="2">
        <v>40422</v>
      </c>
      <c r="Z725" s="10">
        <v>42114</v>
      </c>
      <c r="AA725" s="14" t="str">
        <f>TEXT(Table1[[#This Row],[Order Date]],"mmmm")</f>
        <v>April</v>
      </c>
      <c r="AB725" s="8" t="str">
        <f>TEXT(Table1[[#This Row],[Order Date]],"yyyy")</f>
        <v>2015</v>
      </c>
      <c r="AC725" s="10">
        <v>42114</v>
      </c>
      <c r="AD725" s="2">
        <v>-2196.6840000000002</v>
      </c>
      <c r="AE725" s="2">
        <v>9</v>
      </c>
      <c r="AF725" s="2">
        <v>38.65</v>
      </c>
      <c r="AG725" s="2">
        <v>86534</v>
      </c>
      <c r="AH725" s="7" t="str">
        <f>IF(COUNTIF(Returns!$A$2:$A$1635,Orders!AG725)&gt;0,"Returned","Not Returned")</f>
        <v>Not Returned</v>
      </c>
    </row>
    <row r="726" spans="5:34" ht="12.75" customHeight="1" thickTop="1" thickBot="1">
      <c r="E726" s="11">
        <v>21771</v>
      </c>
      <c r="F726" s="12" t="s">
        <v>47</v>
      </c>
      <c r="G726" s="12">
        <v>0.02</v>
      </c>
      <c r="H726" s="12">
        <v>73.98</v>
      </c>
      <c r="I726" s="12">
        <v>14.52</v>
      </c>
      <c r="J726" s="12">
        <v>1261</v>
      </c>
      <c r="K726" s="7" t="str">
        <f>IF(COUNTIF(Table1[Customer ID],Table1[[#This Row],[Customer ID]])&gt;1,"Repeat Customer","One-Time Customer")</f>
        <v>One-Time Customer</v>
      </c>
      <c r="L726" s="12" t="s">
        <v>1360</v>
      </c>
      <c r="M726" s="12" t="s">
        <v>49</v>
      </c>
      <c r="N726" s="12" t="s">
        <v>40</v>
      </c>
      <c r="O726" s="12" t="s">
        <v>77</v>
      </c>
      <c r="P726" s="12" t="s">
        <v>180</v>
      </c>
      <c r="Q726" s="12" t="s">
        <v>59</v>
      </c>
      <c r="R726" s="12" t="s">
        <v>1140</v>
      </c>
      <c r="S726" s="12">
        <v>0.65</v>
      </c>
      <c r="T726" s="7">
        <f>Table1[[#This Row],[Profit]]/Table1[[#This Row],[Sales]]</f>
        <v>0.11510985379266586</v>
      </c>
      <c r="U726" s="12" t="s">
        <v>33</v>
      </c>
      <c r="V726" s="12" t="s">
        <v>34</v>
      </c>
      <c r="W726" s="12" t="s">
        <v>255</v>
      </c>
      <c r="X726" s="12" t="s">
        <v>1361</v>
      </c>
      <c r="Y726" s="12">
        <v>80020</v>
      </c>
      <c r="Z726" s="13">
        <v>42131</v>
      </c>
      <c r="AA726" s="14" t="str">
        <f>TEXT(Table1[[#This Row],[Order Date]],"mmmm")</f>
        <v>May</v>
      </c>
      <c r="AB726" s="8" t="str">
        <f>TEXT(Table1[[#This Row],[Order Date]],"yyyy")</f>
        <v>2015</v>
      </c>
      <c r="AC726" s="13">
        <v>42134</v>
      </c>
      <c r="AD726" s="12">
        <v>43.538000000000011</v>
      </c>
      <c r="AE726" s="12">
        <v>5</v>
      </c>
      <c r="AF726" s="12">
        <v>378.23</v>
      </c>
      <c r="AG726" s="12">
        <v>89730</v>
      </c>
      <c r="AH726" s="7" t="str">
        <f>IF(COUNTIF(Returns!$A$2:$A$1635,Orders!AG726)&gt;0,"Returned","Not Returned")</f>
        <v>Not Returned</v>
      </c>
    </row>
    <row r="727" spans="5:34" ht="12.75" customHeight="1" thickTop="1" thickBot="1">
      <c r="E727" s="9">
        <v>24559</v>
      </c>
      <c r="F727" s="2" t="s">
        <v>47</v>
      </c>
      <c r="G727" s="2">
        <v>0.05</v>
      </c>
      <c r="H727" s="2">
        <v>5.28</v>
      </c>
      <c r="I727" s="2">
        <v>6.26</v>
      </c>
      <c r="J727" s="2">
        <v>1265</v>
      </c>
      <c r="K727" s="7" t="str">
        <f>IF(COUNTIF(Table1[Customer ID],Table1[[#This Row],[Customer ID]])&gt;1,"Repeat Customer","One-Time Customer")</f>
        <v>One-Time Customer</v>
      </c>
      <c r="L727" s="2" t="s">
        <v>1362</v>
      </c>
      <c r="M727" s="2" t="s">
        <v>49</v>
      </c>
      <c r="N727" s="2" t="s">
        <v>40</v>
      </c>
      <c r="O727" s="2" t="s">
        <v>29</v>
      </c>
      <c r="P727" s="2" t="s">
        <v>93</v>
      </c>
      <c r="Q727" s="2" t="s">
        <v>59</v>
      </c>
      <c r="R727" s="2" t="s">
        <v>1363</v>
      </c>
      <c r="S727" s="2">
        <v>0.4</v>
      </c>
      <c r="T727" s="7">
        <f>Table1[[#This Row],[Profit]]/Table1[[#This Row],[Sales]]</f>
        <v>-1.5910489510489512</v>
      </c>
      <c r="U727" s="2" t="s">
        <v>33</v>
      </c>
      <c r="V727" s="2" t="s">
        <v>61</v>
      </c>
      <c r="W727" s="2" t="s">
        <v>304</v>
      </c>
      <c r="X727" s="2" t="s">
        <v>1364</v>
      </c>
      <c r="Y727" s="2">
        <v>73521</v>
      </c>
      <c r="Z727" s="10">
        <v>42166</v>
      </c>
      <c r="AA727" s="14" t="str">
        <f>TEXT(Table1[[#This Row],[Order Date]],"mmmm")</f>
        <v>June</v>
      </c>
      <c r="AB727" s="8" t="str">
        <f>TEXT(Table1[[#This Row],[Order Date]],"yyyy")</f>
        <v>2015</v>
      </c>
      <c r="AC727" s="10">
        <v>42167</v>
      </c>
      <c r="AD727" s="2">
        <v>-11.376000000000001</v>
      </c>
      <c r="AE727" s="2">
        <v>1</v>
      </c>
      <c r="AF727" s="2">
        <v>7.15</v>
      </c>
      <c r="AG727" s="2">
        <v>89729</v>
      </c>
      <c r="AH727" s="7" t="str">
        <f>IF(COUNTIF(Returns!$A$2:$A$1635,Orders!AG727)&gt;0,"Returned","Not Returned")</f>
        <v>Not Returned</v>
      </c>
    </row>
    <row r="728" spans="5:34" ht="12.75" customHeight="1" thickTop="1" thickBot="1">
      <c r="E728" s="11">
        <v>22363</v>
      </c>
      <c r="F728" s="12" t="s">
        <v>47</v>
      </c>
      <c r="G728" s="12">
        <v>0.01</v>
      </c>
      <c r="H728" s="12">
        <v>13.99</v>
      </c>
      <c r="I728" s="12">
        <v>7.51</v>
      </c>
      <c r="J728" s="12">
        <v>1267</v>
      </c>
      <c r="K728" s="7" t="str">
        <f>IF(COUNTIF(Table1[Customer ID],Table1[[#This Row],[Customer ID]])&gt;1,"Repeat Customer","One-Time Customer")</f>
        <v>Repeat Customer</v>
      </c>
      <c r="L728" s="12" t="s">
        <v>1365</v>
      </c>
      <c r="M728" s="12" t="s">
        <v>49</v>
      </c>
      <c r="N728" s="12" t="s">
        <v>28</v>
      </c>
      <c r="O728" s="12" t="s">
        <v>77</v>
      </c>
      <c r="P728" s="12" t="s">
        <v>85</v>
      </c>
      <c r="Q728" s="12" t="s">
        <v>86</v>
      </c>
      <c r="R728" s="12" t="s">
        <v>1366</v>
      </c>
      <c r="S728" s="12">
        <v>0.39</v>
      </c>
      <c r="T728" s="7">
        <f>Table1[[#This Row],[Profit]]/Table1[[#This Row],[Sales]]</f>
        <v>17.880804020100502</v>
      </c>
      <c r="U728" s="12" t="s">
        <v>33</v>
      </c>
      <c r="V728" s="12" t="s">
        <v>136</v>
      </c>
      <c r="W728" s="12" t="s">
        <v>362</v>
      </c>
      <c r="X728" s="12" t="s">
        <v>1367</v>
      </c>
      <c r="Y728" s="12">
        <v>33433</v>
      </c>
      <c r="Z728" s="13">
        <v>42045</v>
      </c>
      <c r="AA728" s="14" t="str">
        <f>TEXT(Table1[[#This Row],[Order Date]],"mmmm")</f>
        <v>February</v>
      </c>
      <c r="AB728" s="8" t="str">
        <f>TEXT(Table1[[#This Row],[Order Date]],"yyyy")</f>
        <v>2015</v>
      </c>
      <c r="AC728" s="13">
        <v>42046</v>
      </c>
      <c r="AD728" s="12">
        <v>533.74199999999996</v>
      </c>
      <c r="AE728" s="12">
        <v>2</v>
      </c>
      <c r="AF728" s="12">
        <v>29.85</v>
      </c>
      <c r="AG728" s="12">
        <v>89514</v>
      </c>
      <c r="AH728" s="7" t="str">
        <f>IF(COUNTIF(Returns!$A$2:$A$1635,Orders!AG728)&gt;0,"Returned","Not Returned")</f>
        <v>Not Returned</v>
      </c>
    </row>
    <row r="729" spans="5:34" ht="12.75" customHeight="1" thickTop="1" thickBot="1">
      <c r="E729" s="9">
        <v>21848</v>
      </c>
      <c r="F729" s="2" t="s">
        <v>37</v>
      </c>
      <c r="G729" s="2">
        <v>0.08</v>
      </c>
      <c r="H729" s="2">
        <v>128.24</v>
      </c>
      <c r="I729" s="2">
        <v>12.65</v>
      </c>
      <c r="J729" s="2">
        <v>1267</v>
      </c>
      <c r="K729" s="7" t="str">
        <f>IF(COUNTIF(Table1[Customer ID],Table1[[#This Row],[Customer ID]])&gt;1,"Repeat Customer","One-Time Customer")</f>
        <v>Repeat Customer</v>
      </c>
      <c r="L729" s="2" t="s">
        <v>1365</v>
      </c>
      <c r="M729" s="2" t="s">
        <v>49</v>
      </c>
      <c r="N729" s="2" t="s">
        <v>28</v>
      </c>
      <c r="O729" s="2" t="s">
        <v>41</v>
      </c>
      <c r="P729" s="2" t="s">
        <v>42</v>
      </c>
      <c r="Q729" s="2" t="s">
        <v>86</v>
      </c>
      <c r="R729" s="2" t="s">
        <v>619</v>
      </c>
      <c r="S729" s="2"/>
      <c r="T729" s="7">
        <f>Table1[[#This Row],[Profit]]/Table1[[#This Row],[Sales]]</f>
        <v>-1.0352144962340355</v>
      </c>
      <c r="U729" s="2" t="s">
        <v>33</v>
      </c>
      <c r="V729" s="2" t="s">
        <v>136</v>
      </c>
      <c r="W729" s="2" t="s">
        <v>362</v>
      </c>
      <c r="X729" s="2" t="s">
        <v>1367</v>
      </c>
      <c r="Y729" s="2">
        <v>33433</v>
      </c>
      <c r="Z729" s="10">
        <v>42136</v>
      </c>
      <c r="AA729" s="14" t="str">
        <f>TEXT(Table1[[#This Row],[Order Date]],"mmmm")</f>
        <v>May</v>
      </c>
      <c r="AB729" s="8" t="str">
        <f>TEXT(Table1[[#This Row],[Order Date]],"yyyy")</f>
        <v>2015</v>
      </c>
      <c r="AC729" s="10">
        <v>42137</v>
      </c>
      <c r="AD729" s="2">
        <v>-379.34399999999999</v>
      </c>
      <c r="AE729" s="2">
        <v>3</v>
      </c>
      <c r="AF729" s="2">
        <v>366.44</v>
      </c>
      <c r="AG729" s="2">
        <v>89515</v>
      </c>
      <c r="AH729" s="7" t="str">
        <f>IF(COUNTIF(Returns!$A$2:$A$1635,Orders!AG729)&gt;0,"Returned","Not Returned")</f>
        <v>Not Returned</v>
      </c>
    </row>
    <row r="730" spans="5:34" ht="12.75" customHeight="1" thickTop="1" thickBot="1">
      <c r="E730" s="11">
        <v>21849</v>
      </c>
      <c r="F730" s="12" t="s">
        <v>37</v>
      </c>
      <c r="G730" s="12">
        <v>0.04</v>
      </c>
      <c r="H730" s="12">
        <v>5.98</v>
      </c>
      <c r="I730" s="12">
        <v>4.38</v>
      </c>
      <c r="J730" s="12">
        <v>1267</v>
      </c>
      <c r="K730" s="7" t="str">
        <f>IF(COUNTIF(Table1[Customer ID],Table1[[#This Row],[Customer ID]])&gt;1,"Repeat Customer","One-Time Customer")</f>
        <v>Repeat Customer</v>
      </c>
      <c r="L730" s="12" t="s">
        <v>1365</v>
      </c>
      <c r="M730" s="12" t="s">
        <v>49</v>
      </c>
      <c r="N730" s="12" t="s">
        <v>28</v>
      </c>
      <c r="O730" s="12" t="s">
        <v>77</v>
      </c>
      <c r="P730" s="12" t="s">
        <v>180</v>
      </c>
      <c r="Q730" s="12" t="s">
        <v>51</v>
      </c>
      <c r="R730" s="12" t="s">
        <v>1368</v>
      </c>
      <c r="S730" s="12">
        <v>0.75</v>
      </c>
      <c r="T730" s="7">
        <f>Table1[[#This Row],[Profit]]/Table1[[#This Row],[Sales]]</f>
        <v>-21.825146953405017</v>
      </c>
      <c r="U730" s="12" t="s">
        <v>33</v>
      </c>
      <c r="V730" s="12" t="s">
        <v>136</v>
      </c>
      <c r="W730" s="12" t="s">
        <v>362</v>
      </c>
      <c r="X730" s="12" t="s">
        <v>1367</v>
      </c>
      <c r="Y730" s="12">
        <v>33433</v>
      </c>
      <c r="Z730" s="13">
        <v>42136</v>
      </c>
      <c r="AA730" s="14" t="str">
        <f>TEXT(Table1[[#This Row],[Order Date]],"mmmm")</f>
        <v>May</v>
      </c>
      <c r="AB730" s="8" t="str">
        <f>TEXT(Table1[[#This Row],[Order Date]],"yyyy")</f>
        <v>2015</v>
      </c>
      <c r="AC730" s="13">
        <v>42138</v>
      </c>
      <c r="AD730" s="12">
        <v>-1522.3039999999999</v>
      </c>
      <c r="AE730" s="12">
        <v>11</v>
      </c>
      <c r="AF730" s="12">
        <v>69.75</v>
      </c>
      <c r="AG730" s="12">
        <v>89515</v>
      </c>
      <c r="AH730" s="7" t="str">
        <f>IF(COUNTIF(Returns!$A$2:$A$1635,Orders!AG730)&gt;0,"Returned","Not Returned")</f>
        <v>Not Returned</v>
      </c>
    </row>
    <row r="731" spans="5:34" ht="12.75" customHeight="1" thickTop="1" thickBot="1">
      <c r="E731" s="9">
        <v>19550</v>
      </c>
      <c r="F731" s="2" t="s">
        <v>56</v>
      </c>
      <c r="G731" s="2">
        <v>7.0000000000000007E-2</v>
      </c>
      <c r="H731" s="2">
        <v>125.99</v>
      </c>
      <c r="I731" s="2">
        <v>7.69</v>
      </c>
      <c r="J731" s="2">
        <v>1271</v>
      </c>
      <c r="K731" s="7" t="str">
        <f>IF(COUNTIF(Table1[Customer ID],Table1[[#This Row],[Customer ID]])&gt;1,"Repeat Customer","One-Time Customer")</f>
        <v>Repeat Customer</v>
      </c>
      <c r="L731" s="2" t="s">
        <v>1369</v>
      </c>
      <c r="M731" s="2" t="s">
        <v>49</v>
      </c>
      <c r="N731" s="2" t="s">
        <v>28</v>
      </c>
      <c r="O731" s="2" t="s">
        <v>77</v>
      </c>
      <c r="P731" s="2" t="s">
        <v>78</v>
      </c>
      <c r="Q731" s="2" t="s">
        <v>59</v>
      </c>
      <c r="R731" s="2" t="s">
        <v>105</v>
      </c>
      <c r="S731" s="2">
        <v>0.59</v>
      </c>
      <c r="T731" s="7">
        <f>Table1[[#This Row],[Profit]]/Table1[[#This Row],[Sales]]</f>
        <v>0.69</v>
      </c>
      <c r="U731" s="2" t="s">
        <v>33</v>
      </c>
      <c r="V731" s="2" t="s">
        <v>34</v>
      </c>
      <c r="W731" s="2" t="s">
        <v>45</v>
      </c>
      <c r="X731" s="2" t="s">
        <v>1370</v>
      </c>
      <c r="Y731" s="2">
        <v>91941</v>
      </c>
      <c r="Z731" s="10">
        <v>42103</v>
      </c>
      <c r="AA731" s="14" t="str">
        <f>TEXT(Table1[[#This Row],[Order Date]],"mmmm")</f>
        <v>April</v>
      </c>
      <c r="AB731" s="8" t="str">
        <f>TEXT(Table1[[#This Row],[Order Date]],"yyyy")</f>
        <v>2015</v>
      </c>
      <c r="AC731" s="10">
        <v>42104</v>
      </c>
      <c r="AD731" s="2">
        <v>588.24569999999994</v>
      </c>
      <c r="AE731" s="2">
        <v>8</v>
      </c>
      <c r="AF731" s="2">
        <v>852.53</v>
      </c>
      <c r="AG731" s="2">
        <v>88410</v>
      </c>
      <c r="AH731" s="7" t="str">
        <f>IF(COUNTIF(Returns!$A$2:$A$1635,Orders!AG731)&gt;0,"Returned","Not Returned")</f>
        <v>Not Returned</v>
      </c>
    </row>
    <row r="732" spans="5:34" ht="12.75" customHeight="1" thickTop="1" thickBot="1">
      <c r="E732" s="11">
        <v>19398</v>
      </c>
      <c r="F732" s="12" t="s">
        <v>106</v>
      </c>
      <c r="G732" s="12">
        <v>0.1</v>
      </c>
      <c r="H732" s="12">
        <v>34.229999999999997</v>
      </c>
      <c r="I732" s="12">
        <v>5.0199999999999996</v>
      </c>
      <c r="J732" s="12">
        <v>1271</v>
      </c>
      <c r="K732" s="7" t="str">
        <f>IF(COUNTIF(Table1[Customer ID],Table1[[#This Row],[Customer ID]])&gt;1,"Repeat Customer","One-Time Customer")</f>
        <v>Repeat Customer</v>
      </c>
      <c r="L732" s="12" t="s">
        <v>1369</v>
      </c>
      <c r="M732" s="12" t="s">
        <v>49</v>
      </c>
      <c r="N732" s="12" t="s">
        <v>28</v>
      </c>
      <c r="O732" s="12" t="s">
        <v>41</v>
      </c>
      <c r="P732" s="12" t="s">
        <v>50</v>
      </c>
      <c r="Q732" s="12" t="s">
        <v>59</v>
      </c>
      <c r="R732" s="12" t="s">
        <v>1371</v>
      </c>
      <c r="S732" s="12">
        <v>0.55000000000000004</v>
      </c>
      <c r="T732" s="7">
        <f>Table1[[#This Row],[Profit]]/Table1[[#This Row],[Sales]]</f>
        <v>0.69</v>
      </c>
      <c r="U732" s="12" t="s">
        <v>33</v>
      </c>
      <c r="V732" s="12" t="s">
        <v>34</v>
      </c>
      <c r="W732" s="12" t="s">
        <v>45</v>
      </c>
      <c r="X732" s="12" t="s">
        <v>1370</v>
      </c>
      <c r="Y732" s="12">
        <v>91941</v>
      </c>
      <c r="Z732" s="13">
        <v>42125</v>
      </c>
      <c r="AA732" s="14" t="str">
        <f>TEXT(Table1[[#This Row],[Order Date]],"mmmm")</f>
        <v>May</v>
      </c>
      <c r="AB732" s="8" t="str">
        <f>TEXT(Table1[[#This Row],[Order Date]],"yyyy")</f>
        <v>2015</v>
      </c>
      <c r="AC732" s="13">
        <v>42130</v>
      </c>
      <c r="AD732" s="12">
        <v>151.56539999999998</v>
      </c>
      <c r="AE732" s="12">
        <v>7</v>
      </c>
      <c r="AF732" s="12">
        <v>219.66</v>
      </c>
      <c r="AG732" s="12">
        <v>88411</v>
      </c>
      <c r="AH732" s="7" t="str">
        <f>IF(COUNTIF(Returns!$A$2:$A$1635,Orders!AG732)&gt;0,"Returned","Not Returned")</f>
        <v>Not Returned</v>
      </c>
    </row>
    <row r="733" spans="5:34" ht="12.75" customHeight="1" thickTop="1" thickBot="1">
      <c r="E733" s="9">
        <v>20628</v>
      </c>
      <c r="F733" s="2" t="s">
        <v>47</v>
      </c>
      <c r="G733" s="2">
        <v>7.0000000000000007E-2</v>
      </c>
      <c r="H733" s="2">
        <v>40.98</v>
      </c>
      <c r="I733" s="2">
        <v>7.47</v>
      </c>
      <c r="J733" s="2">
        <v>1279</v>
      </c>
      <c r="K733" s="7" t="str">
        <f>IF(COUNTIF(Table1[Customer ID],Table1[[#This Row],[Customer ID]])&gt;1,"Repeat Customer","One-Time Customer")</f>
        <v>Repeat Customer</v>
      </c>
      <c r="L733" s="2" t="s">
        <v>1372</v>
      </c>
      <c r="M733" s="2" t="s">
        <v>49</v>
      </c>
      <c r="N733" s="2" t="s">
        <v>28</v>
      </c>
      <c r="O733" s="2" t="s">
        <v>29</v>
      </c>
      <c r="P733" s="2" t="s">
        <v>109</v>
      </c>
      <c r="Q733" s="2" t="s">
        <v>59</v>
      </c>
      <c r="R733" s="2" t="s">
        <v>1373</v>
      </c>
      <c r="S733" s="2">
        <v>0.37</v>
      </c>
      <c r="T733" s="7">
        <f>Table1[[#This Row],[Profit]]/Table1[[#This Row],[Sales]]</f>
        <v>0.67034798534798534</v>
      </c>
      <c r="U733" s="2" t="s">
        <v>33</v>
      </c>
      <c r="V733" s="2" t="s">
        <v>61</v>
      </c>
      <c r="W733" s="2" t="s">
        <v>703</v>
      </c>
      <c r="X733" s="2" t="s">
        <v>1374</v>
      </c>
      <c r="Y733" s="2">
        <v>46324</v>
      </c>
      <c r="Z733" s="10">
        <v>42064</v>
      </c>
      <c r="AA733" s="14" t="str">
        <f>TEXT(Table1[[#This Row],[Order Date]],"mmmm")</f>
        <v>March</v>
      </c>
      <c r="AB733" s="8" t="str">
        <f>TEXT(Table1[[#This Row],[Order Date]],"yyyy")</f>
        <v>2015</v>
      </c>
      <c r="AC733" s="10">
        <v>42065</v>
      </c>
      <c r="AD733" s="2">
        <v>54.901500000000006</v>
      </c>
      <c r="AE733" s="2">
        <v>2</v>
      </c>
      <c r="AF733" s="2">
        <v>81.900000000000006</v>
      </c>
      <c r="AG733" s="2">
        <v>90114</v>
      </c>
      <c r="AH733" s="7" t="str">
        <f>IF(COUNTIF(Returns!$A$2:$A$1635,Orders!AG733)&gt;0,"Returned","Not Returned")</f>
        <v>Not Returned</v>
      </c>
    </row>
    <row r="734" spans="5:34" ht="12.75" customHeight="1" thickTop="1" thickBot="1">
      <c r="E734" s="11">
        <v>25005</v>
      </c>
      <c r="F734" s="12" t="s">
        <v>37</v>
      </c>
      <c r="G734" s="12">
        <v>0</v>
      </c>
      <c r="H734" s="12">
        <v>442.14</v>
      </c>
      <c r="I734" s="12">
        <v>14.7</v>
      </c>
      <c r="J734" s="12">
        <v>1279</v>
      </c>
      <c r="K734" s="7" t="str">
        <f>IF(COUNTIF(Table1[Customer ID],Table1[[#This Row],[Customer ID]])&gt;1,"Repeat Customer","One-Time Customer")</f>
        <v>Repeat Customer</v>
      </c>
      <c r="L734" s="12" t="s">
        <v>1372</v>
      </c>
      <c r="M734" s="12" t="s">
        <v>39</v>
      </c>
      <c r="N734" s="12" t="s">
        <v>28</v>
      </c>
      <c r="O734" s="12" t="s">
        <v>77</v>
      </c>
      <c r="P734" s="12" t="s">
        <v>85</v>
      </c>
      <c r="Q734" s="12" t="s">
        <v>43</v>
      </c>
      <c r="R734" s="12" t="s">
        <v>336</v>
      </c>
      <c r="S734" s="12">
        <v>0.56000000000000005</v>
      </c>
      <c r="T734" s="7">
        <f>Table1[[#This Row],[Profit]]/Table1[[#This Row],[Sales]]</f>
        <v>0.21401503836404448</v>
      </c>
      <c r="U734" s="12" t="s">
        <v>33</v>
      </c>
      <c r="V734" s="12" t="s">
        <v>61</v>
      </c>
      <c r="W734" s="12" t="s">
        <v>703</v>
      </c>
      <c r="X734" s="12" t="s">
        <v>1374</v>
      </c>
      <c r="Y734" s="12">
        <v>46324</v>
      </c>
      <c r="Z734" s="13">
        <v>42068</v>
      </c>
      <c r="AA734" s="14" t="str">
        <f>TEXT(Table1[[#This Row],[Order Date]],"mmmm")</f>
        <v>March</v>
      </c>
      <c r="AB734" s="8" t="str">
        <f>TEXT(Table1[[#This Row],[Order Date]],"yyyy")</f>
        <v>2015</v>
      </c>
      <c r="AC734" s="13">
        <v>42068</v>
      </c>
      <c r="AD734" s="12">
        <v>501.51</v>
      </c>
      <c r="AE734" s="12">
        <v>5</v>
      </c>
      <c r="AF734" s="12">
        <v>2343.34</v>
      </c>
      <c r="AG734" s="12">
        <v>90115</v>
      </c>
      <c r="AH734" s="7" t="str">
        <f>IF(COUNTIF(Returns!$A$2:$A$1635,Orders!AG734)&gt;0,"Returned","Not Returned")</f>
        <v>Not Returned</v>
      </c>
    </row>
    <row r="735" spans="5:34" ht="12.75" customHeight="1" thickTop="1" thickBot="1">
      <c r="E735" s="9">
        <v>2628</v>
      </c>
      <c r="F735" s="2" t="s">
        <v>47</v>
      </c>
      <c r="G735" s="2">
        <v>7.0000000000000007E-2</v>
      </c>
      <c r="H735" s="2">
        <v>40.98</v>
      </c>
      <c r="I735" s="2">
        <v>7.47</v>
      </c>
      <c r="J735" s="2">
        <v>1280</v>
      </c>
      <c r="K735" s="7" t="str">
        <f>IF(COUNTIF(Table1[Customer ID],Table1[[#This Row],[Customer ID]])&gt;1,"Repeat Customer","One-Time Customer")</f>
        <v>One-Time Customer</v>
      </c>
      <c r="L735" s="2" t="s">
        <v>1375</v>
      </c>
      <c r="M735" s="2" t="s">
        <v>49</v>
      </c>
      <c r="N735" s="2" t="s">
        <v>28</v>
      </c>
      <c r="O735" s="2" t="s">
        <v>29</v>
      </c>
      <c r="P735" s="2" t="s">
        <v>109</v>
      </c>
      <c r="Q735" s="2" t="s">
        <v>59</v>
      </c>
      <c r="R735" s="2" t="s">
        <v>1373</v>
      </c>
      <c r="S735" s="2">
        <v>0.37</v>
      </c>
      <c r="T735" s="7">
        <f>Table1[[#This Row],[Profit]]/Table1[[#This Row],[Sales]]</f>
        <v>0.16758188089496659</v>
      </c>
      <c r="U735" s="2" t="s">
        <v>33</v>
      </c>
      <c r="V735" s="2" t="s">
        <v>34</v>
      </c>
      <c r="W735" s="2" t="s">
        <v>35</v>
      </c>
      <c r="X735" s="2" t="s">
        <v>209</v>
      </c>
      <c r="Y735" s="2">
        <v>98119</v>
      </c>
      <c r="Z735" s="10">
        <v>42064</v>
      </c>
      <c r="AA735" s="14" t="str">
        <f>TEXT(Table1[[#This Row],[Order Date]],"mmmm")</f>
        <v>March</v>
      </c>
      <c r="AB735" s="8" t="str">
        <f>TEXT(Table1[[#This Row],[Order Date]],"yyyy")</f>
        <v>2015</v>
      </c>
      <c r="AC735" s="10">
        <v>42065</v>
      </c>
      <c r="AD735" s="2">
        <v>54.901500000000006</v>
      </c>
      <c r="AE735" s="2">
        <v>8</v>
      </c>
      <c r="AF735" s="2">
        <v>327.61</v>
      </c>
      <c r="AG735" s="2">
        <v>19042</v>
      </c>
      <c r="AH735" s="7" t="str">
        <f>IF(COUNTIF(Returns!$A$2:$A$1635,Orders!AG735)&gt;0,"Returned","Not Returned")</f>
        <v>Not Returned</v>
      </c>
    </row>
    <row r="736" spans="5:34" ht="12.75" customHeight="1" thickTop="1" thickBot="1">
      <c r="E736" s="11">
        <v>22125</v>
      </c>
      <c r="F736" s="12" t="s">
        <v>106</v>
      </c>
      <c r="G736" s="12">
        <v>0.1</v>
      </c>
      <c r="H736" s="12">
        <v>238.4</v>
      </c>
      <c r="I736" s="12">
        <v>24.49</v>
      </c>
      <c r="J736" s="12">
        <v>1281</v>
      </c>
      <c r="K736" s="7" t="str">
        <f>IF(COUNTIF(Table1[Customer ID],Table1[[#This Row],[Customer ID]])&gt;1,"Repeat Customer","One-Time Customer")</f>
        <v>Repeat Customer</v>
      </c>
      <c r="L736" s="12" t="s">
        <v>1376</v>
      </c>
      <c r="M736" s="12" t="s">
        <v>49</v>
      </c>
      <c r="N736" s="12" t="s">
        <v>58</v>
      </c>
      <c r="O736" s="12" t="s">
        <v>41</v>
      </c>
      <c r="P736" s="12" t="s">
        <v>42</v>
      </c>
      <c r="Q736" s="12" t="s">
        <v>236</v>
      </c>
      <c r="R736" s="12" t="s">
        <v>1377</v>
      </c>
      <c r="S736" s="12"/>
      <c r="T736" s="7">
        <f>Table1[[#This Row],[Profit]]/Table1[[#This Row],[Sales]]</f>
        <v>0.49325691744153283</v>
      </c>
      <c r="U736" s="12" t="s">
        <v>33</v>
      </c>
      <c r="V736" s="12" t="s">
        <v>61</v>
      </c>
      <c r="W736" s="12" t="s">
        <v>703</v>
      </c>
      <c r="X736" s="12" t="s">
        <v>1378</v>
      </c>
      <c r="Y736" s="12">
        <v>47591</v>
      </c>
      <c r="Z736" s="13">
        <v>42028</v>
      </c>
      <c r="AA736" s="14" t="str">
        <f>TEXT(Table1[[#This Row],[Order Date]],"mmmm")</f>
        <v>January</v>
      </c>
      <c r="AB736" s="8" t="str">
        <f>TEXT(Table1[[#This Row],[Order Date]],"yyyy")</f>
        <v>2015</v>
      </c>
      <c r="AC736" s="13">
        <v>42030</v>
      </c>
      <c r="AD736" s="12">
        <v>875.28440000000001</v>
      </c>
      <c r="AE736" s="12">
        <v>8</v>
      </c>
      <c r="AF736" s="12">
        <v>1774.5</v>
      </c>
      <c r="AG736" s="12">
        <v>89112</v>
      </c>
      <c r="AH736" s="7" t="str">
        <f>IF(COUNTIF(Returns!$A$2:$A$1635,Orders!AG736)&gt;0,"Returned","Not Returned")</f>
        <v>Not Returned</v>
      </c>
    </row>
    <row r="737" spans="5:34" ht="12.75" customHeight="1" thickTop="1" thickBot="1">
      <c r="E737" s="9">
        <v>22126</v>
      </c>
      <c r="F737" s="2" t="s">
        <v>106</v>
      </c>
      <c r="G737" s="2">
        <v>0.03</v>
      </c>
      <c r="H737" s="2">
        <v>199.99</v>
      </c>
      <c r="I737" s="2">
        <v>24.49</v>
      </c>
      <c r="J737" s="2">
        <v>1281</v>
      </c>
      <c r="K737" s="7" t="str">
        <f>IF(COUNTIF(Table1[Customer ID],Table1[[#This Row],[Customer ID]])&gt;1,"Repeat Customer","One-Time Customer")</f>
        <v>Repeat Customer</v>
      </c>
      <c r="L737" s="2" t="s">
        <v>1376</v>
      </c>
      <c r="M737" s="2" t="s">
        <v>27</v>
      </c>
      <c r="N737" s="2" t="s">
        <v>58</v>
      </c>
      <c r="O737" s="2" t="s">
        <v>77</v>
      </c>
      <c r="P737" s="2" t="s">
        <v>587</v>
      </c>
      <c r="Q737" s="2" t="s">
        <v>236</v>
      </c>
      <c r="R737" s="2" t="s">
        <v>1379</v>
      </c>
      <c r="S737" s="2">
        <v>0.46</v>
      </c>
      <c r="T737" s="7">
        <f>Table1[[#This Row],[Profit]]/Table1[[#This Row],[Sales]]</f>
        <v>0.69</v>
      </c>
      <c r="U737" s="2" t="s">
        <v>33</v>
      </c>
      <c r="V737" s="2" t="s">
        <v>61</v>
      </c>
      <c r="W737" s="2" t="s">
        <v>703</v>
      </c>
      <c r="X737" s="2" t="s">
        <v>1378</v>
      </c>
      <c r="Y737" s="2">
        <v>47591</v>
      </c>
      <c r="Z737" s="10">
        <v>42028</v>
      </c>
      <c r="AA737" s="14" t="str">
        <f>TEXT(Table1[[#This Row],[Order Date]],"mmmm")</f>
        <v>January</v>
      </c>
      <c r="AB737" s="8" t="str">
        <f>TEXT(Table1[[#This Row],[Order Date]],"yyyy")</f>
        <v>2015</v>
      </c>
      <c r="AC737" s="10">
        <v>42030</v>
      </c>
      <c r="AD737" s="2">
        <v>727.73609999999996</v>
      </c>
      <c r="AE737" s="2">
        <v>5</v>
      </c>
      <c r="AF737" s="2">
        <v>1054.69</v>
      </c>
      <c r="AG737" s="2">
        <v>89112</v>
      </c>
      <c r="AH737" s="7" t="str">
        <f>IF(COUNTIF(Returns!$A$2:$A$1635,Orders!AG737)&gt;0,"Returned","Not Returned")</f>
        <v>Not Returned</v>
      </c>
    </row>
    <row r="738" spans="5:34" ht="12.75" customHeight="1" thickTop="1" thickBot="1">
      <c r="E738" s="11">
        <v>4125</v>
      </c>
      <c r="F738" s="12" t="s">
        <v>106</v>
      </c>
      <c r="G738" s="12">
        <v>0.1</v>
      </c>
      <c r="H738" s="12">
        <v>238.4</v>
      </c>
      <c r="I738" s="12">
        <v>24.49</v>
      </c>
      <c r="J738" s="12">
        <v>1282</v>
      </c>
      <c r="K738" s="7" t="str">
        <f>IF(COUNTIF(Table1[Customer ID],Table1[[#This Row],[Customer ID]])&gt;1,"Repeat Customer","One-Time Customer")</f>
        <v>Repeat Customer</v>
      </c>
      <c r="L738" s="12" t="s">
        <v>1380</v>
      </c>
      <c r="M738" s="12" t="s">
        <v>49</v>
      </c>
      <c r="N738" s="12" t="s">
        <v>58</v>
      </c>
      <c r="O738" s="12" t="s">
        <v>41</v>
      </c>
      <c r="P738" s="12" t="s">
        <v>42</v>
      </c>
      <c r="Q738" s="12" t="s">
        <v>236</v>
      </c>
      <c r="R738" s="12" t="s">
        <v>1377</v>
      </c>
      <c r="S738" s="12"/>
      <c r="T738" s="7">
        <f>Table1[[#This Row],[Profit]]/Table1[[#This Row],[Sales]]</f>
        <v>6.9228884991712245E-2</v>
      </c>
      <c r="U738" s="12" t="s">
        <v>33</v>
      </c>
      <c r="V738" s="12" t="s">
        <v>53</v>
      </c>
      <c r="W738" s="12" t="s">
        <v>234</v>
      </c>
      <c r="X738" s="12" t="s">
        <v>1319</v>
      </c>
      <c r="Y738" s="12">
        <v>19134</v>
      </c>
      <c r="Z738" s="13">
        <v>42028</v>
      </c>
      <c r="AA738" s="14" t="str">
        <f>TEXT(Table1[[#This Row],[Order Date]],"mmmm")</f>
        <v>January</v>
      </c>
      <c r="AB738" s="8" t="str">
        <f>TEXT(Table1[[#This Row],[Order Date]],"yyyy")</f>
        <v>2015</v>
      </c>
      <c r="AC738" s="13">
        <v>42030</v>
      </c>
      <c r="AD738" s="12">
        <v>460.67600000000004</v>
      </c>
      <c r="AE738" s="12">
        <v>30</v>
      </c>
      <c r="AF738" s="12">
        <v>6654.39</v>
      </c>
      <c r="AG738" s="12">
        <v>29319</v>
      </c>
      <c r="AH738" s="7" t="str">
        <f>IF(COUNTIF(Returns!$A$2:$A$1635,Orders!AG738)&gt;0,"Returned","Not Returned")</f>
        <v>Not Returned</v>
      </c>
    </row>
    <row r="739" spans="5:34" ht="12.75" customHeight="1" thickTop="1" thickBot="1">
      <c r="E739" s="9">
        <v>4126</v>
      </c>
      <c r="F739" s="2" t="s">
        <v>106</v>
      </c>
      <c r="G739" s="2">
        <v>0.03</v>
      </c>
      <c r="H739" s="2">
        <v>199.99</v>
      </c>
      <c r="I739" s="2">
        <v>24.49</v>
      </c>
      <c r="J739" s="2">
        <v>1282</v>
      </c>
      <c r="K739" s="7" t="str">
        <f>IF(COUNTIF(Table1[Customer ID],Table1[[#This Row],[Customer ID]])&gt;1,"Repeat Customer","One-Time Customer")</f>
        <v>Repeat Customer</v>
      </c>
      <c r="L739" s="2" t="s">
        <v>1380</v>
      </c>
      <c r="M739" s="2" t="s">
        <v>27</v>
      </c>
      <c r="N739" s="2" t="s">
        <v>58</v>
      </c>
      <c r="O739" s="2" t="s">
        <v>77</v>
      </c>
      <c r="P739" s="2" t="s">
        <v>587</v>
      </c>
      <c r="Q739" s="2" t="s">
        <v>236</v>
      </c>
      <c r="R739" s="2" t="s">
        <v>1379</v>
      </c>
      <c r="S739" s="2">
        <v>0.46</v>
      </c>
      <c r="T739" s="7">
        <f>Table1[[#This Row],[Profit]]/Table1[[#This Row],[Sales]]</f>
        <v>8.8814341409895498E-2</v>
      </c>
      <c r="U739" s="2" t="s">
        <v>33</v>
      </c>
      <c r="V739" s="2" t="s">
        <v>53</v>
      </c>
      <c r="W739" s="2" t="s">
        <v>234</v>
      </c>
      <c r="X739" s="2" t="s">
        <v>1319</v>
      </c>
      <c r="Y739" s="2">
        <v>19134</v>
      </c>
      <c r="Z739" s="10">
        <v>42028</v>
      </c>
      <c r="AA739" s="14" t="str">
        <f>TEXT(Table1[[#This Row],[Order Date]],"mmmm")</f>
        <v>January</v>
      </c>
      <c r="AB739" s="8" t="str">
        <f>TEXT(Table1[[#This Row],[Order Date]],"yyyy")</f>
        <v>2015</v>
      </c>
      <c r="AC739" s="10">
        <v>42030</v>
      </c>
      <c r="AD739" s="2">
        <v>393.41999999999996</v>
      </c>
      <c r="AE739" s="2">
        <v>21</v>
      </c>
      <c r="AF739" s="2">
        <v>4429.6899999999996</v>
      </c>
      <c r="AG739" s="2">
        <v>29319</v>
      </c>
      <c r="AH739" s="7" t="str">
        <f>IF(COUNTIF(Returns!$A$2:$A$1635,Orders!AG739)&gt;0,"Returned","Not Returned")</f>
        <v>Not Returned</v>
      </c>
    </row>
    <row r="740" spans="5:34" ht="12.75" customHeight="1" thickTop="1" thickBot="1">
      <c r="E740" s="11">
        <v>19990</v>
      </c>
      <c r="F740" s="12" t="s">
        <v>37</v>
      </c>
      <c r="G740" s="12">
        <v>0.04</v>
      </c>
      <c r="H740" s="12">
        <v>150.97999999999999</v>
      </c>
      <c r="I740" s="12">
        <v>13.99</v>
      </c>
      <c r="J740" s="12">
        <v>1298</v>
      </c>
      <c r="K740" s="7" t="str">
        <f>IF(COUNTIF(Table1[Customer ID],Table1[[#This Row],[Customer ID]])&gt;1,"Repeat Customer","One-Time Customer")</f>
        <v>Repeat Customer</v>
      </c>
      <c r="L740" s="12" t="s">
        <v>1381</v>
      </c>
      <c r="M740" s="12" t="s">
        <v>49</v>
      </c>
      <c r="N740" s="12" t="s">
        <v>40</v>
      </c>
      <c r="O740" s="12" t="s">
        <v>77</v>
      </c>
      <c r="P740" s="12" t="s">
        <v>85</v>
      </c>
      <c r="Q740" s="12" t="s">
        <v>86</v>
      </c>
      <c r="R740" s="12" t="s">
        <v>627</v>
      </c>
      <c r="S740" s="12">
        <v>0.38</v>
      </c>
      <c r="T740" s="7">
        <f>Table1[[#This Row],[Profit]]/Table1[[#This Row],[Sales]]</f>
        <v>0.69</v>
      </c>
      <c r="U740" s="12" t="s">
        <v>33</v>
      </c>
      <c r="V740" s="12" t="s">
        <v>61</v>
      </c>
      <c r="W740" s="12" t="s">
        <v>130</v>
      </c>
      <c r="X740" s="12" t="s">
        <v>1321</v>
      </c>
      <c r="Y740" s="12">
        <v>75482</v>
      </c>
      <c r="Z740" s="13">
        <v>42047</v>
      </c>
      <c r="AA740" s="14" t="str">
        <f>TEXT(Table1[[#This Row],[Order Date]],"mmmm")</f>
        <v>February</v>
      </c>
      <c r="AB740" s="8" t="str">
        <f>TEXT(Table1[[#This Row],[Order Date]],"yyyy")</f>
        <v>2015</v>
      </c>
      <c r="AC740" s="13">
        <v>42050</v>
      </c>
      <c r="AD740" s="12">
        <v>606.05459999999994</v>
      </c>
      <c r="AE740" s="12">
        <v>6</v>
      </c>
      <c r="AF740" s="12">
        <v>878.34</v>
      </c>
      <c r="AG740" s="12">
        <v>90662</v>
      </c>
      <c r="AH740" s="7" t="str">
        <f>IF(COUNTIF(Returns!$A$2:$A$1635,Orders!AG740)&gt;0,"Returned","Not Returned")</f>
        <v>Not Returned</v>
      </c>
    </row>
    <row r="741" spans="5:34" ht="12.75" customHeight="1" thickTop="1" thickBot="1">
      <c r="E741" s="9">
        <v>19991</v>
      </c>
      <c r="F741" s="2" t="s">
        <v>37</v>
      </c>
      <c r="G741" s="2">
        <v>0.04</v>
      </c>
      <c r="H741" s="2">
        <v>176.19</v>
      </c>
      <c r="I741" s="2">
        <v>11.87</v>
      </c>
      <c r="J741" s="2">
        <v>1298</v>
      </c>
      <c r="K741" s="7" t="str">
        <f>IF(COUNTIF(Table1[Customer ID],Table1[[#This Row],[Customer ID]])&gt;1,"Repeat Customer","One-Time Customer")</f>
        <v>Repeat Customer</v>
      </c>
      <c r="L741" s="2" t="s">
        <v>1381</v>
      </c>
      <c r="M741" s="2" t="s">
        <v>49</v>
      </c>
      <c r="N741" s="2" t="s">
        <v>40</v>
      </c>
      <c r="O741" s="2" t="s">
        <v>29</v>
      </c>
      <c r="P741" s="2" t="s">
        <v>141</v>
      </c>
      <c r="Q741" s="2" t="s">
        <v>59</v>
      </c>
      <c r="R741" s="2" t="s">
        <v>1382</v>
      </c>
      <c r="S741" s="2">
        <v>0.62</v>
      </c>
      <c r="T741" s="7">
        <f>Table1[[#This Row],[Profit]]/Table1[[#This Row],[Sales]]</f>
        <v>0.47312177601726357</v>
      </c>
      <c r="U741" s="2" t="s">
        <v>33</v>
      </c>
      <c r="V741" s="2" t="s">
        <v>61</v>
      </c>
      <c r="W741" s="2" t="s">
        <v>130</v>
      </c>
      <c r="X741" s="2" t="s">
        <v>1321</v>
      </c>
      <c r="Y741" s="2">
        <v>75482</v>
      </c>
      <c r="Z741" s="10">
        <v>42047</v>
      </c>
      <c r="AA741" s="14" t="str">
        <f>TEXT(Table1[[#This Row],[Order Date]],"mmmm")</f>
        <v>February</v>
      </c>
      <c r="AB741" s="8" t="str">
        <f>TEXT(Table1[[#This Row],[Order Date]],"yyyy")</f>
        <v>2015</v>
      </c>
      <c r="AC741" s="10">
        <v>42049</v>
      </c>
      <c r="AD741" s="2">
        <v>320.10000000000002</v>
      </c>
      <c r="AE741" s="2">
        <v>4</v>
      </c>
      <c r="AF741" s="2">
        <v>676.57</v>
      </c>
      <c r="AG741" s="2">
        <v>90662</v>
      </c>
      <c r="AH741" s="7" t="str">
        <f>IF(COUNTIF(Returns!$A$2:$A$1635,Orders!AG741)&gt;0,"Returned","Not Returned")</f>
        <v>Not Returned</v>
      </c>
    </row>
    <row r="742" spans="5:34" ht="12.75" customHeight="1" thickTop="1" thickBot="1">
      <c r="E742" s="11">
        <v>23120</v>
      </c>
      <c r="F742" s="12" t="s">
        <v>25</v>
      </c>
      <c r="G742" s="12">
        <v>0.03</v>
      </c>
      <c r="H742" s="12">
        <v>39.479999999999997</v>
      </c>
      <c r="I742" s="12">
        <v>1.99</v>
      </c>
      <c r="J742" s="12">
        <v>1303</v>
      </c>
      <c r="K742" s="7" t="str">
        <f>IF(COUNTIF(Table1[Customer ID],Table1[[#This Row],[Customer ID]])&gt;1,"Repeat Customer","One-Time Customer")</f>
        <v>Repeat Customer</v>
      </c>
      <c r="L742" s="12" t="s">
        <v>1383</v>
      </c>
      <c r="M742" s="12" t="s">
        <v>49</v>
      </c>
      <c r="N742" s="12" t="s">
        <v>114</v>
      </c>
      <c r="O742" s="12" t="s">
        <v>77</v>
      </c>
      <c r="P742" s="12" t="s">
        <v>180</v>
      </c>
      <c r="Q742" s="12" t="s">
        <v>51</v>
      </c>
      <c r="R742" s="12" t="s">
        <v>705</v>
      </c>
      <c r="S742" s="12">
        <v>0.54</v>
      </c>
      <c r="T742" s="7">
        <f>Table1[[#This Row],[Profit]]/Table1[[#This Row],[Sales]]</f>
        <v>0.69</v>
      </c>
      <c r="U742" s="12" t="s">
        <v>33</v>
      </c>
      <c r="V742" s="12" t="s">
        <v>34</v>
      </c>
      <c r="W742" s="12" t="s">
        <v>212</v>
      </c>
      <c r="X742" s="12" t="s">
        <v>1384</v>
      </c>
      <c r="Y742" s="12">
        <v>84074</v>
      </c>
      <c r="Z742" s="13">
        <v>42054</v>
      </c>
      <c r="AA742" s="14" t="str">
        <f>TEXT(Table1[[#This Row],[Order Date]],"mmmm")</f>
        <v>February</v>
      </c>
      <c r="AB742" s="8" t="str">
        <f>TEXT(Table1[[#This Row],[Order Date]],"yyyy")</f>
        <v>2015</v>
      </c>
      <c r="AC742" s="13">
        <v>42056</v>
      </c>
      <c r="AD742" s="12">
        <v>317.08949999999999</v>
      </c>
      <c r="AE742" s="12">
        <v>12</v>
      </c>
      <c r="AF742" s="12">
        <v>459.55</v>
      </c>
      <c r="AG742" s="12">
        <v>87003</v>
      </c>
      <c r="AH742" s="7" t="str">
        <f>IF(COUNTIF(Returns!$A$2:$A$1635,Orders!AG742)&gt;0,"Returned","Not Returned")</f>
        <v>Not Returned</v>
      </c>
    </row>
    <row r="743" spans="5:34" ht="12.75" customHeight="1" thickTop="1" thickBot="1">
      <c r="E743" s="9">
        <v>20652</v>
      </c>
      <c r="F743" s="2" t="s">
        <v>106</v>
      </c>
      <c r="G743" s="2">
        <v>0.01</v>
      </c>
      <c r="H743" s="2">
        <v>65.989999999999995</v>
      </c>
      <c r="I743" s="2">
        <v>5.31</v>
      </c>
      <c r="J743" s="2">
        <v>1303</v>
      </c>
      <c r="K743" s="7" t="str">
        <f>IF(COUNTIF(Table1[Customer ID],Table1[[#This Row],[Customer ID]])&gt;1,"Repeat Customer","One-Time Customer")</f>
        <v>Repeat Customer</v>
      </c>
      <c r="L743" s="2" t="s">
        <v>1383</v>
      </c>
      <c r="M743" s="2" t="s">
        <v>49</v>
      </c>
      <c r="N743" s="2" t="s">
        <v>114</v>
      </c>
      <c r="O743" s="2" t="s">
        <v>77</v>
      </c>
      <c r="P743" s="2" t="s">
        <v>78</v>
      </c>
      <c r="Q743" s="2" t="s">
        <v>59</v>
      </c>
      <c r="R743" s="2" t="s">
        <v>1385</v>
      </c>
      <c r="S743" s="2">
        <v>0.56999999999999995</v>
      </c>
      <c r="T743" s="7">
        <f>Table1[[#This Row],[Profit]]/Table1[[#This Row],[Sales]]</f>
        <v>0.46631164090147148</v>
      </c>
      <c r="U743" s="2" t="s">
        <v>33</v>
      </c>
      <c r="V743" s="2" t="s">
        <v>34</v>
      </c>
      <c r="W743" s="2" t="s">
        <v>212</v>
      </c>
      <c r="X743" s="2" t="s">
        <v>1384</v>
      </c>
      <c r="Y743" s="2">
        <v>84074</v>
      </c>
      <c r="Z743" s="10">
        <v>42054</v>
      </c>
      <c r="AA743" s="14" t="str">
        <f>TEXT(Table1[[#This Row],[Order Date]],"mmmm")</f>
        <v>February</v>
      </c>
      <c r="AB743" s="8" t="str">
        <f>TEXT(Table1[[#This Row],[Order Date]],"yyyy")</f>
        <v>2015</v>
      </c>
      <c r="AC743" s="10">
        <v>42061</v>
      </c>
      <c r="AD743" s="2">
        <v>250.36272000000002</v>
      </c>
      <c r="AE743" s="2">
        <v>9</v>
      </c>
      <c r="AF743" s="2">
        <v>536.9</v>
      </c>
      <c r="AG743" s="2">
        <v>87005</v>
      </c>
      <c r="AH743" s="7" t="str">
        <f>IF(COUNTIF(Returns!$A$2:$A$1635,Orders!AG743)&gt;0,"Returned","Not Returned")</f>
        <v>Not Returned</v>
      </c>
    </row>
    <row r="744" spans="5:34" ht="12.75" customHeight="1" thickTop="1" thickBot="1">
      <c r="E744" s="11">
        <v>25092</v>
      </c>
      <c r="F744" s="12" t="s">
        <v>56</v>
      </c>
      <c r="G744" s="12">
        <v>0.08</v>
      </c>
      <c r="H744" s="12">
        <v>2.88</v>
      </c>
      <c r="I744" s="12">
        <v>0.5</v>
      </c>
      <c r="J744" s="12">
        <v>1304</v>
      </c>
      <c r="K744" s="7" t="str">
        <f>IF(COUNTIF(Table1[Customer ID],Table1[[#This Row],[Customer ID]])&gt;1,"Repeat Customer","One-Time Customer")</f>
        <v>One-Time Customer</v>
      </c>
      <c r="L744" s="12" t="s">
        <v>1386</v>
      </c>
      <c r="M744" s="12" t="s">
        <v>49</v>
      </c>
      <c r="N744" s="12" t="s">
        <v>114</v>
      </c>
      <c r="O744" s="12" t="s">
        <v>29</v>
      </c>
      <c r="P744" s="12" t="s">
        <v>134</v>
      </c>
      <c r="Q744" s="12" t="s">
        <v>59</v>
      </c>
      <c r="R744" s="12" t="s">
        <v>1387</v>
      </c>
      <c r="S744" s="12">
        <v>0.39</v>
      </c>
      <c r="T744" s="7">
        <f>Table1[[#This Row],[Profit]]/Table1[[#This Row],[Sales]]</f>
        <v>0.69</v>
      </c>
      <c r="U744" s="12" t="s">
        <v>33</v>
      </c>
      <c r="V744" s="12" t="s">
        <v>34</v>
      </c>
      <c r="W744" s="12" t="s">
        <v>212</v>
      </c>
      <c r="X744" s="12" t="s">
        <v>1388</v>
      </c>
      <c r="Y744" s="12">
        <v>84084</v>
      </c>
      <c r="Z744" s="13">
        <v>42117</v>
      </c>
      <c r="AA744" s="14" t="str">
        <f>TEXT(Table1[[#This Row],[Order Date]],"mmmm")</f>
        <v>April</v>
      </c>
      <c r="AB744" s="8" t="str">
        <f>TEXT(Table1[[#This Row],[Order Date]],"yyyy")</f>
        <v>2015</v>
      </c>
      <c r="AC744" s="13">
        <v>42118</v>
      </c>
      <c r="AD744" s="12">
        <v>6.0305999999999997</v>
      </c>
      <c r="AE744" s="12">
        <v>3</v>
      </c>
      <c r="AF744" s="12">
        <v>8.74</v>
      </c>
      <c r="AG744" s="12">
        <v>87004</v>
      </c>
      <c r="AH744" s="7" t="str">
        <f>IF(COUNTIF(Returns!$A$2:$A$1635,Orders!AG744)&gt;0,"Returned","Not Returned")</f>
        <v>Not Returned</v>
      </c>
    </row>
    <row r="745" spans="5:34" ht="12.75" customHeight="1" thickTop="1" thickBot="1">
      <c r="E745" s="9">
        <v>26274</v>
      </c>
      <c r="F745" s="2" t="s">
        <v>25</v>
      </c>
      <c r="G745" s="2">
        <v>0.04</v>
      </c>
      <c r="H745" s="2">
        <v>62.18</v>
      </c>
      <c r="I745" s="2">
        <v>10.84</v>
      </c>
      <c r="J745" s="2">
        <v>1305</v>
      </c>
      <c r="K745" s="7" t="str">
        <f>IF(COUNTIF(Table1[Customer ID],Table1[[#This Row],[Customer ID]])&gt;1,"Repeat Customer","One-Time Customer")</f>
        <v>One-Time Customer</v>
      </c>
      <c r="L745" s="2" t="s">
        <v>1389</v>
      </c>
      <c r="M745" s="2" t="s">
        <v>49</v>
      </c>
      <c r="N745" s="2" t="s">
        <v>114</v>
      </c>
      <c r="O745" s="2" t="s">
        <v>41</v>
      </c>
      <c r="P745" s="2" t="s">
        <v>50</v>
      </c>
      <c r="Q745" s="2" t="s">
        <v>86</v>
      </c>
      <c r="R745" s="2" t="s">
        <v>1390</v>
      </c>
      <c r="S745" s="2">
        <v>0.63</v>
      </c>
      <c r="T745" s="7">
        <f>Table1[[#This Row],[Profit]]/Table1[[#This Row],[Sales]]</f>
        <v>0.69</v>
      </c>
      <c r="U745" s="2" t="s">
        <v>33</v>
      </c>
      <c r="V745" s="2" t="s">
        <v>34</v>
      </c>
      <c r="W745" s="2" t="s">
        <v>212</v>
      </c>
      <c r="X745" s="2" t="s">
        <v>1391</v>
      </c>
      <c r="Y745" s="2">
        <v>84120</v>
      </c>
      <c r="Z745" s="10">
        <v>42052</v>
      </c>
      <c r="AA745" s="14" t="str">
        <f>TEXT(Table1[[#This Row],[Order Date]],"mmmm")</f>
        <v>February</v>
      </c>
      <c r="AB745" s="8" t="str">
        <f>TEXT(Table1[[#This Row],[Order Date]],"yyyy")</f>
        <v>2015</v>
      </c>
      <c r="AC745" s="10">
        <v>42054</v>
      </c>
      <c r="AD745" s="2">
        <v>125.8077</v>
      </c>
      <c r="AE745" s="2">
        <v>3</v>
      </c>
      <c r="AF745" s="2">
        <v>182.33</v>
      </c>
      <c r="AG745" s="2">
        <v>87002</v>
      </c>
      <c r="AH745" s="7" t="str">
        <f>IF(COUNTIF(Returns!$A$2:$A$1635,Orders!AG745)&gt;0,"Returned","Not Returned")</f>
        <v>Not Returned</v>
      </c>
    </row>
    <row r="746" spans="5:34" ht="12.75" customHeight="1" thickTop="1" thickBot="1">
      <c r="E746" s="11">
        <v>22832</v>
      </c>
      <c r="F746" s="12" t="s">
        <v>106</v>
      </c>
      <c r="G746" s="12">
        <v>0.04</v>
      </c>
      <c r="H746" s="12">
        <v>8.33</v>
      </c>
      <c r="I746" s="12">
        <v>1.99</v>
      </c>
      <c r="J746" s="12">
        <v>1307</v>
      </c>
      <c r="K746" s="7" t="str">
        <f>IF(COUNTIF(Table1[Customer ID],Table1[[#This Row],[Customer ID]])&gt;1,"Repeat Customer","One-Time Customer")</f>
        <v>One-Time Customer</v>
      </c>
      <c r="L746" s="12" t="s">
        <v>1392</v>
      </c>
      <c r="M746" s="12" t="s">
        <v>49</v>
      </c>
      <c r="N746" s="12" t="s">
        <v>58</v>
      </c>
      <c r="O746" s="12" t="s">
        <v>77</v>
      </c>
      <c r="P746" s="12" t="s">
        <v>180</v>
      </c>
      <c r="Q746" s="12" t="s">
        <v>51</v>
      </c>
      <c r="R746" s="12" t="s">
        <v>414</v>
      </c>
      <c r="S746" s="12">
        <v>0.52</v>
      </c>
      <c r="T746" s="7">
        <f>Table1[[#This Row],[Profit]]/Table1[[#This Row],[Sales]]</f>
        <v>0.34200822794453756</v>
      </c>
      <c r="U746" s="12" t="s">
        <v>33</v>
      </c>
      <c r="V746" s="12" t="s">
        <v>34</v>
      </c>
      <c r="W746" s="12" t="s">
        <v>102</v>
      </c>
      <c r="X746" s="12" t="s">
        <v>1393</v>
      </c>
      <c r="Y746" s="12">
        <v>97420</v>
      </c>
      <c r="Z746" s="13">
        <v>42185</v>
      </c>
      <c r="AA746" s="14" t="str">
        <f>TEXT(Table1[[#This Row],[Order Date]],"mmmm")</f>
        <v>June</v>
      </c>
      <c r="AB746" s="8" t="str">
        <f>TEXT(Table1[[#This Row],[Order Date]],"yyyy")</f>
        <v>2015</v>
      </c>
      <c r="AC746" s="13">
        <v>42192</v>
      </c>
      <c r="AD746" s="12">
        <v>44.891999999999996</v>
      </c>
      <c r="AE746" s="12">
        <v>16</v>
      </c>
      <c r="AF746" s="12">
        <v>131.26</v>
      </c>
      <c r="AG746" s="12">
        <v>91451</v>
      </c>
      <c r="AH746" s="7" t="str">
        <f>IF(COUNTIF(Returns!$A$2:$A$1635,Orders!AG746)&gt;0,"Returned","Not Returned")</f>
        <v>Not Returned</v>
      </c>
    </row>
    <row r="747" spans="5:34" ht="12.75" customHeight="1" thickTop="1" thickBot="1">
      <c r="E747" s="9">
        <v>3167</v>
      </c>
      <c r="F747" s="2" t="s">
        <v>56</v>
      </c>
      <c r="G747" s="2">
        <v>0.04</v>
      </c>
      <c r="H747" s="2">
        <v>5.34</v>
      </c>
      <c r="I747" s="2">
        <v>2.99</v>
      </c>
      <c r="J747" s="2">
        <v>1314</v>
      </c>
      <c r="K747" s="7" t="str">
        <f>IF(COUNTIF(Table1[Customer ID],Table1[[#This Row],[Customer ID]])&gt;1,"Repeat Customer","One-Time Customer")</f>
        <v>Repeat Customer</v>
      </c>
      <c r="L747" s="2" t="s">
        <v>1394</v>
      </c>
      <c r="M747" s="2" t="s">
        <v>49</v>
      </c>
      <c r="N747" s="2" t="s">
        <v>40</v>
      </c>
      <c r="O747" s="2" t="s">
        <v>29</v>
      </c>
      <c r="P747" s="2" t="s">
        <v>109</v>
      </c>
      <c r="Q747" s="2" t="s">
        <v>59</v>
      </c>
      <c r="R747" s="2" t="s">
        <v>822</v>
      </c>
      <c r="S747" s="2">
        <v>0.38</v>
      </c>
      <c r="T747" s="7">
        <f>Table1[[#This Row],[Profit]]/Table1[[#This Row],[Sales]]</f>
        <v>1.4343308395677472E-2</v>
      </c>
      <c r="U747" s="2" t="s">
        <v>33</v>
      </c>
      <c r="V747" s="2" t="s">
        <v>34</v>
      </c>
      <c r="W747" s="2" t="s">
        <v>45</v>
      </c>
      <c r="X747" s="2" t="s">
        <v>663</v>
      </c>
      <c r="Y747" s="2">
        <v>90058</v>
      </c>
      <c r="Z747" s="10">
        <v>42093</v>
      </c>
      <c r="AA747" s="14" t="str">
        <f>TEXT(Table1[[#This Row],[Order Date]],"mmmm")</f>
        <v>March</v>
      </c>
      <c r="AB747" s="8" t="str">
        <f>TEXT(Table1[[#This Row],[Order Date]],"yyyy")</f>
        <v>2015</v>
      </c>
      <c r="AC747" s="10">
        <v>42095</v>
      </c>
      <c r="AD747" s="2">
        <v>3.4509999999999996</v>
      </c>
      <c r="AE747" s="2">
        <v>45</v>
      </c>
      <c r="AF747" s="2">
        <v>240.6</v>
      </c>
      <c r="AG747" s="2">
        <v>22755</v>
      </c>
      <c r="AH747" s="7" t="str">
        <f>IF(COUNTIF(Returns!$A$2:$A$1635,Orders!AG747)&gt;0,"Returned","Not Returned")</f>
        <v>Not Returned</v>
      </c>
    </row>
    <row r="748" spans="5:34" ht="12.75" customHeight="1" thickTop="1" thickBot="1">
      <c r="E748" s="11">
        <v>3168</v>
      </c>
      <c r="F748" s="12" t="s">
        <v>56</v>
      </c>
      <c r="G748" s="12">
        <v>0.06</v>
      </c>
      <c r="H748" s="12">
        <v>55.99</v>
      </c>
      <c r="I748" s="12">
        <v>5</v>
      </c>
      <c r="J748" s="12">
        <v>1314</v>
      </c>
      <c r="K748" s="7" t="str">
        <f>IF(COUNTIF(Table1[Customer ID],Table1[[#This Row],[Customer ID]])&gt;1,"Repeat Customer","One-Time Customer")</f>
        <v>Repeat Customer</v>
      </c>
      <c r="L748" s="12" t="s">
        <v>1394</v>
      </c>
      <c r="M748" s="12" t="s">
        <v>49</v>
      </c>
      <c r="N748" s="12" t="s">
        <v>40</v>
      </c>
      <c r="O748" s="12" t="s">
        <v>77</v>
      </c>
      <c r="P748" s="12" t="s">
        <v>78</v>
      </c>
      <c r="Q748" s="12" t="s">
        <v>51</v>
      </c>
      <c r="R748" s="12" t="s">
        <v>689</v>
      </c>
      <c r="S748" s="12">
        <v>0.8</v>
      </c>
      <c r="T748" s="7">
        <f>Table1[[#This Row],[Profit]]/Table1[[#This Row],[Sales]]</f>
        <v>-1.1619934143870314</v>
      </c>
      <c r="U748" s="12" t="s">
        <v>33</v>
      </c>
      <c r="V748" s="12" t="s">
        <v>34</v>
      </c>
      <c r="W748" s="12" t="s">
        <v>45</v>
      </c>
      <c r="X748" s="12" t="s">
        <v>663</v>
      </c>
      <c r="Y748" s="12">
        <v>90058</v>
      </c>
      <c r="Z748" s="13">
        <v>42093</v>
      </c>
      <c r="AA748" s="14" t="str">
        <f>TEXT(Table1[[#This Row],[Order Date]],"mmmm")</f>
        <v>March</v>
      </c>
      <c r="AB748" s="8" t="str">
        <f>TEXT(Table1[[#This Row],[Order Date]],"yyyy")</f>
        <v>2015</v>
      </c>
      <c r="AC748" s="13">
        <v>42095</v>
      </c>
      <c r="AD748" s="12">
        <v>-275.25299999999999</v>
      </c>
      <c r="AE748" s="12">
        <v>5</v>
      </c>
      <c r="AF748" s="12">
        <v>236.88</v>
      </c>
      <c r="AG748" s="12">
        <v>22755</v>
      </c>
      <c r="AH748" s="7" t="str">
        <f>IF(COUNTIF(Returns!$A$2:$A$1635,Orders!AG748)&gt;0,"Returned","Not Returned")</f>
        <v>Not Returned</v>
      </c>
    </row>
    <row r="749" spans="5:34" ht="12.75" customHeight="1" thickTop="1" thickBot="1">
      <c r="E749" s="9">
        <v>3791</v>
      </c>
      <c r="F749" s="2" t="s">
        <v>106</v>
      </c>
      <c r="G749" s="2">
        <v>0.05</v>
      </c>
      <c r="H749" s="2">
        <v>80.98</v>
      </c>
      <c r="I749" s="2">
        <v>35</v>
      </c>
      <c r="J749" s="2">
        <v>1314</v>
      </c>
      <c r="K749" s="7" t="str">
        <f>IF(COUNTIF(Table1[Customer ID],Table1[[#This Row],[Customer ID]])&gt;1,"Repeat Customer","One-Time Customer")</f>
        <v>Repeat Customer</v>
      </c>
      <c r="L749" s="2" t="s">
        <v>1394</v>
      </c>
      <c r="M749" s="2" t="s">
        <v>49</v>
      </c>
      <c r="N749" s="2" t="s">
        <v>40</v>
      </c>
      <c r="O749" s="2" t="s">
        <v>29</v>
      </c>
      <c r="P749" s="2" t="s">
        <v>141</v>
      </c>
      <c r="Q749" s="2" t="s">
        <v>236</v>
      </c>
      <c r="R749" s="2" t="s">
        <v>1352</v>
      </c>
      <c r="S749" s="2">
        <v>0.81</v>
      </c>
      <c r="T749" s="7">
        <f>Table1[[#This Row],[Profit]]/Table1[[#This Row],[Sales]]</f>
        <v>-0.27539135279121335</v>
      </c>
      <c r="U749" s="2" t="s">
        <v>33</v>
      </c>
      <c r="V749" s="2" t="s">
        <v>34</v>
      </c>
      <c r="W749" s="2" t="s">
        <v>45</v>
      </c>
      <c r="X749" s="2" t="s">
        <v>663</v>
      </c>
      <c r="Y749" s="2">
        <v>90058</v>
      </c>
      <c r="Z749" s="10">
        <v>42009</v>
      </c>
      <c r="AA749" s="14" t="str">
        <f>TEXT(Table1[[#This Row],[Order Date]],"mmmm")</f>
        <v>January</v>
      </c>
      <c r="AB749" s="8" t="str">
        <f>TEXT(Table1[[#This Row],[Order Date]],"yyyy")</f>
        <v>2015</v>
      </c>
      <c r="AC749" s="10">
        <v>42013</v>
      </c>
      <c r="AD749" s="2">
        <v>-746.44</v>
      </c>
      <c r="AE749" s="2">
        <v>34</v>
      </c>
      <c r="AF749" s="2">
        <v>2710.47</v>
      </c>
      <c r="AG749" s="2">
        <v>27013</v>
      </c>
      <c r="AH749" s="7" t="str">
        <f>IF(COUNTIF(Returns!$A$2:$A$1635,Orders!AG749)&gt;0,"Returned","Not Returned")</f>
        <v>Not Returned</v>
      </c>
    </row>
    <row r="750" spans="5:34" ht="12.75" customHeight="1" thickTop="1" thickBot="1">
      <c r="E750" s="11">
        <v>3792</v>
      </c>
      <c r="F750" s="12" t="s">
        <v>106</v>
      </c>
      <c r="G750" s="12">
        <v>0.05</v>
      </c>
      <c r="H750" s="12">
        <v>279.48</v>
      </c>
      <c r="I750" s="12">
        <v>35</v>
      </c>
      <c r="J750" s="12">
        <v>1314</v>
      </c>
      <c r="K750" s="7" t="str">
        <f>IF(COUNTIF(Table1[Customer ID],Table1[[#This Row],[Customer ID]])&gt;1,"Repeat Customer","One-Time Customer")</f>
        <v>Repeat Customer</v>
      </c>
      <c r="L750" s="12" t="s">
        <v>1394</v>
      </c>
      <c r="M750" s="12" t="s">
        <v>49</v>
      </c>
      <c r="N750" s="12" t="s">
        <v>40</v>
      </c>
      <c r="O750" s="12" t="s">
        <v>29</v>
      </c>
      <c r="P750" s="12" t="s">
        <v>141</v>
      </c>
      <c r="Q750" s="12" t="s">
        <v>236</v>
      </c>
      <c r="R750" s="12" t="s">
        <v>810</v>
      </c>
      <c r="S750" s="12">
        <v>0.8</v>
      </c>
      <c r="T750" s="7">
        <f>Table1[[#This Row],[Profit]]/Table1[[#This Row],[Sales]]</f>
        <v>-3.2909501563784825E-2</v>
      </c>
      <c r="U750" s="12" t="s">
        <v>33</v>
      </c>
      <c r="V750" s="12" t="s">
        <v>34</v>
      </c>
      <c r="W750" s="12" t="s">
        <v>45</v>
      </c>
      <c r="X750" s="12" t="s">
        <v>663</v>
      </c>
      <c r="Y750" s="12">
        <v>90058</v>
      </c>
      <c r="Z750" s="13">
        <v>42009</v>
      </c>
      <c r="AA750" s="14" t="str">
        <f>TEXT(Table1[[#This Row],[Order Date]],"mmmm")</f>
        <v>January</v>
      </c>
      <c r="AB750" s="8" t="str">
        <f>TEXT(Table1[[#This Row],[Order Date]],"yyyy")</f>
        <v>2015</v>
      </c>
      <c r="AC750" s="13">
        <v>42009</v>
      </c>
      <c r="AD750" s="12">
        <v>-274.95</v>
      </c>
      <c r="AE750" s="12">
        <v>31</v>
      </c>
      <c r="AF750" s="12">
        <v>8354.73</v>
      </c>
      <c r="AG750" s="12">
        <v>27013</v>
      </c>
      <c r="AH750" s="7" t="str">
        <f>IF(COUNTIF(Returns!$A$2:$A$1635,Orders!AG750)&gt;0,"Returned","Not Returned")</f>
        <v>Not Returned</v>
      </c>
    </row>
    <row r="751" spans="5:34" ht="12.75" customHeight="1" thickTop="1" thickBot="1">
      <c r="E751" s="9">
        <v>21166</v>
      </c>
      <c r="F751" s="2" t="s">
        <v>56</v>
      </c>
      <c r="G751" s="2">
        <v>0</v>
      </c>
      <c r="H751" s="2">
        <v>4.91</v>
      </c>
      <c r="I751" s="2">
        <v>5.68</v>
      </c>
      <c r="J751" s="2">
        <v>1315</v>
      </c>
      <c r="K751" s="7" t="str">
        <f>IF(COUNTIF(Table1[Customer ID],Table1[[#This Row],[Customer ID]])&gt;1,"Repeat Customer","One-Time Customer")</f>
        <v>One-Time Customer</v>
      </c>
      <c r="L751" s="2" t="s">
        <v>1395</v>
      </c>
      <c r="M751" s="2" t="s">
        <v>49</v>
      </c>
      <c r="N751" s="2" t="s">
        <v>40</v>
      </c>
      <c r="O751" s="2" t="s">
        <v>29</v>
      </c>
      <c r="P751" s="2" t="s">
        <v>109</v>
      </c>
      <c r="Q751" s="2" t="s">
        <v>59</v>
      </c>
      <c r="R751" s="2" t="s">
        <v>1396</v>
      </c>
      <c r="S751" s="2">
        <v>0.36</v>
      </c>
      <c r="T751" s="7">
        <f>Table1[[#This Row],[Profit]]/Table1[[#This Row],[Sales]]</f>
        <v>-1.967857142857143</v>
      </c>
      <c r="U751" s="2" t="s">
        <v>33</v>
      </c>
      <c r="V751" s="2" t="s">
        <v>34</v>
      </c>
      <c r="W751" s="2" t="s">
        <v>255</v>
      </c>
      <c r="X751" s="2" t="s">
        <v>1397</v>
      </c>
      <c r="Y751" s="2">
        <v>80906</v>
      </c>
      <c r="Z751" s="10">
        <v>42093</v>
      </c>
      <c r="AA751" s="14" t="str">
        <f>TEXT(Table1[[#This Row],[Order Date]],"mmmm")</f>
        <v>March</v>
      </c>
      <c r="AB751" s="8" t="str">
        <f>TEXT(Table1[[#This Row],[Order Date]],"yyyy")</f>
        <v>2015</v>
      </c>
      <c r="AC751" s="10">
        <v>42094</v>
      </c>
      <c r="AD751" s="2">
        <v>-95.047499999999999</v>
      </c>
      <c r="AE751" s="2">
        <v>9</v>
      </c>
      <c r="AF751" s="2">
        <v>48.3</v>
      </c>
      <c r="AG751" s="2">
        <v>87602</v>
      </c>
      <c r="AH751" s="7" t="str">
        <f>IF(COUNTIF(Returns!$A$2:$A$1635,Orders!AG751)&gt;0,"Returned","Not Returned")</f>
        <v>Not Returned</v>
      </c>
    </row>
    <row r="752" spans="5:34" ht="12.75" customHeight="1" thickTop="1" thickBot="1">
      <c r="E752" s="11">
        <v>21167</v>
      </c>
      <c r="F752" s="12" t="s">
        <v>56</v>
      </c>
      <c r="G752" s="12">
        <v>0.04</v>
      </c>
      <c r="H752" s="12">
        <v>5.34</v>
      </c>
      <c r="I752" s="12">
        <v>2.99</v>
      </c>
      <c r="J752" s="12">
        <v>1316</v>
      </c>
      <c r="K752" s="7" t="str">
        <f>IF(COUNTIF(Table1[Customer ID],Table1[[#This Row],[Customer ID]])&gt;1,"Repeat Customer","One-Time Customer")</f>
        <v>Repeat Customer</v>
      </c>
      <c r="L752" s="12" t="s">
        <v>1398</v>
      </c>
      <c r="M752" s="12" t="s">
        <v>49</v>
      </c>
      <c r="N752" s="12" t="s">
        <v>40</v>
      </c>
      <c r="O752" s="12" t="s">
        <v>29</v>
      </c>
      <c r="P752" s="12" t="s">
        <v>109</v>
      </c>
      <c r="Q752" s="12" t="s">
        <v>59</v>
      </c>
      <c r="R752" s="12" t="s">
        <v>822</v>
      </c>
      <c r="S752" s="12">
        <v>0.38</v>
      </c>
      <c r="T752" s="7">
        <f>Table1[[#This Row],[Profit]]/Table1[[#This Row],[Sales]]</f>
        <v>5.8680496514198259E-2</v>
      </c>
      <c r="U752" s="12" t="s">
        <v>33</v>
      </c>
      <c r="V752" s="12" t="s">
        <v>34</v>
      </c>
      <c r="W752" s="12" t="s">
        <v>255</v>
      </c>
      <c r="X752" s="12" t="s">
        <v>1399</v>
      </c>
      <c r="Y752" s="12">
        <v>80022</v>
      </c>
      <c r="Z752" s="13">
        <v>42093</v>
      </c>
      <c r="AA752" s="14" t="str">
        <f>TEXT(Table1[[#This Row],[Order Date]],"mmmm")</f>
        <v>March</v>
      </c>
      <c r="AB752" s="8" t="str">
        <f>TEXT(Table1[[#This Row],[Order Date]],"yyyy")</f>
        <v>2015</v>
      </c>
      <c r="AC752" s="13">
        <v>42095</v>
      </c>
      <c r="AD752" s="12">
        <v>3.4509999999999996</v>
      </c>
      <c r="AE752" s="12">
        <v>11</v>
      </c>
      <c r="AF752" s="12">
        <v>58.81</v>
      </c>
      <c r="AG752" s="12">
        <v>87602</v>
      </c>
      <c r="AH752" s="7" t="str">
        <f>IF(COUNTIF(Returns!$A$2:$A$1635,Orders!AG752)&gt;0,"Returned","Not Returned")</f>
        <v>Not Returned</v>
      </c>
    </row>
    <row r="753" spans="5:34" ht="12.75" customHeight="1" thickTop="1" thickBot="1">
      <c r="E753" s="9">
        <v>21168</v>
      </c>
      <c r="F753" s="2" t="s">
        <v>56</v>
      </c>
      <c r="G753" s="2">
        <v>0.06</v>
      </c>
      <c r="H753" s="2">
        <v>55.99</v>
      </c>
      <c r="I753" s="2">
        <v>5</v>
      </c>
      <c r="J753" s="2">
        <v>1316</v>
      </c>
      <c r="K753" s="7" t="str">
        <f>IF(COUNTIF(Table1[Customer ID],Table1[[#This Row],[Customer ID]])&gt;1,"Repeat Customer","One-Time Customer")</f>
        <v>Repeat Customer</v>
      </c>
      <c r="L753" s="2" t="s">
        <v>1398</v>
      </c>
      <c r="M753" s="2" t="s">
        <v>49</v>
      </c>
      <c r="N753" s="2" t="s">
        <v>40</v>
      </c>
      <c r="O753" s="2" t="s">
        <v>77</v>
      </c>
      <c r="P753" s="2" t="s">
        <v>78</v>
      </c>
      <c r="Q753" s="2" t="s">
        <v>51</v>
      </c>
      <c r="R753" s="2" t="s">
        <v>689</v>
      </c>
      <c r="S753" s="2">
        <v>0.8</v>
      </c>
      <c r="T753" s="7">
        <f>Table1[[#This Row],[Profit]]/Table1[[#This Row],[Sales]]</f>
        <v>-5.8094765723934145</v>
      </c>
      <c r="U753" s="2" t="s">
        <v>33</v>
      </c>
      <c r="V753" s="2" t="s">
        <v>34</v>
      </c>
      <c r="W753" s="2" t="s">
        <v>255</v>
      </c>
      <c r="X753" s="2" t="s">
        <v>1399</v>
      </c>
      <c r="Y753" s="2">
        <v>80022</v>
      </c>
      <c r="Z753" s="10">
        <v>42093</v>
      </c>
      <c r="AA753" s="14" t="str">
        <f>TEXT(Table1[[#This Row],[Order Date]],"mmmm")</f>
        <v>March</v>
      </c>
      <c r="AB753" s="8" t="str">
        <f>TEXT(Table1[[#This Row],[Order Date]],"yyyy")</f>
        <v>2015</v>
      </c>
      <c r="AC753" s="10">
        <v>42095</v>
      </c>
      <c r="AD753" s="2">
        <v>-275.25299999999999</v>
      </c>
      <c r="AE753" s="2">
        <v>1</v>
      </c>
      <c r="AF753" s="2">
        <v>47.38</v>
      </c>
      <c r="AG753" s="2">
        <v>87602</v>
      </c>
      <c r="AH753" s="7" t="str">
        <f>IF(COUNTIF(Returns!$A$2:$A$1635,Orders!AG753)&gt;0,"Returned","Not Returned")</f>
        <v>Not Returned</v>
      </c>
    </row>
    <row r="754" spans="5:34" ht="12.75" customHeight="1" thickTop="1" thickBot="1">
      <c r="E754" s="11">
        <v>21791</v>
      </c>
      <c r="F754" s="12" t="s">
        <v>106</v>
      </c>
      <c r="G754" s="12">
        <v>0.05</v>
      </c>
      <c r="H754" s="12">
        <v>80.98</v>
      </c>
      <c r="I754" s="12">
        <v>35</v>
      </c>
      <c r="J754" s="12">
        <v>1316</v>
      </c>
      <c r="K754" s="7" t="str">
        <f>IF(COUNTIF(Table1[Customer ID],Table1[[#This Row],[Customer ID]])&gt;1,"Repeat Customer","One-Time Customer")</f>
        <v>Repeat Customer</v>
      </c>
      <c r="L754" s="12" t="s">
        <v>1398</v>
      </c>
      <c r="M754" s="12" t="s">
        <v>49</v>
      </c>
      <c r="N754" s="12" t="s">
        <v>40</v>
      </c>
      <c r="O754" s="12" t="s">
        <v>29</v>
      </c>
      <c r="P754" s="12" t="s">
        <v>141</v>
      </c>
      <c r="Q754" s="12" t="s">
        <v>236</v>
      </c>
      <c r="R754" s="12" t="s">
        <v>1352</v>
      </c>
      <c r="S754" s="12">
        <v>0.81</v>
      </c>
      <c r="T754" s="7">
        <f>Table1[[#This Row],[Profit]]/Table1[[#This Row],[Sales]]</f>
        <v>-1.1704089312594079</v>
      </c>
      <c r="U754" s="12" t="s">
        <v>33</v>
      </c>
      <c r="V754" s="12" t="s">
        <v>34</v>
      </c>
      <c r="W754" s="12" t="s">
        <v>255</v>
      </c>
      <c r="X754" s="12" t="s">
        <v>1399</v>
      </c>
      <c r="Y754" s="12">
        <v>80022</v>
      </c>
      <c r="Z754" s="13">
        <v>42009</v>
      </c>
      <c r="AA754" s="14" t="str">
        <f>TEXT(Table1[[#This Row],[Order Date]],"mmmm")</f>
        <v>January</v>
      </c>
      <c r="AB754" s="8" t="str">
        <f>TEXT(Table1[[#This Row],[Order Date]],"yyyy")</f>
        <v>2015</v>
      </c>
      <c r="AC754" s="13">
        <v>42013</v>
      </c>
      <c r="AD754" s="12">
        <v>-746.44</v>
      </c>
      <c r="AE754" s="12">
        <v>8</v>
      </c>
      <c r="AF754" s="12">
        <v>637.76</v>
      </c>
      <c r="AG754" s="12">
        <v>87603</v>
      </c>
      <c r="AH754" s="7" t="str">
        <f>IF(COUNTIF(Returns!$A$2:$A$1635,Orders!AG754)&gt;0,"Returned","Not Returned")</f>
        <v>Not Returned</v>
      </c>
    </row>
    <row r="755" spans="5:34" ht="12.75" customHeight="1" thickTop="1" thickBot="1">
      <c r="E755" s="9">
        <v>21792</v>
      </c>
      <c r="F755" s="2" t="s">
        <v>106</v>
      </c>
      <c r="G755" s="2">
        <v>0.05</v>
      </c>
      <c r="H755" s="2">
        <v>279.48</v>
      </c>
      <c r="I755" s="2">
        <v>35</v>
      </c>
      <c r="J755" s="2">
        <v>1316</v>
      </c>
      <c r="K755" s="7" t="str">
        <f>IF(COUNTIF(Table1[Customer ID],Table1[[#This Row],[Customer ID]])&gt;1,"Repeat Customer","One-Time Customer")</f>
        <v>Repeat Customer</v>
      </c>
      <c r="L755" s="2" t="s">
        <v>1398</v>
      </c>
      <c r="M755" s="2" t="s">
        <v>49</v>
      </c>
      <c r="N755" s="2" t="s">
        <v>40</v>
      </c>
      <c r="O755" s="2" t="s">
        <v>29</v>
      </c>
      <c r="P755" s="2" t="s">
        <v>141</v>
      </c>
      <c r="Q755" s="2" t="s">
        <v>236</v>
      </c>
      <c r="R755" s="2" t="s">
        <v>810</v>
      </c>
      <c r="S755" s="2">
        <v>0.8</v>
      </c>
      <c r="T755" s="7">
        <f>Table1[[#This Row],[Profit]]/Table1[[#This Row],[Sales]]</f>
        <v>-0.1275242804003599</v>
      </c>
      <c r="U755" s="2" t="s">
        <v>33</v>
      </c>
      <c r="V755" s="2" t="s">
        <v>34</v>
      </c>
      <c r="W755" s="2" t="s">
        <v>255</v>
      </c>
      <c r="X755" s="2" t="s">
        <v>1399</v>
      </c>
      <c r="Y755" s="2">
        <v>80022</v>
      </c>
      <c r="Z755" s="10">
        <v>42009</v>
      </c>
      <c r="AA755" s="14" t="str">
        <f>TEXT(Table1[[#This Row],[Order Date]],"mmmm")</f>
        <v>January</v>
      </c>
      <c r="AB755" s="8" t="str">
        <f>TEXT(Table1[[#This Row],[Order Date]],"yyyy")</f>
        <v>2015</v>
      </c>
      <c r="AC755" s="10">
        <v>42009</v>
      </c>
      <c r="AD755" s="2">
        <v>-274.95</v>
      </c>
      <c r="AE755" s="2">
        <v>8</v>
      </c>
      <c r="AF755" s="2">
        <v>2156.06</v>
      </c>
      <c r="AG755" s="2">
        <v>87603</v>
      </c>
      <c r="AH755" s="7" t="str">
        <f>IF(COUNTIF(Returns!$A$2:$A$1635,Orders!AG755)&gt;0,"Returned","Not Returned")</f>
        <v>Not Returned</v>
      </c>
    </row>
    <row r="756" spans="5:34" ht="12.75" customHeight="1" thickTop="1" thickBot="1">
      <c r="E756" s="11">
        <v>21006</v>
      </c>
      <c r="F756" s="12" t="s">
        <v>106</v>
      </c>
      <c r="G756" s="12">
        <v>0.02</v>
      </c>
      <c r="H756" s="12">
        <v>55.99</v>
      </c>
      <c r="I756" s="12">
        <v>3.3</v>
      </c>
      <c r="J756" s="12">
        <v>1338</v>
      </c>
      <c r="K756" s="7" t="str">
        <f>IF(COUNTIF(Table1[Customer ID],Table1[[#This Row],[Customer ID]])&gt;1,"Repeat Customer","One-Time Customer")</f>
        <v>One-Time Customer</v>
      </c>
      <c r="L756" s="12" t="s">
        <v>1400</v>
      </c>
      <c r="M756" s="12" t="s">
        <v>49</v>
      </c>
      <c r="N756" s="12" t="s">
        <v>40</v>
      </c>
      <c r="O756" s="12" t="s">
        <v>77</v>
      </c>
      <c r="P756" s="12" t="s">
        <v>78</v>
      </c>
      <c r="Q756" s="12" t="s">
        <v>51</v>
      </c>
      <c r="R756" s="12" t="s">
        <v>1401</v>
      </c>
      <c r="S756" s="12">
        <v>0.59</v>
      </c>
      <c r="T756" s="7">
        <f>Table1[[#This Row],[Profit]]/Table1[[#This Row],[Sales]]</f>
        <v>0.69</v>
      </c>
      <c r="U756" s="12" t="s">
        <v>33</v>
      </c>
      <c r="V756" s="12" t="s">
        <v>61</v>
      </c>
      <c r="W756" s="12" t="s">
        <v>178</v>
      </c>
      <c r="X756" s="12" t="s">
        <v>179</v>
      </c>
      <c r="Y756" s="12">
        <v>60623</v>
      </c>
      <c r="Z756" s="13">
        <v>42045</v>
      </c>
      <c r="AA756" s="14" t="str">
        <f>TEXT(Table1[[#This Row],[Order Date]],"mmmm")</f>
        <v>February</v>
      </c>
      <c r="AB756" s="8" t="str">
        <f>TEXT(Table1[[#This Row],[Order Date]],"yyyy")</f>
        <v>2015</v>
      </c>
      <c r="AC756" s="13">
        <v>42045</v>
      </c>
      <c r="AD756" s="12">
        <v>525.20039999999995</v>
      </c>
      <c r="AE756" s="12">
        <v>16</v>
      </c>
      <c r="AF756" s="12">
        <v>761.16</v>
      </c>
      <c r="AG756" s="12">
        <v>91244</v>
      </c>
      <c r="AH756" s="7" t="str">
        <f>IF(COUNTIF(Returns!$A$2:$A$1635,Orders!AG756)&gt;0,"Returned","Not Returned")</f>
        <v>Not Returned</v>
      </c>
    </row>
    <row r="757" spans="5:34" ht="12.75" customHeight="1" thickTop="1" thickBot="1">
      <c r="E757" s="9">
        <v>3004</v>
      </c>
      <c r="F757" s="2" t="s">
        <v>106</v>
      </c>
      <c r="G757" s="2">
        <v>0</v>
      </c>
      <c r="H757" s="2">
        <v>22.38</v>
      </c>
      <c r="I757" s="2">
        <v>15.1</v>
      </c>
      <c r="J757" s="2">
        <v>1340</v>
      </c>
      <c r="K757" s="7" t="str">
        <f>IF(COUNTIF(Table1[Customer ID],Table1[[#This Row],[Customer ID]])&gt;1,"Repeat Customer","One-Time Customer")</f>
        <v>Repeat Customer</v>
      </c>
      <c r="L757" s="2" t="s">
        <v>1402</v>
      </c>
      <c r="M757" s="2" t="s">
        <v>27</v>
      </c>
      <c r="N757" s="2" t="s">
        <v>40</v>
      </c>
      <c r="O757" s="2" t="s">
        <v>29</v>
      </c>
      <c r="P757" s="2" t="s">
        <v>109</v>
      </c>
      <c r="Q757" s="2" t="s">
        <v>59</v>
      </c>
      <c r="R757" s="2" t="s">
        <v>1175</v>
      </c>
      <c r="S757" s="2">
        <v>0.38</v>
      </c>
      <c r="T757" s="7">
        <f>Table1[[#This Row],[Profit]]/Table1[[#This Row],[Sales]]</f>
        <v>-7.7118122692916152E-2</v>
      </c>
      <c r="U757" s="2" t="s">
        <v>33</v>
      </c>
      <c r="V757" s="2" t="s">
        <v>53</v>
      </c>
      <c r="W757" s="2" t="s">
        <v>71</v>
      </c>
      <c r="X757" s="2" t="s">
        <v>90</v>
      </c>
      <c r="Y757" s="2">
        <v>10170</v>
      </c>
      <c r="Z757" s="10">
        <v>42045</v>
      </c>
      <c r="AA757" s="14" t="str">
        <f>TEXT(Table1[[#This Row],[Order Date]],"mmmm")</f>
        <v>February</v>
      </c>
      <c r="AB757" s="8" t="str">
        <f>TEXT(Table1[[#This Row],[Order Date]],"yyyy")</f>
        <v>2015</v>
      </c>
      <c r="AC757" s="10">
        <v>42052</v>
      </c>
      <c r="AD757" s="2">
        <v>-52.646999999999998</v>
      </c>
      <c r="AE757" s="2">
        <v>29</v>
      </c>
      <c r="AF757" s="2">
        <v>682.68</v>
      </c>
      <c r="AG757" s="2">
        <v>21636</v>
      </c>
      <c r="AH757" s="7" t="str">
        <f>IF(COUNTIF(Returns!$A$2:$A$1635,Orders!AG757)&gt;0,"Returned","Not Returned")</f>
        <v>Not Returned</v>
      </c>
    </row>
    <row r="758" spans="5:34" ht="12.75" customHeight="1" thickTop="1" thickBot="1">
      <c r="E758" s="11">
        <v>3005</v>
      </c>
      <c r="F758" s="12" t="s">
        <v>106</v>
      </c>
      <c r="G758" s="12">
        <v>7.0000000000000007E-2</v>
      </c>
      <c r="H758" s="12">
        <v>5.98</v>
      </c>
      <c r="I758" s="12">
        <v>4.6900000000000004</v>
      </c>
      <c r="J758" s="12">
        <v>1340</v>
      </c>
      <c r="K758" s="7" t="str">
        <f>IF(COUNTIF(Table1[Customer ID],Table1[[#This Row],[Customer ID]])&gt;1,"Repeat Customer","One-Time Customer")</f>
        <v>Repeat Customer</v>
      </c>
      <c r="L758" s="12" t="s">
        <v>1402</v>
      </c>
      <c r="M758" s="12" t="s">
        <v>49</v>
      </c>
      <c r="N758" s="12" t="s">
        <v>40</v>
      </c>
      <c r="O758" s="12" t="s">
        <v>29</v>
      </c>
      <c r="P758" s="12" t="s">
        <v>141</v>
      </c>
      <c r="Q758" s="12" t="s">
        <v>59</v>
      </c>
      <c r="R758" s="12" t="s">
        <v>1403</v>
      </c>
      <c r="S758" s="12">
        <v>0.68</v>
      </c>
      <c r="T758" s="7">
        <f>Table1[[#This Row],[Profit]]/Table1[[#This Row],[Sales]]</f>
        <v>-0.33278867102396514</v>
      </c>
      <c r="U758" s="12" t="s">
        <v>33</v>
      </c>
      <c r="V758" s="12" t="s">
        <v>53</v>
      </c>
      <c r="W758" s="12" t="s">
        <v>71</v>
      </c>
      <c r="X758" s="12" t="s">
        <v>90</v>
      </c>
      <c r="Y758" s="12">
        <v>10170</v>
      </c>
      <c r="Z758" s="13">
        <v>42045</v>
      </c>
      <c r="AA758" s="14" t="str">
        <f>TEXT(Table1[[#This Row],[Order Date]],"mmmm")</f>
        <v>February</v>
      </c>
      <c r="AB758" s="8" t="str">
        <f>TEXT(Table1[[#This Row],[Order Date]],"yyyy")</f>
        <v>2015</v>
      </c>
      <c r="AC758" s="13">
        <v>42050</v>
      </c>
      <c r="AD758" s="12">
        <v>-24.44</v>
      </c>
      <c r="AE758" s="12">
        <v>11</v>
      </c>
      <c r="AF758" s="12">
        <v>73.44</v>
      </c>
      <c r="AG758" s="12">
        <v>21636</v>
      </c>
      <c r="AH758" s="7" t="str">
        <f>IF(COUNTIF(Returns!$A$2:$A$1635,Orders!AG758)&gt;0,"Returned","Not Returned")</f>
        <v>Not Returned</v>
      </c>
    </row>
    <row r="759" spans="5:34" ht="12.75" customHeight="1" thickTop="1" thickBot="1">
      <c r="E759" s="9">
        <v>3006</v>
      </c>
      <c r="F759" s="2" t="s">
        <v>106</v>
      </c>
      <c r="G759" s="2">
        <v>0.02</v>
      </c>
      <c r="H759" s="2">
        <v>55.99</v>
      </c>
      <c r="I759" s="2">
        <v>3.3</v>
      </c>
      <c r="J759" s="2">
        <v>1340</v>
      </c>
      <c r="K759" s="7" t="str">
        <f>IF(COUNTIF(Table1[Customer ID],Table1[[#This Row],[Customer ID]])&gt;1,"Repeat Customer","One-Time Customer")</f>
        <v>Repeat Customer</v>
      </c>
      <c r="L759" s="2" t="s">
        <v>1402</v>
      </c>
      <c r="M759" s="2" t="s">
        <v>49</v>
      </c>
      <c r="N759" s="2" t="s">
        <v>40</v>
      </c>
      <c r="O759" s="2" t="s">
        <v>77</v>
      </c>
      <c r="P759" s="2" t="s">
        <v>78</v>
      </c>
      <c r="Q759" s="2" t="s">
        <v>51</v>
      </c>
      <c r="R759" s="2" t="s">
        <v>1401</v>
      </c>
      <c r="S759" s="2">
        <v>0.59</v>
      </c>
      <c r="T759" s="7">
        <f>Table1[[#This Row],[Profit]]/Table1[[#This Row],[Sales]]</f>
        <v>0.12228843503822066</v>
      </c>
      <c r="U759" s="2" t="s">
        <v>33</v>
      </c>
      <c r="V759" s="2" t="s">
        <v>53</v>
      </c>
      <c r="W759" s="2" t="s">
        <v>71</v>
      </c>
      <c r="X759" s="2" t="s">
        <v>90</v>
      </c>
      <c r="Y759" s="2">
        <v>10170</v>
      </c>
      <c r="Z759" s="10">
        <v>42045</v>
      </c>
      <c r="AA759" s="14" t="str">
        <f>TEXT(Table1[[#This Row],[Order Date]],"mmmm")</f>
        <v>February</v>
      </c>
      <c r="AB759" s="8" t="str">
        <f>TEXT(Table1[[#This Row],[Order Date]],"yyyy")</f>
        <v>2015</v>
      </c>
      <c r="AC759" s="10">
        <v>42045</v>
      </c>
      <c r="AD759" s="2">
        <v>366.50700000000001</v>
      </c>
      <c r="AE759" s="2">
        <v>63</v>
      </c>
      <c r="AF759" s="2">
        <v>2997.07</v>
      </c>
      <c r="AG759" s="2">
        <v>21636</v>
      </c>
      <c r="AH759" s="7" t="str">
        <f>IF(COUNTIF(Returns!$A$2:$A$1635,Orders!AG759)&gt;0,"Returned","Not Returned")</f>
        <v>Not Returned</v>
      </c>
    </row>
    <row r="760" spans="5:34" ht="12.75" customHeight="1" thickTop="1" thickBot="1">
      <c r="E760" s="11">
        <v>3431</v>
      </c>
      <c r="F760" s="12" t="s">
        <v>37</v>
      </c>
      <c r="G760" s="12">
        <v>7.0000000000000007E-2</v>
      </c>
      <c r="H760" s="12">
        <v>3.98</v>
      </c>
      <c r="I760" s="12">
        <v>0.83</v>
      </c>
      <c r="J760" s="12">
        <v>1340</v>
      </c>
      <c r="K760" s="7" t="str">
        <f>IF(COUNTIF(Table1[Customer ID],Table1[[#This Row],[Customer ID]])&gt;1,"Repeat Customer","One-Time Customer")</f>
        <v>Repeat Customer</v>
      </c>
      <c r="L760" s="12" t="s">
        <v>1402</v>
      </c>
      <c r="M760" s="12" t="s">
        <v>49</v>
      </c>
      <c r="N760" s="12" t="s">
        <v>40</v>
      </c>
      <c r="O760" s="12" t="s">
        <v>29</v>
      </c>
      <c r="P760" s="12" t="s">
        <v>30</v>
      </c>
      <c r="Q760" s="12" t="s">
        <v>31</v>
      </c>
      <c r="R760" s="12" t="s">
        <v>1404</v>
      </c>
      <c r="S760" s="12">
        <v>0.51</v>
      </c>
      <c r="T760" s="7">
        <f>Table1[[#This Row],[Profit]]/Table1[[#This Row],[Sales]]</f>
        <v>9.6800424253137687E-2</v>
      </c>
      <c r="U760" s="12" t="s">
        <v>33</v>
      </c>
      <c r="V760" s="12" t="s">
        <v>53</v>
      </c>
      <c r="W760" s="12" t="s">
        <v>71</v>
      </c>
      <c r="X760" s="12" t="s">
        <v>90</v>
      </c>
      <c r="Y760" s="12">
        <v>10170</v>
      </c>
      <c r="Z760" s="13">
        <v>42161</v>
      </c>
      <c r="AA760" s="14" t="str">
        <f>TEXT(Table1[[#This Row],[Order Date]],"mmmm")</f>
        <v>June</v>
      </c>
      <c r="AB760" s="8" t="str">
        <f>TEXT(Table1[[#This Row],[Order Date]],"yyyy")</f>
        <v>2015</v>
      </c>
      <c r="AC760" s="13">
        <v>42164</v>
      </c>
      <c r="AD760" s="12">
        <v>27.38</v>
      </c>
      <c r="AE760" s="12">
        <v>76</v>
      </c>
      <c r="AF760" s="12">
        <v>282.85000000000002</v>
      </c>
      <c r="AG760" s="12">
        <v>24455</v>
      </c>
      <c r="AH760" s="7" t="str">
        <f>IF(COUNTIF(Returns!$A$2:$A$1635,Orders!AG760)&gt;0,"Returned","Not Returned")</f>
        <v>Not Returned</v>
      </c>
    </row>
    <row r="761" spans="5:34" ht="12.75" customHeight="1" thickTop="1" thickBot="1">
      <c r="E761" s="9">
        <v>21005</v>
      </c>
      <c r="F761" s="2" t="s">
        <v>106</v>
      </c>
      <c r="G761" s="2">
        <v>7.0000000000000007E-2</v>
      </c>
      <c r="H761" s="2">
        <v>5.98</v>
      </c>
      <c r="I761" s="2">
        <v>4.6900000000000004</v>
      </c>
      <c r="J761" s="2">
        <v>1341</v>
      </c>
      <c r="K761" s="7" t="str">
        <f>IF(COUNTIF(Table1[Customer ID],Table1[[#This Row],[Customer ID]])&gt;1,"Repeat Customer","One-Time Customer")</f>
        <v>Repeat Customer</v>
      </c>
      <c r="L761" s="2" t="s">
        <v>1405</v>
      </c>
      <c r="M761" s="2" t="s">
        <v>49</v>
      </c>
      <c r="N761" s="2" t="s">
        <v>40</v>
      </c>
      <c r="O761" s="2" t="s">
        <v>29</v>
      </c>
      <c r="P761" s="2" t="s">
        <v>141</v>
      </c>
      <c r="Q761" s="2" t="s">
        <v>59</v>
      </c>
      <c r="R761" s="2" t="s">
        <v>1403</v>
      </c>
      <c r="S761" s="2">
        <v>0.68</v>
      </c>
      <c r="T761" s="7">
        <f>Table1[[#This Row],[Profit]]/Table1[[#This Row],[Sales]]</f>
        <v>-0.63448826759860211</v>
      </c>
      <c r="U761" s="2" t="s">
        <v>33</v>
      </c>
      <c r="V761" s="2" t="s">
        <v>53</v>
      </c>
      <c r="W761" s="2" t="s">
        <v>234</v>
      </c>
      <c r="X761" s="2" t="s">
        <v>1406</v>
      </c>
      <c r="Y761" s="2">
        <v>17201</v>
      </c>
      <c r="Z761" s="10">
        <v>42045</v>
      </c>
      <c r="AA761" s="14" t="str">
        <f>TEXT(Table1[[#This Row],[Order Date]],"mmmm")</f>
        <v>February</v>
      </c>
      <c r="AB761" s="8" t="str">
        <f>TEXT(Table1[[#This Row],[Order Date]],"yyyy")</f>
        <v>2015</v>
      </c>
      <c r="AC761" s="10">
        <v>42050</v>
      </c>
      <c r="AD761" s="2">
        <v>-12.708800000000002</v>
      </c>
      <c r="AE761" s="2">
        <v>3</v>
      </c>
      <c r="AF761" s="2">
        <v>20.03</v>
      </c>
      <c r="AG761" s="2">
        <v>91244</v>
      </c>
      <c r="AH761" s="7" t="str">
        <f>IF(COUNTIF(Returns!$A$2:$A$1635,Orders!AG761)&gt;0,"Returned","Not Returned")</f>
        <v>Not Returned</v>
      </c>
    </row>
    <row r="762" spans="5:34" ht="12.75" customHeight="1" thickTop="1" thickBot="1">
      <c r="E762" s="11">
        <v>21430</v>
      </c>
      <c r="F762" s="12" t="s">
        <v>37</v>
      </c>
      <c r="G762" s="12">
        <v>0</v>
      </c>
      <c r="H762" s="12">
        <v>20.89</v>
      </c>
      <c r="I762" s="12">
        <v>1.99</v>
      </c>
      <c r="J762" s="12">
        <v>1341</v>
      </c>
      <c r="K762" s="7" t="str">
        <f>IF(COUNTIF(Table1[Customer ID],Table1[[#This Row],[Customer ID]])&gt;1,"Repeat Customer","One-Time Customer")</f>
        <v>Repeat Customer</v>
      </c>
      <c r="L762" s="12" t="s">
        <v>1405</v>
      </c>
      <c r="M762" s="12" t="s">
        <v>49</v>
      </c>
      <c r="N762" s="12" t="s">
        <v>40</v>
      </c>
      <c r="O762" s="12" t="s">
        <v>77</v>
      </c>
      <c r="P762" s="12" t="s">
        <v>180</v>
      </c>
      <c r="Q762" s="12" t="s">
        <v>51</v>
      </c>
      <c r="R762" s="12" t="s">
        <v>1407</v>
      </c>
      <c r="S762" s="12">
        <v>0.48</v>
      </c>
      <c r="T762" s="7">
        <f>Table1[[#This Row],[Profit]]/Table1[[#This Row],[Sales]]</f>
        <v>-6.2618259224219486E-2</v>
      </c>
      <c r="U762" s="12" t="s">
        <v>33</v>
      </c>
      <c r="V762" s="12" t="s">
        <v>53</v>
      </c>
      <c r="W762" s="12" t="s">
        <v>234</v>
      </c>
      <c r="X762" s="12" t="s">
        <v>1406</v>
      </c>
      <c r="Y762" s="12">
        <v>17201</v>
      </c>
      <c r="Z762" s="13">
        <v>42161</v>
      </c>
      <c r="AA762" s="14" t="str">
        <f>TEXT(Table1[[#This Row],[Order Date]],"mmmm")</f>
        <v>June</v>
      </c>
      <c r="AB762" s="8" t="str">
        <f>TEXT(Table1[[#This Row],[Order Date]],"yyyy")</f>
        <v>2015</v>
      </c>
      <c r="AC762" s="13">
        <v>42163</v>
      </c>
      <c r="AD762" s="12">
        <v>-5.2949999999999999</v>
      </c>
      <c r="AE762" s="12">
        <v>4</v>
      </c>
      <c r="AF762" s="12">
        <v>84.56</v>
      </c>
      <c r="AG762" s="12">
        <v>91245</v>
      </c>
      <c r="AH762" s="7" t="str">
        <f>IF(COUNTIF(Returns!$A$2:$A$1635,Orders!AG762)&gt;0,"Returned","Not Returned")</f>
        <v>Not Returned</v>
      </c>
    </row>
    <row r="763" spans="5:34" ht="12.75" customHeight="1" thickTop="1" thickBot="1">
      <c r="E763" s="9">
        <v>21431</v>
      </c>
      <c r="F763" s="2" t="s">
        <v>37</v>
      </c>
      <c r="G763" s="2">
        <v>7.0000000000000007E-2</v>
      </c>
      <c r="H763" s="2">
        <v>3.98</v>
      </c>
      <c r="I763" s="2">
        <v>0.83</v>
      </c>
      <c r="J763" s="2">
        <v>1341</v>
      </c>
      <c r="K763" s="7" t="str">
        <f>IF(COUNTIF(Table1[Customer ID],Table1[[#This Row],[Customer ID]])&gt;1,"Repeat Customer","One-Time Customer")</f>
        <v>Repeat Customer</v>
      </c>
      <c r="L763" s="2" t="s">
        <v>1405</v>
      </c>
      <c r="M763" s="2" t="s">
        <v>49</v>
      </c>
      <c r="N763" s="2" t="s">
        <v>40</v>
      </c>
      <c r="O763" s="2" t="s">
        <v>29</v>
      </c>
      <c r="P763" s="2" t="s">
        <v>30</v>
      </c>
      <c r="Q763" s="2" t="s">
        <v>31</v>
      </c>
      <c r="R763" s="2" t="s">
        <v>1404</v>
      </c>
      <c r="S763" s="2">
        <v>0.51</v>
      </c>
      <c r="T763" s="7">
        <f>Table1[[#This Row],[Profit]]/Table1[[#This Row],[Sales]]</f>
        <v>0.58082308018667805</v>
      </c>
      <c r="U763" s="2" t="s">
        <v>33</v>
      </c>
      <c r="V763" s="2" t="s">
        <v>53</v>
      </c>
      <c r="W763" s="2" t="s">
        <v>234</v>
      </c>
      <c r="X763" s="2" t="s">
        <v>1406</v>
      </c>
      <c r="Y763" s="2">
        <v>17201</v>
      </c>
      <c r="Z763" s="10">
        <v>42161</v>
      </c>
      <c r="AA763" s="14" t="str">
        <f>TEXT(Table1[[#This Row],[Order Date]],"mmmm")</f>
        <v>June</v>
      </c>
      <c r="AB763" s="8" t="str">
        <f>TEXT(Table1[[#This Row],[Order Date]],"yyyy")</f>
        <v>2015</v>
      </c>
      <c r="AC763" s="10">
        <v>42164</v>
      </c>
      <c r="AD763" s="2">
        <v>41.07</v>
      </c>
      <c r="AE763" s="2">
        <v>19</v>
      </c>
      <c r="AF763" s="2">
        <v>70.709999999999994</v>
      </c>
      <c r="AG763" s="2">
        <v>91245</v>
      </c>
      <c r="AH763" s="7" t="str">
        <f>IF(COUNTIF(Returns!$A$2:$A$1635,Orders!AG763)&gt;0,"Returned","Not Returned")</f>
        <v>Not Returned</v>
      </c>
    </row>
    <row r="764" spans="5:34" ht="12.75" customHeight="1" thickTop="1" thickBot="1">
      <c r="E764" s="11">
        <v>20804</v>
      </c>
      <c r="F764" s="12" t="s">
        <v>106</v>
      </c>
      <c r="G764" s="12">
        <v>0.1</v>
      </c>
      <c r="H764" s="12">
        <v>2.62</v>
      </c>
      <c r="I764" s="12">
        <v>0.8</v>
      </c>
      <c r="J764" s="12">
        <v>1347</v>
      </c>
      <c r="K764" s="7" t="str">
        <f>IF(COUNTIF(Table1[Customer ID],Table1[[#This Row],[Customer ID]])&gt;1,"Repeat Customer","One-Time Customer")</f>
        <v>One-Time Customer</v>
      </c>
      <c r="L764" s="12" t="s">
        <v>1408</v>
      </c>
      <c r="M764" s="12" t="s">
        <v>49</v>
      </c>
      <c r="N764" s="12" t="s">
        <v>40</v>
      </c>
      <c r="O764" s="12" t="s">
        <v>29</v>
      </c>
      <c r="P764" s="12" t="s">
        <v>66</v>
      </c>
      <c r="Q764" s="12" t="s">
        <v>31</v>
      </c>
      <c r="R764" s="12" t="s">
        <v>1409</v>
      </c>
      <c r="S764" s="12">
        <v>0.39</v>
      </c>
      <c r="T764" s="7">
        <f>Table1[[#This Row],[Profit]]/Table1[[#This Row],[Sales]]</f>
        <v>-1.8220381797146161</v>
      </c>
      <c r="U764" s="12" t="s">
        <v>33</v>
      </c>
      <c r="V764" s="12" t="s">
        <v>136</v>
      </c>
      <c r="W764" s="12" t="s">
        <v>362</v>
      </c>
      <c r="X764" s="12" t="s">
        <v>1410</v>
      </c>
      <c r="Y764" s="12">
        <v>33511</v>
      </c>
      <c r="Z764" s="13">
        <v>42124</v>
      </c>
      <c r="AA764" s="14" t="str">
        <f>TEXT(Table1[[#This Row],[Order Date]],"mmmm")</f>
        <v>April</v>
      </c>
      <c r="AB764" s="8" t="str">
        <f>TEXT(Table1[[#This Row],[Order Date]],"yyyy")</f>
        <v>2015</v>
      </c>
      <c r="AC764" s="13">
        <v>42130</v>
      </c>
      <c r="AD764" s="12">
        <v>-94.490899999999996</v>
      </c>
      <c r="AE764" s="12">
        <v>21</v>
      </c>
      <c r="AF764" s="12">
        <v>51.86</v>
      </c>
      <c r="AG764" s="12">
        <v>89686</v>
      </c>
      <c r="AH764" s="7" t="str">
        <f>IF(COUNTIF(Returns!$A$2:$A$1635,Orders!AG764)&gt;0,"Returned","Not Returned")</f>
        <v>Not Returned</v>
      </c>
    </row>
    <row r="765" spans="5:34" ht="12.75" customHeight="1" thickTop="1" thickBot="1">
      <c r="E765" s="9">
        <v>22414</v>
      </c>
      <c r="F765" s="2" t="s">
        <v>25</v>
      </c>
      <c r="G765" s="2">
        <v>0</v>
      </c>
      <c r="H765" s="2">
        <v>12.2</v>
      </c>
      <c r="I765" s="2">
        <v>6.02</v>
      </c>
      <c r="J765" s="2">
        <v>1350</v>
      </c>
      <c r="K765" s="7" t="str">
        <f>IF(COUNTIF(Table1[Customer ID],Table1[[#This Row],[Customer ID]])&gt;1,"Repeat Customer","One-Time Customer")</f>
        <v>One-Time Customer</v>
      </c>
      <c r="L765" s="2" t="s">
        <v>1411</v>
      </c>
      <c r="M765" s="2" t="s">
        <v>27</v>
      </c>
      <c r="N765" s="2" t="s">
        <v>40</v>
      </c>
      <c r="O765" s="2" t="s">
        <v>41</v>
      </c>
      <c r="P765" s="2" t="s">
        <v>50</v>
      </c>
      <c r="Q765" s="2" t="s">
        <v>51</v>
      </c>
      <c r="R765" s="2" t="s">
        <v>1412</v>
      </c>
      <c r="S765" s="2">
        <v>0.43</v>
      </c>
      <c r="T765" s="7">
        <f>Table1[[#This Row],[Profit]]/Table1[[#This Row],[Sales]]</f>
        <v>-3.0636201991465151</v>
      </c>
      <c r="U765" s="2" t="s">
        <v>33</v>
      </c>
      <c r="V765" s="2" t="s">
        <v>136</v>
      </c>
      <c r="W765" s="2" t="s">
        <v>362</v>
      </c>
      <c r="X765" s="2" t="s">
        <v>1413</v>
      </c>
      <c r="Y765" s="2">
        <v>33055</v>
      </c>
      <c r="Z765" s="10">
        <v>42111</v>
      </c>
      <c r="AA765" s="14" t="str">
        <f>TEXT(Table1[[#This Row],[Order Date]],"mmmm")</f>
        <v>April</v>
      </c>
      <c r="AB765" s="8" t="str">
        <f>TEXT(Table1[[#This Row],[Order Date]],"yyyy")</f>
        <v>2015</v>
      </c>
      <c r="AC765" s="10">
        <v>42112</v>
      </c>
      <c r="AD765" s="2">
        <v>-172.298</v>
      </c>
      <c r="AE765" s="2">
        <v>4</v>
      </c>
      <c r="AF765" s="2">
        <v>56.24</v>
      </c>
      <c r="AG765" s="2">
        <v>88233</v>
      </c>
      <c r="AH765" s="7" t="str">
        <f>IF(COUNTIF(Returns!$A$2:$A$1635,Orders!AG765)&gt;0,"Returned","Not Returned")</f>
        <v>Not Returned</v>
      </c>
    </row>
    <row r="766" spans="5:34" ht="12.75" customHeight="1" thickTop="1" thickBot="1">
      <c r="E766" s="11">
        <v>18499</v>
      </c>
      <c r="F766" s="12" t="s">
        <v>37</v>
      </c>
      <c r="G766" s="12">
        <v>0.1</v>
      </c>
      <c r="H766" s="12">
        <v>110.99</v>
      </c>
      <c r="I766" s="12">
        <v>8.99</v>
      </c>
      <c r="J766" s="12">
        <v>1351</v>
      </c>
      <c r="K766" s="7" t="str">
        <f>IF(COUNTIF(Table1[Customer ID],Table1[[#This Row],[Customer ID]])&gt;1,"Repeat Customer","One-Time Customer")</f>
        <v>One-Time Customer</v>
      </c>
      <c r="L766" s="12" t="s">
        <v>1414</v>
      </c>
      <c r="M766" s="12" t="s">
        <v>27</v>
      </c>
      <c r="N766" s="12" t="s">
        <v>40</v>
      </c>
      <c r="O766" s="12" t="s">
        <v>77</v>
      </c>
      <c r="P766" s="12" t="s">
        <v>78</v>
      </c>
      <c r="Q766" s="12" t="s">
        <v>59</v>
      </c>
      <c r="R766" s="12" t="s">
        <v>1415</v>
      </c>
      <c r="S766" s="12">
        <v>0.56999999999999995</v>
      </c>
      <c r="T766" s="7">
        <f>Table1[[#This Row],[Profit]]/Table1[[#This Row],[Sales]]</f>
        <v>5.2334894389754378</v>
      </c>
      <c r="U766" s="12" t="s">
        <v>33</v>
      </c>
      <c r="V766" s="12" t="s">
        <v>136</v>
      </c>
      <c r="W766" s="12" t="s">
        <v>362</v>
      </c>
      <c r="X766" s="12" t="s">
        <v>1416</v>
      </c>
      <c r="Y766" s="12">
        <v>33063</v>
      </c>
      <c r="Z766" s="13">
        <v>42031</v>
      </c>
      <c r="AA766" s="14" t="str">
        <f>TEXT(Table1[[#This Row],[Order Date]],"mmmm")</f>
        <v>January</v>
      </c>
      <c r="AB766" s="8" t="str">
        <f>TEXT(Table1[[#This Row],[Order Date]],"yyyy")</f>
        <v>2015</v>
      </c>
      <c r="AC766" s="13">
        <v>42033</v>
      </c>
      <c r="AD766" s="12">
        <v>3285.48</v>
      </c>
      <c r="AE766" s="12">
        <v>7</v>
      </c>
      <c r="AF766" s="12">
        <v>627.78</v>
      </c>
      <c r="AG766" s="12">
        <v>88232</v>
      </c>
      <c r="AH766" s="7" t="str">
        <f>IF(COUNTIF(Returns!$A$2:$A$1635,Orders!AG766)&gt;0,"Returned","Not Returned")</f>
        <v>Not Returned</v>
      </c>
    </row>
    <row r="767" spans="5:34" ht="12.75" customHeight="1" thickTop="1" thickBot="1">
      <c r="E767" s="9">
        <v>24232</v>
      </c>
      <c r="F767" s="2" t="s">
        <v>25</v>
      </c>
      <c r="G767" s="2">
        <v>0.05</v>
      </c>
      <c r="H767" s="2">
        <v>17.670000000000002</v>
      </c>
      <c r="I767" s="2">
        <v>8.99</v>
      </c>
      <c r="J767" s="2">
        <v>1352</v>
      </c>
      <c r="K767" s="7" t="str">
        <f>IF(COUNTIF(Table1[Customer ID],Table1[[#This Row],[Customer ID]])&gt;1,"Repeat Customer","One-Time Customer")</f>
        <v>One-Time Customer</v>
      </c>
      <c r="L767" s="2" t="s">
        <v>1417</v>
      </c>
      <c r="M767" s="2" t="s">
        <v>49</v>
      </c>
      <c r="N767" s="2" t="s">
        <v>40</v>
      </c>
      <c r="O767" s="2" t="s">
        <v>41</v>
      </c>
      <c r="P767" s="2" t="s">
        <v>50</v>
      </c>
      <c r="Q767" s="2" t="s">
        <v>51</v>
      </c>
      <c r="R767" s="2" t="s">
        <v>807</v>
      </c>
      <c r="S767" s="2">
        <v>0.47</v>
      </c>
      <c r="T767" s="7">
        <f>Table1[[#This Row],[Profit]]/Table1[[#This Row],[Sales]]</f>
        <v>0.1624216765453006</v>
      </c>
      <c r="U767" s="2" t="s">
        <v>33</v>
      </c>
      <c r="V767" s="2" t="s">
        <v>53</v>
      </c>
      <c r="W767" s="2" t="s">
        <v>415</v>
      </c>
      <c r="X767" s="2" t="s">
        <v>1418</v>
      </c>
      <c r="Y767" s="2">
        <v>20746</v>
      </c>
      <c r="Z767" s="10">
        <v>42124</v>
      </c>
      <c r="AA767" s="14" t="str">
        <f>TEXT(Table1[[#This Row],[Order Date]],"mmmm")</f>
        <v>April</v>
      </c>
      <c r="AB767" s="8" t="str">
        <f>TEXT(Table1[[#This Row],[Order Date]],"yyyy")</f>
        <v>2015</v>
      </c>
      <c r="AC767" s="10">
        <v>42125</v>
      </c>
      <c r="AD767" s="2">
        <v>46.036799999999999</v>
      </c>
      <c r="AE767" s="2">
        <v>16</v>
      </c>
      <c r="AF767" s="2">
        <v>283.44</v>
      </c>
      <c r="AG767" s="2">
        <v>88234</v>
      </c>
      <c r="AH767" s="7" t="str">
        <f>IF(COUNTIF(Returns!$A$2:$A$1635,Orders!AG767)&gt;0,"Returned","Not Returned")</f>
        <v>Not Returned</v>
      </c>
    </row>
    <row r="768" spans="5:34" ht="12.75" customHeight="1" thickTop="1" thickBot="1">
      <c r="E768" s="11">
        <v>20870</v>
      </c>
      <c r="F768" s="12" t="s">
        <v>25</v>
      </c>
      <c r="G768" s="12">
        <v>0.1</v>
      </c>
      <c r="H768" s="12">
        <v>4.13</v>
      </c>
      <c r="I768" s="12">
        <v>0.99</v>
      </c>
      <c r="J768" s="12">
        <v>1354</v>
      </c>
      <c r="K768" s="7" t="str">
        <f>IF(COUNTIF(Table1[Customer ID],Table1[[#This Row],[Customer ID]])&gt;1,"Repeat Customer","One-Time Customer")</f>
        <v>Repeat Customer</v>
      </c>
      <c r="L768" s="12" t="s">
        <v>1419</v>
      </c>
      <c r="M768" s="12" t="s">
        <v>49</v>
      </c>
      <c r="N768" s="12" t="s">
        <v>114</v>
      </c>
      <c r="O768" s="12" t="s">
        <v>29</v>
      </c>
      <c r="P768" s="12" t="s">
        <v>134</v>
      </c>
      <c r="Q768" s="12" t="s">
        <v>59</v>
      </c>
      <c r="R768" s="12" t="s">
        <v>1420</v>
      </c>
      <c r="S768" s="12">
        <v>0.39</v>
      </c>
      <c r="T768" s="7">
        <f>Table1[[#This Row],[Profit]]/Table1[[#This Row],[Sales]]</f>
        <v>-0.12906024096385543</v>
      </c>
      <c r="U768" s="12" t="s">
        <v>33</v>
      </c>
      <c r="V768" s="12" t="s">
        <v>61</v>
      </c>
      <c r="W768" s="12" t="s">
        <v>130</v>
      </c>
      <c r="X768" s="12" t="s">
        <v>1421</v>
      </c>
      <c r="Y768" s="12">
        <v>76086</v>
      </c>
      <c r="Z768" s="13">
        <v>42046</v>
      </c>
      <c r="AA768" s="14" t="str">
        <f>TEXT(Table1[[#This Row],[Order Date]],"mmmm")</f>
        <v>February</v>
      </c>
      <c r="AB768" s="8" t="str">
        <f>TEXT(Table1[[#This Row],[Order Date]],"yyyy")</f>
        <v>2015</v>
      </c>
      <c r="AC768" s="13">
        <v>42046</v>
      </c>
      <c r="AD768" s="12">
        <v>-1.0712000000000002</v>
      </c>
      <c r="AE768" s="12">
        <v>2</v>
      </c>
      <c r="AF768" s="12">
        <v>8.3000000000000007</v>
      </c>
      <c r="AG768" s="12">
        <v>91209</v>
      </c>
      <c r="AH768" s="7" t="str">
        <f>IF(COUNTIF(Returns!$A$2:$A$1635,Orders!AG768)&gt;0,"Returned","Not Returned")</f>
        <v>Not Returned</v>
      </c>
    </row>
    <row r="769" spans="5:34" ht="12.75" customHeight="1" thickTop="1" thickBot="1">
      <c r="E769" s="9">
        <v>20871</v>
      </c>
      <c r="F769" s="2" t="s">
        <v>25</v>
      </c>
      <c r="G769" s="2">
        <v>0.04</v>
      </c>
      <c r="H769" s="2">
        <v>4.9800000000000004</v>
      </c>
      <c r="I769" s="2">
        <v>0.49</v>
      </c>
      <c r="J769" s="2">
        <v>1354</v>
      </c>
      <c r="K769" s="7" t="str">
        <f>IF(COUNTIF(Table1[Customer ID],Table1[[#This Row],[Customer ID]])&gt;1,"Repeat Customer","One-Time Customer")</f>
        <v>Repeat Customer</v>
      </c>
      <c r="L769" s="2" t="s">
        <v>1419</v>
      </c>
      <c r="M769" s="2" t="s">
        <v>49</v>
      </c>
      <c r="N769" s="2" t="s">
        <v>114</v>
      </c>
      <c r="O769" s="2" t="s">
        <v>29</v>
      </c>
      <c r="P769" s="2" t="s">
        <v>134</v>
      </c>
      <c r="Q769" s="2" t="s">
        <v>59</v>
      </c>
      <c r="R769" s="2" t="s">
        <v>1422</v>
      </c>
      <c r="S769" s="2">
        <v>0.39</v>
      </c>
      <c r="T769" s="7">
        <f>Table1[[#This Row],[Profit]]/Table1[[#This Row],[Sales]]</f>
        <v>0.43928286852589649</v>
      </c>
      <c r="U769" s="2" t="s">
        <v>33</v>
      </c>
      <c r="V769" s="2" t="s">
        <v>61</v>
      </c>
      <c r="W769" s="2" t="s">
        <v>130</v>
      </c>
      <c r="X769" s="2" t="s">
        <v>1421</v>
      </c>
      <c r="Y769" s="2">
        <v>76086</v>
      </c>
      <c r="Z769" s="10">
        <v>42046</v>
      </c>
      <c r="AA769" s="14" t="str">
        <f>TEXT(Table1[[#This Row],[Order Date]],"mmmm")</f>
        <v>February</v>
      </c>
      <c r="AB769" s="8" t="str">
        <f>TEXT(Table1[[#This Row],[Order Date]],"yyyy")</f>
        <v>2015</v>
      </c>
      <c r="AC769" s="10">
        <v>42048</v>
      </c>
      <c r="AD769" s="2">
        <v>4.4104000000000001</v>
      </c>
      <c r="AE769" s="2">
        <v>2</v>
      </c>
      <c r="AF769" s="2">
        <v>10.039999999999999</v>
      </c>
      <c r="AG769" s="2">
        <v>91209</v>
      </c>
      <c r="AH769" s="7" t="str">
        <f>IF(COUNTIF(Returns!$A$2:$A$1635,Orders!AG769)&gt;0,"Returned","Not Returned")</f>
        <v>Not Returned</v>
      </c>
    </row>
    <row r="770" spans="5:34" ht="12.75" customHeight="1" thickTop="1" thickBot="1">
      <c r="E770" s="11">
        <v>18733</v>
      </c>
      <c r="F770" s="12" t="s">
        <v>56</v>
      </c>
      <c r="G770" s="12">
        <v>0.03</v>
      </c>
      <c r="H770" s="12">
        <v>125.99</v>
      </c>
      <c r="I770" s="12">
        <v>7.69</v>
      </c>
      <c r="J770" s="12">
        <v>1357</v>
      </c>
      <c r="K770" s="7" t="str">
        <f>IF(COUNTIF(Table1[Customer ID],Table1[[#This Row],[Customer ID]])&gt;1,"Repeat Customer","One-Time Customer")</f>
        <v>Repeat Customer</v>
      </c>
      <c r="L770" s="12" t="s">
        <v>1423</v>
      </c>
      <c r="M770" s="12" t="s">
        <v>49</v>
      </c>
      <c r="N770" s="12" t="s">
        <v>40</v>
      </c>
      <c r="O770" s="12" t="s">
        <v>77</v>
      </c>
      <c r="P770" s="12" t="s">
        <v>78</v>
      </c>
      <c r="Q770" s="12" t="s">
        <v>59</v>
      </c>
      <c r="R770" s="12" t="s">
        <v>1225</v>
      </c>
      <c r="S770" s="12">
        <v>0.57999999999999996</v>
      </c>
      <c r="T770" s="7">
        <f>Table1[[#This Row],[Profit]]/Table1[[#This Row],[Sales]]</f>
        <v>0.51032241633983599</v>
      </c>
      <c r="U770" s="12" t="s">
        <v>33</v>
      </c>
      <c r="V770" s="12" t="s">
        <v>61</v>
      </c>
      <c r="W770" s="12" t="s">
        <v>130</v>
      </c>
      <c r="X770" s="12" t="s">
        <v>1424</v>
      </c>
      <c r="Y770" s="12">
        <v>78596</v>
      </c>
      <c r="Z770" s="13">
        <v>42158</v>
      </c>
      <c r="AA770" s="14" t="str">
        <f>TEXT(Table1[[#This Row],[Order Date]],"mmmm")</f>
        <v>June</v>
      </c>
      <c r="AB770" s="8" t="str">
        <f>TEXT(Table1[[#This Row],[Order Date]],"yyyy")</f>
        <v>2015</v>
      </c>
      <c r="AC770" s="13">
        <v>42160</v>
      </c>
      <c r="AD770" s="12">
        <v>500.95799999999997</v>
      </c>
      <c r="AE770" s="12">
        <v>9</v>
      </c>
      <c r="AF770" s="12">
        <v>981.65</v>
      </c>
      <c r="AG770" s="12">
        <v>88184</v>
      </c>
      <c r="AH770" s="7" t="str">
        <f>IF(COUNTIF(Returns!$A$2:$A$1635,Orders!AG770)&gt;0,"Returned","Not Returned")</f>
        <v>Not Returned</v>
      </c>
    </row>
    <row r="771" spans="5:34" ht="12.75" customHeight="1" thickTop="1" thickBot="1">
      <c r="E771" s="9">
        <v>18645</v>
      </c>
      <c r="F771" s="2" t="s">
        <v>25</v>
      </c>
      <c r="G771" s="2">
        <v>7.0000000000000007E-2</v>
      </c>
      <c r="H771" s="2">
        <v>119.99</v>
      </c>
      <c r="I771" s="2">
        <v>16.8</v>
      </c>
      <c r="J771" s="2">
        <v>1357</v>
      </c>
      <c r="K771" s="7" t="str">
        <f>IF(COUNTIF(Table1[Customer ID],Table1[[#This Row],[Customer ID]])&gt;1,"Repeat Customer","One-Time Customer")</f>
        <v>Repeat Customer</v>
      </c>
      <c r="L771" s="2" t="s">
        <v>1423</v>
      </c>
      <c r="M771" s="2" t="s">
        <v>39</v>
      </c>
      <c r="N771" s="2" t="s">
        <v>40</v>
      </c>
      <c r="O771" s="2" t="s">
        <v>77</v>
      </c>
      <c r="P771" s="2" t="s">
        <v>85</v>
      </c>
      <c r="Q771" s="2" t="s">
        <v>121</v>
      </c>
      <c r="R771" s="2" t="s">
        <v>1425</v>
      </c>
      <c r="S771" s="2">
        <v>0.35</v>
      </c>
      <c r="T771" s="7">
        <f>Table1[[#This Row],[Profit]]/Table1[[#This Row],[Sales]]</f>
        <v>0.69</v>
      </c>
      <c r="U771" s="2" t="s">
        <v>33</v>
      </c>
      <c r="V771" s="2" t="s">
        <v>61</v>
      </c>
      <c r="W771" s="2" t="s">
        <v>130</v>
      </c>
      <c r="X771" s="2" t="s">
        <v>1424</v>
      </c>
      <c r="Y771" s="2">
        <v>78596</v>
      </c>
      <c r="Z771" s="10">
        <v>42183</v>
      </c>
      <c r="AA771" s="14" t="str">
        <f>TEXT(Table1[[#This Row],[Order Date]],"mmmm")</f>
        <v>June</v>
      </c>
      <c r="AB771" s="8" t="str">
        <f>TEXT(Table1[[#This Row],[Order Date]],"yyyy")</f>
        <v>2015</v>
      </c>
      <c r="AC771" s="10">
        <v>42185</v>
      </c>
      <c r="AD771" s="2">
        <v>1206.5961</v>
      </c>
      <c r="AE771" s="2">
        <v>15</v>
      </c>
      <c r="AF771" s="2">
        <v>1748.69</v>
      </c>
      <c r="AG771" s="2">
        <v>88185</v>
      </c>
      <c r="AH771" s="7" t="str">
        <f>IF(COUNTIF(Returns!$A$2:$A$1635,Orders!AG771)&gt;0,"Returned","Not Returned")</f>
        <v>Not Returned</v>
      </c>
    </row>
    <row r="772" spans="5:34" ht="12.75" customHeight="1" thickTop="1" thickBot="1">
      <c r="E772" s="11">
        <v>20830</v>
      </c>
      <c r="F772" s="12" t="s">
        <v>25</v>
      </c>
      <c r="G772" s="12">
        <v>0.03</v>
      </c>
      <c r="H772" s="12">
        <v>14.34</v>
      </c>
      <c r="I772" s="12">
        <v>5</v>
      </c>
      <c r="J772" s="12">
        <v>1360</v>
      </c>
      <c r="K772" s="7" t="str">
        <f>IF(COUNTIF(Table1[Customer ID],Table1[[#This Row],[Customer ID]])&gt;1,"Repeat Customer","One-Time Customer")</f>
        <v>One-Time Customer</v>
      </c>
      <c r="L772" s="12" t="s">
        <v>1426</v>
      </c>
      <c r="M772" s="12" t="s">
        <v>49</v>
      </c>
      <c r="N772" s="12" t="s">
        <v>114</v>
      </c>
      <c r="O772" s="12" t="s">
        <v>41</v>
      </c>
      <c r="P772" s="12" t="s">
        <v>50</v>
      </c>
      <c r="Q772" s="12" t="s">
        <v>51</v>
      </c>
      <c r="R772" s="12" t="s">
        <v>1427</v>
      </c>
      <c r="S772" s="12">
        <v>0.49</v>
      </c>
      <c r="T772" s="7">
        <f>Table1[[#This Row],[Profit]]/Table1[[#This Row],[Sales]]</f>
        <v>0.69</v>
      </c>
      <c r="U772" s="12" t="s">
        <v>33</v>
      </c>
      <c r="V772" s="12" t="s">
        <v>61</v>
      </c>
      <c r="W772" s="12" t="s">
        <v>330</v>
      </c>
      <c r="X772" s="12" t="s">
        <v>1428</v>
      </c>
      <c r="Y772" s="12">
        <v>52761</v>
      </c>
      <c r="Z772" s="13">
        <v>42030</v>
      </c>
      <c r="AA772" s="14" t="str">
        <f>TEXT(Table1[[#This Row],[Order Date]],"mmmm")</f>
        <v>January</v>
      </c>
      <c r="AB772" s="8" t="str">
        <f>TEXT(Table1[[#This Row],[Order Date]],"yyyy")</f>
        <v>2015</v>
      </c>
      <c r="AC772" s="13">
        <v>42031</v>
      </c>
      <c r="AD772" s="12">
        <v>82.310099999999991</v>
      </c>
      <c r="AE772" s="12">
        <v>8</v>
      </c>
      <c r="AF772" s="12">
        <v>119.29</v>
      </c>
      <c r="AG772" s="12">
        <v>89595</v>
      </c>
      <c r="AH772" s="7" t="str">
        <f>IF(COUNTIF(Returns!$A$2:$A$1635,Orders!AG772)&gt;0,"Returned","Not Returned")</f>
        <v>Not Returned</v>
      </c>
    </row>
    <row r="773" spans="5:34" ht="12.75" customHeight="1" thickTop="1" thickBot="1">
      <c r="E773" s="9">
        <v>20829</v>
      </c>
      <c r="F773" s="2" t="s">
        <v>25</v>
      </c>
      <c r="G773" s="2">
        <v>0.01</v>
      </c>
      <c r="H773" s="2">
        <v>2.89</v>
      </c>
      <c r="I773" s="2">
        <v>0.5</v>
      </c>
      <c r="J773" s="2">
        <v>1361</v>
      </c>
      <c r="K773" s="7" t="str">
        <f>IF(COUNTIF(Table1[Customer ID],Table1[[#This Row],[Customer ID]])&gt;1,"Repeat Customer","One-Time Customer")</f>
        <v>Repeat Customer</v>
      </c>
      <c r="L773" s="2" t="s">
        <v>1429</v>
      </c>
      <c r="M773" s="2" t="s">
        <v>49</v>
      </c>
      <c r="N773" s="2" t="s">
        <v>114</v>
      </c>
      <c r="O773" s="2" t="s">
        <v>29</v>
      </c>
      <c r="P773" s="2" t="s">
        <v>134</v>
      </c>
      <c r="Q773" s="2" t="s">
        <v>59</v>
      </c>
      <c r="R773" s="2" t="s">
        <v>789</v>
      </c>
      <c r="S773" s="2">
        <v>0.38</v>
      </c>
      <c r="T773" s="7">
        <f>Table1[[#This Row],[Profit]]/Table1[[#This Row],[Sales]]</f>
        <v>0.39727272727272728</v>
      </c>
      <c r="U773" s="2" t="s">
        <v>33</v>
      </c>
      <c r="V773" s="2" t="s">
        <v>61</v>
      </c>
      <c r="W773" s="2" t="s">
        <v>300</v>
      </c>
      <c r="X773" s="2" t="s">
        <v>1430</v>
      </c>
      <c r="Y773" s="2">
        <v>48101</v>
      </c>
      <c r="Z773" s="10">
        <v>42030</v>
      </c>
      <c r="AA773" s="14" t="str">
        <f>TEXT(Table1[[#This Row],[Order Date]],"mmmm")</f>
        <v>January</v>
      </c>
      <c r="AB773" s="8" t="str">
        <f>TEXT(Table1[[#This Row],[Order Date]],"yyyy")</f>
        <v>2015</v>
      </c>
      <c r="AC773" s="10">
        <v>42032</v>
      </c>
      <c r="AD773" s="2">
        <v>1.2236</v>
      </c>
      <c r="AE773" s="2">
        <v>1</v>
      </c>
      <c r="AF773" s="2">
        <v>3.08</v>
      </c>
      <c r="AG773" s="2">
        <v>89595</v>
      </c>
      <c r="AH773" s="7" t="str">
        <f>IF(COUNTIF(Returns!$A$2:$A$1635,Orders!AG773)&gt;0,"Returned","Not Returned")</f>
        <v>Not Returned</v>
      </c>
    </row>
    <row r="774" spans="5:34" ht="12.75" customHeight="1" thickTop="1" thickBot="1">
      <c r="E774" s="11">
        <v>24432</v>
      </c>
      <c r="F774" s="12" t="s">
        <v>47</v>
      </c>
      <c r="G774" s="12">
        <v>0.01</v>
      </c>
      <c r="H774" s="12">
        <v>6.48</v>
      </c>
      <c r="I774" s="12">
        <v>6.22</v>
      </c>
      <c r="J774" s="12">
        <v>1361</v>
      </c>
      <c r="K774" s="7" t="str">
        <f>IF(COUNTIF(Table1[Customer ID],Table1[[#This Row],[Customer ID]])&gt;1,"Repeat Customer","One-Time Customer")</f>
        <v>Repeat Customer</v>
      </c>
      <c r="L774" s="12" t="s">
        <v>1429</v>
      </c>
      <c r="M774" s="12" t="s">
        <v>27</v>
      </c>
      <c r="N774" s="12" t="s">
        <v>114</v>
      </c>
      <c r="O774" s="12" t="s">
        <v>29</v>
      </c>
      <c r="P774" s="12" t="s">
        <v>93</v>
      </c>
      <c r="Q774" s="12" t="s">
        <v>59</v>
      </c>
      <c r="R774" s="12" t="s">
        <v>1431</v>
      </c>
      <c r="S774" s="12">
        <v>0.37</v>
      </c>
      <c r="T774" s="7">
        <f>Table1[[#This Row],[Profit]]/Table1[[#This Row],[Sales]]</f>
        <v>-0.22503887129283043</v>
      </c>
      <c r="U774" s="12" t="s">
        <v>33</v>
      </c>
      <c r="V774" s="12" t="s">
        <v>61</v>
      </c>
      <c r="W774" s="12" t="s">
        <v>300</v>
      </c>
      <c r="X774" s="12" t="s">
        <v>1430</v>
      </c>
      <c r="Y774" s="12">
        <v>48101</v>
      </c>
      <c r="Z774" s="13">
        <v>42045</v>
      </c>
      <c r="AA774" s="14" t="str">
        <f>TEXT(Table1[[#This Row],[Order Date]],"mmmm")</f>
        <v>February</v>
      </c>
      <c r="AB774" s="8" t="str">
        <f>TEXT(Table1[[#This Row],[Order Date]],"yyyy")</f>
        <v>2015</v>
      </c>
      <c r="AC774" s="13">
        <v>42046</v>
      </c>
      <c r="AD774" s="12">
        <v>-15.6312</v>
      </c>
      <c r="AE774" s="12">
        <v>9</v>
      </c>
      <c r="AF774" s="12">
        <v>69.459999999999994</v>
      </c>
      <c r="AG774" s="12">
        <v>89596</v>
      </c>
      <c r="AH774" s="7" t="str">
        <f>IF(COUNTIF(Returns!$A$2:$A$1635,Orders!AG774)&gt;0,"Returned","Not Returned")</f>
        <v>Not Returned</v>
      </c>
    </row>
    <row r="775" spans="5:34" ht="12.75" customHeight="1" thickTop="1" thickBot="1">
      <c r="E775" s="9">
        <v>24433</v>
      </c>
      <c r="F775" s="2" t="s">
        <v>47</v>
      </c>
      <c r="G775" s="2">
        <v>0.03</v>
      </c>
      <c r="H775" s="2">
        <v>85.99</v>
      </c>
      <c r="I775" s="2">
        <v>3.3</v>
      </c>
      <c r="J775" s="2">
        <v>1361</v>
      </c>
      <c r="K775" s="7" t="str">
        <f>IF(COUNTIF(Table1[Customer ID],Table1[[#This Row],[Customer ID]])&gt;1,"Repeat Customer","One-Time Customer")</f>
        <v>Repeat Customer</v>
      </c>
      <c r="L775" s="2" t="s">
        <v>1429</v>
      </c>
      <c r="M775" s="2" t="s">
        <v>49</v>
      </c>
      <c r="N775" s="2" t="s">
        <v>114</v>
      </c>
      <c r="O775" s="2" t="s">
        <v>77</v>
      </c>
      <c r="P775" s="2" t="s">
        <v>78</v>
      </c>
      <c r="Q775" s="2" t="s">
        <v>51</v>
      </c>
      <c r="R775" s="2" t="s">
        <v>535</v>
      </c>
      <c r="S775" s="2">
        <v>0.37</v>
      </c>
      <c r="T775" s="7">
        <f>Table1[[#This Row],[Profit]]/Table1[[#This Row],[Sales]]</f>
        <v>0.69</v>
      </c>
      <c r="U775" s="2" t="s">
        <v>33</v>
      </c>
      <c r="V775" s="2" t="s">
        <v>61</v>
      </c>
      <c r="W775" s="2" t="s">
        <v>300</v>
      </c>
      <c r="X775" s="2" t="s">
        <v>1430</v>
      </c>
      <c r="Y775" s="2">
        <v>48101</v>
      </c>
      <c r="Z775" s="10">
        <v>42045</v>
      </c>
      <c r="AA775" s="14" t="str">
        <f>TEXT(Table1[[#This Row],[Order Date]],"mmmm")</f>
        <v>February</v>
      </c>
      <c r="AB775" s="8" t="str">
        <f>TEXT(Table1[[#This Row],[Order Date]],"yyyy")</f>
        <v>2015</v>
      </c>
      <c r="AC775" s="10">
        <v>42047</v>
      </c>
      <c r="AD775" s="2">
        <v>790.54679999999996</v>
      </c>
      <c r="AE775" s="2">
        <v>16</v>
      </c>
      <c r="AF775" s="2">
        <v>1145.72</v>
      </c>
      <c r="AG775" s="2">
        <v>89596</v>
      </c>
      <c r="AH775" s="7" t="str">
        <f>IF(COUNTIF(Returns!$A$2:$A$1635,Orders!AG775)&gt;0,"Returned","Not Returned")</f>
        <v>Not Returned</v>
      </c>
    </row>
    <row r="776" spans="5:34" ht="12.75" customHeight="1" thickTop="1" thickBot="1">
      <c r="E776" s="11">
        <v>23011</v>
      </c>
      <c r="F776" s="12" t="s">
        <v>56</v>
      </c>
      <c r="G776" s="12">
        <v>0.05</v>
      </c>
      <c r="H776" s="12">
        <v>12.97</v>
      </c>
      <c r="I776" s="12">
        <v>1.49</v>
      </c>
      <c r="J776" s="12">
        <v>1363</v>
      </c>
      <c r="K776" s="7" t="str">
        <f>IF(COUNTIF(Table1[Customer ID],Table1[[#This Row],[Customer ID]])&gt;1,"Repeat Customer","One-Time Customer")</f>
        <v>Repeat Customer</v>
      </c>
      <c r="L776" s="12" t="s">
        <v>1432</v>
      </c>
      <c r="M776" s="12" t="s">
        <v>49</v>
      </c>
      <c r="N776" s="12" t="s">
        <v>114</v>
      </c>
      <c r="O776" s="12" t="s">
        <v>29</v>
      </c>
      <c r="P776" s="12" t="s">
        <v>109</v>
      </c>
      <c r="Q776" s="12" t="s">
        <v>59</v>
      </c>
      <c r="R776" s="12" t="s">
        <v>1433</v>
      </c>
      <c r="S776" s="12">
        <v>0.35</v>
      </c>
      <c r="T776" s="7">
        <f>Table1[[#This Row],[Profit]]/Table1[[#This Row],[Sales]]</f>
        <v>0.20728100113765641</v>
      </c>
      <c r="U776" s="12" t="s">
        <v>33</v>
      </c>
      <c r="V776" s="12" t="s">
        <v>136</v>
      </c>
      <c r="W776" s="12" t="s">
        <v>362</v>
      </c>
      <c r="X776" s="12" t="s">
        <v>1434</v>
      </c>
      <c r="Y776" s="12">
        <v>32707</v>
      </c>
      <c r="Z776" s="13">
        <v>42039</v>
      </c>
      <c r="AA776" s="14" t="str">
        <f>TEXT(Table1[[#This Row],[Order Date]],"mmmm")</f>
        <v>February</v>
      </c>
      <c r="AB776" s="8" t="str">
        <f>TEXT(Table1[[#This Row],[Order Date]],"yyyy")</f>
        <v>2015</v>
      </c>
      <c r="AC776" s="13">
        <v>42041</v>
      </c>
      <c r="AD776" s="12">
        <v>5.4659999999999993</v>
      </c>
      <c r="AE776" s="12">
        <v>2</v>
      </c>
      <c r="AF776" s="12">
        <v>26.37</v>
      </c>
      <c r="AG776" s="12">
        <v>89993</v>
      </c>
      <c r="AH776" s="7" t="str">
        <f>IF(COUNTIF(Returns!$A$2:$A$1635,Orders!AG776)&gt;0,"Returned","Not Returned")</f>
        <v>Not Returned</v>
      </c>
    </row>
    <row r="777" spans="5:34" ht="12.75" customHeight="1" thickTop="1" thickBot="1">
      <c r="E777" s="9">
        <v>23012</v>
      </c>
      <c r="F777" s="2" t="s">
        <v>56</v>
      </c>
      <c r="G777" s="2">
        <v>0.06</v>
      </c>
      <c r="H777" s="2">
        <v>5.81</v>
      </c>
      <c r="I777" s="2">
        <v>3.37</v>
      </c>
      <c r="J777" s="2">
        <v>1363</v>
      </c>
      <c r="K777" s="7" t="str">
        <f>IF(COUNTIF(Table1[Customer ID],Table1[[#This Row],[Customer ID]])&gt;1,"Repeat Customer","One-Time Customer")</f>
        <v>Repeat Customer</v>
      </c>
      <c r="L777" s="2" t="s">
        <v>1432</v>
      </c>
      <c r="M777" s="2" t="s">
        <v>49</v>
      </c>
      <c r="N777" s="2" t="s">
        <v>114</v>
      </c>
      <c r="O777" s="2" t="s">
        <v>29</v>
      </c>
      <c r="P777" s="2" t="s">
        <v>66</v>
      </c>
      <c r="Q777" s="2" t="s">
        <v>31</v>
      </c>
      <c r="R777" s="2" t="s">
        <v>1435</v>
      </c>
      <c r="S777" s="2">
        <v>0.54</v>
      </c>
      <c r="T777" s="7">
        <f>Table1[[#This Row],[Profit]]/Table1[[#This Row],[Sales]]</f>
        <v>-2.7903854790419165</v>
      </c>
      <c r="U777" s="2" t="s">
        <v>33</v>
      </c>
      <c r="V777" s="2" t="s">
        <v>136</v>
      </c>
      <c r="W777" s="2" t="s">
        <v>362</v>
      </c>
      <c r="X777" s="2" t="s">
        <v>1434</v>
      </c>
      <c r="Y777" s="2">
        <v>32707</v>
      </c>
      <c r="Z777" s="10">
        <v>42039</v>
      </c>
      <c r="AA777" s="14" t="str">
        <f>TEXT(Table1[[#This Row],[Order Date]],"mmmm")</f>
        <v>February</v>
      </c>
      <c r="AB777" s="8" t="str">
        <f>TEXT(Table1[[#This Row],[Order Date]],"yyyy")</f>
        <v>2015</v>
      </c>
      <c r="AC777" s="10">
        <v>42041</v>
      </c>
      <c r="AD777" s="2">
        <v>-149.1182</v>
      </c>
      <c r="AE777" s="2">
        <v>9</v>
      </c>
      <c r="AF777" s="2">
        <v>53.44</v>
      </c>
      <c r="AG777" s="2">
        <v>89993</v>
      </c>
      <c r="AH777" s="7" t="str">
        <f>IF(COUNTIF(Returns!$A$2:$A$1635,Orders!AG777)&gt;0,"Returned","Not Returned")</f>
        <v>Not Returned</v>
      </c>
    </row>
    <row r="778" spans="5:34" ht="12.75" customHeight="1" thickTop="1" thickBot="1">
      <c r="E778" s="11">
        <v>19333</v>
      </c>
      <c r="F778" s="12" t="s">
        <v>37</v>
      </c>
      <c r="G778" s="12">
        <v>0.1</v>
      </c>
      <c r="H778" s="12">
        <v>5.98</v>
      </c>
      <c r="I778" s="12">
        <v>5.35</v>
      </c>
      <c r="J778" s="12">
        <v>1364</v>
      </c>
      <c r="K778" s="7" t="str">
        <f>IF(COUNTIF(Table1[Customer ID],Table1[[#This Row],[Customer ID]])&gt;1,"Repeat Customer","One-Time Customer")</f>
        <v>One-Time Customer</v>
      </c>
      <c r="L778" s="12" t="s">
        <v>1436</v>
      </c>
      <c r="M778" s="12" t="s">
        <v>49</v>
      </c>
      <c r="N778" s="12" t="s">
        <v>40</v>
      </c>
      <c r="O778" s="12" t="s">
        <v>29</v>
      </c>
      <c r="P778" s="12" t="s">
        <v>93</v>
      </c>
      <c r="Q778" s="12" t="s">
        <v>59</v>
      </c>
      <c r="R778" s="12" t="s">
        <v>1437</v>
      </c>
      <c r="S778" s="12">
        <v>0.4</v>
      </c>
      <c r="T778" s="7">
        <f>Table1[[#This Row],[Profit]]/Table1[[#This Row],[Sales]]</f>
        <v>-1.5741192884548307</v>
      </c>
      <c r="U778" s="12" t="s">
        <v>33</v>
      </c>
      <c r="V778" s="12" t="s">
        <v>53</v>
      </c>
      <c r="W778" s="12" t="s">
        <v>415</v>
      </c>
      <c r="X778" s="12" t="s">
        <v>1418</v>
      </c>
      <c r="Y778" s="12">
        <v>20746</v>
      </c>
      <c r="Z778" s="13">
        <v>42080</v>
      </c>
      <c r="AA778" s="14" t="str">
        <f>TEXT(Table1[[#This Row],[Order Date]],"mmmm")</f>
        <v>March</v>
      </c>
      <c r="AB778" s="8" t="str">
        <f>TEXT(Table1[[#This Row],[Order Date]],"yyyy")</f>
        <v>2015</v>
      </c>
      <c r="AC778" s="13">
        <v>42080</v>
      </c>
      <c r="AD778" s="12">
        <v>-90.26</v>
      </c>
      <c r="AE778" s="12">
        <v>10</v>
      </c>
      <c r="AF778" s="12">
        <v>57.34</v>
      </c>
      <c r="AG778" s="12">
        <v>89994</v>
      </c>
      <c r="AH778" s="7" t="str">
        <f>IF(COUNTIF(Returns!$A$2:$A$1635,Orders!AG778)&gt;0,"Returned","Not Returned")</f>
        <v>Not Returned</v>
      </c>
    </row>
    <row r="779" spans="5:34" ht="12.75" customHeight="1" thickTop="1" thickBot="1">
      <c r="E779" s="9">
        <v>20539</v>
      </c>
      <c r="F779" s="2" t="s">
        <v>56</v>
      </c>
      <c r="G779" s="2">
        <v>0.03</v>
      </c>
      <c r="H779" s="2">
        <v>73.98</v>
      </c>
      <c r="I779" s="2">
        <v>14.52</v>
      </c>
      <c r="J779" s="2">
        <v>1367</v>
      </c>
      <c r="K779" s="7" t="str">
        <f>IF(COUNTIF(Table1[Customer ID],Table1[[#This Row],[Customer ID]])&gt;1,"Repeat Customer","One-Time Customer")</f>
        <v>One-Time Customer</v>
      </c>
      <c r="L779" s="2" t="s">
        <v>1438</v>
      </c>
      <c r="M779" s="2" t="s">
        <v>49</v>
      </c>
      <c r="N779" s="2" t="s">
        <v>114</v>
      </c>
      <c r="O779" s="2" t="s">
        <v>77</v>
      </c>
      <c r="P779" s="2" t="s">
        <v>180</v>
      </c>
      <c r="Q779" s="2" t="s">
        <v>59</v>
      </c>
      <c r="R779" s="2" t="s">
        <v>1140</v>
      </c>
      <c r="S779" s="2">
        <v>0.65</v>
      </c>
      <c r="T779" s="7">
        <f>Table1[[#This Row],[Profit]]/Table1[[#This Row],[Sales]]</f>
        <v>-4.1284687420906092</v>
      </c>
      <c r="U779" s="2" t="s">
        <v>33</v>
      </c>
      <c r="V779" s="2" t="s">
        <v>61</v>
      </c>
      <c r="W779" s="2" t="s">
        <v>130</v>
      </c>
      <c r="X779" s="2" t="s">
        <v>1439</v>
      </c>
      <c r="Y779" s="2">
        <v>79424</v>
      </c>
      <c r="Z779" s="10">
        <v>42011</v>
      </c>
      <c r="AA779" s="14" t="str">
        <f>TEXT(Table1[[#This Row],[Order Date]],"mmmm")</f>
        <v>January</v>
      </c>
      <c r="AB779" s="8" t="str">
        <f>TEXT(Table1[[#This Row],[Order Date]],"yyyy")</f>
        <v>2015</v>
      </c>
      <c r="AC779" s="10">
        <v>42014</v>
      </c>
      <c r="AD779" s="2">
        <v>-326.23159999999996</v>
      </c>
      <c r="AE779" s="2">
        <v>1</v>
      </c>
      <c r="AF779" s="2">
        <v>79.02</v>
      </c>
      <c r="AG779" s="2">
        <v>90513</v>
      </c>
      <c r="AH779" s="7" t="str">
        <f>IF(COUNTIF(Returns!$A$2:$A$1635,Orders!AG779)&gt;0,"Returned","Not Returned")</f>
        <v>Not Returned</v>
      </c>
    </row>
    <row r="780" spans="5:34" ht="12.75" customHeight="1" thickTop="1" thickBot="1">
      <c r="E780" s="11">
        <v>26034</v>
      </c>
      <c r="F780" s="12" t="s">
        <v>56</v>
      </c>
      <c r="G780" s="12">
        <v>0.09</v>
      </c>
      <c r="H780" s="12">
        <v>4.55</v>
      </c>
      <c r="I780" s="12">
        <v>1.49</v>
      </c>
      <c r="J780" s="12">
        <v>1368</v>
      </c>
      <c r="K780" s="7" t="str">
        <f>IF(COUNTIF(Table1[Customer ID],Table1[[#This Row],[Customer ID]])&gt;1,"Repeat Customer","One-Time Customer")</f>
        <v>One-Time Customer</v>
      </c>
      <c r="L780" s="12" t="s">
        <v>1440</v>
      </c>
      <c r="M780" s="12" t="s">
        <v>49</v>
      </c>
      <c r="N780" s="12" t="s">
        <v>114</v>
      </c>
      <c r="O780" s="12" t="s">
        <v>29</v>
      </c>
      <c r="P780" s="12" t="s">
        <v>109</v>
      </c>
      <c r="Q780" s="12" t="s">
        <v>59</v>
      </c>
      <c r="R780" s="12" t="s">
        <v>1441</v>
      </c>
      <c r="S780" s="12">
        <v>0.35</v>
      </c>
      <c r="T780" s="7">
        <f>Table1[[#This Row],[Profit]]/Table1[[#This Row],[Sales]]</f>
        <v>0.66396856581532415</v>
      </c>
      <c r="U780" s="12" t="s">
        <v>33</v>
      </c>
      <c r="V780" s="12" t="s">
        <v>61</v>
      </c>
      <c r="W780" s="12" t="s">
        <v>130</v>
      </c>
      <c r="X780" s="12" t="s">
        <v>1442</v>
      </c>
      <c r="Y780" s="12">
        <v>75901</v>
      </c>
      <c r="Z780" s="13">
        <v>42086</v>
      </c>
      <c r="AA780" s="14" t="str">
        <f>TEXT(Table1[[#This Row],[Order Date]],"mmmm")</f>
        <v>March</v>
      </c>
      <c r="AB780" s="8" t="str">
        <f>TEXT(Table1[[#This Row],[Order Date]],"yyyy")</f>
        <v>2015</v>
      </c>
      <c r="AC780" s="13">
        <v>42088</v>
      </c>
      <c r="AD780" s="12">
        <v>16.898</v>
      </c>
      <c r="AE780" s="12">
        <v>6</v>
      </c>
      <c r="AF780" s="12">
        <v>25.45</v>
      </c>
      <c r="AG780" s="12">
        <v>90514</v>
      </c>
      <c r="AH780" s="7" t="str">
        <f>IF(COUNTIF(Returns!$A$2:$A$1635,Orders!AG780)&gt;0,"Returned","Not Returned")</f>
        <v>Not Returned</v>
      </c>
    </row>
    <row r="781" spans="5:34" ht="12.75" customHeight="1" thickTop="1" thickBot="1">
      <c r="E781" s="9">
        <v>26035</v>
      </c>
      <c r="F781" s="2" t="s">
        <v>56</v>
      </c>
      <c r="G781" s="2">
        <v>7.0000000000000007E-2</v>
      </c>
      <c r="H781" s="2">
        <v>9.7799999999999994</v>
      </c>
      <c r="I781" s="2">
        <v>5.76</v>
      </c>
      <c r="J781" s="2">
        <v>1369</v>
      </c>
      <c r="K781" s="7" t="str">
        <f>IF(COUNTIF(Table1[Customer ID],Table1[[#This Row],[Customer ID]])&gt;1,"Repeat Customer","One-Time Customer")</f>
        <v>One-Time Customer</v>
      </c>
      <c r="L781" s="2" t="s">
        <v>1443</v>
      </c>
      <c r="M781" s="2" t="s">
        <v>27</v>
      </c>
      <c r="N781" s="2" t="s">
        <v>114</v>
      </c>
      <c r="O781" s="2" t="s">
        <v>29</v>
      </c>
      <c r="P781" s="2" t="s">
        <v>69</v>
      </c>
      <c r="Q781" s="2" t="s">
        <v>59</v>
      </c>
      <c r="R781" s="2" t="s">
        <v>1265</v>
      </c>
      <c r="S781" s="2">
        <v>0.35</v>
      </c>
      <c r="T781" s="7">
        <f>Table1[[#This Row],[Profit]]/Table1[[#This Row],[Sales]]</f>
        <v>0.18190028901734104</v>
      </c>
      <c r="U781" s="2" t="s">
        <v>33</v>
      </c>
      <c r="V781" s="2" t="s">
        <v>61</v>
      </c>
      <c r="W781" s="2" t="s">
        <v>130</v>
      </c>
      <c r="X781" s="2" t="s">
        <v>1444</v>
      </c>
      <c r="Y781" s="2">
        <v>76063</v>
      </c>
      <c r="Z781" s="10">
        <v>42086</v>
      </c>
      <c r="AA781" s="14" t="str">
        <f>TEXT(Table1[[#This Row],[Order Date]],"mmmm")</f>
        <v>March</v>
      </c>
      <c r="AB781" s="8" t="str">
        <f>TEXT(Table1[[#This Row],[Order Date]],"yyyy")</f>
        <v>2015</v>
      </c>
      <c r="AC781" s="10">
        <v>42088</v>
      </c>
      <c r="AD781" s="2">
        <v>20.14</v>
      </c>
      <c r="AE781" s="2">
        <v>11</v>
      </c>
      <c r="AF781" s="2">
        <v>110.72</v>
      </c>
      <c r="AG781" s="2">
        <v>90514</v>
      </c>
      <c r="AH781" s="7" t="str">
        <f>IF(COUNTIF(Returns!$A$2:$A$1635,Orders!AG781)&gt;0,"Returned","Not Returned")</f>
        <v>Not Returned</v>
      </c>
    </row>
    <row r="782" spans="5:34" ht="12.75" customHeight="1" thickTop="1" thickBot="1">
      <c r="E782" s="11">
        <v>24534</v>
      </c>
      <c r="F782" s="12" t="s">
        <v>47</v>
      </c>
      <c r="G782" s="12">
        <v>0.06</v>
      </c>
      <c r="H782" s="12">
        <v>44.01</v>
      </c>
      <c r="I782" s="12">
        <v>3.5</v>
      </c>
      <c r="J782" s="12">
        <v>1374</v>
      </c>
      <c r="K782" s="7" t="str">
        <f>IF(COUNTIF(Table1[Customer ID],Table1[[#This Row],[Customer ID]])&gt;1,"Repeat Customer","One-Time Customer")</f>
        <v>One-Time Customer</v>
      </c>
      <c r="L782" s="12" t="s">
        <v>1445</v>
      </c>
      <c r="M782" s="12" t="s">
        <v>49</v>
      </c>
      <c r="N782" s="12" t="s">
        <v>40</v>
      </c>
      <c r="O782" s="12" t="s">
        <v>29</v>
      </c>
      <c r="P782" s="12" t="s">
        <v>257</v>
      </c>
      <c r="Q782" s="12" t="s">
        <v>59</v>
      </c>
      <c r="R782" s="12" t="s">
        <v>1446</v>
      </c>
      <c r="S782" s="12">
        <v>0.59</v>
      </c>
      <c r="T782" s="7">
        <f>Table1[[#This Row],[Profit]]/Table1[[#This Row],[Sales]]</f>
        <v>-0.45232211333617384</v>
      </c>
      <c r="U782" s="12" t="s">
        <v>33</v>
      </c>
      <c r="V782" s="12" t="s">
        <v>34</v>
      </c>
      <c r="W782" s="12" t="s">
        <v>45</v>
      </c>
      <c r="X782" s="12" t="s">
        <v>1447</v>
      </c>
      <c r="Y782" s="12">
        <v>95207</v>
      </c>
      <c r="Z782" s="13">
        <v>42162</v>
      </c>
      <c r="AA782" s="14" t="str">
        <f>TEXT(Table1[[#This Row],[Order Date]],"mmmm")</f>
        <v>June</v>
      </c>
      <c r="AB782" s="8" t="str">
        <f>TEXT(Table1[[#This Row],[Order Date]],"yyyy")</f>
        <v>2015</v>
      </c>
      <c r="AC782" s="13">
        <v>42163</v>
      </c>
      <c r="AD782" s="12">
        <v>-21.231999999999999</v>
      </c>
      <c r="AE782" s="12">
        <v>1</v>
      </c>
      <c r="AF782" s="12">
        <v>46.94</v>
      </c>
      <c r="AG782" s="12">
        <v>88212</v>
      </c>
      <c r="AH782" s="7" t="str">
        <f>IF(COUNTIF(Returns!$A$2:$A$1635,Orders!AG782)&gt;0,"Returned","Not Returned")</f>
        <v>Not Returned</v>
      </c>
    </row>
    <row r="783" spans="5:34" ht="12.75" customHeight="1" thickTop="1" thickBot="1">
      <c r="E783" s="9">
        <v>19932</v>
      </c>
      <c r="F783" s="2" t="s">
        <v>106</v>
      </c>
      <c r="G783" s="2">
        <v>0.05</v>
      </c>
      <c r="H783" s="2">
        <v>2.89</v>
      </c>
      <c r="I783" s="2">
        <v>0.5</v>
      </c>
      <c r="J783" s="2">
        <v>1380</v>
      </c>
      <c r="K783" s="7" t="str">
        <f>IF(COUNTIF(Table1[Customer ID],Table1[[#This Row],[Customer ID]])&gt;1,"Repeat Customer","One-Time Customer")</f>
        <v>One-Time Customer</v>
      </c>
      <c r="L783" s="2" t="s">
        <v>1448</v>
      </c>
      <c r="M783" s="2" t="s">
        <v>49</v>
      </c>
      <c r="N783" s="2" t="s">
        <v>40</v>
      </c>
      <c r="O783" s="2" t="s">
        <v>29</v>
      </c>
      <c r="P783" s="2" t="s">
        <v>134</v>
      </c>
      <c r="Q783" s="2" t="s">
        <v>59</v>
      </c>
      <c r="R783" s="2" t="s">
        <v>789</v>
      </c>
      <c r="S783" s="2">
        <v>0.38</v>
      </c>
      <c r="T783" s="7">
        <f>Table1[[#This Row],[Profit]]/Table1[[#This Row],[Sales]]</f>
        <v>0.69</v>
      </c>
      <c r="U783" s="2" t="s">
        <v>33</v>
      </c>
      <c r="V783" s="2" t="s">
        <v>53</v>
      </c>
      <c r="W783" s="2" t="s">
        <v>197</v>
      </c>
      <c r="X783" s="2" t="s">
        <v>1449</v>
      </c>
      <c r="Y783" s="2">
        <v>3801</v>
      </c>
      <c r="Z783" s="10">
        <v>42182</v>
      </c>
      <c r="AA783" s="14" t="str">
        <f>TEXT(Table1[[#This Row],[Order Date]],"mmmm")</f>
        <v>June</v>
      </c>
      <c r="AB783" s="8" t="str">
        <f>TEXT(Table1[[#This Row],[Order Date]],"yyyy")</f>
        <v>2015</v>
      </c>
      <c r="AC783" s="10">
        <v>42188</v>
      </c>
      <c r="AD783" s="2">
        <v>18.0642</v>
      </c>
      <c r="AE783" s="2">
        <v>9</v>
      </c>
      <c r="AF783" s="2">
        <v>26.18</v>
      </c>
      <c r="AG783" s="2">
        <v>88213</v>
      </c>
      <c r="AH783" s="7" t="str">
        <f>IF(COUNTIF(Returns!$A$2:$A$1635,Orders!AG783)&gt;0,"Returned","Not Returned")</f>
        <v>Not Returned</v>
      </c>
    </row>
    <row r="784" spans="5:34" ht="12.75" customHeight="1" thickTop="1" thickBot="1">
      <c r="E784" s="11">
        <v>19018</v>
      </c>
      <c r="F784" s="12" t="s">
        <v>56</v>
      </c>
      <c r="G784" s="12">
        <v>0.03</v>
      </c>
      <c r="H784" s="12">
        <v>2.23</v>
      </c>
      <c r="I784" s="12">
        <v>4.57</v>
      </c>
      <c r="J784" s="12">
        <v>1383</v>
      </c>
      <c r="K784" s="7" t="str">
        <f>IF(COUNTIF(Table1[Customer ID],Table1[[#This Row],[Customer ID]])&gt;1,"Repeat Customer","One-Time Customer")</f>
        <v>One-Time Customer</v>
      </c>
      <c r="L784" s="12" t="s">
        <v>1450</v>
      </c>
      <c r="M784" s="12" t="s">
        <v>49</v>
      </c>
      <c r="N784" s="12" t="s">
        <v>114</v>
      </c>
      <c r="O784" s="12" t="s">
        <v>41</v>
      </c>
      <c r="P784" s="12" t="s">
        <v>50</v>
      </c>
      <c r="Q784" s="12" t="s">
        <v>51</v>
      </c>
      <c r="R784" s="12" t="s">
        <v>1451</v>
      </c>
      <c r="S784" s="12">
        <v>0.41</v>
      </c>
      <c r="T784" s="7">
        <f>Table1[[#This Row],[Profit]]/Table1[[#This Row],[Sales]]</f>
        <v>-3.2536636427076062</v>
      </c>
      <c r="U784" s="12" t="s">
        <v>33</v>
      </c>
      <c r="V784" s="12" t="s">
        <v>34</v>
      </c>
      <c r="W784" s="12" t="s">
        <v>212</v>
      </c>
      <c r="X784" s="12" t="s">
        <v>1391</v>
      </c>
      <c r="Y784" s="12">
        <v>84120</v>
      </c>
      <c r="Z784" s="13">
        <v>42125</v>
      </c>
      <c r="AA784" s="14" t="str">
        <f>TEXT(Table1[[#This Row],[Order Date]],"mmmm")</f>
        <v>May</v>
      </c>
      <c r="AB784" s="8" t="str">
        <f>TEXT(Table1[[#This Row],[Order Date]],"yyyy")</f>
        <v>2015</v>
      </c>
      <c r="AC784" s="13">
        <v>42126</v>
      </c>
      <c r="AD784" s="12">
        <v>-93.25</v>
      </c>
      <c r="AE784" s="12">
        <v>12</v>
      </c>
      <c r="AF784" s="12">
        <v>28.66</v>
      </c>
      <c r="AG784" s="12">
        <v>89406</v>
      </c>
      <c r="AH784" s="7" t="str">
        <f>IF(COUNTIF(Returns!$A$2:$A$1635,Orders!AG784)&gt;0,"Returned","Not Returned")</f>
        <v>Not Returned</v>
      </c>
    </row>
    <row r="785" spans="5:34" ht="12.75" customHeight="1" thickTop="1" thickBot="1">
      <c r="E785" s="9">
        <v>25790</v>
      </c>
      <c r="F785" s="2" t="s">
        <v>37</v>
      </c>
      <c r="G785" s="2">
        <v>7.0000000000000007E-2</v>
      </c>
      <c r="H785" s="2">
        <v>11.29</v>
      </c>
      <c r="I785" s="2">
        <v>5.03</v>
      </c>
      <c r="J785" s="2">
        <v>1384</v>
      </c>
      <c r="K785" s="7" t="str">
        <f>IF(COUNTIF(Table1[Customer ID],Table1[[#This Row],[Customer ID]])&gt;1,"Repeat Customer","One-Time Customer")</f>
        <v>Repeat Customer</v>
      </c>
      <c r="L785" s="2" t="s">
        <v>1452</v>
      </c>
      <c r="M785" s="2" t="s">
        <v>49</v>
      </c>
      <c r="N785" s="2" t="s">
        <v>114</v>
      </c>
      <c r="O785" s="2" t="s">
        <v>29</v>
      </c>
      <c r="P785" s="2" t="s">
        <v>141</v>
      </c>
      <c r="Q785" s="2" t="s">
        <v>59</v>
      </c>
      <c r="R785" s="2" t="s">
        <v>1453</v>
      </c>
      <c r="S785" s="2">
        <v>0.59</v>
      </c>
      <c r="T785" s="7">
        <f>Table1[[#This Row],[Profit]]/Table1[[#This Row],[Sales]]</f>
        <v>-1.3235103101152783</v>
      </c>
      <c r="U785" s="2" t="s">
        <v>33</v>
      </c>
      <c r="V785" s="2" t="s">
        <v>136</v>
      </c>
      <c r="W785" s="2" t="s">
        <v>137</v>
      </c>
      <c r="X785" s="2" t="s">
        <v>1454</v>
      </c>
      <c r="Y785" s="2">
        <v>22304</v>
      </c>
      <c r="Z785" s="10">
        <v>42185</v>
      </c>
      <c r="AA785" s="14" t="str">
        <f>TEXT(Table1[[#This Row],[Order Date]],"mmmm")</f>
        <v>June</v>
      </c>
      <c r="AB785" s="8" t="str">
        <f>TEXT(Table1[[#This Row],[Order Date]],"yyyy")</f>
        <v>2015</v>
      </c>
      <c r="AC785" s="10">
        <v>42187</v>
      </c>
      <c r="AD785" s="2">
        <v>-163.03</v>
      </c>
      <c r="AE785" s="2">
        <v>11</v>
      </c>
      <c r="AF785" s="2">
        <v>123.18</v>
      </c>
      <c r="AG785" s="2">
        <v>89407</v>
      </c>
      <c r="AH785" s="7" t="str">
        <f>IF(COUNTIF(Returns!$A$2:$A$1635,Orders!AG785)&gt;0,"Returned","Not Returned")</f>
        <v>Not Returned</v>
      </c>
    </row>
    <row r="786" spans="5:34" ht="12.75" customHeight="1" thickTop="1" thickBot="1">
      <c r="E786" s="11">
        <v>22984</v>
      </c>
      <c r="F786" s="12" t="s">
        <v>106</v>
      </c>
      <c r="G786" s="12">
        <v>0.02</v>
      </c>
      <c r="H786" s="12">
        <v>70.97</v>
      </c>
      <c r="I786" s="12">
        <v>3.5</v>
      </c>
      <c r="J786" s="12">
        <v>1384</v>
      </c>
      <c r="K786" s="7" t="str">
        <f>IF(COUNTIF(Table1[Customer ID],Table1[[#This Row],[Customer ID]])&gt;1,"Repeat Customer","One-Time Customer")</f>
        <v>Repeat Customer</v>
      </c>
      <c r="L786" s="12" t="s">
        <v>1452</v>
      </c>
      <c r="M786" s="12" t="s">
        <v>49</v>
      </c>
      <c r="N786" s="12" t="s">
        <v>114</v>
      </c>
      <c r="O786" s="12" t="s">
        <v>29</v>
      </c>
      <c r="P786" s="12" t="s">
        <v>257</v>
      </c>
      <c r="Q786" s="12" t="s">
        <v>59</v>
      </c>
      <c r="R786" s="12" t="s">
        <v>672</v>
      </c>
      <c r="S786" s="12">
        <v>0.59</v>
      </c>
      <c r="T786" s="7">
        <f>Table1[[#This Row],[Profit]]/Table1[[#This Row],[Sales]]</f>
        <v>1.5399161444714657E-2</v>
      </c>
      <c r="U786" s="12" t="s">
        <v>33</v>
      </c>
      <c r="V786" s="12" t="s">
        <v>136</v>
      </c>
      <c r="W786" s="12" t="s">
        <v>137</v>
      </c>
      <c r="X786" s="12" t="s">
        <v>1454</v>
      </c>
      <c r="Y786" s="12">
        <v>22304</v>
      </c>
      <c r="Z786" s="13">
        <v>42162</v>
      </c>
      <c r="AA786" s="14" t="str">
        <f>TEXT(Table1[[#This Row],[Order Date]],"mmmm")</f>
        <v>June</v>
      </c>
      <c r="AB786" s="8" t="str">
        <f>TEXT(Table1[[#This Row],[Order Date]],"yyyy")</f>
        <v>2015</v>
      </c>
      <c r="AC786" s="13">
        <v>42169</v>
      </c>
      <c r="AD786" s="12">
        <v>23.61599999999995</v>
      </c>
      <c r="AE786" s="12">
        <v>21</v>
      </c>
      <c r="AF786" s="12">
        <v>1533.59</v>
      </c>
      <c r="AG786" s="12">
        <v>89408</v>
      </c>
      <c r="AH786" s="7" t="str">
        <f>IF(COUNTIF(Returns!$A$2:$A$1635,Orders!AG786)&gt;0,"Returned","Not Returned")</f>
        <v>Not Returned</v>
      </c>
    </row>
    <row r="787" spans="5:34" ht="12.75" customHeight="1" thickTop="1" thickBot="1">
      <c r="E787" s="9">
        <v>18970</v>
      </c>
      <c r="F787" s="2" t="s">
        <v>47</v>
      </c>
      <c r="G787" s="2">
        <v>0.06</v>
      </c>
      <c r="H787" s="2">
        <v>1.74</v>
      </c>
      <c r="I787" s="2">
        <v>4.08</v>
      </c>
      <c r="J787" s="2">
        <v>1389</v>
      </c>
      <c r="K787" s="7" t="str">
        <f>IF(COUNTIF(Table1[Customer ID],Table1[[#This Row],[Customer ID]])&gt;1,"Repeat Customer","One-Time Customer")</f>
        <v>Repeat Customer</v>
      </c>
      <c r="L787" s="2" t="s">
        <v>1455</v>
      </c>
      <c r="M787" s="2" t="s">
        <v>49</v>
      </c>
      <c r="N787" s="2" t="s">
        <v>28</v>
      </c>
      <c r="O787" s="2" t="s">
        <v>41</v>
      </c>
      <c r="P787" s="2" t="s">
        <v>50</v>
      </c>
      <c r="Q787" s="2" t="s">
        <v>51</v>
      </c>
      <c r="R787" s="2" t="s">
        <v>219</v>
      </c>
      <c r="S787" s="2">
        <v>0.53</v>
      </c>
      <c r="T787" s="7">
        <f>Table1[[#This Row],[Profit]]/Table1[[#This Row],[Sales]]</f>
        <v>-3.9975451263537907</v>
      </c>
      <c r="U787" s="2" t="s">
        <v>33</v>
      </c>
      <c r="V787" s="2" t="s">
        <v>34</v>
      </c>
      <c r="W787" s="2" t="s">
        <v>45</v>
      </c>
      <c r="X787" s="2" t="s">
        <v>1456</v>
      </c>
      <c r="Y787" s="2">
        <v>94025</v>
      </c>
      <c r="Z787" s="10">
        <v>42029</v>
      </c>
      <c r="AA787" s="14" t="str">
        <f>TEXT(Table1[[#This Row],[Order Date]],"mmmm")</f>
        <v>January</v>
      </c>
      <c r="AB787" s="8" t="str">
        <f>TEXT(Table1[[#This Row],[Order Date]],"yyyy")</f>
        <v>2015</v>
      </c>
      <c r="AC787" s="10">
        <v>42030</v>
      </c>
      <c r="AD787" s="2">
        <v>-11.0732</v>
      </c>
      <c r="AE787" s="2">
        <v>1</v>
      </c>
      <c r="AF787" s="2">
        <v>2.77</v>
      </c>
      <c r="AG787" s="2">
        <v>88726</v>
      </c>
      <c r="AH787" s="7" t="str">
        <f>IF(COUNTIF(Returns!$A$2:$A$1635,Orders!AG787)&gt;0,"Returned","Not Returned")</f>
        <v>Not Returned</v>
      </c>
    </row>
    <row r="788" spans="5:34" ht="12.75" customHeight="1" thickTop="1" thickBot="1">
      <c r="E788" s="11">
        <v>19852</v>
      </c>
      <c r="F788" s="12" t="s">
        <v>25</v>
      </c>
      <c r="G788" s="12">
        <v>0.08</v>
      </c>
      <c r="H788" s="12">
        <v>2.62</v>
      </c>
      <c r="I788" s="12">
        <v>0.8</v>
      </c>
      <c r="J788" s="12">
        <v>1389</v>
      </c>
      <c r="K788" s="7" t="str">
        <f>IF(COUNTIF(Table1[Customer ID],Table1[[#This Row],[Customer ID]])&gt;1,"Repeat Customer","One-Time Customer")</f>
        <v>Repeat Customer</v>
      </c>
      <c r="L788" s="12" t="s">
        <v>1455</v>
      </c>
      <c r="M788" s="12" t="s">
        <v>27</v>
      </c>
      <c r="N788" s="12" t="s">
        <v>58</v>
      </c>
      <c r="O788" s="12" t="s">
        <v>29</v>
      </c>
      <c r="P788" s="12" t="s">
        <v>66</v>
      </c>
      <c r="Q788" s="12" t="s">
        <v>31</v>
      </c>
      <c r="R788" s="12" t="s">
        <v>1409</v>
      </c>
      <c r="S788" s="12">
        <v>0.39</v>
      </c>
      <c r="T788" s="7">
        <f>Table1[[#This Row],[Profit]]/Table1[[#This Row],[Sales]]</f>
        <v>0.69</v>
      </c>
      <c r="U788" s="12" t="s">
        <v>33</v>
      </c>
      <c r="V788" s="12" t="s">
        <v>34</v>
      </c>
      <c r="W788" s="12" t="s">
        <v>45</v>
      </c>
      <c r="X788" s="12" t="s">
        <v>1456</v>
      </c>
      <c r="Y788" s="12">
        <v>94025</v>
      </c>
      <c r="Z788" s="13">
        <v>42137</v>
      </c>
      <c r="AA788" s="14" t="str">
        <f>TEXT(Table1[[#This Row],[Order Date]],"mmmm")</f>
        <v>May</v>
      </c>
      <c r="AB788" s="8" t="str">
        <f>TEXT(Table1[[#This Row],[Order Date]],"yyyy")</f>
        <v>2015</v>
      </c>
      <c r="AC788" s="13">
        <v>42139</v>
      </c>
      <c r="AD788" s="12">
        <v>21.769499999999997</v>
      </c>
      <c r="AE788" s="12">
        <v>12</v>
      </c>
      <c r="AF788" s="12">
        <v>31.55</v>
      </c>
      <c r="AG788" s="12">
        <v>88728</v>
      </c>
      <c r="AH788" s="7" t="str">
        <f>IF(COUNTIF(Returns!$A$2:$A$1635,Orders!AG788)&gt;0,"Returned","Not Returned")</f>
        <v>Not Returned</v>
      </c>
    </row>
    <row r="789" spans="5:34" ht="12.75" customHeight="1" thickTop="1" thickBot="1">
      <c r="E789" s="9">
        <v>19111</v>
      </c>
      <c r="F789" s="2" t="s">
        <v>25</v>
      </c>
      <c r="G789" s="2">
        <v>0.09</v>
      </c>
      <c r="H789" s="2">
        <v>2.61</v>
      </c>
      <c r="I789" s="2">
        <v>0.5</v>
      </c>
      <c r="J789" s="2">
        <v>1389</v>
      </c>
      <c r="K789" s="7" t="str">
        <f>IF(COUNTIF(Table1[Customer ID],Table1[[#This Row],[Customer ID]])&gt;1,"Repeat Customer","One-Time Customer")</f>
        <v>Repeat Customer</v>
      </c>
      <c r="L789" s="2" t="s">
        <v>1455</v>
      </c>
      <c r="M789" s="2" t="s">
        <v>49</v>
      </c>
      <c r="N789" s="2" t="s">
        <v>114</v>
      </c>
      <c r="O789" s="2" t="s">
        <v>29</v>
      </c>
      <c r="P789" s="2" t="s">
        <v>134</v>
      </c>
      <c r="Q789" s="2" t="s">
        <v>59</v>
      </c>
      <c r="R789" s="2" t="s">
        <v>1138</v>
      </c>
      <c r="S789" s="2">
        <v>0.39</v>
      </c>
      <c r="T789" s="7">
        <f>Table1[[#This Row],[Profit]]/Table1[[#This Row],[Sales]]</f>
        <v>0.69</v>
      </c>
      <c r="U789" s="2" t="s">
        <v>33</v>
      </c>
      <c r="V789" s="2" t="s">
        <v>34</v>
      </c>
      <c r="W789" s="2" t="s">
        <v>45</v>
      </c>
      <c r="X789" s="2" t="s">
        <v>1456</v>
      </c>
      <c r="Y789" s="2">
        <v>94025</v>
      </c>
      <c r="Z789" s="10">
        <v>42158</v>
      </c>
      <c r="AA789" s="14" t="str">
        <f>TEXT(Table1[[#This Row],[Order Date]],"mmmm")</f>
        <v>June</v>
      </c>
      <c r="AB789" s="8" t="str">
        <f>TEXT(Table1[[#This Row],[Order Date]],"yyyy")</f>
        <v>2015</v>
      </c>
      <c r="AC789" s="10">
        <v>42160</v>
      </c>
      <c r="AD789" s="2">
        <v>29.380199999999995</v>
      </c>
      <c r="AE789" s="2">
        <v>17</v>
      </c>
      <c r="AF789" s="2">
        <v>42.58</v>
      </c>
      <c r="AG789" s="2">
        <v>88729</v>
      </c>
      <c r="AH789" s="7" t="str">
        <f>IF(COUNTIF(Returns!$A$2:$A$1635,Orders!AG789)&gt;0,"Returned","Not Returned")</f>
        <v>Not Returned</v>
      </c>
    </row>
    <row r="790" spans="5:34" ht="12.75" customHeight="1" thickTop="1" thickBot="1">
      <c r="E790" s="11">
        <v>18702</v>
      </c>
      <c r="F790" s="12" t="s">
        <v>47</v>
      </c>
      <c r="G790" s="12">
        <v>0.1</v>
      </c>
      <c r="H790" s="12">
        <v>8.17</v>
      </c>
      <c r="I790" s="12">
        <v>1.69</v>
      </c>
      <c r="J790" s="12">
        <v>1390</v>
      </c>
      <c r="K790" s="7" t="str">
        <f>IF(COUNTIF(Table1[Customer ID],Table1[[#This Row],[Customer ID]])&gt;1,"Repeat Customer","One-Time Customer")</f>
        <v>Repeat Customer</v>
      </c>
      <c r="L790" s="12" t="s">
        <v>1457</v>
      </c>
      <c r="M790" s="12" t="s">
        <v>49</v>
      </c>
      <c r="N790" s="12" t="s">
        <v>28</v>
      </c>
      <c r="O790" s="12" t="s">
        <v>29</v>
      </c>
      <c r="P790" s="12" t="s">
        <v>93</v>
      </c>
      <c r="Q790" s="12" t="s">
        <v>31</v>
      </c>
      <c r="R790" s="12" t="s">
        <v>1458</v>
      </c>
      <c r="S790" s="12">
        <v>0.38</v>
      </c>
      <c r="T790" s="7">
        <f>Table1[[#This Row],[Profit]]/Table1[[#This Row],[Sales]]</f>
        <v>0.69</v>
      </c>
      <c r="U790" s="12" t="s">
        <v>33</v>
      </c>
      <c r="V790" s="12" t="s">
        <v>34</v>
      </c>
      <c r="W790" s="12" t="s">
        <v>45</v>
      </c>
      <c r="X790" s="12" t="s">
        <v>1447</v>
      </c>
      <c r="Y790" s="12">
        <v>95207</v>
      </c>
      <c r="Z790" s="13">
        <v>42140</v>
      </c>
      <c r="AA790" s="14" t="str">
        <f>TEXT(Table1[[#This Row],[Order Date]],"mmmm")</f>
        <v>May</v>
      </c>
      <c r="AB790" s="8" t="str">
        <f>TEXT(Table1[[#This Row],[Order Date]],"yyyy")</f>
        <v>2015</v>
      </c>
      <c r="AC790" s="13">
        <v>42140</v>
      </c>
      <c r="AD790" s="12">
        <v>100.2984</v>
      </c>
      <c r="AE790" s="12">
        <v>19</v>
      </c>
      <c r="AF790" s="12">
        <v>145.36000000000001</v>
      </c>
      <c r="AG790" s="12">
        <v>88731</v>
      </c>
      <c r="AH790" s="7" t="str">
        <f>IF(COUNTIF(Returns!$A$2:$A$1635,Orders!AG790)&gt;0,"Returned","Not Returned")</f>
        <v>Not Returned</v>
      </c>
    </row>
    <row r="791" spans="5:34" ht="12.75" customHeight="1" thickTop="1" thickBot="1">
      <c r="E791" s="9">
        <v>18703</v>
      </c>
      <c r="F791" s="2" t="s">
        <v>47</v>
      </c>
      <c r="G791" s="2">
        <v>0.03</v>
      </c>
      <c r="H791" s="2">
        <v>110.99</v>
      </c>
      <c r="I791" s="2">
        <v>2.5</v>
      </c>
      <c r="J791" s="2">
        <v>1390</v>
      </c>
      <c r="K791" s="7" t="str">
        <f>IF(COUNTIF(Table1[Customer ID],Table1[[#This Row],[Customer ID]])&gt;1,"Repeat Customer","One-Time Customer")</f>
        <v>Repeat Customer</v>
      </c>
      <c r="L791" s="2" t="s">
        <v>1457</v>
      </c>
      <c r="M791" s="2" t="s">
        <v>49</v>
      </c>
      <c r="N791" s="2" t="s">
        <v>28</v>
      </c>
      <c r="O791" s="2" t="s">
        <v>77</v>
      </c>
      <c r="P791" s="2" t="s">
        <v>78</v>
      </c>
      <c r="Q791" s="2" t="s">
        <v>59</v>
      </c>
      <c r="R791" s="2" t="s">
        <v>501</v>
      </c>
      <c r="S791" s="2">
        <v>0.56999999999999995</v>
      </c>
      <c r="T791" s="7">
        <f>Table1[[#This Row],[Profit]]/Table1[[#This Row],[Sales]]</f>
        <v>0.69</v>
      </c>
      <c r="U791" s="2" t="s">
        <v>33</v>
      </c>
      <c r="V791" s="2" t="s">
        <v>34</v>
      </c>
      <c r="W791" s="2" t="s">
        <v>45</v>
      </c>
      <c r="X791" s="2" t="s">
        <v>1447</v>
      </c>
      <c r="Y791" s="2">
        <v>95207</v>
      </c>
      <c r="Z791" s="10">
        <v>42140</v>
      </c>
      <c r="AA791" s="14" t="str">
        <f>TEXT(Table1[[#This Row],[Order Date]],"mmmm")</f>
        <v>May</v>
      </c>
      <c r="AB791" s="8" t="str">
        <f>TEXT(Table1[[#This Row],[Order Date]],"yyyy")</f>
        <v>2015</v>
      </c>
      <c r="AC791" s="10">
        <v>42142</v>
      </c>
      <c r="AD791" s="2">
        <v>2495.3987999999999</v>
      </c>
      <c r="AE791" s="2">
        <v>38</v>
      </c>
      <c r="AF791" s="2">
        <v>3616.52</v>
      </c>
      <c r="AG791" s="2">
        <v>88731</v>
      </c>
      <c r="AH791" s="7" t="str">
        <f>IF(COUNTIF(Returns!$A$2:$A$1635,Orders!AG791)&gt;0,"Returned","Not Returned")</f>
        <v>Not Returned</v>
      </c>
    </row>
    <row r="792" spans="5:34" ht="12.75" customHeight="1" thickTop="1" thickBot="1">
      <c r="E792" s="11">
        <v>20523</v>
      </c>
      <c r="F792" s="12" t="s">
        <v>37</v>
      </c>
      <c r="G792" s="12">
        <v>0</v>
      </c>
      <c r="H792" s="12">
        <v>2.88</v>
      </c>
      <c r="I792" s="12">
        <v>0.7</v>
      </c>
      <c r="J792" s="12">
        <v>1391</v>
      </c>
      <c r="K792" s="7" t="str">
        <f>IF(COUNTIF(Table1[Customer ID],Table1[[#This Row],[Customer ID]])&gt;1,"Repeat Customer","One-Time Customer")</f>
        <v>Repeat Customer</v>
      </c>
      <c r="L792" s="12" t="s">
        <v>1459</v>
      </c>
      <c r="M792" s="12" t="s">
        <v>27</v>
      </c>
      <c r="N792" s="12" t="s">
        <v>114</v>
      </c>
      <c r="O792" s="12" t="s">
        <v>29</v>
      </c>
      <c r="P792" s="12" t="s">
        <v>30</v>
      </c>
      <c r="Q792" s="12" t="s">
        <v>31</v>
      </c>
      <c r="R792" s="12" t="s">
        <v>365</v>
      </c>
      <c r="S792" s="12">
        <v>0.56000000000000005</v>
      </c>
      <c r="T792" s="7">
        <f>Table1[[#This Row],[Profit]]/Table1[[#This Row],[Sales]]</f>
        <v>-1.3819095477386863E-2</v>
      </c>
      <c r="U792" s="12" t="s">
        <v>33</v>
      </c>
      <c r="V792" s="12" t="s">
        <v>34</v>
      </c>
      <c r="W792" s="12" t="s">
        <v>45</v>
      </c>
      <c r="X792" s="12" t="s">
        <v>1460</v>
      </c>
      <c r="Y792" s="12">
        <v>94086</v>
      </c>
      <c r="Z792" s="13">
        <v>42118</v>
      </c>
      <c r="AA792" s="14" t="str">
        <f>TEXT(Table1[[#This Row],[Order Date]],"mmmm")</f>
        <v>April</v>
      </c>
      <c r="AB792" s="8" t="str">
        <f>TEXT(Table1[[#This Row],[Order Date]],"yyyy")</f>
        <v>2015</v>
      </c>
      <c r="AC792" s="13">
        <v>42118</v>
      </c>
      <c r="AD792" s="12">
        <v>-0.10999999999999943</v>
      </c>
      <c r="AE792" s="12">
        <v>1</v>
      </c>
      <c r="AF792" s="12">
        <v>7.96</v>
      </c>
      <c r="AG792" s="12">
        <v>88727</v>
      </c>
      <c r="AH792" s="7" t="str">
        <f>IF(COUNTIF(Returns!$A$2:$A$1635,Orders!AG792)&gt;0,"Returned","Not Returned")</f>
        <v>Not Returned</v>
      </c>
    </row>
    <row r="793" spans="5:34" ht="12.75" customHeight="1" thickTop="1" thickBot="1">
      <c r="E793" s="9">
        <v>20163</v>
      </c>
      <c r="F793" s="2" t="s">
        <v>106</v>
      </c>
      <c r="G793" s="2">
        <v>7.0000000000000007E-2</v>
      </c>
      <c r="H793" s="2">
        <v>12.28</v>
      </c>
      <c r="I793" s="2">
        <v>6.13</v>
      </c>
      <c r="J793" s="2">
        <v>1391</v>
      </c>
      <c r="K793" s="7" t="str">
        <f>IF(COUNTIF(Table1[Customer ID],Table1[[#This Row],[Customer ID]])&gt;1,"Repeat Customer","One-Time Customer")</f>
        <v>Repeat Customer</v>
      </c>
      <c r="L793" s="2" t="s">
        <v>1459</v>
      </c>
      <c r="M793" s="2" t="s">
        <v>49</v>
      </c>
      <c r="N793" s="2" t="s">
        <v>58</v>
      </c>
      <c r="O793" s="2" t="s">
        <v>29</v>
      </c>
      <c r="P793" s="2" t="s">
        <v>141</v>
      </c>
      <c r="Q793" s="2" t="s">
        <v>59</v>
      </c>
      <c r="R793" s="2" t="s">
        <v>1461</v>
      </c>
      <c r="S793" s="2">
        <v>0.56999999999999995</v>
      </c>
      <c r="T793" s="7">
        <f>Table1[[#This Row],[Profit]]/Table1[[#This Row],[Sales]]</f>
        <v>3.9107779973818681E-2</v>
      </c>
      <c r="U793" s="2" t="s">
        <v>33</v>
      </c>
      <c r="V793" s="2" t="s">
        <v>34</v>
      </c>
      <c r="W793" s="2" t="s">
        <v>45</v>
      </c>
      <c r="X793" s="2" t="s">
        <v>1460</v>
      </c>
      <c r="Y793" s="2">
        <v>94086</v>
      </c>
      <c r="Z793" s="10">
        <v>42127</v>
      </c>
      <c r="AA793" s="14" t="str">
        <f>TEXT(Table1[[#This Row],[Order Date]],"mmmm")</f>
        <v>May</v>
      </c>
      <c r="AB793" s="8" t="str">
        <f>TEXT(Table1[[#This Row],[Order Date]],"yyyy")</f>
        <v>2015</v>
      </c>
      <c r="AC793" s="10">
        <v>42134</v>
      </c>
      <c r="AD793" s="2">
        <v>15.236000000000018</v>
      </c>
      <c r="AE793" s="2">
        <v>33</v>
      </c>
      <c r="AF793" s="2">
        <v>389.59</v>
      </c>
      <c r="AG793" s="2">
        <v>88730</v>
      </c>
      <c r="AH793" s="7" t="str">
        <f>IF(COUNTIF(Returns!$A$2:$A$1635,Orders!AG793)&gt;0,"Returned","Not Returned")</f>
        <v>Not Returned</v>
      </c>
    </row>
    <row r="794" spans="5:34" ht="12.75" customHeight="1" thickTop="1" thickBot="1">
      <c r="E794" s="11">
        <v>5297</v>
      </c>
      <c r="F794" s="12" t="s">
        <v>37</v>
      </c>
      <c r="G794" s="12">
        <v>0</v>
      </c>
      <c r="H794" s="12">
        <v>8.6</v>
      </c>
      <c r="I794" s="12">
        <v>6.19</v>
      </c>
      <c r="J794" s="12">
        <v>1402</v>
      </c>
      <c r="K794" s="7" t="str">
        <f>IF(COUNTIF(Table1[Customer ID],Table1[[#This Row],[Customer ID]])&gt;1,"Repeat Customer","One-Time Customer")</f>
        <v>Repeat Customer</v>
      </c>
      <c r="L794" s="12" t="s">
        <v>1462</v>
      </c>
      <c r="M794" s="12" t="s">
        <v>49</v>
      </c>
      <c r="N794" s="12" t="s">
        <v>28</v>
      </c>
      <c r="O794" s="12" t="s">
        <v>29</v>
      </c>
      <c r="P794" s="12" t="s">
        <v>109</v>
      </c>
      <c r="Q794" s="12" t="s">
        <v>59</v>
      </c>
      <c r="R794" s="12" t="s">
        <v>924</v>
      </c>
      <c r="S794" s="12">
        <v>0.38</v>
      </c>
      <c r="T794" s="7">
        <f>Table1[[#This Row],[Profit]]/Table1[[#This Row],[Sales]]</f>
        <v>-9.5678849717564587E-2</v>
      </c>
      <c r="U794" s="12" t="s">
        <v>33</v>
      </c>
      <c r="V794" s="12" t="s">
        <v>61</v>
      </c>
      <c r="W794" s="12" t="s">
        <v>178</v>
      </c>
      <c r="X794" s="12" t="s">
        <v>179</v>
      </c>
      <c r="Y794" s="12">
        <v>60653</v>
      </c>
      <c r="Z794" s="13">
        <v>42019</v>
      </c>
      <c r="AA794" s="14" t="str">
        <f>TEXT(Table1[[#This Row],[Order Date]],"mmmm")</f>
        <v>January</v>
      </c>
      <c r="AB794" s="8" t="str">
        <f>TEXT(Table1[[#This Row],[Order Date]],"yyyy")</f>
        <v>2015</v>
      </c>
      <c r="AC794" s="13">
        <v>42019</v>
      </c>
      <c r="AD794" s="12">
        <v>-42.8536</v>
      </c>
      <c r="AE794" s="12">
        <v>48</v>
      </c>
      <c r="AF794" s="12">
        <v>447.89</v>
      </c>
      <c r="AG794" s="12">
        <v>37729</v>
      </c>
      <c r="AH794" s="7" t="str">
        <f>IF(COUNTIF(Returns!$A$2:$A$1635,Orders!AG794)&gt;0,"Returned","Not Returned")</f>
        <v>Not Returned</v>
      </c>
    </row>
    <row r="795" spans="5:34" ht="12.75" customHeight="1" thickTop="1" thickBot="1">
      <c r="E795" s="9">
        <v>6080</v>
      </c>
      <c r="F795" s="2" t="s">
        <v>56</v>
      </c>
      <c r="G795" s="2">
        <v>0.04</v>
      </c>
      <c r="H795" s="2">
        <v>30.73</v>
      </c>
      <c r="I795" s="2">
        <v>4</v>
      </c>
      <c r="J795" s="2">
        <v>1402</v>
      </c>
      <c r="K795" s="7" t="str">
        <f>IF(COUNTIF(Table1[Customer ID],Table1[[#This Row],[Customer ID]])&gt;1,"Repeat Customer","One-Time Customer")</f>
        <v>Repeat Customer</v>
      </c>
      <c r="L795" s="2" t="s">
        <v>1462</v>
      </c>
      <c r="M795" s="2" t="s">
        <v>49</v>
      </c>
      <c r="N795" s="2" t="s">
        <v>40</v>
      </c>
      <c r="O795" s="2" t="s">
        <v>77</v>
      </c>
      <c r="P795" s="2" t="s">
        <v>180</v>
      </c>
      <c r="Q795" s="2" t="s">
        <v>59</v>
      </c>
      <c r="R795" s="2" t="s">
        <v>288</v>
      </c>
      <c r="S795" s="2">
        <v>0.75</v>
      </c>
      <c r="T795" s="7">
        <f>Table1[[#This Row],[Profit]]/Table1[[#This Row],[Sales]]</f>
        <v>-1.4632189409081951E-2</v>
      </c>
      <c r="U795" s="2" t="s">
        <v>33</v>
      </c>
      <c r="V795" s="2" t="s">
        <v>61</v>
      </c>
      <c r="W795" s="2" t="s">
        <v>178</v>
      </c>
      <c r="X795" s="2" t="s">
        <v>179</v>
      </c>
      <c r="Y795" s="2">
        <v>60653</v>
      </c>
      <c r="Z795" s="10">
        <v>42025</v>
      </c>
      <c r="AA795" s="14" t="str">
        <f>TEXT(Table1[[#This Row],[Order Date]],"mmmm")</f>
        <v>January</v>
      </c>
      <c r="AB795" s="8" t="str">
        <f>TEXT(Table1[[#This Row],[Order Date]],"yyyy")</f>
        <v>2015</v>
      </c>
      <c r="AC795" s="10">
        <v>42026</v>
      </c>
      <c r="AD795" s="2">
        <v>-20.79</v>
      </c>
      <c r="AE795" s="2">
        <v>48</v>
      </c>
      <c r="AF795" s="2">
        <v>1420.84</v>
      </c>
      <c r="AG795" s="2">
        <v>43079</v>
      </c>
      <c r="AH795" s="7" t="str">
        <f>IF(COUNTIF(Returns!$A$2:$A$1635,Orders!AG795)&gt;0,"Returned","Not Returned")</f>
        <v>Not Returned</v>
      </c>
    </row>
    <row r="796" spans="5:34" ht="12.75" customHeight="1" thickTop="1" thickBot="1">
      <c r="E796" s="11">
        <v>23297</v>
      </c>
      <c r="F796" s="12" t="s">
        <v>37</v>
      </c>
      <c r="G796" s="12">
        <v>0</v>
      </c>
      <c r="H796" s="12">
        <v>8.6</v>
      </c>
      <c r="I796" s="12">
        <v>6.19</v>
      </c>
      <c r="J796" s="12">
        <v>1405</v>
      </c>
      <c r="K796" s="7" t="str">
        <f>IF(COUNTIF(Table1[Customer ID],Table1[[#This Row],[Customer ID]])&gt;1,"Repeat Customer","One-Time Customer")</f>
        <v>Repeat Customer</v>
      </c>
      <c r="L796" s="12" t="s">
        <v>1463</v>
      </c>
      <c r="M796" s="12" t="s">
        <v>49</v>
      </c>
      <c r="N796" s="12" t="s">
        <v>28</v>
      </c>
      <c r="O796" s="12" t="s">
        <v>29</v>
      </c>
      <c r="P796" s="12" t="s">
        <v>109</v>
      </c>
      <c r="Q796" s="12" t="s">
        <v>59</v>
      </c>
      <c r="R796" s="12" t="s">
        <v>924</v>
      </c>
      <c r="S796" s="12">
        <v>0.38</v>
      </c>
      <c r="T796" s="7">
        <f>Table1[[#This Row],[Profit]]/Table1[[#This Row],[Sales]]</f>
        <v>-0.29661105653299991</v>
      </c>
      <c r="U796" s="12" t="s">
        <v>33</v>
      </c>
      <c r="V796" s="12" t="s">
        <v>61</v>
      </c>
      <c r="W796" s="12" t="s">
        <v>300</v>
      </c>
      <c r="X796" s="12" t="s">
        <v>1464</v>
      </c>
      <c r="Y796" s="12">
        <v>49017</v>
      </c>
      <c r="Z796" s="13">
        <v>42019</v>
      </c>
      <c r="AA796" s="14" t="str">
        <f>TEXT(Table1[[#This Row],[Order Date]],"mmmm")</f>
        <v>January</v>
      </c>
      <c r="AB796" s="8" t="str">
        <f>TEXT(Table1[[#This Row],[Order Date]],"yyyy")</f>
        <v>2015</v>
      </c>
      <c r="AC796" s="13">
        <v>42019</v>
      </c>
      <c r="AD796" s="12">
        <v>-33.211539999999999</v>
      </c>
      <c r="AE796" s="12">
        <v>12</v>
      </c>
      <c r="AF796" s="12">
        <v>111.97</v>
      </c>
      <c r="AG796" s="12">
        <v>86144</v>
      </c>
      <c r="AH796" s="7" t="str">
        <f>IF(COUNTIF(Returns!$A$2:$A$1635,Orders!AG796)&gt;0,"Returned","Not Returned")</f>
        <v>Not Returned</v>
      </c>
    </row>
    <row r="797" spans="5:34" ht="12.75" customHeight="1" thickTop="1" thickBot="1">
      <c r="E797" s="9">
        <v>24080</v>
      </c>
      <c r="F797" s="2" t="s">
        <v>56</v>
      </c>
      <c r="G797" s="2">
        <v>0.04</v>
      </c>
      <c r="H797" s="2">
        <v>30.73</v>
      </c>
      <c r="I797" s="2">
        <v>4</v>
      </c>
      <c r="J797" s="2">
        <v>1405</v>
      </c>
      <c r="K797" s="7" t="str">
        <f>IF(COUNTIF(Table1[Customer ID],Table1[[#This Row],[Customer ID]])&gt;1,"Repeat Customer","One-Time Customer")</f>
        <v>Repeat Customer</v>
      </c>
      <c r="L797" s="2" t="s">
        <v>1463</v>
      </c>
      <c r="M797" s="2" t="s">
        <v>49</v>
      </c>
      <c r="N797" s="2" t="s">
        <v>40</v>
      </c>
      <c r="O797" s="2" t="s">
        <v>77</v>
      </c>
      <c r="P797" s="2" t="s">
        <v>180</v>
      </c>
      <c r="Q797" s="2" t="s">
        <v>59</v>
      </c>
      <c r="R797" s="2" t="s">
        <v>288</v>
      </c>
      <c r="S797" s="2">
        <v>0.75</v>
      </c>
      <c r="T797" s="7">
        <f>Table1[[#This Row],[Profit]]/Table1[[#This Row],[Sales]]</f>
        <v>-5.8528757636327804E-2</v>
      </c>
      <c r="U797" s="2" t="s">
        <v>33</v>
      </c>
      <c r="V797" s="2" t="s">
        <v>61</v>
      </c>
      <c r="W797" s="2" t="s">
        <v>300</v>
      </c>
      <c r="X797" s="2" t="s">
        <v>1464</v>
      </c>
      <c r="Y797" s="2">
        <v>49017</v>
      </c>
      <c r="Z797" s="10">
        <v>42025</v>
      </c>
      <c r="AA797" s="14" t="str">
        <f>TEXT(Table1[[#This Row],[Order Date]],"mmmm")</f>
        <v>January</v>
      </c>
      <c r="AB797" s="8" t="str">
        <f>TEXT(Table1[[#This Row],[Order Date]],"yyyy")</f>
        <v>2015</v>
      </c>
      <c r="AC797" s="10">
        <v>42026</v>
      </c>
      <c r="AD797" s="2">
        <v>-20.79</v>
      </c>
      <c r="AE797" s="2">
        <v>12</v>
      </c>
      <c r="AF797" s="2">
        <v>355.21</v>
      </c>
      <c r="AG797" s="2">
        <v>86145</v>
      </c>
      <c r="AH797" s="7" t="str">
        <f>IF(COUNTIF(Returns!$A$2:$A$1635,Orders!AG797)&gt;0,"Returned","Not Returned")</f>
        <v>Not Returned</v>
      </c>
    </row>
    <row r="798" spans="5:34" ht="12.75" customHeight="1" thickTop="1" thickBot="1">
      <c r="E798" s="11">
        <v>19417</v>
      </c>
      <c r="F798" s="12" t="s">
        <v>56</v>
      </c>
      <c r="G798" s="12">
        <v>0</v>
      </c>
      <c r="H798" s="12">
        <v>65.989999999999995</v>
      </c>
      <c r="I798" s="12">
        <v>5.26</v>
      </c>
      <c r="J798" s="12">
        <v>1410</v>
      </c>
      <c r="K798" s="7" t="str">
        <f>IF(COUNTIF(Table1[Customer ID],Table1[[#This Row],[Customer ID]])&gt;1,"Repeat Customer","One-Time Customer")</f>
        <v>One-Time Customer</v>
      </c>
      <c r="L798" s="12" t="s">
        <v>1465</v>
      </c>
      <c r="M798" s="12" t="s">
        <v>49</v>
      </c>
      <c r="N798" s="12" t="s">
        <v>28</v>
      </c>
      <c r="O798" s="12" t="s">
        <v>77</v>
      </c>
      <c r="P798" s="12" t="s">
        <v>78</v>
      </c>
      <c r="Q798" s="12" t="s">
        <v>59</v>
      </c>
      <c r="R798" s="12" t="s">
        <v>1466</v>
      </c>
      <c r="S798" s="12">
        <v>0.59</v>
      </c>
      <c r="T798" s="7">
        <f>Table1[[#This Row],[Profit]]/Table1[[#This Row],[Sales]]</f>
        <v>0.69</v>
      </c>
      <c r="U798" s="12" t="s">
        <v>33</v>
      </c>
      <c r="V798" s="12" t="s">
        <v>34</v>
      </c>
      <c r="W798" s="12" t="s">
        <v>45</v>
      </c>
      <c r="X798" s="12" t="s">
        <v>1467</v>
      </c>
      <c r="Y798" s="12">
        <v>92553</v>
      </c>
      <c r="Z798" s="13">
        <v>42101</v>
      </c>
      <c r="AA798" s="14" t="str">
        <f>TEXT(Table1[[#This Row],[Order Date]],"mmmm")</f>
        <v>April</v>
      </c>
      <c r="AB798" s="8" t="str">
        <f>TEXT(Table1[[#This Row],[Order Date]],"yyyy")</f>
        <v>2015</v>
      </c>
      <c r="AC798" s="13">
        <v>42102</v>
      </c>
      <c r="AD798" s="12">
        <v>369.99869999999999</v>
      </c>
      <c r="AE798" s="12">
        <v>9</v>
      </c>
      <c r="AF798" s="12">
        <v>536.23</v>
      </c>
      <c r="AG798" s="12">
        <v>87086</v>
      </c>
      <c r="AH798" s="7" t="str">
        <f>IF(COUNTIF(Returns!$A$2:$A$1635,Orders!AG798)&gt;0,"Returned","Not Returned")</f>
        <v>Not Returned</v>
      </c>
    </row>
    <row r="799" spans="5:34" ht="12.75" customHeight="1" thickTop="1" thickBot="1">
      <c r="E799" s="9">
        <v>24407</v>
      </c>
      <c r="F799" s="2" t="s">
        <v>37</v>
      </c>
      <c r="G799" s="2">
        <v>0.08</v>
      </c>
      <c r="H799" s="2">
        <v>3.38</v>
      </c>
      <c r="I799" s="2">
        <v>0.85</v>
      </c>
      <c r="J799" s="2">
        <v>1412</v>
      </c>
      <c r="K799" s="7" t="str">
        <f>IF(COUNTIF(Table1[Customer ID],Table1[[#This Row],[Customer ID]])&gt;1,"Repeat Customer","One-Time Customer")</f>
        <v>One-Time Customer</v>
      </c>
      <c r="L799" s="2" t="s">
        <v>1468</v>
      </c>
      <c r="M799" s="2" t="s">
        <v>49</v>
      </c>
      <c r="N799" s="2" t="s">
        <v>28</v>
      </c>
      <c r="O799" s="2" t="s">
        <v>29</v>
      </c>
      <c r="P799" s="2" t="s">
        <v>30</v>
      </c>
      <c r="Q799" s="2" t="s">
        <v>31</v>
      </c>
      <c r="R799" s="2" t="s">
        <v>1469</v>
      </c>
      <c r="S799" s="2">
        <v>0.48</v>
      </c>
      <c r="T799" s="7">
        <f>Table1[[#This Row],[Profit]]/Table1[[#This Row],[Sales]]</f>
        <v>0.52701880958515845</v>
      </c>
      <c r="U799" s="2" t="s">
        <v>33</v>
      </c>
      <c r="V799" s="2" t="s">
        <v>34</v>
      </c>
      <c r="W799" s="2" t="s">
        <v>45</v>
      </c>
      <c r="X799" s="2" t="s">
        <v>1470</v>
      </c>
      <c r="Y799" s="2">
        <v>94043</v>
      </c>
      <c r="Z799" s="10">
        <v>42037</v>
      </c>
      <c r="AA799" s="14" t="str">
        <f>TEXT(Table1[[#This Row],[Order Date]],"mmmm")</f>
        <v>February</v>
      </c>
      <c r="AB799" s="8" t="str">
        <f>TEXT(Table1[[#This Row],[Order Date]],"yyyy")</f>
        <v>2015</v>
      </c>
      <c r="AC799" s="10">
        <v>42039</v>
      </c>
      <c r="AD799" s="2">
        <v>20.453600000000002</v>
      </c>
      <c r="AE799" s="2">
        <v>12</v>
      </c>
      <c r="AF799" s="2">
        <v>38.81</v>
      </c>
      <c r="AG799" s="2">
        <v>87087</v>
      </c>
      <c r="AH799" s="7" t="str">
        <f>IF(COUNTIF(Returns!$A$2:$A$1635,Orders!AG799)&gt;0,"Returned","Not Returned")</f>
        <v>Not Returned</v>
      </c>
    </row>
    <row r="800" spans="5:34" ht="12.75" customHeight="1" thickTop="1" thickBot="1">
      <c r="E800" s="11">
        <v>1417</v>
      </c>
      <c r="F800" s="12" t="s">
        <v>56</v>
      </c>
      <c r="G800" s="12">
        <v>0</v>
      </c>
      <c r="H800" s="12">
        <v>65.989999999999995</v>
      </c>
      <c r="I800" s="12">
        <v>5.26</v>
      </c>
      <c r="J800" s="12">
        <v>1413</v>
      </c>
      <c r="K800" s="7" t="str">
        <f>IF(COUNTIF(Table1[Customer ID],Table1[[#This Row],[Customer ID]])&gt;1,"Repeat Customer","One-Time Customer")</f>
        <v>Repeat Customer</v>
      </c>
      <c r="L800" s="12" t="s">
        <v>1471</v>
      </c>
      <c r="M800" s="12" t="s">
        <v>49</v>
      </c>
      <c r="N800" s="12" t="s">
        <v>28</v>
      </c>
      <c r="O800" s="12" t="s">
        <v>77</v>
      </c>
      <c r="P800" s="12" t="s">
        <v>78</v>
      </c>
      <c r="Q800" s="12" t="s">
        <v>59</v>
      </c>
      <c r="R800" s="12" t="s">
        <v>1466</v>
      </c>
      <c r="S800" s="12">
        <v>0.59</v>
      </c>
      <c r="T800" s="7">
        <f>Table1[[#This Row],[Profit]]/Table1[[#This Row],[Sales]]</f>
        <v>0.25280663148275928</v>
      </c>
      <c r="U800" s="12" t="s">
        <v>33</v>
      </c>
      <c r="V800" s="12" t="s">
        <v>53</v>
      </c>
      <c r="W800" s="12" t="s">
        <v>193</v>
      </c>
      <c r="X800" s="12" t="s">
        <v>194</v>
      </c>
      <c r="Y800" s="12">
        <v>2113</v>
      </c>
      <c r="Z800" s="13">
        <v>42101</v>
      </c>
      <c r="AA800" s="14" t="str">
        <f>TEXT(Table1[[#This Row],[Order Date]],"mmmm")</f>
        <v>April</v>
      </c>
      <c r="AB800" s="8" t="str">
        <f>TEXT(Table1[[#This Row],[Order Date]],"yyyy")</f>
        <v>2015</v>
      </c>
      <c r="AC800" s="13">
        <v>42102</v>
      </c>
      <c r="AD800" s="12">
        <v>542.25</v>
      </c>
      <c r="AE800" s="12">
        <v>36</v>
      </c>
      <c r="AF800" s="12">
        <v>2144.92</v>
      </c>
      <c r="AG800" s="12">
        <v>10277</v>
      </c>
      <c r="AH800" s="7" t="str">
        <f>IF(COUNTIF(Returns!$A$2:$A$1635,Orders!AG800)&gt;0,"Returned","Not Returned")</f>
        <v>Not Returned</v>
      </c>
    </row>
    <row r="801" spans="5:34" ht="12.75" customHeight="1" thickTop="1" thickBot="1">
      <c r="E801" s="9">
        <v>6406</v>
      </c>
      <c r="F801" s="2" t="s">
        <v>37</v>
      </c>
      <c r="G801" s="2">
        <v>0.02</v>
      </c>
      <c r="H801" s="2">
        <v>16.48</v>
      </c>
      <c r="I801" s="2">
        <v>1.99</v>
      </c>
      <c r="J801" s="2">
        <v>1413</v>
      </c>
      <c r="K801" s="7" t="str">
        <f>IF(COUNTIF(Table1[Customer ID],Table1[[#This Row],[Customer ID]])&gt;1,"Repeat Customer","One-Time Customer")</f>
        <v>Repeat Customer</v>
      </c>
      <c r="L801" s="2" t="s">
        <v>1471</v>
      </c>
      <c r="M801" s="2" t="s">
        <v>27</v>
      </c>
      <c r="N801" s="2" t="s">
        <v>28</v>
      </c>
      <c r="O801" s="2" t="s">
        <v>77</v>
      </c>
      <c r="P801" s="2" t="s">
        <v>180</v>
      </c>
      <c r="Q801" s="2" t="s">
        <v>51</v>
      </c>
      <c r="R801" s="2" t="s">
        <v>1472</v>
      </c>
      <c r="S801" s="2">
        <v>0.42</v>
      </c>
      <c r="T801" s="7">
        <f>Table1[[#This Row],[Profit]]/Table1[[#This Row],[Sales]]</f>
        <v>0.14365610037972593</v>
      </c>
      <c r="U801" s="2" t="s">
        <v>33</v>
      </c>
      <c r="V801" s="2" t="s">
        <v>53</v>
      </c>
      <c r="W801" s="2" t="s">
        <v>193</v>
      </c>
      <c r="X801" s="2" t="s">
        <v>194</v>
      </c>
      <c r="Y801" s="2">
        <v>2113</v>
      </c>
      <c r="Z801" s="10">
        <v>42037</v>
      </c>
      <c r="AA801" s="14" t="str">
        <f>TEXT(Table1[[#This Row],[Order Date]],"mmmm")</f>
        <v>February</v>
      </c>
      <c r="AB801" s="8" t="str">
        <f>TEXT(Table1[[#This Row],[Order Date]],"yyyy")</f>
        <v>2015</v>
      </c>
      <c r="AC801" s="10">
        <v>42039</v>
      </c>
      <c r="AD801" s="2">
        <v>69.61</v>
      </c>
      <c r="AE801" s="2">
        <v>27</v>
      </c>
      <c r="AF801" s="2">
        <v>484.56</v>
      </c>
      <c r="AG801" s="2">
        <v>45539</v>
      </c>
      <c r="AH801" s="7" t="str">
        <f>IF(COUNTIF(Returns!$A$2:$A$1635,Orders!AG801)&gt;0,"Returned","Not Returned")</f>
        <v>Not Returned</v>
      </c>
    </row>
    <row r="802" spans="5:34" ht="12.75" customHeight="1" thickTop="1" thickBot="1">
      <c r="E802" s="11">
        <v>25129</v>
      </c>
      <c r="F802" s="12" t="s">
        <v>47</v>
      </c>
      <c r="G802" s="12">
        <v>0.02</v>
      </c>
      <c r="H802" s="12">
        <v>417.4</v>
      </c>
      <c r="I802" s="12">
        <v>75.23</v>
      </c>
      <c r="J802" s="12">
        <v>1416</v>
      </c>
      <c r="K802" s="7" t="str">
        <f>IF(COUNTIF(Table1[Customer ID],Table1[[#This Row],[Customer ID]])&gt;1,"Repeat Customer","One-Time Customer")</f>
        <v>Repeat Customer</v>
      </c>
      <c r="L802" s="12" t="s">
        <v>1473</v>
      </c>
      <c r="M802" s="12" t="s">
        <v>39</v>
      </c>
      <c r="N802" s="12" t="s">
        <v>58</v>
      </c>
      <c r="O802" s="12" t="s">
        <v>41</v>
      </c>
      <c r="P802" s="12" t="s">
        <v>152</v>
      </c>
      <c r="Q802" s="12" t="s">
        <v>121</v>
      </c>
      <c r="R802" s="12" t="s">
        <v>710</v>
      </c>
      <c r="S802" s="12">
        <v>0.79</v>
      </c>
      <c r="T802" s="7">
        <f>Table1[[#This Row],[Profit]]/Table1[[#This Row],[Sales]]</f>
        <v>-1.3473088431909341</v>
      </c>
      <c r="U802" s="12" t="s">
        <v>33</v>
      </c>
      <c r="V802" s="12" t="s">
        <v>61</v>
      </c>
      <c r="W802" s="12" t="s">
        <v>703</v>
      </c>
      <c r="X802" s="12" t="s">
        <v>1474</v>
      </c>
      <c r="Y802" s="12">
        <v>46203</v>
      </c>
      <c r="Z802" s="13">
        <v>42130</v>
      </c>
      <c r="AA802" s="14" t="str">
        <f>TEXT(Table1[[#This Row],[Order Date]],"mmmm")</f>
        <v>May</v>
      </c>
      <c r="AB802" s="8" t="str">
        <f>TEXT(Table1[[#This Row],[Order Date]],"yyyy")</f>
        <v>2015</v>
      </c>
      <c r="AC802" s="13">
        <v>42131</v>
      </c>
      <c r="AD802" s="12">
        <v>-634.86540000000002</v>
      </c>
      <c r="AE802" s="12">
        <v>1</v>
      </c>
      <c r="AF802" s="12">
        <v>471.21</v>
      </c>
      <c r="AG802" s="12">
        <v>90538</v>
      </c>
      <c r="AH802" s="7" t="str">
        <f>IF(COUNTIF(Returns!$A$2:$A$1635,Orders!AG802)&gt;0,"Returned","Not Returned")</f>
        <v>Not Returned</v>
      </c>
    </row>
    <row r="803" spans="5:34" ht="12.75" customHeight="1" thickTop="1" thickBot="1">
      <c r="E803" s="9">
        <v>24722</v>
      </c>
      <c r="F803" s="2" t="s">
        <v>25</v>
      </c>
      <c r="G803" s="2">
        <v>0.04</v>
      </c>
      <c r="H803" s="2">
        <v>46.89</v>
      </c>
      <c r="I803" s="2">
        <v>5.0999999999999996</v>
      </c>
      <c r="J803" s="2">
        <v>1416</v>
      </c>
      <c r="K803" s="7" t="str">
        <f>IF(COUNTIF(Table1[Customer ID],Table1[[#This Row],[Customer ID]])&gt;1,"Repeat Customer","One-Time Customer")</f>
        <v>Repeat Customer</v>
      </c>
      <c r="L803" s="2" t="s">
        <v>1473</v>
      </c>
      <c r="M803" s="2" t="s">
        <v>49</v>
      </c>
      <c r="N803" s="2" t="s">
        <v>58</v>
      </c>
      <c r="O803" s="2" t="s">
        <v>29</v>
      </c>
      <c r="P803" s="2" t="s">
        <v>257</v>
      </c>
      <c r="Q803" s="2" t="s">
        <v>86</v>
      </c>
      <c r="R803" s="2" t="s">
        <v>1345</v>
      </c>
      <c r="S803" s="2">
        <v>0.46</v>
      </c>
      <c r="T803" s="7">
        <f>Table1[[#This Row],[Profit]]/Table1[[#This Row],[Sales]]</f>
        <v>0.47708230655495315</v>
      </c>
      <c r="U803" s="2" t="s">
        <v>33</v>
      </c>
      <c r="V803" s="2" t="s">
        <v>61</v>
      </c>
      <c r="W803" s="2" t="s">
        <v>703</v>
      </c>
      <c r="X803" s="2" t="s">
        <v>1474</v>
      </c>
      <c r="Y803" s="2">
        <v>46203</v>
      </c>
      <c r="Z803" s="10">
        <v>42180</v>
      </c>
      <c r="AA803" s="14" t="str">
        <f>TEXT(Table1[[#This Row],[Order Date]],"mmmm")</f>
        <v>June</v>
      </c>
      <c r="AB803" s="8" t="str">
        <f>TEXT(Table1[[#This Row],[Order Date]],"yyyy")</f>
        <v>2015</v>
      </c>
      <c r="AC803" s="10">
        <v>42182</v>
      </c>
      <c r="AD803" s="2">
        <v>87.12</v>
      </c>
      <c r="AE803" s="2">
        <v>4</v>
      </c>
      <c r="AF803" s="2">
        <v>182.61</v>
      </c>
      <c r="AG803" s="2">
        <v>90540</v>
      </c>
      <c r="AH803" s="7" t="str">
        <f>IF(COUNTIF(Returns!$A$2:$A$1635,Orders!AG803)&gt;0,"Returned","Not Returned")</f>
        <v>Not Returned</v>
      </c>
    </row>
    <row r="804" spans="5:34" ht="12.75" customHeight="1" thickTop="1" thickBot="1">
      <c r="E804" s="11">
        <v>22823</v>
      </c>
      <c r="F804" s="12" t="s">
        <v>106</v>
      </c>
      <c r="G804" s="12">
        <v>7.0000000000000007E-2</v>
      </c>
      <c r="H804" s="12">
        <v>4.84</v>
      </c>
      <c r="I804" s="12">
        <v>0.71</v>
      </c>
      <c r="J804" s="12">
        <v>1418</v>
      </c>
      <c r="K804" s="7" t="str">
        <f>IF(COUNTIF(Table1[Customer ID],Table1[[#This Row],[Customer ID]])&gt;1,"Repeat Customer","One-Time Customer")</f>
        <v>One-Time Customer</v>
      </c>
      <c r="L804" s="12" t="s">
        <v>1475</v>
      </c>
      <c r="M804" s="12" t="s">
        <v>49</v>
      </c>
      <c r="N804" s="12" t="s">
        <v>58</v>
      </c>
      <c r="O804" s="12" t="s">
        <v>29</v>
      </c>
      <c r="P804" s="12" t="s">
        <v>30</v>
      </c>
      <c r="Q804" s="12" t="s">
        <v>31</v>
      </c>
      <c r="R804" s="12" t="s">
        <v>1476</v>
      </c>
      <c r="S804" s="12">
        <v>0.52</v>
      </c>
      <c r="T804" s="7">
        <f>Table1[[#This Row],[Profit]]/Table1[[#This Row],[Sales]]</f>
        <v>0.69</v>
      </c>
      <c r="U804" s="12" t="s">
        <v>33</v>
      </c>
      <c r="V804" s="12" t="s">
        <v>61</v>
      </c>
      <c r="W804" s="12" t="s">
        <v>703</v>
      </c>
      <c r="X804" s="12" t="s">
        <v>1477</v>
      </c>
      <c r="Y804" s="12">
        <v>46901</v>
      </c>
      <c r="Z804" s="13">
        <v>42005</v>
      </c>
      <c r="AA804" s="14" t="str">
        <f>TEXT(Table1[[#This Row],[Order Date]],"mmmm")</f>
        <v>January</v>
      </c>
      <c r="AB804" s="8" t="str">
        <f>TEXT(Table1[[#This Row],[Order Date]],"yyyy")</f>
        <v>2015</v>
      </c>
      <c r="AC804" s="13">
        <v>42007</v>
      </c>
      <c r="AD804" s="12">
        <v>25.240199999999998</v>
      </c>
      <c r="AE804" s="12">
        <v>8</v>
      </c>
      <c r="AF804" s="12">
        <v>36.58</v>
      </c>
      <c r="AG804" s="12">
        <v>90539</v>
      </c>
      <c r="AH804" s="7" t="str">
        <f>IF(COUNTIF(Returns!$A$2:$A$1635,Orders!AG804)&gt;0,"Returned","Not Returned")</f>
        <v>Not Returned</v>
      </c>
    </row>
    <row r="805" spans="5:34" ht="12.75" customHeight="1" thickTop="1" thickBot="1">
      <c r="E805" s="9">
        <v>24295</v>
      </c>
      <c r="F805" s="2" t="s">
        <v>37</v>
      </c>
      <c r="G805" s="2">
        <v>0.01</v>
      </c>
      <c r="H805" s="2">
        <v>124.49</v>
      </c>
      <c r="I805" s="2">
        <v>51.94</v>
      </c>
      <c r="J805" s="2">
        <v>1419</v>
      </c>
      <c r="K805" s="7" t="str">
        <f>IF(COUNTIF(Table1[Customer ID],Table1[[#This Row],[Customer ID]])&gt;1,"Repeat Customer","One-Time Customer")</f>
        <v>One-Time Customer</v>
      </c>
      <c r="L805" s="2" t="s">
        <v>1478</v>
      </c>
      <c r="M805" s="2" t="s">
        <v>39</v>
      </c>
      <c r="N805" s="2" t="s">
        <v>58</v>
      </c>
      <c r="O805" s="2" t="s">
        <v>41</v>
      </c>
      <c r="P805" s="2" t="s">
        <v>152</v>
      </c>
      <c r="Q805" s="2" t="s">
        <v>121</v>
      </c>
      <c r="R805" s="2" t="s">
        <v>462</v>
      </c>
      <c r="S805" s="2">
        <v>0.63</v>
      </c>
      <c r="T805" s="7">
        <f>Table1[[#This Row],[Profit]]/Table1[[#This Row],[Sales]]</f>
        <v>-3.9844218726326958E-2</v>
      </c>
      <c r="U805" s="2" t="s">
        <v>33</v>
      </c>
      <c r="V805" s="2" t="s">
        <v>61</v>
      </c>
      <c r="W805" s="2" t="s">
        <v>703</v>
      </c>
      <c r="X805" s="2" t="s">
        <v>1479</v>
      </c>
      <c r="Y805" s="2">
        <v>47905</v>
      </c>
      <c r="Z805" s="10">
        <v>42180</v>
      </c>
      <c r="AA805" s="14" t="str">
        <f>TEXT(Table1[[#This Row],[Order Date]],"mmmm")</f>
        <v>June</v>
      </c>
      <c r="AB805" s="8" t="str">
        <f>TEXT(Table1[[#This Row],[Order Date]],"yyyy")</f>
        <v>2015</v>
      </c>
      <c r="AC805" s="10">
        <v>42181</v>
      </c>
      <c r="AD805" s="2">
        <v>-94.674644999999998</v>
      </c>
      <c r="AE805" s="2">
        <v>18</v>
      </c>
      <c r="AF805" s="2">
        <v>2376.12</v>
      </c>
      <c r="AG805" s="2">
        <v>90540</v>
      </c>
      <c r="AH805" s="7" t="str">
        <f>IF(COUNTIF(Returns!$A$2:$A$1635,Orders!AG805)&gt;0,"Returned","Not Returned")</f>
        <v>Not Returned</v>
      </c>
    </row>
    <row r="806" spans="5:34" ht="12.75" customHeight="1" thickTop="1" thickBot="1">
      <c r="E806" s="11">
        <v>19024</v>
      </c>
      <c r="F806" s="12" t="s">
        <v>106</v>
      </c>
      <c r="G806" s="12">
        <v>0.05</v>
      </c>
      <c r="H806" s="12">
        <v>350.99</v>
      </c>
      <c r="I806" s="12">
        <v>39</v>
      </c>
      <c r="J806" s="12">
        <v>1424</v>
      </c>
      <c r="K806" s="7" t="str">
        <f>IF(COUNTIF(Table1[Customer ID],Table1[[#This Row],[Customer ID]])&gt;1,"Repeat Customer","One-Time Customer")</f>
        <v>Repeat Customer</v>
      </c>
      <c r="L806" s="12" t="s">
        <v>1480</v>
      </c>
      <c r="M806" s="12" t="s">
        <v>39</v>
      </c>
      <c r="N806" s="12" t="s">
        <v>40</v>
      </c>
      <c r="O806" s="12" t="s">
        <v>41</v>
      </c>
      <c r="P806" s="12" t="s">
        <v>42</v>
      </c>
      <c r="Q806" s="12" t="s">
        <v>43</v>
      </c>
      <c r="R806" s="12" t="s">
        <v>1269</v>
      </c>
      <c r="S806" s="12">
        <v>0.55000000000000004</v>
      </c>
      <c r="T806" s="7">
        <f>Table1[[#This Row],[Profit]]/Table1[[#This Row],[Sales]]</f>
        <v>0.44239706689671393</v>
      </c>
      <c r="U806" s="12" t="s">
        <v>33</v>
      </c>
      <c r="V806" s="12" t="s">
        <v>34</v>
      </c>
      <c r="W806" s="12" t="s">
        <v>255</v>
      </c>
      <c r="X806" s="12" t="s">
        <v>1481</v>
      </c>
      <c r="Y806" s="12">
        <v>80112</v>
      </c>
      <c r="Z806" s="13">
        <v>42016</v>
      </c>
      <c r="AA806" s="14" t="str">
        <f>TEXT(Table1[[#This Row],[Order Date]],"mmmm")</f>
        <v>January</v>
      </c>
      <c r="AB806" s="8" t="str">
        <f>TEXT(Table1[[#This Row],[Order Date]],"yyyy")</f>
        <v>2015</v>
      </c>
      <c r="AC806" s="13">
        <v>42018</v>
      </c>
      <c r="AD806" s="12">
        <v>451.28039999999999</v>
      </c>
      <c r="AE806" s="12">
        <v>3</v>
      </c>
      <c r="AF806" s="12">
        <v>1020.08</v>
      </c>
      <c r="AG806" s="12">
        <v>89448</v>
      </c>
      <c r="AH806" s="7" t="str">
        <f>IF(COUNTIF(Returns!$A$2:$A$1635,Orders!AG806)&gt;0,"Returned","Not Returned")</f>
        <v>Not Returned</v>
      </c>
    </row>
    <row r="807" spans="5:34" ht="12.75" customHeight="1" thickTop="1" thickBot="1">
      <c r="E807" s="9">
        <v>19025</v>
      </c>
      <c r="F807" s="2" t="s">
        <v>106</v>
      </c>
      <c r="G807" s="2">
        <v>0</v>
      </c>
      <c r="H807" s="2">
        <v>8.74</v>
      </c>
      <c r="I807" s="2">
        <v>1.39</v>
      </c>
      <c r="J807" s="2">
        <v>1424</v>
      </c>
      <c r="K807" s="7" t="str">
        <f>IF(COUNTIF(Table1[Customer ID],Table1[[#This Row],[Customer ID]])&gt;1,"Repeat Customer","One-Time Customer")</f>
        <v>Repeat Customer</v>
      </c>
      <c r="L807" s="2" t="s">
        <v>1480</v>
      </c>
      <c r="M807" s="2" t="s">
        <v>49</v>
      </c>
      <c r="N807" s="2" t="s">
        <v>40</v>
      </c>
      <c r="O807" s="2" t="s">
        <v>29</v>
      </c>
      <c r="P807" s="2" t="s">
        <v>69</v>
      </c>
      <c r="Q807" s="2" t="s">
        <v>59</v>
      </c>
      <c r="R807" s="2" t="s">
        <v>1482</v>
      </c>
      <c r="S807" s="2">
        <v>0.38</v>
      </c>
      <c r="T807" s="7">
        <f>Table1[[#This Row],[Profit]]/Table1[[#This Row],[Sales]]</f>
        <v>0.69</v>
      </c>
      <c r="U807" s="2" t="s">
        <v>33</v>
      </c>
      <c r="V807" s="2" t="s">
        <v>34</v>
      </c>
      <c r="W807" s="2" t="s">
        <v>255</v>
      </c>
      <c r="X807" s="2" t="s">
        <v>1481</v>
      </c>
      <c r="Y807" s="2">
        <v>80112</v>
      </c>
      <c r="Z807" s="10">
        <v>42016</v>
      </c>
      <c r="AA807" s="14" t="str">
        <f>TEXT(Table1[[#This Row],[Order Date]],"mmmm")</f>
        <v>January</v>
      </c>
      <c r="AB807" s="8" t="str">
        <f>TEXT(Table1[[#This Row],[Order Date]],"yyyy")</f>
        <v>2015</v>
      </c>
      <c r="AC807" s="10">
        <v>42020</v>
      </c>
      <c r="AD807" s="2">
        <v>44.988</v>
      </c>
      <c r="AE807" s="2">
        <v>7</v>
      </c>
      <c r="AF807" s="2">
        <v>65.2</v>
      </c>
      <c r="AG807" s="2">
        <v>89448</v>
      </c>
      <c r="AH807" s="7" t="str">
        <f>IF(COUNTIF(Returns!$A$2:$A$1635,Orders!AG807)&gt;0,"Returned","Not Returned")</f>
        <v>Not Returned</v>
      </c>
    </row>
    <row r="808" spans="5:34" ht="12.75" customHeight="1" thickTop="1" thickBot="1">
      <c r="E808" s="11">
        <v>19026</v>
      </c>
      <c r="F808" s="12" t="s">
        <v>106</v>
      </c>
      <c r="G808" s="12">
        <v>0.02</v>
      </c>
      <c r="H808" s="12">
        <v>1.98</v>
      </c>
      <c r="I808" s="12">
        <v>0.7</v>
      </c>
      <c r="J808" s="12">
        <v>1424</v>
      </c>
      <c r="K808" s="7" t="str">
        <f>IF(COUNTIF(Table1[Customer ID],Table1[[#This Row],[Customer ID]])&gt;1,"Repeat Customer","One-Time Customer")</f>
        <v>Repeat Customer</v>
      </c>
      <c r="L808" s="12" t="s">
        <v>1480</v>
      </c>
      <c r="M808" s="12" t="s">
        <v>49</v>
      </c>
      <c r="N808" s="12" t="s">
        <v>40</v>
      </c>
      <c r="O808" s="12" t="s">
        <v>29</v>
      </c>
      <c r="P808" s="12" t="s">
        <v>66</v>
      </c>
      <c r="Q808" s="12" t="s">
        <v>31</v>
      </c>
      <c r="R808" s="12" t="s">
        <v>395</v>
      </c>
      <c r="S808" s="12">
        <v>0.83</v>
      </c>
      <c r="T808" s="7">
        <f>Table1[[#This Row],[Profit]]/Table1[[#This Row],[Sales]]</f>
        <v>-0.9177866312527666</v>
      </c>
      <c r="U808" s="12" t="s">
        <v>33</v>
      </c>
      <c r="V808" s="12" t="s">
        <v>34</v>
      </c>
      <c r="W808" s="12" t="s">
        <v>255</v>
      </c>
      <c r="X808" s="12" t="s">
        <v>1481</v>
      </c>
      <c r="Y808" s="12">
        <v>80112</v>
      </c>
      <c r="Z808" s="13">
        <v>42016</v>
      </c>
      <c r="AA808" s="14" t="str">
        <f>TEXT(Table1[[#This Row],[Order Date]],"mmmm")</f>
        <v>January</v>
      </c>
      <c r="AB808" s="8" t="str">
        <f>TEXT(Table1[[#This Row],[Order Date]],"yyyy")</f>
        <v>2015</v>
      </c>
      <c r="AC808" s="13">
        <v>42020</v>
      </c>
      <c r="AD808" s="12">
        <v>-20.732799999999997</v>
      </c>
      <c r="AE808" s="12">
        <v>11</v>
      </c>
      <c r="AF808" s="12">
        <v>22.59</v>
      </c>
      <c r="AG808" s="12">
        <v>89448</v>
      </c>
      <c r="AH808" s="7" t="str">
        <f>IF(COUNTIF(Returns!$A$2:$A$1635,Orders!AG808)&gt;0,"Returned","Not Returned")</f>
        <v>Not Returned</v>
      </c>
    </row>
    <row r="809" spans="5:34" ht="12.75" customHeight="1" thickTop="1" thickBot="1">
      <c r="E809" s="9">
        <v>23620</v>
      </c>
      <c r="F809" s="2" t="s">
        <v>37</v>
      </c>
      <c r="G809" s="2">
        <v>0.05</v>
      </c>
      <c r="H809" s="2">
        <v>8.0399999999999991</v>
      </c>
      <c r="I809" s="2">
        <v>8.94</v>
      </c>
      <c r="J809" s="2">
        <v>1424</v>
      </c>
      <c r="K809" s="7" t="str">
        <f>IF(COUNTIF(Table1[Customer ID],Table1[[#This Row],[Customer ID]])&gt;1,"Repeat Customer","One-Time Customer")</f>
        <v>Repeat Customer</v>
      </c>
      <c r="L809" s="2" t="s">
        <v>1480</v>
      </c>
      <c r="M809" s="2" t="s">
        <v>49</v>
      </c>
      <c r="N809" s="2" t="s">
        <v>40</v>
      </c>
      <c r="O809" s="2" t="s">
        <v>29</v>
      </c>
      <c r="P809" s="2" t="s">
        <v>109</v>
      </c>
      <c r="Q809" s="2" t="s">
        <v>59</v>
      </c>
      <c r="R809" s="2" t="s">
        <v>1040</v>
      </c>
      <c r="S809" s="2">
        <v>0.4</v>
      </c>
      <c r="T809" s="7">
        <f>Table1[[#This Row],[Profit]]/Table1[[#This Row],[Sales]]</f>
        <v>-1.3546044825313115</v>
      </c>
      <c r="U809" s="2" t="s">
        <v>33</v>
      </c>
      <c r="V809" s="2" t="s">
        <v>34</v>
      </c>
      <c r="W809" s="2" t="s">
        <v>255</v>
      </c>
      <c r="X809" s="2" t="s">
        <v>1481</v>
      </c>
      <c r="Y809" s="2">
        <v>80112</v>
      </c>
      <c r="Z809" s="10">
        <v>42175</v>
      </c>
      <c r="AA809" s="14" t="str">
        <f>TEXT(Table1[[#This Row],[Order Date]],"mmmm")</f>
        <v>June</v>
      </c>
      <c r="AB809" s="8" t="str">
        <f>TEXT(Table1[[#This Row],[Order Date]],"yyyy")</f>
        <v>2015</v>
      </c>
      <c r="AC809" s="10">
        <v>42177</v>
      </c>
      <c r="AD809" s="2">
        <v>-164.39479999999998</v>
      </c>
      <c r="AE809" s="2">
        <v>15</v>
      </c>
      <c r="AF809" s="2">
        <v>121.36</v>
      </c>
      <c r="AG809" s="2">
        <v>89449</v>
      </c>
      <c r="AH809" s="7" t="str">
        <f>IF(COUNTIF(Returns!$A$2:$A$1635,Orders!AG809)&gt;0,"Returned","Not Returned")</f>
        <v>Not Returned</v>
      </c>
    </row>
    <row r="810" spans="5:34" ht="12.75" customHeight="1" thickTop="1" thickBot="1">
      <c r="E810" s="11">
        <v>22824</v>
      </c>
      <c r="F810" s="12" t="s">
        <v>106</v>
      </c>
      <c r="G810" s="12">
        <v>0.04</v>
      </c>
      <c r="H810" s="12">
        <v>2036.48</v>
      </c>
      <c r="I810" s="12">
        <v>14.7</v>
      </c>
      <c r="J810" s="12">
        <v>1425</v>
      </c>
      <c r="K810" s="7" t="str">
        <f>IF(COUNTIF(Table1[Customer ID],Table1[[#This Row],[Customer ID]])&gt;1,"Repeat Customer","One-Time Customer")</f>
        <v>One-Time Customer</v>
      </c>
      <c r="L810" s="12" t="s">
        <v>1483</v>
      </c>
      <c r="M810" s="12" t="s">
        <v>39</v>
      </c>
      <c r="N810" s="12" t="s">
        <v>58</v>
      </c>
      <c r="O810" s="12" t="s">
        <v>77</v>
      </c>
      <c r="P810" s="12" t="s">
        <v>85</v>
      </c>
      <c r="Q810" s="12" t="s">
        <v>43</v>
      </c>
      <c r="R810" s="12" t="s">
        <v>633</v>
      </c>
      <c r="S810" s="12">
        <v>0.55000000000000004</v>
      </c>
      <c r="T810" s="7">
        <f>Table1[[#This Row],[Profit]]/Table1[[#This Row],[Sales]]</f>
        <v>-2.3802331067155986</v>
      </c>
      <c r="U810" s="12" t="s">
        <v>33</v>
      </c>
      <c r="V810" s="12" t="s">
        <v>34</v>
      </c>
      <c r="W810" s="12" t="s">
        <v>255</v>
      </c>
      <c r="X810" s="12" t="s">
        <v>256</v>
      </c>
      <c r="Y810" s="12">
        <v>80525</v>
      </c>
      <c r="Z810" s="13">
        <v>42005</v>
      </c>
      <c r="AA810" s="14" t="str">
        <f>TEXT(Table1[[#This Row],[Order Date]],"mmmm")</f>
        <v>January</v>
      </c>
      <c r="AB810" s="8" t="str">
        <f>TEXT(Table1[[#This Row],[Order Date]],"yyyy")</f>
        <v>2015</v>
      </c>
      <c r="AC810" s="13">
        <v>42010</v>
      </c>
      <c r="AD810" s="12">
        <v>-4793.0039999999999</v>
      </c>
      <c r="AE810" s="12">
        <v>1</v>
      </c>
      <c r="AF810" s="12">
        <v>2013.67</v>
      </c>
      <c r="AG810" s="12">
        <v>89450</v>
      </c>
      <c r="AH810" s="7" t="str">
        <f>IF(COUNTIF(Returns!$A$2:$A$1635,Orders!AG810)&gt;0,"Returned","Not Returned")</f>
        <v>Not Returned</v>
      </c>
    </row>
    <row r="811" spans="5:34" ht="12.75" customHeight="1" thickTop="1" thickBot="1">
      <c r="E811" s="9">
        <v>22407</v>
      </c>
      <c r="F811" s="2" t="s">
        <v>106</v>
      </c>
      <c r="G811" s="2">
        <v>0.09</v>
      </c>
      <c r="H811" s="2">
        <v>125.99</v>
      </c>
      <c r="I811" s="2">
        <v>2.5</v>
      </c>
      <c r="J811" s="2">
        <v>1427</v>
      </c>
      <c r="K811" s="7" t="str">
        <f>IF(COUNTIF(Table1[Customer ID],Table1[[#This Row],[Customer ID]])&gt;1,"Repeat Customer","One-Time Customer")</f>
        <v>One-Time Customer</v>
      </c>
      <c r="L811" s="2" t="s">
        <v>1484</v>
      </c>
      <c r="M811" s="2" t="s">
        <v>49</v>
      </c>
      <c r="N811" s="2" t="s">
        <v>40</v>
      </c>
      <c r="O811" s="2" t="s">
        <v>77</v>
      </c>
      <c r="P811" s="2" t="s">
        <v>78</v>
      </c>
      <c r="Q811" s="2" t="s">
        <v>59</v>
      </c>
      <c r="R811" s="2" t="s">
        <v>1148</v>
      </c>
      <c r="S811" s="2">
        <v>0.6</v>
      </c>
      <c r="T811" s="7">
        <f>Table1[[#This Row],[Profit]]/Table1[[#This Row],[Sales]]</f>
        <v>0.69</v>
      </c>
      <c r="U811" s="2" t="s">
        <v>33</v>
      </c>
      <c r="V811" s="2" t="s">
        <v>61</v>
      </c>
      <c r="W811" s="2" t="s">
        <v>300</v>
      </c>
      <c r="X811" s="2" t="s">
        <v>1485</v>
      </c>
      <c r="Y811" s="2">
        <v>48708</v>
      </c>
      <c r="Z811" s="10">
        <v>42040</v>
      </c>
      <c r="AA811" s="14" t="str">
        <f>TEXT(Table1[[#This Row],[Order Date]],"mmmm")</f>
        <v>February</v>
      </c>
      <c r="AB811" s="8" t="str">
        <f>TEXT(Table1[[#This Row],[Order Date]],"yyyy")</f>
        <v>2015</v>
      </c>
      <c r="AC811" s="10">
        <v>42044</v>
      </c>
      <c r="AD811" s="2">
        <v>1258.7876999999999</v>
      </c>
      <c r="AE811" s="2">
        <v>18</v>
      </c>
      <c r="AF811" s="2">
        <v>1824.33</v>
      </c>
      <c r="AG811" s="2">
        <v>90905</v>
      </c>
      <c r="AH811" s="7" t="str">
        <f>IF(COUNTIF(Returns!$A$2:$A$1635,Orders!AG811)&gt;0,"Returned","Not Returned")</f>
        <v>Not Returned</v>
      </c>
    </row>
    <row r="812" spans="5:34" ht="12.75" customHeight="1" thickTop="1" thickBot="1">
      <c r="E812" s="11">
        <v>19810</v>
      </c>
      <c r="F812" s="12" t="s">
        <v>37</v>
      </c>
      <c r="G812" s="12">
        <v>0.05</v>
      </c>
      <c r="H812" s="12">
        <v>9.7799999999999994</v>
      </c>
      <c r="I812" s="12">
        <v>1.39</v>
      </c>
      <c r="J812" s="12">
        <v>1432</v>
      </c>
      <c r="K812" s="7" t="str">
        <f>IF(COUNTIF(Table1[Customer ID],Table1[[#This Row],[Customer ID]])&gt;1,"Repeat Customer","One-Time Customer")</f>
        <v>Repeat Customer</v>
      </c>
      <c r="L812" s="12" t="s">
        <v>1486</v>
      </c>
      <c r="M812" s="12" t="s">
        <v>49</v>
      </c>
      <c r="N812" s="12" t="s">
        <v>28</v>
      </c>
      <c r="O812" s="12" t="s">
        <v>29</v>
      </c>
      <c r="P812" s="12" t="s">
        <v>69</v>
      </c>
      <c r="Q812" s="12" t="s">
        <v>59</v>
      </c>
      <c r="R812" s="12" t="s">
        <v>1265</v>
      </c>
      <c r="S812" s="12">
        <v>0.39</v>
      </c>
      <c r="T812" s="7">
        <f>Table1[[#This Row],[Profit]]/Table1[[#This Row],[Sales]]</f>
        <v>0.69</v>
      </c>
      <c r="U812" s="12" t="s">
        <v>33</v>
      </c>
      <c r="V812" s="12" t="s">
        <v>61</v>
      </c>
      <c r="W812" s="12" t="s">
        <v>703</v>
      </c>
      <c r="X812" s="12" t="s">
        <v>1474</v>
      </c>
      <c r="Y812" s="12">
        <v>46203</v>
      </c>
      <c r="Z812" s="13">
        <v>42068</v>
      </c>
      <c r="AA812" s="14" t="str">
        <f>TEXT(Table1[[#This Row],[Order Date]],"mmmm")</f>
        <v>March</v>
      </c>
      <c r="AB812" s="8" t="str">
        <f>TEXT(Table1[[#This Row],[Order Date]],"yyyy")</f>
        <v>2015</v>
      </c>
      <c r="AC812" s="13">
        <v>42069</v>
      </c>
      <c r="AD812" s="12">
        <v>74.278499999999994</v>
      </c>
      <c r="AE812" s="12">
        <v>11</v>
      </c>
      <c r="AF812" s="12">
        <v>107.65</v>
      </c>
      <c r="AG812" s="12">
        <v>86826</v>
      </c>
      <c r="AH812" s="7" t="str">
        <f>IF(COUNTIF(Returns!$A$2:$A$1635,Orders!AG812)&gt;0,"Returned","Not Returned")</f>
        <v>Not Returned</v>
      </c>
    </row>
    <row r="813" spans="5:34" ht="12.75" customHeight="1" thickTop="1" thickBot="1">
      <c r="E813" s="9">
        <v>18762</v>
      </c>
      <c r="F813" s="2" t="s">
        <v>106</v>
      </c>
      <c r="G813" s="2">
        <v>7.0000000000000007E-2</v>
      </c>
      <c r="H813" s="2">
        <v>10.98</v>
      </c>
      <c r="I813" s="2">
        <v>4.8</v>
      </c>
      <c r="J813" s="2">
        <v>1432</v>
      </c>
      <c r="K813" s="7" t="str">
        <f>IF(COUNTIF(Table1[Customer ID],Table1[[#This Row],[Customer ID]])&gt;1,"Repeat Customer","One-Time Customer")</f>
        <v>Repeat Customer</v>
      </c>
      <c r="L813" s="2" t="s">
        <v>1486</v>
      </c>
      <c r="M813" s="2" t="s">
        <v>49</v>
      </c>
      <c r="N813" s="2" t="s">
        <v>28</v>
      </c>
      <c r="O813" s="2" t="s">
        <v>29</v>
      </c>
      <c r="P813" s="2" t="s">
        <v>69</v>
      </c>
      <c r="Q813" s="2" t="s">
        <v>59</v>
      </c>
      <c r="R813" s="2" t="s">
        <v>536</v>
      </c>
      <c r="S813" s="2">
        <v>0.36</v>
      </c>
      <c r="T813" s="7">
        <f>Table1[[#This Row],[Profit]]/Table1[[#This Row],[Sales]]</f>
        <v>0.32031959324496095</v>
      </c>
      <c r="U813" s="2" t="s">
        <v>33</v>
      </c>
      <c r="V813" s="2" t="s">
        <v>61</v>
      </c>
      <c r="W813" s="2" t="s">
        <v>703</v>
      </c>
      <c r="X813" s="2" t="s">
        <v>1474</v>
      </c>
      <c r="Y813" s="2">
        <v>46203</v>
      </c>
      <c r="Z813" s="10">
        <v>42175</v>
      </c>
      <c r="AA813" s="14" t="str">
        <f>TEXT(Table1[[#This Row],[Order Date]],"mmmm")</f>
        <v>June</v>
      </c>
      <c r="AB813" s="8" t="str">
        <f>TEXT(Table1[[#This Row],[Order Date]],"yyyy")</f>
        <v>2015</v>
      </c>
      <c r="AC813" s="10">
        <v>42182</v>
      </c>
      <c r="AD813" s="2">
        <v>52.92</v>
      </c>
      <c r="AE813" s="2">
        <v>16</v>
      </c>
      <c r="AF813" s="2">
        <v>165.21</v>
      </c>
      <c r="AG813" s="2">
        <v>86827</v>
      </c>
      <c r="AH813" s="7" t="str">
        <f>IF(COUNTIF(Returns!$A$2:$A$1635,Orders!AG813)&gt;0,"Returned","Not Returned")</f>
        <v>Not Returned</v>
      </c>
    </row>
    <row r="814" spans="5:34" ht="12.75" customHeight="1" thickTop="1" thickBot="1">
      <c r="E814" s="11">
        <v>19811</v>
      </c>
      <c r="F814" s="12" t="s">
        <v>37</v>
      </c>
      <c r="G814" s="12">
        <v>0.02</v>
      </c>
      <c r="H814" s="12">
        <v>3.28</v>
      </c>
      <c r="I814" s="12">
        <v>3.97</v>
      </c>
      <c r="J814" s="12">
        <v>1433</v>
      </c>
      <c r="K814" s="7" t="str">
        <f>IF(COUNTIF(Table1[Customer ID],Table1[[#This Row],[Customer ID]])&gt;1,"Repeat Customer","One-Time Customer")</f>
        <v>Repeat Customer</v>
      </c>
      <c r="L814" s="12" t="s">
        <v>1487</v>
      </c>
      <c r="M814" s="12" t="s">
        <v>27</v>
      </c>
      <c r="N814" s="12" t="s">
        <v>28</v>
      </c>
      <c r="O814" s="12" t="s">
        <v>29</v>
      </c>
      <c r="P814" s="12" t="s">
        <v>30</v>
      </c>
      <c r="Q814" s="12" t="s">
        <v>31</v>
      </c>
      <c r="R814" s="12" t="s">
        <v>1009</v>
      </c>
      <c r="S814" s="12">
        <v>0.56000000000000005</v>
      </c>
      <c r="T814" s="7">
        <f>Table1[[#This Row],[Profit]]/Table1[[#This Row],[Sales]]</f>
        <v>-2.6381709741550696</v>
      </c>
      <c r="U814" s="12" t="s">
        <v>33</v>
      </c>
      <c r="V814" s="12" t="s">
        <v>61</v>
      </c>
      <c r="W814" s="12" t="s">
        <v>703</v>
      </c>
      <c r="X814" s="12" t="s">
        <v>1488</v>
      </c>
      <c r="Y814" s="12">
        <v>47130</v>
      </c>
      <c r="Z814" s="13">
        <v>42068</v>
      </c>
      <c r="AA814" s="14" t="str">
        <f>TEXT(Table1[[#This Row],[Order Date]],"mmmm")</f>
        <v>March</v>
      </c>
      <c r="AB814" s="8" t="str">
        <f>TEXT(Table1[[#This Row],[Order Date]],"yyyy")</f>
        <v>2015</v>
      </c>
      <c r="AC814" s="13">
        <v>42069</v>
      </c>
      <c r="AD814" s="12">
        <v>-66.349999999999994</v>
      </c>
      <c r="AE814" s="12">
        <v>7</v>
      </c>
      <c r="AF814" s="12">
        <v>25.15</v>
      </c>
      <c r="AG814" s="12">
        <v>86826</v>
      </c>
      <c r="AH814" s="7" t="str">
        <f>IF(COUNTIF(Returns!$A$2:$A$1635,Orders!AG814)&gt;0,"Returned","Not Returned")</f>
        <v>Not Returned</v>
      </c>
    </row>
    <row r="815" spans="5:34" ht="12.75" customHeight="1" thickTop="1" thickBot="1">
      <c r="E815" s="9">
        <v>20124</v>
      </c>
      <c r="F815" s="2" t="s">
        <v>25</v>
      </c>
      <c r="G815" s="2">
        <v>7.0000000000000007E-2</v>
      </c>
      <c r="H815" s="2">
        <v>300.98</v>
      </c>
      <c r="I815" s="2">
        <v>64.73</v>
      </c>
      <c r="J815" s="2">
        <v>1433</v>
      </c>
      <c r="K815" s="7" t="str">
        <f>IF(COUNTIF(Table1[Customer ID],Table1[[#This Row],[Customer ID]])&gt;1,"Repeat Customer","One-Time Customer")</f>
        <v>Repeat Customer</v>
      </c>
      <c r="L815" s="2" t="s">
        <v>1487</v>
      </c>
      <c r="M815" s="2" t="s">
        <v>39</v>
      </c>
      <c r="N815" s="2" t="s">
        <v>28</v>
      </c>
      <c r="O815" s="2" t="s">
        <v>41</v>
      </c>
      <c r="P815" s="2" t="s">
        <v>42</v>
      </c>
      <c r="Q815" s="2" t="s">
        <v>43</v>
      </c>
      <c r="R815" s="2" t="s">
        <v>1489</v>
      </c>
      <c r="S815" s="2">
        <v>0.56000000000000005</v>
      </c>
      <c r="T815" s="7">
        <f>Table1[[#This Row],[Profit]]/Table1[[#This Row],[Sales]]</f>
        <v>0.32659442406593309</v>
      </c>
      <c r="U815" s="2" t="s">
        <v>33</v>
      </c>
      <c r="V815" s="2" t="s">
        <v>61</v>
      </c>
      <c r="W815" s="2" t="s">
        <v>703</v>
      </c>
      <c r="X815" s="2" t="s">
        <v>1488</v>
      </c>
      <c r="Y815" s="2">
        <v>47130</v>
      </c>
      <c r="Z815" s="10">
        <v>42143</v>
      </c>
      <c r="AA815" s="14" t="str">
        <f>TEXT(Table1[[#This Row],[Order Date]],"mmmm")</f>
        <v>May</v>
      </c>
      <c r="AB815" s="8" t="str">
        <f>TEXT(Table1[[#This Row],[Order Date]],"yyyy")</f>
        <v>2015</v>
      </c>
      <c r="AC815" s="10">
        <v>42145</v>
      </c>
      <c r="AD815" s="2">
        <v>1399.6400000000003</v>
      </c>
      <c r="AE815" s="2">
        <v>14</v>
      </c>
      <c r="AF815" s="2">
        <v>4285.5600000000004</v>
      </c>
      <c r="AG815" s="2">
        <v>86828</v>
      </c>
      <c r="AH815" s="7" t="str">
        <f>IF(COUNTIF(Returns!$A$2:$A$1635,Orders!AG815)&gt;0,"Returned","Not Returned")</f>
        <v>Not Returned</v>
      </c>
    </row>
    <row r="816" spans="5:34" ht="12.75" customHeight="1" thickTop="1" thickBot="1">
      <c r="E816" s="11">
        <v>20125</v>
      </c>
      <c r="F816" s="12" t="s">
        <v>25</v>
      </c>
      <c r="G816" s="12">
        <v>0.01</v>
      </c>
      <c r="H816" s="12">
        <v>20.98</v>
      </c>
      <c r="I816" s="12">
        <v>45</v>
      </c>
      <c r="J816" s="12">
        <v>1433</v>
      </c>
      <c r="K816" s="7" t="str">
        <f>IF(COUNTIF(Table1[Customer ID],Table1[[#This Row],[Customer ID]])&gt;1,"Repeat Customer","One-Time Customer")</f>
        <v>Repeat Customer</v>
      </c>
      <c r="L816" s="12" t="s">
        <v>1487</v>
      </c>
      <c r="M816" s="12" t="s">
        <v>39</v>
      </c>
      <c r="N816" s="12" t="s">
        <v>28</v>
      </c>
      <c r="O816" s="12" t="s">
        <v>29</v>
      </c>
      <c r="P816" s="12" t="s">
        <v>141</v>
      </c>
      <c r="Q816" s="12" t="s">
        <v>43</v>
      </c>
      <c r="R816" s="12" t="s">
        <v>1490</v>
      </c>
      <c r="S816" s="12">
        <v>0.61</v>
      </c>
      <c r="T816" s="7">
        <f>Table1[[#This Row],[Profit]]/Table1[[#This Row],[Sales]]</f>
        <v>0.36847173606601563</v>
      </c>
      <c r="U816" s="12" t="s">
        <v>33</v>
      </c>
      <c r="V816" s="12" t="s">
        <v>61</v>
      </c>
      <c r="W816" s="12" t="s">
        <v>703</v>
      </c>
      <c r="X816" s="12" t="s">
        <v>1488</v>
      </c>
      <c r="Y816" s="12">
        <v>47130</v>
      </c>
      <c r="Z816" s="13">
        <v>42143</v>
      </c>
      <c r="AA816" s="14" t="str">
        <f>TEXT(Table1[[#This Row],[Order Date]],"mmmm")</f>
        <v>May</v>
      </c>
      <c r="AB816" s="8" t="str">
        <f>TEXT(Table1[[#This Row],[Order Date]],"yyyy")</f>
        <v>2015</v>
      </c>
      <c r="AC816" s="13">
        <v>42143</v>
      </c>
      <c r="AD816" s="12">
        <v>232.64200000000028</v>
      </c>
      <c r="AE816" s="12">
        <v>28</v>
      </c>
      <c r="AF816" s="12">
        <v>631.37</v>
      </c>
      <c r="AG816" s="12">
        <v>86828</v>
      </c>
      <c r="AH816" s="7" t="str">
        <f>IF(COUNTIF(Returns!$A$2:$A$1635,Orders!AG816)&gt;0,"Returned","Not Returned")</f>
        <v>Not Returned</v>
      </c>
    </row>
    <row r="817" spans="5:34" ht="12.75" customHeight="1" thickTop="1" thickBot="1">
      <c r="E817" s="9">
        <v>21955</v>
      </c>
      <c r="F817" s="2" t="s">
        <v>47</v>
      </c>
      <c r="G817" s="2">
        <v>0.01</v>
      </c>
      <c r="H817" s="2">
        <v>80.98</v>
      </c>
      <c r="I817" s="2">
        <v>35</v>
      </c>
      <c r="J817" s="2">
        <v>1438</v>
      </c>
      <c r="K817" s="7" t="str">
        <f>IF(COUNTIF(Table1[Customer ID],Table1[[#This Row],[Customer ID]])&gt;1,"Repeat Customer","One-Time Customer")</f>
        <v>One-Time Customer</v>
      </c>
      <c r="L817" s="2" t="s">
        <v>1491</v>
      </c>
      <c r="M817" s="2" t="s">
        <v>49</v>
      </c>
      <c r="N817" s="2" t="s">
        <v>28</v>
      </c>
      <c r="O817" s="2" t="s">
        <v>29</v>
      </c>
      <c r="P817" s="2" t="s">
        <v>141</v>
      </c>
      <c r="Q817" s="2" t="s">
        <v>236</v>
      </c>
      <c r="R817" s="2" t="s">
        <v>987</v>
      </c>
      <c r="S817" s="2">
        <v>0.83</v>
      </c>
      <c r="T817" s="7">
        <f>Table1[[#This Row],[Profit]]/Table1[[#This Row],[Sales]]</f>
        <v>-1.528482992943285</v>
      </c>
      <c r="U817" s="2" t="s">
        <v>33</v>
      </c>
      <c r="V817" s="2" t="s">
        <v>53</v>
      </c>
      <c r="W817" s="2" t="s">
        <v>154</v>
      </c>
      <c r="X817" s="2" t="s">
        <v>1492</v>
      </c>
      <c r="Y817" s="2">
        <v>44035</v>
      </c>
      <c r="Z817" s="10">
        <v>42026</v>
      </c>
      <c r="AA817" s="14" t="str">
        <f>TEXT(Table1[[#This Row],[Order Date]],"mmmm")</f>
        <v>January</v>
      </c>
      <c r="AB817" s="8" t="str">
        <f>TEXT(Table1[[#This Row],[Order Date]],"yyyy")</f>
        <v>2015</v>
      </c>
      <c r="AC817" s="10">
        <v>42028</v>
      </c>
      <c r="AD817" s="2">
        <v>-409.37360000000001</v>
      </c>
      <c r="AE817" s="2">
        <v>3</v>
      </c>
      <c r="AF817" s="2">
        <v>267.83</v>
      </c>
      <c r="AG817" s="2">
        <v>90120</v>
      </c>
      <c r="AH817" s="7" t="str">
        <f>IF(COUNTIF(Returns!$A$2:$A$1635,Orders!AG817)&gt;0,"Returned","Not Returned")</f>
        <v>Not Returned</v>
      </c>
    </row>
    <row r="818" spans="5:34" ht="12.75" customHeight="1" thickTop="1" thickBot="1">
      <c r="E818" s="11">
        <v>23415</v>
      </c>
      <c r="F818" s="12" t="s">
        <v>47</v>
      </c>
      <c r="G818" s="12">
        <v>0.05</v>
      </c>
      <c r="H818" s="12">
        <v>6.48</v>
      </c>
      <c r="I818" s="12">
        <v>6.22</v>
      </c>
      <c r="J818" s="12">
        <v>1439</v>
      </c>
      <c r="K818" s="7" t="str">
        <f>IF(COUNTIF(Table1[Customer ID],Table1[[#This Row],[Customer ID]])&gt;1,"Repeat Customer","One-Time Customer")</f>
        <v>One-Time Customer</v>
      </c>
      <c r="L818" s="12" t="s">
        <v>1493</v>
      </c>
      <c r="M818" s="12" t="s">
        <v>49</v>
      </c>
      <c r="N818" s="12" t="s">
        <v>28</v>
      </c>
      <c r="O818" s="12" t="s">
        <v>29</v>
      </c>
      <c r="P818" s="12" t="s">
        <v>93</v>
      </c>
      <c r="Q818" s="12" t="s">
        <v>59</v>
      </c>
      <c r="R818" s="12" t="s">
        <v>1431</v>
      </c>
      <c r="S818" s="12">
        <v>0.37</v>
      </c>
      <c r="T818" s="7">
        <f>Table1[[#This Row],[Profit]]/Table1[[#This Row],[Sales]]</f>
        <v>-1.3546132339235788</v>
      </c>
      <c r="U818" s="12" t="s">
        <v>33</v>
      </c>
      <c r="V818" s="12" t="s">
        <v>53</v>
      </c>
      <c r="W818" s="12" t="s">
        <v>154</v>
      </c>
      <c r="X818" s="12" t="s">
        <v>1494</v>
      </c>
      <c r="Y818" s="12">
        <v>44117</v>
      </c>
      <c r="Z818" s="13">
        <v>42122</v>
      </c>
      <c r="AA818" s="14" t="str">
        <f>TEXT(Table1[[#This Row],[Order Date]],"mmmm")</f>
        <v>April</v>
      </c>
      <c r="AB818" s="8" t="str">
        <f>TEXT(Table1[[#This Row],[Order Date]],"yyyy")</f>
        <v>2015</v>
      </c>
      <c r="AC818" s="13">
        <v>42123</v>
      </c>
      <c r="AD818" s="12">
        <v>-29.07</v>
      </c>
      <c r="AE818" s="12">
        <v>3</v>
      </c>
      <c r="AF818" s="12">
        <v>21.46</v>
      </c>
      <c r="AG818" s="12">
        <v>90121</v>
      </c>
      <c r="AH818" s="7" t="str">
        <f>IF(COUNTIF(Returns!$A$2:$A$1635,Orders!AG818)&gt;0,"Returned","Not Returned")</f>
        <v>Not Returned</v>
      </c>
    </row>
    <row r="819" spans="5:34" ht="12.75" customHeight="1" thickTop="1" thickBot="1">
      <c r="E819" s="9">
        <v>22672</v>
      </c>
      <c r="F819" s="2" t="s">
        <v>37</v>
      </c>
      <c r="G819" s="2">
        <v>0.04</v>
      </c>
      <c r="H819" s="2">
        <v>177.98</v>
      </c>
      <c r="I819" s="2">
        <v>0.99</v>
      </c>
      <c r="J819" s="2">
        <v>1442</v>
      </c>
      <c r="K819" s="7" t="str">
        <f>IF(COUNTIF(Table1[Customer ID],Table1[[#This Row],[Customer ID]])&gt;1,"Repeat Customer","One-Time Customer")</f>
        <v>Repeat Customer</v>
      </c>
      <c r="L819" s="2" t="s">
        <v>1495</v>
      </c>
      <c r="M819" s="2" t="s">
        <v>49</v>
      </c>
      <c r="N819" s="2" t="s">
        <v>28</v>
      </c>
      <c r="O819" s="2" t="s">
        <v>29</v>
      </c>
      <c r="P819" s="2" t="s">
        <v>257</v>
      </c>
      <c r="Q819" s="2" t="s">
        <v>59</v>
      </c>
      <c r="R819" s="2" t="s">
        <v>1496</v>
      </c>
      <c r="S819" s="2">
        <v>0.56000000000000005</v>
      </c>
      <c r="T819" s="7">
        <f>Table1[[#This Row],[Profit]]/Table1[[#This Row],[Sales]]</f>
        <v>0.69</v>
      </c>
      <c r="U819" s="2" t="s">
        <v>33</v>
      </c>
      <c r="V819" s="2" t="s">
        <v>61</v>
      </c>
      <c r="W819" s="2" t="s">
        <v>506</v>
      </c>
      <c r="X819" s="2" t="s">
        <v>1193</v>
      </c>
      <c r="Y819" s="2">
        <v>65807</v>
      </c>
      <c r="Z819" s="10">
        <v>42180</v>
      </c>
      <c r="AA819" s="14" t="str">
        <f>TEXT(Table1[[#This Row],[Order Date]],"mmmm")</f>
        <v>June</v>
      </c>
      <c r="AB819" s="8" t="str">
        <f>TEXT(Table1[[#This Row],[Order Date]],"yyyy")</f>
        <v>2015</v>
      </c>
      <c r="AC819" s="10">
        <v>42182</v>
      </c>
      <c r="AD819" s="2">
        <v>1909.8854999999996</v>
      </c>
      <c r="AE819" s="2">
        <v>15</v>
      </c>
      <c r="AF819" s="2">
        <v>2767.95</v>
      </c>
      <c r="AG819" s="2">
        <v>89076</v>
      </c>
      <c r="AH819" s="7" t="str">
        <f>IF(COUNTIF(Returns!$A$2:$A$1635,Orders!AG819)&gt;0,"Returned","Not Returned")</f>
        <v>Not Returned</v>
      </c>
    </row>
    <row r="820" spans="5:34" ht="12.75" customHeight="1" thickTop="1" thickBot="1">
      <c r="E820" s="11">
        <v>21945</v>
      </c>
      <c r="F820" s="12" t="s">
        <v>106</v>
      </c>
      <c r="G820" s="12">
        <v>0.02</v>
      </c>
      <c r="H820" s="12">
        <v>15.99</v>
      </c>
      <c r="I820" s="12">
        <v>13.18</v>
      </c>
      <c r="J820" s="12">
        <v>1442</v>
      </c>
      <c r="K820" s="7" t="str">
        <f>IF(COUNTIF(Table1[Customer ID],Table1[[#This Row],[Customer ID]])&gt;1,"Repeat Customer","One-Time Customer")</f>
        <v>Repeat Customer</v>
      </c>
      <c r="L820" s="12" t="s">
        <v>1495</v>
      </c>
      <c r="M820" s="12" t="s">
        <v>27</v>
      </c>
      <c r="N820" s="12" t="s">
        <v>28</v>
      </c>
      <c r="O820" s="12" t="s">
        <v>29</v>
      </c>
      <c r="P820" s="12" t="s">
        <v>109</v>
      </c>
      <c r="Q820" s="12" t="s">
        <v>59</v>
      </c>
      <c r="R820" s="12" t="s">
        <v>638</v>
      </c>
      <c r="S820" s="12">
        <v>0.37</v>
      </c>
      <c r="T820" s="7">
        <f>Table1[[#This Row],[Profit]]/Table1[[#This Row],[Sales]]</f>
        <v>-0.62580264976022115</v>
      </c>
      <c r="U820" s="12" t="s">
        <v>33</v>
      </c>
      <c r="V820" s="12" t="s">
        <v>61</v>
      </c>
      <c r="W820" s="12" t="s">
        <v>506</v>
      </c>
      <c r="X820" s="12" t="s">
        <v>1193</v>
      </c>
      <c r="Y820" s="12">
        <v>65807</v>
      </c>
      <c r="Z820" s="13">
        <v>42034</v>
      </c>
      <c r="AA820" s="14" t="str">
        <f>TEXT(Table1[[#This Row],[Order Date]],"mmmm")</f>
        <v>January</v>
      </c>
      <c r="AB820" s="8" t="str">
        <f>TEXT(Table1[[#This Row],[Order Date]],"yyyy")</f>
        <v>2015</v>
      </c>
      <c r="AC820" s="13">
        <v>42038</v>
      </c>
      <c r="AD820" s="12">
        <v>-76.992500000000007</v>
      </c>
      <c r="AE820" s="12">
        <v>7</v>
      </c>
      <c r="AF820" s="12">
        <v>123.03</v>
      </c>
      <c r="AG820" s="12">
        <v>89077</v>
      </c>
      <c r="AH820" s="7" t="str">
        <f>IF(COUNTIF(Returns!$A$2:$A$1635,Orders!AG820)&gt;0,"Returned","Not Returned")</f>
        <v>Not Returned</v>
      </c>
    </row>
    <row r="821" spans="5:34" ht="12.75" customHeight="1" thickTop="1" thickBot="1">
      <c r="E821" s="9">
        <v>21946</v>
      </c>
      <c r="F821" s="2" t="s">
        <v>106</v>
      </c>
      <c r="G821" s="2">
        <v>0.09</v>
      </c>
      <c r="H821" s="2">
        <v>46.94</v>
      </c>
      <c r="I821" s="2">
        <v>6.77</v>
      </c>
      <c r="J821" s="2">
        <v>1442</v>
      </c>
      <c r="K821" s="7" t="str">
        <f>IF(COUNTIF(Table1[Customer ID],Table1[[#This Row],[Customer ID]])&gt;1,"Repeat Customer","One-Time Customer")</f>
        <v>Repeat Customer</v>
      </c>
      <c r="L821" s="2" t="s">
        <v>1495</v>
      </c>
      <c r="M821" s="2" t="s">
        <v>27</v>
      </c>
      <c r="N821" s="2" t="s">
        <v>28</v>
      </c>
      <c r="O821" s="2" t="s">
        <v>41</v>
      </c>
      <c r="P821" s="2" t="s">
        <v>50</v>
      </c>
      <c r="Q821" s="2" t="s">
        <v>59</v>
      </c>
      <c r="R821" s="2" t="s">
        <v>1497</v>
      </c>
      <c r="S821" s="2">
        <v>0.44</v>
      </c>
      <c r="T821" s="7">
        <f>Table1[[#This Row],[Profit]]/Table1[[#This Row],[Sales]]</f>
        <v>0.69</v>
      </c>
      <c r="U821" s="2" t="s">
        <v>33</v>
      </c>
      <c r="V821" s="2" t="s">
        <v>61</v>
      </c>
      <c r="W821" s="2" t="s">
        <v>506</v>
      </c>
      <c r="X821" s="2" t="s">
        <v>1193</v>
      </c>
      <c r="Y821" s="2">
        <v>65807</v>
      </c>
      <c r="Z821" s="10">
        <v>42034</v>
      </c>
      <c r="AA821" s="14" t="str">
        <f>TEXT(Table1[[#This Row],[Order Date]],"mmmm")</f>
        <v>January</v>
      </c>
      <c r="AB821" s="8" t="str">
        <f>TEXT(Table1[[#This Row],[Order Date]],"yyyy")</f>
        <v>2015</v>
      </c>
      <c r="AC821" s="10">
        <v>42034</v>
      </c>
      <c r="AD821" s="2">
        <v>297.96959999999996</v>
      </c>
      <c r="AE821" s="2">
        <v>10</v>
      </c>
      <c r="AF821" s="2">
        <v>431.84</v>
      </c>
      <c r="AG821" s="2">
        <v>89077</v>
      </c>
      <c r="AH821" s="7" t="str">
        <f>IF(COUNTIF(Returns!$A$2:$A$1635,Orders!AG821)&gt;0,"Returned","Not Returned")</f>
        <v>Not Returned</v>
      </c>
    </row>
    <row r="822" spans="5:34" ht="12.75" customHeight="1" thickTop="1" thickBot="1">
      <c r="E822" s="11">
        <v>23793</v>
      </c>
      <c r="F822" s="12" t="s">
        <v>56</v>
      </c>
      <c r="G822" s="12">
        <v>0.1</v>
      </c>
      <c r="H822" s="12">
        <v>218.08</v>
      </c>
      <c r="I822" s="12">
        <v>18.059999999999999</v>
      </c>
      <c r="J822" s="12">
        <v>1450</v>
      </c>
      <c r="K822" s="7" t="str">
        <f>IF(COUNTIF(Table1[Customer ID],Table1[[#This Row],[Customer ID]])&gt;1,"Repeat Customer","One-Time Customer")</f>
        <v>One-Time Customer</v>
      </c>
      <c r="L822" s="12" t="s">
        <v>1498</v>
      </c>
      <c r="M822" s="12" t="s">
        <v>27</v>
      </c>
      <c r="N822" s="12" t="s">
        <v>114</v>
      </c>
      <c r="O822" s="12" t="s">
        <v>41</v>
      </c>
      <c r="P822" s="12" t="s">
        <v>42</v>
      </c>
      <c r="Q822" s="12" t="s">
        <v>236</v>
      </c>
      <c r="R822" s="12" t="s">
        <v>1499</v>
      </c>
      <c r="S822" s="12">
        <v>0.56999999999999995</v>
      </c>
      <c r="T822" s="7">
        <f>Table1[[#This Row],[Profit]]/Table1[[#This Row],[Sales]]</f>
        <v>0.55728900363826894</v>
      </c>
      <c r="U822" s="12" t="s">
        <v>33</v>
      </c>
      <c r="V822" s="12" t="s">
        <v>34</v>
      </c>
      <c r="W822" s="12" t="s">
        <v>45</v>
      </c>
      <c r="X822" s="12" t="s">
        <v>1500</v>
      </c>
      <c r="Y822" s="12">
        <v>96150</v>
      </c>
      <c r="Z822" s="13">
        <v>42148</v>
      </c>
      <c r="AA822" s="14" t="str">
        <f>TEXT(Table1[[#This Row],[Order Date]],"mmmm")</f>
        <v>May</v>
      </c>
      <c r="AB822" s="8" t="str">
        <f>TEXT(Table1[[#This Row],[Order Date]],"yyyy")</f>
        <v>2015</v>
      </c>
      <c r="AC822" s="13">
        <v>42149</v>
      </c>
      <c r="AD822" s="12">
        <v>1318.83</v>
      </c>
      <c r="AE822" s="12">
        <v>12</v>
      </c>
      <c r="AF822" s="12">
        <v>2366.5100000000002</v>
      </c>
      <c r="AG822" s="12">
        <v>86735</v>
      </c>
      <c r="AH822" s="7" t="str">
        <f>IF(COUNTIF(Returns!$A$2:$A$1635,Orders!AG822)&gt;0,"Returned","Not Returned")</f>
        <v>Not Returned</v>
      </c>
    </row>
    <row r="823" spans="5:34" ht="12.75" customHeight="1" thickTop="1" thickBot="1">
      <c r="E823" s="9">
        <v>25006</v>
      </c>
      <c r="F823" s="2" t="s">
        <v>25</v>
      </c>
      <c r="G823" s="2">
        <v>0.05</v>
      </c>
      <c r="H823" s="2">
        <v>85.99</v>
      </c>
      <c r="I823" s="2">
        <v>0.99</v>
      </c>
      <c r="J823" s="2">
        <v>1459</v>
      </c>
      <c r="K823" s="7" t="str">
        <f>IF(COUNTIF(Table1[Customer ID],Table1[[#This Row],[Customer ID]])&gt;1,"Repeat Customer","One-Time Customer")</f>
        <v>One-Time Customer</v>
      </c>
      <c r="L823" s="2" t="s">
        <v>1501</v>
      </c>
      <c r="M823" s="2" t="s">
        <v>49</v>
      </c>
      <c r="N823" s="2" t="s">
        <v>114</v>
      </c>
      <c r="O823" s="2" t="s">
        <v>77</v>
      </c>
      <c r="P823" s="2" t="s">
        <v>78</v>
      </c>
      <c r="Q823" s="2" t="s">
        <v>31</v>
      </c>
      <c r="R823" s="2" t="s">
        <v>417</v>
      </c>
      <c r="S823" s="2">
        <v>0.55000000000000004</v>
      </c>
      <c r="T823" s="7">
        <f>Table1[[#This Row],[Profit]]/Table1[[#This Row],[Sales]]</f>
        <v>0.12418049650253736</v>
      </c>
      <c r="U823" s="2" t="s">
        <v>33</v>
      </c>
      <c r="V823" s="2" t="s">
        <v>136</v>
      </c>
      <c r="W823" s="2" t="s">
        <v>932</v>
      </c>
      <c r="X823" s="2" t="s">
        <v>1502</v>
      </c>
      <c r="Y823" s="2">
        <v>29687</v>
      </c>
      <c r="Z823" s="10">
        <v>42099</v>
      </c>
      <c r="AA823" s="14" t="str">
        <f>TEXT(Table1[[#This Row],[Order Date]],"mmmm")</f>
        <v>April</v>
      </c>
      <c r="AB823" s="8" t="str">
        <f>TEXT(Table1[[#This Row],[Order Date]],"yyyy")</f>
        <v>2015</v>
      </c>
      <c r="AC823" s="10">
        <v>42101</v>
      </c>
      <c r="AD823" s="2">
        <v>36.215999999999994</v>
      </c>
      <c r="AE823" s="2">
        <v>4</v>
      </c>
      <c r="AF823" s="2">
        <v>291.64</v>
      </c>
      <c r="AG823" s="2">
        <v>86734</v>
      </c>
      <c r="AH823" s="7" t="str">
        <f>IF(COUNTIF(Returns!$A$2:$A$1635,Orders!AG823)&gt;0,"Returned","Not Returned")</f>
        <v>Not Returned</v>
      </c>
    </row>
    <row r="824" spans="5:34" ht="12.75" customHeight="1" thickTop="1" thickBot="1">
      <c r="E824" s="11">
        <v>18105</v>
      </c>
      <c r="F824" s="12" t="s">
        <v>25</v>
      </c>
      <c r="G824" s="12">
        <v>0.05</v>
      </c>
      <c r="H824" s="12">
        <v>12.95</v>
      </c>
      <c r="I824" s="12">
        <v>4.9800000000000004</v>
      </c>
      <c r="J824" s="12">
        <v>1461</v>
      </c>
      <c r="K824" s="7" t="str">
        <f>IF(COUNTIF(Table1[Customer ID],Table1[[#This Row],[Customer ID]])&gt;1,"Repeat Customer","One-Time Customer")</f>
        <v>One-Time Customer</v>
      </c>
      <c r="L824" s="12" t="s">
        <v>1503</v>
      </c>
      <c r="M824" s="12" t="s">
        <v>49</v>
      </c>
      <c r="N824" s="12" t="s">
        <v>114</v>
      </c>
      <c r="O824" s="12" t="s">
        <v>29</v>
      </c>
      <c r="P824" s="12" t="s">
        <v>109</v>
      </c>
      <c r="Q824" s="12" t="s">
        <v>59</v>
      </c>
      <c r="R824" s="12" t="s">
        <v>1504</v>
      </c>
      <c r="S824" s="12">
        <v>0.4</v>
      </c>
      <c r="T824" s="7">
        <f>Table1[[#This Row],[Profit]]/Table1[[#This Row],[Sales]]</f>
        <v>0.53165418449833568</v>
      </c>
      <c r="U824" s="12" t="s">
        <v>33</v>
      </c>
      <c r="V824" s="12" t="s">
        <v>61</v>
      </c>
      <c r="W824" s="12" t="s">
        <v>703</v>
      </c>
      <c r="X824" s="12" t="s">
        <v>1479</v>
      </c>
      <c r="Y824" s="12">
        <v>47905</v>
      </c>
      <c r="Z824" s="13">
        <v>42157</v>
      </c>
      <c r="AA824" s="14" t="str">
        <f>TEXT(Table1[[#This Row],[Order Date]],"mmmm")</f>
        <v>June</v>
      </c>
      <c r="AB824" s="8" t="str">
        <f>TEXT(Table1[[#This Row],[Order Date]],"yyyy")</f>
        <v>2015</v>
      </c>
      <c r="AC824" s="13">
        <v>42159</v>
      </c>
      <c r="AD824" s="12">
        <v>134.16825</v>
      </c>
      <c r="AE824" s="12">
        <v>19</v>
      </c>
      <c r="AF824" s="12">
        <v>252.36</v>
      </c>
      <c r="AG824" s="12">
        <v>86397</v>
      </c>
      <c r="AH824" s="7" t="str">
        <f>IF(COUNTIF(Returns!$A$2:$A$1635,Orders!AG824)&gt;0,"Returned","Not Returned")</f>
        <v>Not Returned</v>
      </c>
    </row>
    <row r="825" spans="5:34" ht="12.75" customHeight="1" thickTop="1" thickBot="1">
      <c r="E825" s="9">
        <v>23735</v>
      </c>
      <c r="F825" s="2" t="s">
        <v>25</v>
      </c>
      <c r="G825" s="2">
        <v>0</v>
      </c>
      <c r="H825" s="2">
        <v>65.989999999999995</v>
      </c>
      <c r="I825" s="2">
        <v>8.99</v>
      </c>
      <c r="J825" s="2">
        <v>1466</v>
      </c>
      <c r="K825" s="7" t="str">
        <f>IF(COUNTIF(Table1[Customer ID],Table1[[#This Row],[Customer ID]])&gt;1,"Repeat Customer","One-Time Customer")</f>
        <v>Repeat Customer</v>
      </c>
      <c r="L825" s="2" t="s">
        <v>1505</v>
      </c>
      <c r="M825" s="2" t="s">
        <v>49</v>
      </c>
      <c r="N825" s="2" t="s">
        <v>58</v>
      </c>
      <c r="O825" s="2" t="s">
        <v>77</v>
      </c>
      <c r="P825" s="2" t="s">
        <v>78</v>
      </c>
      <c r="Q825" s="2" t="s">
        <v>59</v>
      </c>
      <c r="R825" s="2" t="s">
        <v>1042</v>
      </c>
      <c r="S825" s="2">
        <v>0.56000000000000005</v>
      </c>
      <c r="T825" s="7">
        <f>Table1[[#This Row],[Profit]]/Table1[[#This Row],[Sales]]</f>
        <v>0.44047368146486504</v>
      </c>
      <c r="U825" s="2" t="s">
        <v>33</v>
      </c>
      <c r="V825" s="2" t="s">
        <v>61</v>
      </c>
      <c r="W825" s="2" t="s">
        <v>496</v>
      </c>
      <c r="X825" s="2" t="s">
        <v>443</v>
      </c>
      <c r="Y825" s="2">
        <v>68601</v>
      </c>
      <c r="Z825" s="10">
        <v>42166</v>
      </c>
      <c r="AA825" s="14" t="str">
        <f>TEXT(Table1[[#This Row],[Order Date]],"mmmm")</f>
        <v>June</v>
      </c>
      <c r="AB825" s="8" t="str">
        <f>TEXT(Table1[[#This Row],[Order Date]],"yyyy")</f>
        <v>2015</v>
      </c>
      <c r="AC825" s="10">
        <v>42168</v>
      </c>
      <c r="AD825" s="2">
        <v>253.30319999999998</v>
      </c>
      <c r="AE825" s="2">
        <v>10</v>
      </c>
      <c r="AF825" s="2">
        <v>575.07000000000005</v>
      </c>
      <c r="AG825" s="2">
        <v>91115</v>
      </c>
      <c r="AH825" s="7" t="str">
        <f>IF(COUNTIF(Returns!$A$2:$A$1635,Orders!AG825)&gt;0,"Returned","Not Returned")</f>
        <v>Not Returned</v>
      </c>
    </row>
    <row r="826" spans="5:34" ht="12.75" customHeight="1" thickTop="1" thickBot="1">
      <c r="E826" s="11">
        <v>25917</v>
      </c>
      <c r="F826" s="12" t="s">
        <v>106</v>
      </c>
      <c r="G826" s="12">
        <v>0.04</v>
      </c>
      <c r="H826" s="12">
        <v>130.97999999999999</v>
      </c>
      <c r="I826" s="12">
        <v>54.74</v>
      </c>
      <c r="J826" s="12">
        <v>1466</v>
      </c>
      <c r="K826" s="7" t="str">
        <f>IF(COUNTIF(Table1[Customer ID],Table1[[#This Row],[Customer ID]])&gt;1,"Repeat Customer","One-Time Customer")</f>
        <v>Repeat Customer</v>
      </c>
      <c r="L826" s="12" t="s">
        <v>1505</v>
      </c>
      <c r="M826" s="12" t="s">
        <v>39</v>
      </c>
      <c r="N826" s="12" t="s">
        <v>58</v>
      </c>
      <c r="O826" s="12" t="s">
        <v>41</v>
      </c>
      <c r="P826" s="12" t="s">
        <v>191</v>
      </c>
      <c r="Q826" s="12" t="s">
        <v>121</v>
      </c>
      <c r="R826" s="12" t="s">
        <v>405</v>
      </c>
      <c r="S826" s="12">
        <v>0.69</v>
      </c>
      <c r="T826" s="7">
        <f>Table1[[#This Row],[Profit]]/Table1[[#This Row],[Sales]]</f>
        <v>-0.4062413704073729</v>
      </c>
      <c r="U826" s="12" t="s">
        <v>33</v>
      </c>
      <c r="V826" s="12" t="s">
        <v>61</v>
      </c>
      <c r="W826" s="12" t="s">
        <v>496</v>
      </c>
      <c r="X826" s="12" t="s">
        <v>443</v>
      </c>
      <c r="Y826" s="12">
        <v>68601</v>
      </c>
      <c r="Z826" s="13">
        <v>42167</v>
      </c>
      <c r="AA826" s="14" t="str">
        <f>TEXT(Table1[[#This Row],[Order Date]],"mmmm")</f>
        <v>June</v>
      </c>
      <c r="AB826" s="8" t="str">
        <f>TEXT(Table1[[#This Row],[Order Date]],"yyyy")</f>
        <v>2015</v>
      </c>
      <c r="AC826" s="13">
        <v>42167</v>
      </c>
      <c r="AD826" s="12">
        <v>-723.78399999999999</v>
      </c>
      <c r="AE826" s="12">
        <v>14</v>
      </c>
      <c r="AF826" s="12">
        <v>1781.66</v>
      </c>
      <c r="AG826" s="12">
        <v>91116</v>
      </c>
      <c r="AH826" s="7" t="str">
        <f>IF(COUNTIF(Returns!$A$2:$A$1635,Orders!AG826)&gt;0,"Returned","Not Returned")</f>
        <v>Not Returned</v>
      </c>
    </row>
    <row r="827" spans="5:34" ht="12.75" customHeight="1" thickTop="1" thickBot="1">
      <c r="E827" s="9">
        <v>25915</v>
      </c>
      <c r="F827" s="2" t="s">
        <v>106</v>
      </c>
      <c r="G827" s="2">
        <v>0.04</v>
      </c>
      <c r="H827" s="2">
        <v>105.29</v>
      </c>
      <c r="I827" s="2">
        <v>10.119999999999999</v>
      </c>
      <c r="J827" s="2">
        <v>1469</v>
      </c>
      <c r="K827" s="7" t="str">
        <f>IF(COUNTIF(Table1[Customer ID],Table1[[#This Row],[Customer ID]])&gt;1,"Repeat Customer","One-Time Customer")</f>
        <v>Repeat Customer</v>
      </c>
      <c r="L827" s="2" t="s">
        <v>1506</v>
      </c>
      <c r="M827" s="2" t="s">
        <v>49</v>
      </c>
      <c r="N827" s="2" t="s">
        <v>58</v>
      </c>
      <c r="O827" s="2" t="s">
        <v>41</v>
      </c>
      <c r="P827" s="2" t="s">
        <v>50</v>
      </c>
      <c r="Q827" s="2" t="s">
        <v>236</v>
      </c>
      <c r="R827" s="2" t="s">
        <v>1507</v>
      </c>
      <c r="S827" s="2">
        <v>0.79</v>
      </c>
      <c r="T827" s="7">
        <f>Table1[[#This Row],[Profit]]/Table1[[#This Row],[Sales]]</f>
        <v>0.62636928048987928</v>
      </c>
      <c r="U827" s="2" t="s">
        <v>33</v>
      </c>
      <c r="V827" s="2" t="s">
        <v>34</v>
      </c>
      <c r="W827" s="2" t="s">
        <v>212</v>
      </c>
      <c r="X827" s="2" t="s">
        <v>1508</v>
      </c>
      <c r="Y827" s="2">
        <v>84015</v>
      </c>
      <c r="Z827" s="10">
        <v>42167</v>
      </c>
      <c r="AA827" s="14" t="str">
        <f>TEXT(Table1[[#This Row],[Order Date]],"mmmm")</f>
        <v>June</v>
      </c>
      <c r="AB827" s="8" t="str">
        <f>TEXT(Table1[[#This Row],[Order Date]],"yyyy")</f>
        <v>2015</v>
      </c>
      <c r="AC827" s="10">
        <v>42171</v>
      </c>
      <c r="AD827" s="2">
        <v>589.18799999999999</v>
      </c>
      <c r="AE827" s="2">
        <v>9</v>
      </c>
      <c r="AF827" s="2">
        <v>940.64</v>
      </c>
      <c r="AG827" s="2">
        <v>91116</v>
      </c>
      <c r="AH827" s="7" t="str">
        <f>IF(COUNTIF(Returns!$A$2:$A$1635,Orders!AG827)&gt;0,"Returned","Not Returned")</f>
        <v>Not Returned</v>
      </c>
    </row>
    <row r="828" spans="5:34" ht="12.75" customHeight="1" thickTop="1" thickBot="1">
      <c r="E828" s="11">
        <v>25916</v>
      </c>
      <c r="F828" s="12" t="s">
        <v>106</v>
      </c>
      <c r="G828" s="12">
        <v>7.0000000000000007E-2</v>
      </c>
      <c r="H828" s="12">
        <v>31.76</v>
      </c>
      <c r="I828" s="12">
        <v>45.51</v>
      </c>
      <c r="J828" s="12">
        <v>1469</v>
      </c>
      <c r="K828" s="7" t="str">
        <f>IF(COUNTIF(Table1[Customer ID],Table1[[#This Row],[Customer ID]])&gt;1,"Repeat Customer","One-Time Customer")</f>
        <v>Repeat Customer</v>
      </c>
      <c r="L828" s="12" t="s">
        <v>1506</v>
      </c>
      <c r="M828" s="12" t="s">
        <v>39</v>
      </c>
      <c r="N828" s="12" t="s">
        <v>58</v>
      </c>
      <c r="O828" s="12" t="s">
        <v>41</v>
      </c>
      <c r="P828" s="12" t="s">
        <v>152</v>
      </c>
      <c r="Q828" s="12" t="s">
        <v>121</v>
      </c>
      <c r="R828" s="12" t="s">
        <v>369</v>
      </c>
      <c r="S828" s="12">
        <v>0.65</v>
      </c>
      <c r="T828" s="7">
        <f>Table1[[#This Row],[Profit]]/Table1[[#This Row],[Sales]]</f>
        <v>-2.9935848111639767</v>
      </c>
      <c r="U828" s="12" t="s">
        <v>33</v>
      </c>
      <c r="V828" s="12" t="s">
        <v>34</v>
      </c>
      <c r="W828" s="12" t="s">
        <v>212</v>
      </c>
      <c r="X828" s="12" t="s">
        <v>1508</v>
      </c>
      <c r="Y828" s="12">
        <v>84015</v>
      </c>
      <c r="Z828" s="13">
        <v>42167</v>
      </c>
      <c r="AA828" s="14" t="str">
        <f>TEXT(Table1[[#This Row],[Order Date]],"mmmm")</f>
        <v>June</v>
      </c>
      <c r="AB828" s="8" t="str">
        <f>TEXT(Table1[[#This Row],[Order Date]],"yyyy")</f>
        <v>2015</v>
      </c>
      <c r="AC828" s="13">
        <v>42169</v>
      </c>
      <c r="AD828" s="12">
        <v>-1314.992</v>
      </c>
      <c r="AE828" s="12">
        <v>18</v>
      </c>
      <c r="AF828" s="12">
        <v>439.27</v>
      </c>
      <c r="AG828" s="12">
        <v>91116</v>
      </c>
      <c r="AH828" s="7" t="str">
        <f>IF(COUNTIF(Returns!$A$2:$A$1635,Orders!AG828)&gt;0,"Returned","Not Returned")</f>
        <v>Not Returned</v>
      </c>
    </row>
    <row r="829" spans="5:34" ht="12.75" customHeight="1" thickTop="1" thickBot="1">
      <c r="E829" s="9">
        <v>21710</v>
      </c>
      <c r="F829" s="2" t="s">
        <v>25</v>
      </c>
      <c r="G829" s="2">
        <v>0.03</v>
      </c>
      <c r="H829" s="2">
        <v>420.98</v>
      </c>
      <c r="I829" s="2">
        <v>19.989999999999998</v>
      </c>
      <c r="J829" s="2">
        <v>1471</v>
      </c>
      <c r="K829" s="7" t="str">
        <f>IF(COUNTIF(Table1[Customer ID],Table1[[#This Row],[Customer ID]])&gt;1,"Repeat Customer","One-Time Customer")</f>
        <v>One-Time Customer</v>
      </c>
      <c r="L829" s="2" t="s">
        <v>1509</v>
      </c>
      <c r="M829" s="2" t="s">
        <v>49</v>
      </c>
      <c r="N829" s="2" t="s">
        <v>40</v>
      </c>
      <c r="O829" s="2" t="s">
        <v>29</v>
      </c>
      <c r="P829" s="2" t="s">
        <v>109</v>
      </c>
      <c r="Q829" s="2" t="s">
        <v>59</v>
      </c>
      <c r="R829" s="2" t="s">
        <v>1510</v>
      </c>
      <c r="S829" s="2">
        <v>0.35</v>
      </c>
      <c r="T829" s="7">
        <f>Table1[[#This Row],[Profit]]/Table1[[#This Row],[Sales]]</f>
        <v>0.69</v>
      </c>
      <c r="U829" s="2" t="s">
        <v>33</v>
      </c>
      <c r="V829" s="2" t="s">
        <v>53</v>
      </c>
      <c r="W829" s="2" t="s">
        <v>154</v>
      </c>
      <c r="X829" s="2" t="s">
        <v>1511</v>
      </c>
      <c r="Y829" s="2">
        <v>43081</v>
      </c>
      <c r="Z829" s="10">
        <v>42084</v>
      </c>
      <c r="AA829" s="14" t="str">
        <f>TEXT(Table1[[#This Row],[Order Date]],"mmmm")</f>
        <v>March</v>
      </c>
      <c r="AB829" s="8" t="str">
        <f>TEXT(Table1[[#This Row],[Order Date]],"yyyy")</f>
        <v>2015</v>
      </c>
      <c r="AC829" s="10">
        <v>42085</v>
      </c>
      <c r="AD829" s="2">
        <v>3043.0310999999997</v>
      </c>
      <c r="AE829" s="2">
        <v>10</v>
      </c>
      <c r="AF829" s="2">
        <v>4410.1899999999996</v>
      </c>
      <c r="AG829" s="2">
        <v>87077</v>
      </c>
      <c r="AH829" s="7" t="str">
        <f>IF(COUNTIF(Returns!$A$2:$A$1635,Orders!AG829)&gt;0,"Returned","Not Returned")</f>
        <v>Not Returned</v>
      </c>
    </row>
    <row r="830" spans="5:34" ht="12.75" customHeight="1" thickTop="1" thickBot="1">
      <c r="E830" s="11">
        <v>23958</v>
      </c>
      <c r="F830" s="12" t="s">
        <v>37</v>
      </c>
      <c r="G830" s="12">
        <v>0.02</v>
      </c>
      <c r="H830" s="12">
        <v>30.98</v>
      </c>
      <c r="I830" s="12">
        <v>6.5</v>
      </c>
      <c r="J830" s="12">
        <v>1472</v>
      </c>
      <c r="K830" s="7" t="str">
        <f>IF(COUNTIF(Table1[Customer ID],Table1[[#This Row],[Customer ID]])&gt;1,"Repeat Customer","One-Time Customer")</f>
        <v>Repeat Customer</v>
      </c>
      <c r="L830" s="12" t="s">
        <v>1512</v>
      </c>
      <c r="M830" s="12" t="s">
        <v>27</v>
      </c>
      <c r="N830" s="12" t="s">
        <v>40</v>
      </c>
      <c r="O830" s="12" t="s">
        <v>77</v>
      </c>
      <c r="P830" s="12" t="s">
        <v>180</v>
      </c>
      <c r="Q830" s="12" t="s">
        <v>59</v>
      </c>
      <c r="R830" s="12" t="s">
        <v>1240</v>
      </c>
      <c r="S830" s="12">
        <v>0.79</v>
      </c>
      <c r="T830" s="7">
        <f>Table1[[#This Row],[Profit]]/Table1[[#This Row],[Sales]]</f>
        <v>-8.0710448733021037E-2</v>
      </c>
      <c r="U830" s="12" t="s">
        <v>33</v>
      </c>
      <c r="V830" s="12" t="s">
        <v>53</v>
      </c>
      <c r="W830" s="12" t="s">
        <v>154</v>
      </c>
      <c r="X830" s="12" t="s">
        <v>1513</v>
      </c>
      <c r="Y830" s="12">
        <v>44145</v>
      </c>
      <c r="Z830" s="13">
        <v>42185</v>
      </c>
      <c r="AA830" s="14" t="str">
        <f>TEXT(Table1[[#This Row],[Order Date]],"mmmm")</f>
        <v>June</v>
      </c>
      <c r="AB830" s="8" t="str">
        <f>TEXT(Table1[[#This Row],[Order Date]],"yyyy")</f>
        <v>2015</v>
      </c>
      <c r="AC830" s="13">
        <v>42186</v>
      </c>
      <c r="AD830" s="12">
        <v>-44.624000000000002</v>
      </c>
      <c r="AE830" s="12">
        <v>17</v>
      </c>
      <c r="AF830" s="12">
        <v>552.89</v>
      </c>
      <c r="AG830" s="12">
        <v>87078</v>
      </c>
      <c r="AH830" s="7" t="str">
        <f>IF(COUNTIF(Returns!$A$2:$A$1635,Orders!AG830)&gt;0,"Returned","Not Returned")</f>
        <v>Not Returned</v>
      </c>
    </row>
    <row r="831" spans="5:34" ht="12.75" customHeight="1" thickTop="1" thickBot="1">
      <c r="E831" s="9">
        <v>22313</v>
      </c>
      <c r="F831" s="2" t="s">
        <v>56</v>
      </c>
      <c r="G831" s="2">
        <v>0.05</v>
      </c>
      <c r="H831" s="2">
        <v>20.27</v>
      </c>
      <c r="I831" s="2">
        <v>3.99</v>
      </c>
      <c r="J831" s="2">
        <v>1472</v>
      </c>
      <c r="K831" s="7" t="str">
        <f>IF(COUNTIF(Table1[Customer ID],Table1[[#This Row],[Customer ID]])&gt;1,"Repeat Customer","One-Time Customer")</f>
        <v>Repeat Customer</v>
      </c>
      <c r="L831" s="2" t="s">
        <v>1512</v>
      </c>
      <c r="M831" s="2" t="s">
        <v>49</v>
      </c>
      <c r="N831" s="2" t="s">
        <v>40</v>
      </c>
      <c r="O831" s="2" t="s">
        <v>29</v>
      </c>
      <c r="P831" s="2" t="s">
        <v>257</v>
      </c>
      <c r="Q831" s="2" t="s">
        <v>59</v>
      </c>
      <c r="R831" s="2" t="s">
        <v>1514</v>
      </c>
      <c r="S831" s="2">
        <v>0.56999999999999995</v>
      </c>
      <c r="T831" s="7">
        <f>Table1[[#This Row],[Profit]]/Table1[[#This Row],[Sales]]</f>
        <v>0.49754488705836936</v>
      </c>
      <c r="U831" s="2" t="s">
        <v>33</v>
      </c>
      <c r="V831" s="2" t="s">
        <v>53</v>
      </c>
      <c r="W831" s="2" t="s">
        <v>154</v>
      </c>
      <c r="X831" s="2" t="s">
        <v>1513</v>
      </c>
      <c r="Y831" s="2">
        <v>44145</v>
      </c>
      <c r="Z831" s="10">
        <v>42149</v>
      </c>
      <c r="AA831" s="14" t="str">
        <f>TEXT(Table1[[#This Row],[Order Date]],"mmmm")</f>
        <v>May</v>
      </c>
      <c r="AB831" s="8" t="str">
        <f>TEXT(Table1[[#This Row],[Order Date]],"yyyy")</f>
        <v>2015</v>
      </c>
      <c r="AC831" s="10">
        <v>42150</v>
      </c>
      <c r="AD831" s="2">
        <v>309.25400000000002</v>
      </c>
      <c r="AE831" s="2">
        <v>30</v>
      </c>
      <c r="AF831" s="2">
        <v>621.55999999999995</v>
      </c>
      <c r="AG831" s="2">
        <v>87079</v>
      </c>
      <c r="AH831" s="7" t="str">
        <f>IF(COUNTIF(Returns!$A$2:$A$1635,Orders!AG831)&gt;0,"Returned","Not Returned")</f>
        <v>Not Returned</v>
      </c>
    </row>
    <row r="832" spans="5:34" ht="12.75" customHeight="1" thickTop="1" thickBot="1">
      <c r="E832" s="11">
        <v>24937</v>
      </c>
      <c r="F832" s="12" t="s">
        <v>47</v>
      </c>
      <c r="G832" s="12">
        <v>0.04</v>
      </c>
      <c r="H832" s="12">
        <v>9.7799999999999994</v>
      </c>
      <c r="I832" s="12">
        <v>1.99</v>
      </c>
      <c r="J832" s="12">
        <v>1473</v>
      </c>
      <c r="K832" s="7" t="str">
        <f>IF(COUNTIF(Table1[Customer ID],Table1[[#This Row],[Customer ID]])&gt;1,"Repeat Customer","One-Time Customer")</f>
        <v>One-Time Customer</v>
      </c>
      <c r="L832" s="12" t="s">
        <v>1515</v>
      </c>
      <c r="M832" s="12" t="s">
        <v>27</v>
      </c>
      <c r="N832" s="12" t="s">
        <v>40</v>
      </c>
      <c r="O832" s="12" t="s">
        <v>77</v>
      </c>
      <c r="P832" s="12" t="s">
        <v>180</v>
      </c>
      <c r="Q832" s="12" t="s">
        <v>51</v>
      </c>
      <c r="R832" s="12" t="s">
        <v>1516</v>
      </c>
      <c r="S832" s="12">
        <v>0.43</v>
      </c>
      <c r="T832" s="7">
        <f>Table1[[#This Row],[Profit]]/Table1[[#This Row],[Sales]]</f>
        <v>0.69</v>
      </c>
      <c r="U832" s="12" t="s">
        <v>33</v>
      </c>
      <c r="V832" s="12" t="s">
        <v>53</v>
      </c>
      <c r="W832" s="12" t="s">
        <v>154</v>
      </c>
      <c r="X832" s="12" t="s">
        <v>1517</v>
      </c>
      <c r="Y832" s="12">
        <v>44691</v>
      </c>
      <c r="Z832" s="13">
        <v>42025</v>
      </c>
      <c r="AA832" s="14" t="str">
        <f>TEXT(Table1[[#This Row],[Order Date]],"mmmm")</f>
        <v>January</v>
      </c>
      <c r="AB832" s="8" t="str">
        <f>TEXT(Table1[[#This Row],[Order Date]],"yyyy")</f>
        <v>2015</v>
      </c>
      <c r="AC832" s="13">
        <v>42026</v>
      </c>
      <c r="AD832" s="12">
        <v>61.292699999999996</v>
      </c>
      <c r="AE832" s="12">
        <v>9</v>
      </c>
      <c r="AF832" s="12">
        <v>88.83</v>
      </c>
      <c r="AG832" s="12">
        <v>87076</v>
      </c>
      <c r="AH832" s="7" t="str">
        <f>IF(COUNTIF(Returns!$A$2:$A$1635,Orders!AG832)&gt;0,"Returned","Not Returned")</f>
        <v>Not Returned</v>
      </c>
    </row>
    <row r="833" spans="5:34" ht="12.75" customHeight="1" thickTop="1" thickBot="1">
      <c r="E833" s="9">
        <v>7544</v>
      </c>
      <c r="F833" s="2" t="s">
        <v>37</v>
      </c>
      <c r="G833" s="2">
        <v>7.0000000000000007E-2</v>
      </c>
      <c r="H833" s="2">
        <v>8.9499999999999993</v>
      </c>
      <c r="I833" s="2">
        <v>2.0099999999999998</v>
      </c>
      <c r="J833" s="2">
        <v>1481</v>
      </c>
      <c r="K833" s="7" t="str">
        <f>IF(COUNTIF(Table1[Customer ID],Table1[[#This Row],[Customer ID]])&gt;1,"Repeat Customer","One-Time Customer")</f>
        <v>One-Time Customer</v>
      </c>
      <c r="L833" s="2" t="s">
        <v>1518</v>
      </c>
      <c r="M833" s="2" t="s">
        <v>49</v>
      </c>
      <c r="N833" s="2" t="s">
        <v>28</v>
      </c>
      <c r="O833" s="2" t="s">
        <v>29</v>
      </c>
      <c r="P833" s="2" t="s">
        <v>93</v>
      </c>
      <c r="Q833" s="2" t="s">
        <v>31</v>
      </c>
      <c r="R833" s="2" t="s">
        <v>1519</v>
      </c>
      <c r="S833" s="2">
        <v>0.39</v>
      </c>
      <c r="T833" s="7">
        <f>Table1[[#This Row],[Profit]]/Table1[[#This Row],[Sales]]</f>
        <v>0.29816349748090365</v>
      </c>
      <c r="U833" s="2" t="s">
        <v>33</v>
      </c>
      <c r="V833" s="2" t="s">
        <v>34</v>
      </c>
      <c r="W833" s="2" t="s">
        <v>45</v>
      </c>
      <c r="X833" s="2" t="s">
        <v>663</v>
      </c>
      <c r="Y833" s="2">
        <v>90049</v>
      </c>
      <c r="Z833" s="10">
        <v>42090</v>
      </c>
      <c r="AA833" s="14" t="str">
        <f>TEXT(Table1[[#This Row],[Order Date]],"mmmm")</f>
        <v>March</v>
      </c>
      <c r="AB833" s="8" t="str">
        <f>TEXT(Table1[[#This Row],[Order Date]],"yyyy")</f>
        <v>2015</v>
      </c>
      <c r="AC833" s="10">
        <v>42091</v>
      </c>
      <c r="AD833" s="2">
        <v>91.73</v>
      </c>
      <c r="AE833" s="2">
        <v>36</v>
      </c>
      <c r="AF833" s="2">
        <v>307.64999999999998</v>
      </c>
      <c r="AG833" s="2">
        <v>53953</v>
      </c>
      <c r="AH833" s="7" t="str">
        <f>IF(COUNTIF(Returns!$A$2:$A$1635,Orders!AG833)&gt;0,"Returned","Not Returned")</f>
        <v>Not Returned</v>
      </c>
    </row>
    <row r="834" spans="5:34" ht="12.75" customHeight="1" thickTop="1" thickBot="1">
      <c r="E834" s="11">
        <v>25544</v>
      </c>
      <c r="F834" s="12" t="s">
        <v>37</v>
      </c>
      <c r="G834" s="12">
        <v>7.0000000000000007E-2</v>
      </c>
      <c r="H834" s="12">
        <v>8.9499999999999993</v>
      </c>
      <c r="I834" s="12">
        <v>2.0099999999999998</v>
      </c>
      <c r="J834" s="12">
        <v>1482</v>
      </c>
      <c r="K834" s="7" t="str">
        <f>IF(COUNTIF(Table1[Customer ID],Table1[[#This Row],[Customer ID]])&gt;1,"Repeat Customer","One-Time Customer")</f>
        <v>Repeat Customer</v>
      </c>
      <c r="L834" s="12" t="s">
        <v>1520</v>
      </c>
      <c r="M834" s="12" t="s">
        <v>49</v>
      </c>
      <c r="N834" s="12" t="s">
        <v>28</v>
      </c>
      <c r="O834" s="12" t="s">
        <v>29</v>
      </c>
      <c r="P834" s="12" t="s">
        <v>93</v>
      </c>
      <c r="Q834" s="12" t="s">
        <v>31</v>
      </c>
      <c r="R834" s="12" t="s">
        <v>1519</v>
      </c>
      <c r="S834" s="12">
        <v>0.39</v>
      </c>
      <c r="T834" s="7">
        <f>Table1[[#This Row],[Profit]]/Table1[[#This Row],[Sales]]</f>
        <v>0.69</v>
      </c>
      <c r="U834" s="12" t="s">
        <v>33</v>
      </c>
      <c r="V834" s="12" t="s">
        <v>61</v>
      </c>
      <c r="W834" s="12" t="s">
        <v>300</v>
      </c>
      <c r="X834" s="12" t="s">
        <v>1485</v>
      </c>
      <c r="Y834" s="12">
        <v>48708</v>
      </c>
      <c r="Z834" s="13">
        <v>42090</v>
      </c>
      <c r="AA834" s="14" t="str">
        <f>TEXT(Table1[[#This Row],[Order Date]],"mmmm")</f>
        <v>March</v>
      </c>
      <c r="AB834" s="8" t="str">
        <f>TEXT(Table1[[#This Row],[Order Date]],"yyyy")</f>
        <v>2015</v>
      </c>
      <c r="AC834" s="13">
        <v>42091</v>
      </c>
      <c r="AD834" s="12">
        <v>53.067899999999995</v>
      </c>
      <c r="AE834" s="12">
        <v>9</v>
      </c>
      <c r="AF834" s="12">
        <v>76.91</v>
      </c>
      <c r="AG834" s="12">
        <v>91362</v>
      </c>
      <c r="AH834" s="7" t="str">
        <f>IF(COUNTIF(Returns!$A$2:$A$1635,Orders!AG834)&gt;0,"Returned","Not Returned")</f>
        <v>Not Returned</v>
      </c>
    </row>
    <row r="835" spans="5:34" ht="12.75" customHeight="1" thickTop="1" thickBot="1">
      <c r="E835" s="9">
        <v>22745</v>
      </c>
      <c r="F835" s="2" t="s">
        <v>37</v>
      </c>
      <c r="G835" s="2">
        <v>0.05</v>
      </c>
      <c r="H835" s="2">
        <v>9.65</v>
      </c>
      <c r="I835" s="2">
        <v>6.22</v>
      </c>
      <c r="J835" s="2">
        <v>1482</v>
      </c>
      <c r="K835" s="7" t="str">
        <f>IF(COUNTIF(Table1[Customer ID],Table1[[#This Row],[Customer ID]])&gt;1,"Repeat Customer","One-Time Customer")</f>
        <v>Repeat Customer</v>
      </c>
      <c r="L835" s="2" t="s">
        <v>1520</v>
      </c>
      <c r="M835" s="2" t="s">
        <v>49</v>
      </c>
      <c r="N835" s="2" t="s">
        <v>28</v>
      </c>
      <c r="O835" s="2" t="s">
        <v>41</v>
      </c>
      <c r="P835" s="2" t="s">
        <v>50</v>
      </c>
      <c r="Q835" s="2" t="s">
        <v>59</v>
      </c>
      <c r="R835" s="2" t="s">
        <v>327</v>
      </c>
      <c r="S835" s="2">
        <v>0.55000000000000004</v>
      </c>
      <c r="T835" s="7">
        <f>Table1[[#This Row],[Profit]]/Table1[[#This Row],[Sales]]</f>
        <v>-9.6756971058543681E-2</v>
      </c>
      <c r="U835" s="2" t="s">
        <v>33</v>
      </c>
      <c r="V835" s="2" t="s">
        <v>61</v>
      </c>
      <c r="W835" s="2" t="s">
        <v>300</v>
      </c>
      <c r="X835" s="2" t="s">
        <v>1485</v>
      </c>
      <c r="Y835" s="2">
        <v>48708</v>
      </c>
      <c r="Z835" s="10">
        <v>42063</v>
      </c>
      <c r="AA835" s="14" t="str">
        <f>TEXT(Table1[[#This Row],[Order Date]],"mmmm")</f>
        <v>February</v>
      </c>
      <c r="AB835" s="8" t="str">
        <f>TEXT(Table1[[#This Row],[Order Date]],"yyyy")</f>
        <v>2015</v>
      </c>
      <c r="AC835" s="10">
        <v>42063</v>
      </c>
      <c r="AD835" s="2">
        <v>-14.6432</v>
      </c>
      <c r="AE835" s="2">
        <v>15</v>
      </c>
      <c r="AF835" s="2">
        <v>151.34</v>
      </c>
      <c r="AG835" s="2">
        <v>91363</v>
      </c>
      <c r="AH835" s="7" t="str">
        <f>IF(COUNTIF(Returns!$A$2:$A$1635,Orders!AG835)&gt;0,"Returned","Not Returned")</f>
        <v>Not Returned</v>
      </c>
    </row>
    <row r="836" spans="5:34" ht="12.75" customHeight="1" thickTop="1" thickBot="1">
      <c r="E836" s="11">
        <v>21806</v>
      </c>
      <c r="F836" s="12" t="s">
        <v>25</v>
      </c>
      <c r="G836" s="12">
        <v>0.06</v>
      </c>
      <c r="H836" s="12">
        <v>99.99</v>
      </c>
      <c r="I836" s="12">
        <v>19.989999999999998</v>
      </c>
      <c r="J836" s="12">
        <v>1484</v>
      </c>
      <c r="K836" s="7" t="str">
        <f>IF(COUNTIF(Table1[Customer ID],Table1[[#This Row],[Customer ID]])&gt;1,"Repeat Customer","One-Time Customer")</f>
        <v>Repeat Customer</v>
      </c>
      <c r="L836" s="12" t="s">
        <v>1521</v>
      </c>
      <c r="M836" s="12" t="s">
        <v>49</v>
      </c>
      <c r="N836" s="12" t="s">
        <v>40</v>
      </c>
      <c r="O836" s="12" t="s">
        <v>77</v>
      </c>
      <c r="P836" s="12" t="s">
        <v>180</v>
      </c>
      <c r="Q836" s="12" t="s">
        <v>59</v>
      </c>
      <c r="R836" s="12" t="s">
        <v>1151</v>
      </c>
      <c r="S836" s="12">
        <v>0.52</v>
      </c>
      <c r="T836" s="7">
        <f>Table1[[#This Row],[Profit]]/Table1[[#This Row],[Sales]]</f>
        <v>-0.43949834619625139</v>
      </c>
      <c r="U836" s="12" t="s">
        <v>33</v>
      </c>
      <c r="V836" s="12" t="s">
        <v>61</v>
      </c>
      <c r="W836" s="12" t="s">
        <v>178</v>
      </c>
      <c r="X836" s="12" t="s">
        <v>1522</v>
      </c>
      <c r="Y836" s="12">
        <v>60016</v>
      </c>
      <c r="Z836" s="13">
        <v>42074</v>
      </c>
      <c r="AA836" s="14" t="str">
        <f>TEXT(Table1[[#This Row],[Order Date]],"mmmm")</f>
        <v>March</v>
      </c>
      <c r="AB836" s="8" t="str">
        <f>TEXT(Table1[[#This Row],[Order Date]],"yyyy")</f>
        <v>2015</v>
      </c>
      <c r="AC836" s="13">
        <v>42077</v>
      </c>
      <c r="AD836" s="12">
        <v>-127.56</v>
      </c>
      <c r="AE836" s="12">
        <v>3</v>
      </c>
      <c r="AF836" s="12">
        <v>290.24</v>
      </c>
      <c r="AG836" s="12">
        <v>91235</v>
      </c>
      <c r="AH836" s="7" t="str">
        <f>IF(COUNTIF(Returns!$A$2:$A$1635,Orders!AG836)&gt;0,"Returned","Not Returned")</f>
        <v>Not Returned</v>
      </c>
    </row>
    <row r="837" spans="5:34" ht="12.75" customHeight="1" thickTop="1" thickBot="1">
      <c r="E837" s="9">
        <v>21807</v>
      </c>
      <c r="F837" s="2" t="s">
        <v>25</v>
      </c>
      <c r="G837" s="2">
        <v>0</v>
      </c>
      <c r="H837" s="2">
        <v>193.17</v>
      </c>
      <c r="I837" s="2">
        <v>19.989999999999998</v>
      </c>
      <c r="J837" s="2">
        <v>1484</v>
      </c>
      <c r="K837" s="7" t="str">
        <f>IF(COUNTIF(Table1[Customer ID],Table1[[#This Row],[Customer ID]])&gt;1,"Repeat Customer","One-Time Customer")</f>
        <v>Repeat Customer</v>
      </c>
      <c r="L837" s="2" t="s">
        <v>1521</v>
      </c>
      <c r="M837" s="2" t="s">
        <v>49</v>
      </c>
      <c r="N837" s="2" t="s">
        <v>40</v>
      </c>
      <c r="O837" s="2" t="s">
        <v>29</v>
      </c>
      <c r="P837" s="2" t="s">
        <v>141</v>
      </c>
      <c r="Q837" s="2" t="s">
        <v>59</v>
      </c>
      <c r="R837" s="2" t="s">
        <v>1523</v>
      </c>
      <c r="S837" s="2">
        <v>0.71</v>
      </c>
      <c r="T837" s="7">
        <f>Table1[[#This Row],[Profit]]/Table1[[#This Row],[Sales]]</f>
        <v>0.2904879555281038</v>
      </c>
      <c r="U837" s="2" t="s">
        <v>33</v>
      </c>
      <c r="V837" s="2" t="s">
        <v>61</v>
      </c>
      <c r="W837" s="2" t="s">
        <v>178</v>
      </c>
      <c r="X837" s="2" t="s">
        <v>1522</v>
      </c>
      <c r="Y837" s="2">
        <v>60016</v>
      </c>
      <c r="Z837" s="10">
        <v>42074</v>
      </c>
      <c r="AA837" s="14" t="str">
        <f>TEXT(Table1[[#This Row],[Order Date]],"mmmm")</f>
        <v>March</v>
      </c>
      <c r="AB837" s="8" t="str">
        <f>TEXT(Table1[[#This Row],[Order Date]],"yyyy")</f>
        <v>2015</v>
      </c>
      <c r="AC837" s="10">
        <v>42075</v>
      </c>
      <c r="AD837" s="2">
        <v>282.18</v>
      </c>
      <c r="AE837" s="2">
        <v>5</v>
      </c>
      <c r="AF837" s="2">
        <v>971.4</v>
      </c>
      <c r="AG837" s="2">
        <v>91235</v>
      </c>
      <c r="AH837" s="7" t="str">
        <f>IF(COUNTIF(Returns!$A$2:$A$1635,Orders!AG837)&gt;0,"Returned","Not Returned")</f>
        <v>Not Returned</v>
      </c>
    </row>
    <row r="838" spans="5:34" ht="12.75" customHeight="1" thickTop="1" thickBot="1">
      <c r="E838" s="11">
        <v>21808</v>
      </c>
      <c r="F838" s="12" t="s">
        <v>25</v>
      </c>
      <c r="G838" s="12">
        <v>0.08</v>
      </c>
      <c r="H838" s="12">
        <v>20.99</v>
      </c>
      <c r="I838" s="12">
        <v>3.3</v>
      </c>
      <c r="J838" s="12">
        <v>1484</v>
      </c>
      <c r="K838" s="7" t="str">
        <f>IF(COUNTIF(Table1[Customer ID],Table1[[#This Row],[Customer ID]])&gt;1,"Repeat Customer","One-Time Customer")</f>
        <v>Repeat Customer</v>
      </c>
      <c r="L838" s="12" t="s">
        <v>1521</v>
      </c>
      <c r="M838" s="12" t="s">
        <v>27</v>
      </c>
      <c r="N838" s="12" t="s">
        <v>40</v>
      </c>
      <c r="O838" s="12" t="s">
        <v>77</v>
      </c>
      <c r="P838" s="12" t="s">
        <v>78</v>
      </c>
      <c r="Q838" s="12" t="s">
        <v>51</v>
      </c>
      <c r="R838" s="12" t="s">
        <v>895</v>
      </c>
      <c r="S838" s="12">
        <v>0.81</v>
      </c>
      <c r="T838" s="7">
        <f>Table1[[#This Row],[Profit]]/Table1[[#This Row],[Sales]]</f>
        <v>-0.49784507260606686</v>
      </c>
      <c r="U838" s="12" t="s">
        <v>33</v>
      </c>
      <c r="V838" s="12" t="s">
        <v>61</v>
      </c>
      <c r="W838" s="12" t="s">
        <v>178</v>
      </c>
      <c r="X838" s="12" t="s">
        <v>1522</v>
      </c>
      <c r="Y838" s="12">
        <v>60016</v>
      </c>
      <c r="Z838" s="13">
        <v>42074</v>
      </c>
      <c r="AA838" s="14" t="str">
        <f>TEXT(Table1[[#This Row],[Order Date]],"mmmm")</f>
        <v>March</v>
      </c>
      <c r="AB838" s="8" t="str">
        <f>TEXT(Table1[[#This Row],[Order Date]],"yyyy")</f>
        <v>2015</v>
      </c>
      <c r="AC838" s="13">
        <v>42074</v>
      </c>
      <c r="AD838" s="12">
        <v>-96.337999999999994</v>
      </c>
      <c r="AE838" s="12">
        <v>11</v>
      </c>
      <c r="AF838" s="12">
        <v>193.51</v>
      </c>
      <c r="AG838" s="12">
        <v>91235</v>
      </c>
      <c r="AH838" s="7" t="str">
        <f>IF(COUNTIF(Returns!$A$2:$A$1635,Orders!AG838)&gt;0,"Returned","Not Returned")</f>
        <v>Not Returned</v>
      </c>
    </row>
    <row r="839" spans="5:34" ht="12.75" customHeight="1" thickTop="1" thickBot="1">
      <c r="E839" s="9">
        <v>22763</v>
      </c>
      <c r="F839" s="2" t="s">
        <v>37</v>
      </c>
      <c r="G839" s="2">
        <v>0.04</v>
      </c>
      <c r="H839" s="2">
        <v>11.5</v>
      </c>
      <c r="I839" s="2">
        <v>7.19</v>
      </c>
      <c r="J839" s="2">
        <v>1485</v>
      </c>
      <c r="K839" s="7" t="str">
        <f>IF(COUNTIF(Table1[Customer ID],Table1[[#This Row],[Customer ID]])&gt;1,"Repeat Customer","One-Time Customer")</f>
        <v>Repeat Customer</v>
      </c>
      <c r="L839" s="2" t="s">
        <v>1524</v>
      </c>
      <c r="M839" s="2" t="s">
        <v>49</v>
      </c>
      <c r="N839" s="2" t="s">
        <v>40</v>
      </c>
      <c r="O839" s="2" t="s">
        <v>29</v>
      </c>
      <c r="P839" s="2" t="s">
        <v>109</v>
      </c>
      <c r="Q839" s="2" t="s">
        <v>59</v>
      </c>
      <c r="R839" s="2" t="s">
        <v>1525</v>
      </c>
      <c r="S839" s="2">
        <v>0.4</v>
      </c>
      <c r="T839" s="7">
        <f>Table1[[#This Row],[Profit]]/Table1[[#This Row],[Sales]]</f>
        <v>-0.14801267346809455</v>
      </c>
      <c r="U839" s="2" t="s">
        <v>33</v>
      </c>
      <c r="V839" s="2" t="s">
        <v>61</v>
      </c>
      <c r="W839" s="2" t="s">
        <v>178</v>
      </c>
      <c r="X839" s="2" t="s">
        <v>1526</v>
      </c>
      <c r="Y839" s="2">
        <v>60516</v>
      </c>
      <c r="Z839" s="10">
        <v>42055</v>
      </c>
      <c r="AA839" s="14" t="str">
        <f>TEXT(Table1[[#This Row],[Order Date]],"mmmm")</f>
        <v>February</v>
      </c>
      <c r="AB839" s="8" t="str">
        <f>TEXT(Table1[[#This Row],[Order Date]],"yyyy")</f>
        <v>2015</v>
      </c>
      <c r="AC839" s="10">
        <v>42058</v>
      </c>
      <c r="AD839" s="2">
        <v>-23.357880000000002</v>
      </c>
      <c r="AE839" s="2">
        <v>14</v>
      </c>
      <c r="AF839" s="2">
        <v>157.81</v>
      </c>
      <c r="AG839" s="2">
        <v>91236</v>
      </c>
      <c r="AH839" s="7" t="str">
        <f>IF(COUNTIF(Returns!$A$2:$A$1635,Orders!AG839)&gt;0,"Returned","Not Returned")</f>
        <v>Not Returned</v>
      </c>
    </row>
    <row r="840" spans="5:34" ht="12.75" customHeight="1" thickTop="1" thickBot="1">
      <c r="E840" s="11">
        <v>22764</v>
      </c>
      <c r="F840" s="12" t="s">
        <v>37</v>
      </c>
      <c r="G840" s="12">
        <v>0.02</v>
      </c>
      <c r="H840" s="12">
        <v>15.7</v>
      </c>
      <c r="I840" s="12">
        <v>11.25</v>
      </c>
      <c r="J840" s="12">
        <v>1485</v>
      </c>
      <c r="K840" s="7" t="str">
        <f>IF(COUNTIF(Table1[Customer ID],Table1[[#This Row],[Customer ID]])&gt;1,"Repeat Customer","One-Time Customer")</f>
        <v>Repeat Customer</v>
      </c>
      <c r="L840" s="12" t="s">
        <v>1524</v>
      </c>
      <c r="M840" s="12" t="s">
        <v>49</v>
      </c>
      <c r="N840" s="12" t="s">
        <v>40</v>
      </c>
      <c r="O840" s="12" t="s">
        <v>29</v>
      </c>
      <c r="P840" s="12" t="s">
        <v>141</v>
      </c>
      <c r="Q840" s="12" t="s">
        <v>59</v>
      </c>
      <c r="R840" s="12" t="s">
        <v>1527</v>
      </c>
      <c r="S840" s="12">
        <v>0.6</v>
      </c>
      <c r="T840" s="7">
        <f>Table1[[#This Row],[Profit]]/Table1[[#This Row],[Sales]]</f>
        <v>-0.9383539094650204</v>
      </c>
      <c r="U840" s="12" t="s">
        <v>33</v>
      </c>
      <c r="V840" s="12" t="s">
        <v>61</v>
      </c>
      <c r="W840" s="12" t="s">
        <v>178</v>
      </c>
      <c r="X840" s="12" t="s">
        <v>1526</v>
      </c>
      <c r="Y840" s="12">
        <v>60516</v>
      </c>
      <c r="Z840" s="13">
        <v>42055</v>
      </c>
      <c r="AA840" s="14" t="str">
        <f>TEXT(Table1[[#This Row],[Order Date]],"mmmm")</f>
        <v>February</v>
      </c>
      <c r="AB840" s="8" t="str">
        <f>TEXT(Table1[[#This Row],[Order Date]],"yyyy")</f>
        <v>2015</v>
      </c>
      <c r="AC840" s="13">
        <v>42056</v>
      </c>
      <c r="AD840" s="12">
        <v>-18.241599999999998</v>
      </c>
      <c r="AE840" s="12">
        <v>1</v>
      </c>
      <c r="AF840" s="12">
        <v>19.440000000000001</v>
      </c>
      <c r="AG840" s="12">
        <v>91236</v>
      </c>
      <c r="AH840" s="7" t="str">
        <f>IF(COUNTIF(Returns!$A$2:$A$1635,Orders!AG840)&gt;0,"Returned","Not Returned")</f>
        <v>Not Returned</v>
      </c>
    </row>
    <row r="841" spans="5:34" ht="12.75" customHeight="1" thickTop="1" thickBot="1">
      <c r="E841" s="9">
        <v>22765</v>
      </c>
      <c r="F841" s="2" t="s">
        <v>37</v>
      </c>
      <c r="G841" s="2">
        <v>0.05</v>
      </c>
      <c r="H841" s="2">
        <v>225.02</v>
      </c>
      <c r="I841" s="2">
        <v>28.66</v>
      </c>
      <c r="J841" s="2">
        <v>1485</v>
      </c>
      <c r="K841" s="7" t="str">
        <f>IF(COUNTIF(Table1[Customer ID],Table1[[#This Row],[Customer ID]])&gt;1,"Repeat Customer","One-Time Customer")</f>
        <v>Repeat Customer</v>
      </c>
      <c r="L841" s="2" t="s">
        <v>1524</v>
      </c>
      <c r="M841" s="2" t="s">
        <v>39</v>
      </c>
      <c r="N841" s="2" t="s">
        <v>40</v>
      </c>
      <c r="O841" s="2" t="s">
        <v>29</v>
      </c>
      <c r="P841" s="2" t="s">
        <v>141</v>
      </c>
      <c r="Q841" s="2" t="s">
        <v>43</v>
      </c>
      <c r="R841" s="2" t="s">
        <v>1528</v>
      </c>
      <c r="S841" s="2">
        <v>0.72</v>
      </c>
      <c r="T841" s="7">
        <f>Table1[[#This Row],[Profit]]/Table1[[#This Row],[Sales]]</f>
        <v>0.30817865561841251</v>
      </c>
      <c r="U841" s="2" t="s">
        <v>33</v>
      </c>
      <c r="V841" s="2" t="s">
        <v>61</v>
      </c>
      <c r="W841" s="2" t="s">
        <v>178</v>
      </c>
      <c r="X841" s="2" t="s">
        <v>1526</v>
      </c>
      <c r="Y841" s="2">
        <v>60516</v>
      </c>
      <c r="Z841" s="10">
        <v>42055</v>
      </c>
      <c r="AA841" s="14" t="str">
        <f>TEXT(Table1[[#This Row],[Order Date]],"mmmm")</f>
        <v>February</v>
      </c>
      <c r="AB841" s="8" t="str">
        <f>TEXT(Table1[[#This Row],[Order Date]],"yyyy")</f>
        <v>2015</v>
      </c>
      <c r="AC841" s="10">
        <v>42057</v>
      </c>
      <c r="AD841" s="2">
        <v>1428.9104</v>
      </c>
      <c r="AE841" s="2">
        <v>21</v>
      </c>
      <c r="AF841" s="2">
        <v>4636.63</v>
      </c>
      <c r="AG841" s="2">
        <v>91236</v>
      </c>
      <c r="AH841" s="7" t="str">
        <f>IF(COUNTIF(Returns!$A$2:$A$1635,Orders!AG841)&gt;0,"Returned","Not Returned")</f>
        <v>Not Returned</v>
      </c>
    </row>
    <row r="842" spans="5:34" ht="12.75" customHeight="1" thickTop="1" thickBot="1">
      <c r="E842" s="11">
        <v>18460</v>
      </c>
      <c r="F842" s="12" t="s">
        <v>25</v>
      </c>
      <c r="G842" s="12">
        <v>0.04</v>
      </c>
      <c r="H842" s="12">
        <v>119.99</v>
      </c>
      <c r="I842" s="12">
        <v>14</v>
      </c>
      <c r="J842" s="12">
        <v>1492</v>
      </c>
      <c r="K842" s="7" t="str">
        <f>IF(COUNTIF(Table1[Customer ID],Table1[[#This Row],[Customer ID]])&gt;1,"Repeat Customer","One-Time Customer")</f>
        <v>One-Time Customer</v>
      </c>
      <c r="L842" s="12" t="s">
        <v>1529</v>
      </c>
      <c r="M842" s="12" t="s">
        <v>39</v>
      </c>
      <c r="N842" s="12" t="s">
        <v>28</v>
      </c>
      <c r="O842" s="12" t="s">
        <v>77</v>
      </c>
      <c r="P842" s="12" t="s">
        <v>85</v>
      </c>
      <c r="Q842" s="12" t="s">
        <v>43</v>
      </c>
      <c r="R842" s="12" t="s">
        <v>890</v>
      </c>
      <c r="S842" s="12">
        <v>0.36</v>
      </c>
      <c r="T842" s="7">
        <f>Table1[[#This Row],[Profit]]/Table1[[#This Row],[Sales]]</f>
        <v>0.69</v>
      </c>
      <c r="U842" s="12" t="s">
        <v>33</v>
      </c>
      <c r="V842" s="12" t="s">
        <v>61</v>
      </c>
      <c r="W842" s="12" t="s">
        <v>506</v>
      </c>
      <c r="X842" s="12" t="s">
        <v>1530</v>
      </c>
      <c r="Y842" s="12">
        <v>65721</v>
      </c>
      <c r="Z842" s="13">
        <v>42171</v>
      </c>
      <c r="AA842" s="14" t="str">
        <f>TEXT(Table1[[#This Row],[Order Date]],"mmmm")</f>
        <v>June</v>
      </c>
      <c r="AB842" s="8" t="str">
        <f>TEXT(Table1[[#This Row],[Order Date]],"yyyy")</f>
        <v>2015</v>
      </c>
      <c r="AC842" s="13">
        <v>42173</v>
      </c>
      <c r="AD842" s="12">
        <v>509.95830000000001</v>
      </c>
      <c r="AE842" s="12">
        <v>6</v>
      </c>
      <c r="AF842" s="12">
        <v>739.07</v>
      </c>
      <c r="AG842" s="12">
        <v>88004</v>
      </c>
      <c r="AH842" s="7" t="str">
        <f>IF(COUNTIF(Returns!$A$2:$A$1635,Orders!AG842)&gt;0,"Returned","Not Returned")</f>
        <v>Not Returned</v>
      </c>
    </row>
    <row r="843" spans="5:34" ht="12.75" customHeight="1" thickTop="1" thickBot="1">
      <c r="E843" s="9">
        <v>19472</v>
      </c>
      <c r="F843" s="2" t="s">
        <v>47</v>
      </c>
      <c r="G843" s="2">
        <v>0.06</v>
      </c>
      <c r="H843" s="2">
        <v>8.3699999999999992</v>
      </c>
      <c r="I843" s="2">
        <v>10.16</v>
      </c>
      <c r="J843" s="2">
        <v>1494</v>
      </c>
      <c r="K843" s="7" t="str">
        <f>IF(COUNTIF(Table1[Customer ID],Table1[[#This Row],[Customer ID]])&gt;1,"Repeat Customer","One-Time Customer")</f>
        <v>Repeat Customer</v>
      </c>
      <c r="L843" s="2" t="s">
        <v>1531</v>
      </c>
      <c r="M843" s="2" t="s">
        <v>49</v>
      </c>
      <c r="N843" s="2" t="s">
        <v>28</v>
      </c>
      <c r="O843" s="2" t="s">
        <v>41</v>
      </c>
      <c r="P843" s="2" t="s">
        <v>50</v>
      </c>
      <c r="Q843" s="2" t="s">
        <v>236</v>
      </c>
      <c r="R843" s="2" t="s">
        <v>1213</v>
      </c>
      <c r="S843" s="2">
        <v>0.59</v>
      </c>
      <c r="T843" s="7">
        <f>Table1[[#This Row],[Profit]]/Table1[[#This Row],[Sales]]</f>
        <v>-1.6217330626744484</v>
      </c>
      <c r="U843" s="2" t="s">
        <v>33</v>
      </c>
      <c r="V843" s="2" t="s">
        <v>53</v>
      </c>
      <c r="W843" s="2" t="s">
        <v>415</v>
      </c>
      <c r="X843" s="2" t="s">
        <v>1532</v>
      </c>
      <c r="Y843" s="2">
        <v>21222</v>
      </c>
      <c r="Z843" s="10">
        <v>42074</v>
      </c>
      <c r="AA843" s="14" t="str">
        <f>TEXT(Table1[[#This Row],[Order Date]],"mmmm")</f>
        <v>March</v>
      </c>
      <c r="AB843" s="8" t="str">
        <f>TEXT(Table1[[#This Row],[Order Date]],"yyyy")</f>
        <v>2015</v>
      </c>
      <c r="AC843" s="10">
        <v>42076</v>
      </c>
      <c r="AD843" s="2">
        <v>-255.65</v>
      </c>
      <c r="AE843" s="2">
        <v>18</v>
      </c>
      <c r="AF843" s="2">
        <v>157.63999999999999</v>
      </c>
      <c r="AG843" s="2">
        <v>85880</v>
      </c>
      <c r="AH843" s="7" t="str">
        <f>IF(COUNTIF(Returns!$A$2:$A$1635,Orders!AG843)&gt;0,"Returned","Not Returned")</f>
        <v>Not Returned</v>
      </c>
    </row>
    <row r="844" spans="5:34" ht="12.75" customHeight="1" thickTop="1" thickBot="1">
      <c r="E844" s="11">
        <v>19473</v>
      </c>
      <c r="F844" s="12" t="s">
        <v>47</v>
      </c>
      <c r="G844" s="12">
        <v>0.09</v>
      </c>
      <c r="H844" s="12">
        <v>6.48</v>
      </c>
      <c r="I844" s="12">
        <v>9.17</v>
      </c>
      <c r="J844" s="12">
        <v>1494</v>
      </c>
      <c r="K844" s="7" t="str">
        <f>IF(COUNTIF(Table1[Customer ID],Table1[[#This Row],[Customer ID]])&gt;1,"Repeat Customer","One-Time Customer")</f>
        <v>Repeat Customer</v>
      </c>
      <c r="L844" s="12" t="s">
        <v>1531</v>
      </c>
      <c r="M844" s="12" t="s">
        <v>27</v>
      </c>
      <c r="N844" s="12" t="s">
        <v>28</v>
      </c>
      <c r="O844" s="12" t="s">
        <v>29</v>
      </c>
      <c r="P844" s="12" t="s">
        <v>93</v>
      </c>
      <c r="Q844" s="12" t="s">
        <v>59</v>
      </c>
      <c r="R844" s="12" t="s">
        <v>294</v>
      </c>
      <c r="S844" s="12">
        <v>0.37</v>
      </c>
      <c r="T844" s="7">
        <f>Table1[[#This Row],[Profit]]/Table1[[#This Row],[Sales]]</f>
        <v>-1.8154648956356738</v>
      </c>
      <c r="U844" s="12" t="s">
        <v>33</v>
      </c>
      <c r="V844" s="12" t="s">
        <v>53</v>
      </c>
      <c r="W844" s="12" t="s">
        <v>415</v>
      </c>
      <c r="X844" s="12" t="s">
        <v>1532</v>
      </c>
      <c r="Y844" s="12">
        <v>21222</v>
      </c>
      <c r="Z844" s="13">
        <v>42074</v>
      </c>
      <c r="AA844" s="14" t="str">
        <f>TEXT(Table1[[#This Row],[Order Date]],"mmmm")</f>
        <v>March</v>
      </c>
      <c r="AB844" s="8" t="str">
        <f>TEXT(Table1[[#This Row],[Order Date]],"yyyy")</f>
        <v>2015</v>
      </c>
      <c r="AC844" s="13">
        <v>42076</v>
      </c>
      <c r="AD844" s="12">
        <v>-76.540000000000006</v>
      </c>
      <c r="AE844" s="12">
        <v>6</v>
      </c>
      <c r="AF844" s="12">
        <v>42.16</v>
      </c>
      <c r="AG844" s="12">
        <v>85880</v>
      </c>
      <c r="AH844" s="7" t="str">
        <f>IF(COUNTIF(Returns!$A$2:$A$1635,Orders!AG844)&gt;0,"Returned","Not Returned")</f>
        <v>Not Returned</v>
      </c>
    </row>
    <row r="845" spans="5:34" ht="12.75" customHeight="1" thickTop="1" thickBot="1">
      <c r="E845" s="9">
        <v>24286</v>
      </c>
      <c r="F845" s="2" t="s">
        <v>47</v>
      </c>
      <c r="G845" s="2">
        <v>0.09</v>
      </c>
      <c r="H845" s="2">
        <v>6.28</v>
      </c>
      <c r="I845" s="2">
        <v>5.29</v>
      </c>
      <c r="J845" s="2">
        <v>1497</v>
      </c>
      <c r="K845" s="7" t="str">
        <f>IF(COUNTIF(Table1[Customer ID],Table1[[#This Row],[Customer ID]])&gt;1,"Repeat Customer","One-Time Customer")</f>
        <v>Repeat Customer</v>
      </c>
      <c r="L845" s="2" t="s">
        <v>1533</v>
      </c>
      <c r="M845" s="2" t="s">
        <v>49</v>
      </c>
      <c r="N845" s="2" t="s">
        <v>28</v>
      </c>
      <c r="O845" s="2" t="s">
        <v>41</v>
      </c>
      <c r="P845" s="2" t="s">
        <v>50</v>
      </c>
      <c r="Q845" s="2" t="s">
        <v>59</v>
      </c>
      <c r="R845" s="2" t="s">
        <v>440</v>
      </c>
      <c r="S845" s="2">
        <v>0.43</v>
      </c>
      <c r="T845" s="7">
        <f>Table1[[#This Row],[Profit]]/Table1[[#This Row],[Sales]]</f>
        <v>-0.71661931818181812</v>
      </c>
      <c r="U845" s="2" t="s">
        <v>33</v>
      </c>
      <c r="V845" s="2" t="s">
        <v>53</v>
      </c>
      <c r="W845" s="2" t="s">
        <v>71</v>
      </c>
      <c r="X845" s="2" t="s">
        <v>1534</v>
      </c>
      <c r="Y845" s="2">
        <v>14901</v>
      </c>
      <c r="Z845" s="10">
        <v>42074</v>
      </c>
      <c r="AA845" s="14" t="str">
        <f>TEXT(Table1[[#This Row],[Order Date]],"mmmm")</f>
        <v>March</v>
      </c>
      <c r="AB845" s="8" t="str">
        <f>TEXT(Table1[[#This Row],[Order Date]],"yyyy")</f>
        <v>2015</v>
      </c>
      <c r="AC845" s="10">
        <v>42075</v>
      </c>
      <c r="AD845" s="2">
        <v>-10.09</v>
      </c>
      <c r="AE845" s="2">
        <v>2</v>
      </c>
      <c r="AF845" s="2">
        <v>14.08</v>
      </c>
      <c r="AG845" s="2">
        <v>85880</v>
      </c>
      <c r="AH845" s="7" t="str">
        <f>IF(COUNTIF(Returns!$A$2:$A$1635,Orders!AG845)&gt;0,"Returned","Not Returned")</f>
        <v>Not Returned</v>
      </c>
    </row>
    <row r="846" spans="5:34" ht="12.75" customHeight="1" thickTop="1" thickBot="1">
      <c r="E846" s="11">
        <v>24287</v>
      </c>
      <c r="F846" s="12" t="s">
        <v>47</v>
      </c>
      <c r="G846" s="12">
        <v>0.03</v>
      </c>
      <c r="H846" s="12">
        <v>15.14</v>
      </c>
      <c r="I846" s="12">
        <v>4.53</v>
      </c>
      <c r="J846" s="12">
        <v>1497</v>
      </c>
      <c r="K846" s="7" t="str">
        <f>IF(COUNTIF(Table1[Customer ID],Table1[[#This Row],[Customer ID]])&gt;1,"Repeat Customer","One-Time Customer")</f>
        <v>Repeat Customer</v>
      </c>
      <c r="L846" s="12" t="s">
        <v>1533</v>
      </c>
      <c r="M846" s="12" t="s">
        <v>49</v>
      </c>
      <c r="N846" s="12" t="s">
        <v>28</v>
      </c>
      <c r="O846" s="12" t="s">
        <v>29</v>
      </c>
      <c r="P846" s="12" t="s">
        <v>141</v>
      </c>
      <c r="Q846" s="12" t="s">
        <v>59</v>
      </c>
      <c r="R846" s="12" t="s">
        <v>1201</v>
      </c>
      <c r="S846" s="12">
        <v>0.81</v>
      </c>
      <c r="T846" s="7">
        <f>Table1[[#This Row],[Profit]]/Table1[[#This Row],[Sales]]</f>
        <v>-0.36174190784092236</v>
      </c>
      <c r="U846" s="12" t="s">
        <v>33</v>
      </c>
      <c r="V846" s="12" t="s">
        <v>53</v>
      </c>
      <c r="W846" s="12" t="s">
        <v>71</v>
      </c>
      <c r="X846" s="12" t="s">
        <v>1534</v>
      </c>
      <c r="Y846" s="12">
        <v>14901</v>
      </c>
      <c r="Z846" s="13">
        <v>42074</v>
      </c>
      <c r="AA846" s="14" t="str">
        <f>TEXT(Table1[[#This Row],[Order Date]],"mmmm")</f>
        <v>March</v>
      </c>
      <c r="AB846" s="8" t="str">
        <f>TEXT(Table1[[#This Row],[Order Date]],"yyyy")</f>
        <v>2015</v>
      </c>
      <c r="AC846" s="13">
        <v>42076</v>
      </c>
      <c r="AD846" s="12">
        <v>-92.87</v>
      </c>
      <c r="AE846" s="12">
        <v>17</v>
      </c>
      <c r="AF846" s="12">
        <v>256.73</v>
      </c>
      <c r="AG846" s="12">
        <v>85880</v>
      </c>
      <c r="AH846" s="7" t="str">
        <f>IF(COUNTIF(Returns!$A$2:$A$1635,Orders!AG846)&gt;0,"Returned","Not Returned")</f>
        <v>Not Returned</v>
      </c>
    </row>
    <row r="847" spans="5:34" ht="12.75" customHeight="1" thickTop="1" thickBot="1">
      <c r="E847" s="9">
        <v>20016</v>
      </c>
      <c r="F847" s="2" t="s">
        <v>56</v>
      </c>
      <c r="G847" s="2">
        <v>0.05</v>
      </c>
      <c r="H847" s="2">
        <v>2.16</v>
      </c>
      <c r="I847" s="2">
        <v>6.05</v>
      </c>
      <c r="J847" s="2">
        <v>1499</v>
      </c>
      <c r="K847" s="7" t="str">
        <f>IF(COUNTIF(Table1[Customer ID],Table1[[#This Row],[Customer ID]])&gt;1,"Repeat Customer","One-Time Customer")</f>
        <v>Repeat Customer</v>
      </c>
      <c r="L847" s="2" t="s">
        <v>1535</v>
      </c>
      <c r="M847" s="2" t="s">
        <v>49</v>
      </c>
      <c r="N847" s="2" t="s">
        <v>40</v>
      </c>
      <c r="O847" s="2" t="s">
        <v>29</v>
      </c>
      <c r="P847" s="2" t="s">
        <v>109</v>
      </c>
      <c r="Q847" s="2" t="s">
        <v>59</v>
      </c>
      <c r="R847" s="2" t="s">
        <v>1536</v>
      </c>
      <c r="S847" s="2">
        <v>0.37</v>
      </c>
      <c r="T847" s="7">
        <f>Table1[[#This Row],[Profit]]/Table1[[#This Row],[Sales]]</f>
        <v>-16.077783754706832</v>
      </c>
      <c r="U847" s="2" t="s">
        <v>33</v>
      </c>
      <c r="V847" s="2" t="s">
        <v>136</v>
      </c>
      <c r="W847" s="2" t="s">
        <v>362</v>
      </c>
      <c r="X847" s="2" t="s">
        <v>1537</v>
      </c>
      <c r="Y847" s="2">
        <v>33134</v>
      </c>
      <c r="Z847" s="10">
        <v>42039</v>
      </c>
      <c r="AA847" s="14" t="str">
        <f>TEXT(Table1[[#This Row],[Order Date]],"mmmm")</f>
        <v>February</v>
      </c>
      <c r="AB847" s="8" t="str">
        <f>TEXT(Table1[[#This Row],[Order Date]],"yyyy")</f>
        <v>2015</v>
      </c>
      <c r="AC847" s="10">
        <v>42040</v>
      </c>
      <c r="AD847" s="2">
        <v>-298.88600000000002</v>
      </c>
      <c r="AE847" s="2">
        <v>8</v>
      </c>
      <c r="AF847" s="2">
        <v>18.59</v>
      </c>
      <c r="AG847" s="2">
        <v>90731</v>
      </c>
      <c r="AH847" s="7" t="str">
        <f>IF(COUNTIF(Returns!$A$2:$A$1635,Orders!AG847)&gt;0,"Returned","Not Returned")</f>
        <v>Not Returned</v>
      </c>
    </row>
    <row r="848" spans="5:34" ht="12.75" customHeight="1" thickTop="1" thickBot="1">
      <c r="E848" s="11">
        <v>20017</v>
      </c>
      <c r="F848" s="12" t="s">
        <v>56</v>
      </c>
      <c r="G848" s="12">
        <v>0.03</v>
      </c>
      <c r="H848" s="12">
        <v>6.48</v>
      </c>
      <c r="I848" s="12">
        <v>6.6</v>
      </c>
      <c r="J848" s="12">
        <v>1499</v>
      </c>
      <c r="K848" s="7" t="str">
        <f>IF(COUNTIF(Table1[Customer ID],Table1[[#This Row],[Customer ID]])&gt;1,"Repeat Customer","One-Time Customer")</f>
        <v>Repeat Customer</v>
      </c>
      <c r="L848" s="12" t="s">
        <v>1535</v>
      </c>
      <c r="M848" s="12" t="s">
        <v>49</v>
      </c>
      <c r="N848" s="12" t="s">
        <v>40</v>
      </c>
      <c r="O848" s="12" t="s">
        <v>29</v>
      </c>
      <c r="P848" s="12" t="s">
        <v>93</v>
      </c>
      <c r="Q848" s="12" t="s">
        <v>59</v>
      </c>
      <c r="R848" s="12" t="s">
        <v>603</v>
      </c>
      <c r="S848" s="12">
        <v>0.37</v>
      </c>
      <c r="T848" s="7">
        <f>Table1[[#This Row],[Profit]]/Table1[[#This Row],[Sales]]</f>
        <v>-2.4792112867584568</v>
      </c>
      <c r="U848" s="12" t="s">
        <v>33</v>
      </c>
      <c r="V848" s="12" t="s">
        <v>136</v>
      </c>
      <c r="W848" s="12" t="s">
        <v>362</v>
      </c>
      <c r="X848" s="12" t="s">
        <v>1537</v>
      </c>
      <c r="Y848" s="12">
        <v>33134</v>
      </c>
      <c r="Z848" s="13">
        <v>42039</v>
      </c>
      <c r="AA848" s="14" t="str">
        <f>TEXT(Table1[[#This Row],[Order Date]],"mmmm")</f>
        <v>February</v>
      </c>
      <c r="AB848" s="8" t="str">
        <f>TEXT(Table1[[#This Row],[Order Date]],"yyyy")</f>
        <v>2015</v>
      </c>
      <c r="AC848" s="13">
        <v>42040</v>
      </c>
      <c r="AD848" s="12">
        <v>-145.852</v>
      </c>
      <c r="AE848" s="12">
        <v>9</v>
      </c>
      <c r="AF848" s="12">
        <v>58.83</v>
      </c>
      <c r="AG848" s="12">
        <v>90731</v>
      </c>
      <c r="AH848" s="7" t="str">
        <f>IF(COUNTIF(Returns!$A$2:$A$1635,Orders!AG848)&gt;0,"Returned","Not Returned")</f>
        <v>Not Returned</v>
      </c>
    </row>
    <row r="849" spans="5:34" ht="12.75" customHeight="1" thickTop="1" thickBot="1">
      <c r="E849" s="9">
        <v>20018</v>
      </c>
      <c r="F849" s="2" t="s">
        <v>56</v>
      </c>
      <c r="G849" s="2">
        <v>0.08</v>
      </c>
      <c r="H849" s="2">
        <v>146.05000000000001</v>
      </c>
      <c r="I849" s="2">
        <v>80.2</v>
      </c>
      <c r="J849" s="2">
        <v>1499</v>
      </c>
      <c r="K849" s="7" t="str">
        <f>IF(COUNTIF(Table1[Customer ID],Table1[[#This Row],[Customer ID]])&gt;1,"Repeat Customer","One-Time Customer")</f>
        <v>Repeat Customer</v>
      </c>
      <c r="L849" s="2" t="s">
        <v>1535</v>
      </c>
      <c r="M849" s="2" t="s">
        <v>39</v>
      </c>
      <c r="N849" s="2" t="s">
        <v>40</v>
      </c>
      <c r="O849" s="2" t="s">
        <v>41</v>
      </c>
      <c r="P849" s="2" t="s">
        <v>152</v>
      </c>
      <c r="Q849" s="2" t="s">
        <v>121</v>
      </c>
      <c r="R849" s="2" t="s">
        <v>347</v>
      </c>
      <c r="S849" s="2">
        <v>0.71</v>
      </c>
      <c r="T849" s="7">
        <f>Table1[[#This Row],[Profit]]/Table1[[#This Row],[Sales]]</f>
        <v>-1.7944224028350216E-2</v>
      </c>
      <c r="U849" s="2" t="s">
        <v>33</v>
      </c>
      <c r="V849" s="2" t="s">
        <v>136</v>
      </c>
      <c r="W849" s="2" t="s">
        <v>362</v>
      </c>
      <c r="X849" s="2" t="s">
        <v>1537</v>
      </c>
      <c r="Y849" s="2">
        <v>33134</v>
      </c>
      <c r="Z849" s="10">
        <v>42039</v>
      </c>
      <c r="AA849" s="14" t="str">
        <f>TEXT(Table1[[#This Row],[Order Date]],"mmmm")</f>
        <v>February</v>
      </c>
      <c r="AB849" s="8" t="str">
        <f>TEXT(Table1[[#This Row],[Order Date]],"yyyy")</f>
        <v>2015</v>
      </c>
      <c r="AC849" s="10">
        <v>42040</v>
      </c>
      <c r="AD849" s="2">
        <v>-27.951000000000001</v>
      </c>
      <c r="AE849" s="2">
        <v>11</v>
      </c>
      <c r="AF849" s="2">
        <v>1557.66</v>
      </c>
      <c r="AG849" s="2">
        <v>90731</v>
      </c>
      <c r="AH849" s="7" t="str">
        <f>IF(COUNTIF(Returns!$A$2:$A$1635,Orders!AG849)&gt;0,"Returned","Not Returned")</f>
        <v>Not Returned</v>
      </c>
    </row>
    <row r="850" spans="5:34" ht="12.75" customHeight="1" thickTop="1" thickBot="1">
      <c r="E850" s="11">
        <v>21682</v>
      </c>
      <c r="F850" s="12" t="s">
        <v>47</v>
      </c>
      <c r="G850" s="12">
        <v>0.08</v>
      </c>
      <c r="H850" s="12">
        <v>3.69</v>
      </c>
      <c r="I850" s="12">
        <v>0.5</v>
      </c>
      <c r="J850" s="12">
        <v>1502</v>
      </c>
      <c r="K850" s="7" t="str">
        <f>IF(COUNTIF(Table1[Customer ID],Table1[[#This Row],[Customer ID]])&gt;1,"Repeat Customer","One-Time Customer")</f>
        <v>Repeat Customer</v>
      </c>
      <c r="L850" s="12" t="s">
        <v>1538</v>
      </c>
      <c r="M850" s="12" t="s">
        <v>49</v>
      </c>
      <c r="N850" s="12" t="s">
        <v>58</v>
      </c>
      <c r="O850" s="12" t="s">
        <v>29</v>
      </c>
      <c r="P850" s="12" t="s">
        <v>134</v>
      </c>
      <c r="Q850" s="12" t="s">
        <v>59</v>
      </c>
      <c r="R850" s="12" t="s">
        <v>1539</v>
      </c>
      <c r="S850" s="12">
        <v>0.38</v>
      </c>
      <c r="T850" s="7">
        <f>Table1[[#This Row],[Profit]]/Table1[[#This Row],[Sales]]</f>
        <v>-2.8236884802595997E-2</v>
      </c>
      <c r="U850" s="12" t="s">
        <v>33</v>
      </c>
      <c r="V850" s="12" t="s">
        <v>136</v>
      </c>
      <c r="W850" s="12" t="s">
        <v>362</v>
      </c>
      <c r="X850" s="12" t="s">
        <v>1540</v>
      </c>
      <c r="Y850" s="12">
        <v>33065</v>
      </c>
      <c r="Z850" s="13">
        <v>42131</v>
      </c>
      <c r="AA850" s="14" t="str">
        <f>TEXT(Table1[[#This Row],[Order Date]],"mmmm")</f>
        <v>May</v>
      </c>
      <c r="AB850" s="8" t="str">
        <f>TEXT(Table1[[#This Row],[Order Date]],"yyyy")</f>
        <v>2015</v>
      </c>
      <c r="AC850" s="13">
        <v>42134</v>
      </c>
      <c r="AD850" s="12">
        <v>-3.6547000000000001</v>
      </c>
      <c r="AE850" s="12">
        <v>38</v>
      </c>
      <c r="AF850" s="12">
        <v>129.43</v>
      </c>
      <c r="AG850" s="12">
        <v>89193</v>
      </c>
      <c r="AH850" s="7" t="str">
        <f>IF(COUNTIF(Returns!$A$2:$A$1635,Orders!AG850)&gt;0,"Returned","Not Returned")</f>
        <v>Not Returned</v>
      </c>
    </row>
    <row r="851" spans="5:34" ht="12.75" customHeight="1" thickTop="1" thickBot="1">
      <c r="E851" s="9">
        <v>18868</v>
      </c>
      <c r="F851" s="2" t="s">
        <v>106</v>
      </c>
      <c r="G851" s="2">
        <v>0.08</v>
      </c>
      <c r="H851" s="2">
        <v>5.84</v>
      </c>
      <c r="I851" s="2">
        <v>1</v>
      </c>
      <c r="J851" s="2">
        <v>1502</v>
      </c>
      <c r="K851" s="7" t="str">
        <f>IF(COUNTIF(Table1[Customer ID],Table1[[#This Row],[Customer ID]])&gt;1,"Repeat Customer","One-Time Customer")</f>
        <v>Repeat Customer</v>
      </c>
      <c r="L851" s="2" t="s">
        <v>1538</v>
      </c>
      <c r="M851" s="2" t="s">
        <v>27</v>
      </c>
      <c r="N851" s="2" t="s">
        <v>58</v>
      </c>
      <c r="O851" s="2" t="s">
        <v>29</v>
      </c>
      <c r="P851" s="2" t="s">
        <v>30</v>
      </c>
      <c r="Q851" s="2" t="s">
        <v>31</v>
      </c>
      <c r="R851" s="2" t="s">
        <v>1541</v>
      </c>
      <c r="S851" s="2">
        <v>0.38</v>
      </c>
      <c r="T851" s="7">
        <f>Table1[[#This Row],[Profit]]/Table1[[#This Row],[Sales]]</f>
        <v>11.922495520443068</v>
      </c>
      <c r="U851" s="2" t="s">
        <v>33</v>
      </c>
      <c r="V851" s="2" t="s">
        <v>136</v>
      </c>
      <c r="W851" s="2" t="s">
        <v>362</v>
      </c>
      <c r="X851" s="2" t="s">
        <v>1540</v>
      </c>
      <c r="Y851" s="2">
        <v>33065</v>
      </c>
      <c r="Z851" s="10">
        <v>42184</v>
      </c>
      <c r="AA851" s="14" t="str">
        <f>TEXT(Table1[[#This Row],[Order Date]],"mmmm")</f>
        <v>June</v>
      </c>
      <c r="AB851" s="8" t="str">
        <f>TEXT(Table1[[#This Row],[Order Date]],"yyyy")</f>
        <v>2015</v>
      </c>
      <c r="AC851" s="10">
        <v>42188</v>
      </c>
      <c r="AD851" s="2">
        <v>731.92199999999991</v>
      </c>
      <c r="AE851" s="2">
        <v>11</v>
      </c>
      <c r="AF851" s="2">
        <v>61.39</v>
      </c>
      <c r="AG851" s="2">
        <v>89194</v>
      </c>
      <c r="AH851" s="7" t="str">
        <f>IF(COUNTIF(Returns!$A$2:$A$1635,Orders!AG851)&gt;0,"Returned","Not Returned")</f>
        <v>Not Returned</v>
      </c>
    </row>
    <row r="852" spans="5:34" ht="12.75" customHeight="1" thickTop="1" thickBot="1">
      <c r="E852" s="11">
        <v>18869</v>
      </c>
      <c r="F852" s="12" t="s">
        <v>106</v>
      </c>
      <c r="G852" s="12">
        <v>0</v>
      </c>
      <c r="H852" s="12">
        <v>205.99</v>
      </c>
      <c r="I852" s="12">
        <v>8.99</v>
      </c>
      <c r="J852" s="12">
        <v>1502</v>
      </c>
      <c r="K852" s="7" t="str">
        <f>IF(COUNTIF(Table1[Customer ID],Table1[[#This Row],[Customer ID]])&gt;1,"Repeat Customer","One-Time Customer")</f>
        <v>Repeat Customer</v>
      </c>
      <c r="L852" s="12" t="s">
        <v>1538</v>
      </c>
      <c r="M852" s="12" t="s">
        <v>49</v>
      </c>
      <c r="N852" s="12" t="s">
        <v>58</v>
      </c>
      <c r="O852" s="12" t="s">
        <v>77</v>
      </c>
      <c r="P852" s="12" t="s">
        <v>78</v>
      </c>
      <c r="Q852" s="12" t="s">
        <v>59</v>
      </c>
      <c r="R852" s="12" t="s">
        <v>1542</v>
      </c>
      <c r="S852" s="12">
        <v>0.6</v>
      </c>
      <c r="T852" s="7">
        <f>Table1[[#This Row],[Profit]]/Table1[[#This Row],[Sales]]</f>
        <v>7.6598837209302328E-2</v>
      </c>
      <c r="U852" s="12" t="s">
        <v>33</v>
      </c>
      <c r="V852" s="12" t="s">
        <v>136</v>
      </c>
      <c r="W852" s="12" t="s">
        <v>362</v>
      </c>
      <c r="X852" s="12" t="s">
        <v>1540</v>
      </c>
      <c r="Y852" s="12">
        <v>33065</v>
      </c>
      <c r="Z852" s="13">
        <v>42184</v>
      </c>
      <c r="AA852" s="14" t="str">
        <f>TEXT(Table1[[#This Row],[Order Date]],"mmmm")</f>
        <v>June</v>
      </c>
      <c r="AB852" s="8" t="str">
        <f>TEXT(Table1[[#This Row],[Order Date]],"yyyy")</f>
        <v>2015</v>
      </c>
      <c r="AC852" s="13">
        <v>42187</v>
      </c>
      <c r="AD852" s="12">
        <v>186.55799999999999</v>
      </c>
      <c r="AE852" s="12">
        <v>13</v>
      </c>
      <c r="AF852" s="12">
        <v>2435.52</v>
      </c>
      <c r="AG852" s="12">
        <v>89194</v>
      </c>
      <c r="AH852" s="7" t="str">
        <f>IF(COUNTIF(Returns!$A$2:$A$1635,Orders!AG852)&gt;0,"Returned","Not Returned")</f>
        <v>Not Returned</v>
      </c>
    </row>
    <row r="853" spans="5:34" ht="12.75" customHeight="1" thickTop="1" thickBot="1">
      <c r="E853" s="9">
        <v>18061</v>
      </c>
      <c r="F853" s="2" t="s">
        <v>106</v>
      </c>
      <c r="G853" s="2">
        <v>0</v>
      </c>
      <c r="H853" s="2">
        <v>85.99</v>
      </c>
      <c r="I853" s="2">
        <v>0.99</v>
      </c>
      <c r="J853" s="2">
        <v>1505</v>
      </c>
      <c r="K853" s="7" t="str">
        <f>IF(COUNTIF(Table1[Customer ID],Table1[[#This Row],[Customer ID]])&gt;1,"Repeat Customer","One-Time Customer")</f>
        <v>One-Time Customer</v>
      </c>
      <c r="L853" s="2" t="s">
        <v>1543</v>
      </c>
      <c r="M853" s="2" t="s">
        <v>49</v>
      </c>
      <c r="N853" s="2" t="s">
        <v>58</v>
      </c>
      <c r="O853" s="2" t="s">
        <v>77</v>
      </c>
      <c r="P853" s="2" t="s">
        <v>78</v>
      </c>
      <c r="Q853" s="2" t="s">
        <v>31</v>
      </c>
      <c r="R853" s="2" t="s">
        <v>482</v>
      </c>
      <c r="S853" s="2">
        <v>0.85</v>
      </c>
      <c r="T853" s="7">
        <f>Table1[[#This Row],[Profit]]/Table1[[#This Row],[Sales]]</f>
        <v>-0.29694273544723149</v>
      </c>
      <c r="U853" s="2" t="s">
        <v>33</v>
      </c>
      <c r="V853" s="2" t="s">
        <v>61</v>
      </c>
      <c r="W853" s="2" t="s">
        <v>130</v>
      </c>
      <c r="X853" s="2" t="s">
        <v>1544</v>
      </c>
      <c r="Y853" s="2">
        <v>77840</v>
      </c>
      <c r="Z853" s="10">
        <v>42168</v>
      </c>
      <c r="AA853" s="14" t="str">
        <f>TEXT(Table1[[#This Row],[Order Date]],"mmmm")</f>
        <v>June</v>
      </c>
      <c r="AB853" s="8" t="str">
        <f>TEXT(Table1[[#This Row],[Order Date]],"yyyy")</f>
        <v>2015</v>
      </c>
      <c r="AC853" s="10">
        <v>42173</v>
      </c>
      <c r="AD853" s="2">
        <v>-138.03680000000003</v>
      </c>
      <c r="AE853" s="2">
        <v>6</v>
      </c>
      <c r="AF853" s="2">
        <v>464.86</v>
      </c>
      <c r="AG853" s="2">
        <v>86181</v>
      </c>
      <c r="AH853" s="7" t="str">
        <f>IF(COUNTIF(Returns!$A$2:$A$1635,Orders!AG853)&gt;0,"Returned","Not Returned")</f>
        <v>Not Returned</v>
      </c>
    </row>
    <row r="854" spans="5:34" ht="12.75" customHeight="1" thickTop="1" thickBot="1">
      <c r="E854" s="11">
        <v>23329</v>
      </c>
      <c r="F854" s="12" t="s">
        <v>47</v>
      </c>
      <c r="G854" s="12">
        <v>0.09</v>
      </c>
      <c r="H854" s="12">
        <v>20.98</v>
      </c>
      <c r="I854" s="12">
        <v>1.49</v>
      </c>
      <c r="J854" s="12">
        <v>1511</v>
      </c>
      <c r="K854" s="7" t="str">
        <f>IF(COUNTIF(Table1[Customer ID],Table1[[#This Row],[Customer ID]])&gt;1,"Repeat Customer","One-Time Customer")</f>
        <v>One-Time Customer</v>
      </c>
      <c r="L854" s="12" t="s">
        <v>1545</v>
      </c>
      <c r="M854" s="12" t="s">
        <v>49</v>
      </c>
      <c r="N854" s="12" t="s">
        <v>28</v>
      </c>
      <c r="O854" s="12" t="s">
        <v>29</v>
      </c>
      <c r="P854" s="12" t="s">
        <v>109</v>
      </c>
      <c r="Q854" s="12" t="s">
        <v>59</v>
      </c>
      <c r="R854" s="12" t="s">
        <v>1546</v>
      </c>
      <c r="S854" s="12">
        <v>0.35</v>
      </c>
      <c r="T854" s="7">
        <f>Table1[[#This Row],[Profit]]/Table1[[#This Row],[Sales]]</f>
        <v>0.69</v>
      </c>
      <c r="U854" s="12" t="s">
        <v>33</v>
      </c>
      <c r="V854" s="12" t="s">
        <v>61</v>
      </c>
      <c r="W854" s="12" t="s">
        <v>703</v>
      </c>
      <c r="X854" s="12" t="s">
        <v>1547</v>
      </c>
      <c r="Y854" s="12">
        <v>47302</v>
      </c>
      <c r="Z854" s="13">
        <v>42177</v>
      </c>
      <c r="AA854" s="14" t="str">
        <f>TEXT(Table1[[#This Row],[Order Date]],"mmmm")</f>
        <v>June</v>
      </c>
      <c r="AB854" s="8" t="str">
        <f>TEXT(Table1[[#This Row],[Order Date]],"yyyy")</f>
        <v>2015</v>
      </c>
      <c r="AC854" s="13">
        <v>42179</v>
      </c>
      <c r="AD854" s="12">
        <v>199.1823</v>
      </c>
      <c r="AE854" s="12">
        <v>14</v>
      </c>
      <c r="AF854" s="12">
        <v>288.67</v>
      </c>
      <c r="AG854" s="12">
        <v>90303</v>
      </c>
      <c r="AH854" s="7" t="str">
        <f>IF(COUNTIF(Returns!$A$2:$A$1635,Orders!AG854)&gt;0,"Returned","Not Returned")</f>
        <v>Not Returned</v>
      </c>
    </row>
    <row r="855" spans="5:34" ht="12.75" customHeight="1" thickTop="1" thickBot="1">
      <c r="E855" s="9">
        <v>23470</v>
      </c>
      <c r="F855" s="2" t="s">
        <v>47</v>
      </c>
      <c r="G855" s="2">
        <v>0.06</v>
      </c>
      <c r="H855" s="2">
        <v>55.48</v>
      </c>
      <c r="I855" s="2">
        <v>4.8499999999999996</v>
      </c>
      <c r="J855" s="2">
        <v>1519</v>
      </c>
      <c r="K855" s="7" t="str">
        <f>IF(COUNTIF(Table1[Customer ID],Table1[[#This Row],[Customer ID]])&gt;1,"Repeat Customer","One-Time Customer")</f>
        <v>One-Time Customer</v>
      </c>
      <c r="L855" s="2" t="s">
        <v>1548</v>
      </c>
      <c r="M855" s="2" t="s">
        <v>49</v>
      </c>
      <c r="N855" s="2" t="s">
        <v>114</v>
      </c>
      <c r="O855" s="2" t="s">
        <v>29</v>
      </c>
      <c r="P855" s="2" t="s">
        <v>93</v>
      </c>
      <c r="Q855" s="2" t="s">
        <v>59</v>
      </c>
      <c r="R855" s="2" t="s">
        <v>1549</v>
      </c>
      <c r="S855" s="2">
        <v>0.37</v>
      </c>
      <c r="T855" s="7">
        <f>Table1[[#This Row],[Profit]]/Table1[[#This Row],[Sales]]</f>
        <v>0.69</v>
      </c>
      <c r="U855" s="2" t="s">
        <v>33</v>
      </c>
      <c r="V855" s="2" t="s">
        <v>53</v>
      </c>
      <c r="W855" s="2" t="s">
        <v>188</v>
      </c>
      <c r="X855" s="2" t="s">
        <v>511</v>
      </c>
      <c r="Y855" s="2">
        <v>4210</v>
      </c>
      <c r="Z855" s="10">
        <v>42169</v>
      </c>
      <c r="AA855" s="14" t="str">
        <f>TEXT(Table1[[#This Row],[Order Date]],"mmmm")</f>
        <v>June</v>
      </c>
      <c r="AB855" s="8" t="str">
        <f>TEXT(Table1[[#This Row],[Order Date]],"yyyy")</f>
        <v>2015</v>
      </c>
      <c r="AC855" s="10">
        <v>42169</v>
      </c>
      <c r="AD855" s="2">
        <v>711.05189999999993</v>
      </c>
      <c r="AE855" s="2">
        <v>19</v>
      </c>
      <c r="AF855" s="2">
        <v>1030.51</v>
      </c>
      <c r="AG855" s="2">
        <v>89957</v>
      </c>
      <c r="AH855" s="7" t="str">
        <f>IF(COUNTIF(Returns!$A$2:$A$1635,Orders!AG855)&gt;0,"Returned","Not Returned")</f>
        <v>Not Returned</v>
      </c>
    </row>
    <row r="856" spans="5:34" ht="12.75" customHeight="1" thickTop="1" thickBot="1">
      <c r="E856" s="11">
        <v>23471</v>
      </c>
      <c r="F856" s="12" t="s">
        <v>47</v>
      </c>
      <c r="G856" s="12">
        <v>0.1</v>
      </c>
      <c r="H856" s="12">
        <v>122.99</v>
      </c>
      <c r="I856" s="12">
        <v>70.2</v>
      </c>
      <c r="J856" s="12">
        <v>1522</v>
      </c>
      <c r="K856" s="7" t="str">
        <f>IF(COUNTIF(Table1[Customer ID],Table1[[#This Row],[Customer ID]])&gt;1,"Repeat Customer","One-Time Customer")</f>
        <v>One-Time Customer</v>
      </c>
      <c r="L856" s="12" t="s">
        <v>1550</v>
      </c>
      <c r="M856" s="12" t="s">
        <v>39</v>
      </c>
      <c r="N856" s="12" t="s">
        <v>114</v>
      </c>
      <c r="O856" s="12" t="s">
        <v>41</v>
      </c>
      <c r="P856" s="12" t="s">
        <v>42</v>
      </c>
      <c r="Q856" s="12" t="s">
        <v>43</v>
      </c>
      <c r="R856" s="12" t="s">
        <v>147</v>
      </c>
      <c r="S856" s="12">
        <v>0.74</v>
      </c>
      <c r="T856" s="7">
        <f>Table1[[#This Row],[Profit]]/Table1[[#This Row],[Sales]]</f>
        <v>-0.44386529248955303</v>
      </c>
      <c r="U856" s="12" t="s">
        <v>33</v>
      </c>
      <c r="V856" s="12" t="s">
        <v>61</v>
      </c>
      <c r="W856" s="12" t="s">
        <v>62</v>
      </c>
      <c r="X856" s="12" t="s">
        <v>1551</v>
      </c>
      <c r="Y856" s="12">
        <v>55305</v>
      </c>
      <c r="Z856" s="13">
        <v>42169</v>
      </c>
      <c r="AA856" s="14" t="str">
        <f>TEXT(Table1[[#This Row],[Order Date]],"mmmm")</f>
        <v>June</v>
      </c>
      <c r="AB856" s="8" t="str">
        <f>TEXT(Table1[[#This Row],[Order Date]],"yyyy")</f>
        <v>2015</v>
      </c>
      <c r="AC856" s="13">
        <v>42170</v>
      </c>
      <c r="AD856" s="12">
        <v>-899.67499999999995</v>
      </c>
      <c r="AE856" s="12">
        <v>17</v>
      </c>
      <c r="AF856" s="12">
        <v>2026.91</v>
      </c>
      <c r="AG856" s="12">
        <v>89957</v>
      </c>
      <c r="AH856" s="7" t="str">
        <f>IF(COUNTIF(Returns!$A$2:$A$1635,Orders!AG856)&gt;0,"Returned","Not Returned")</f>
        <v>Not Returned</v>
      </c>
    </row>
    <row r="857" spans="5:34" ht="12.75" customHeight="1" thickTop="1" thickBot="1">
      <c r="E857" s="9">
        <v>19269</v>
      </c>
      <c r="F857" s="2" t="s">
        <v>25</v>
      </c>
      <c r="G857" s="2">
        <v>0.04</v>
      </c>
      <c r="H857" s="2">
        <v>11.34</v>
      </c>
      <c r="I857" s="2">
        <v>5.01</v>
      </c>
      <c r="J857" s="2">
        <v>1526</v>
      </c>
      <c r="K857" s="7" t="str">
        <f>IF(COUNTIF(Table1[Customer ID],Table1[[#This Row],[Customer ID]])&gt;1,"Repeat Customer","One-Time Customer")</f>
        <v>One-Time Customer</v>
      </c>
      <c r="L857" s="2" t="s">
        <v>1552</v>
      </c>
      <c r="M857" s="2" t="s">
        <v>49</v>
      </c>
      <c r="N857" s="2" t="s">
        <v>40</v>
      </c>
      <c r="O857" s="2" t="s">
        <v>29</v>
      </c>
      <c r="P857" s="2" t="s">
        <v>93</v>
      </c>
      <c r="Q857" s="2" t="s">
        <v>59</v>
      </c>
      <c r="R857" s="2" t="s">
        <v>576</v>
      </c>
      <c r="S857" s="2">
        <v>0.36</v>
      </c>
      <c r="T857" s="7">
        <f>Table1[[#This Row],[Profit]]/Table1[[#This Row],[Sales]]</f>
        <v>-1.637877607547823</v>
      </c>
      <c r="U857" s="2" t="s">
        <v>33</v>
      </c>
      <c r="V857" s="2" t="s">
        <v>136</v>
      </c>
      <c r="W857" s="2" t="s">
        <v>1278</v>
      </c>
      <c r="X857" s="2" t="s">
        <v>1553</v>
      </c>
      <c r="Y857" s="2">
        <v>35211</v>
      </c>
      <c r="Z857" s="10">
        <v>42045</v>
      </c>
      <c r="AA857" s="14" t="str">
        <f>TEXT(Table1[[#This Row],[Order Date]],"mmmm")</f>
        <v>February</v>
      </c>
      <c r="AB857" s="8" t="str">
        <f>TEXT(Table1[[#This Row],[Order Date]],"yyyy")</f>
        <v>2015</v>
      </c>
      <c r="AC857" s="10">
        <v>42046</v>
      </c>
      <c r="AD857" s="2">
        <v>-189.22399999999999</v>
      </c>
      <c r="AE857" s="2">
        <v>10</v>
      </c>
      <c r="AF857" s="2">
        <v>115.53</v>
      </c>
      <c r="AG857" s="2">
        <v>86812</v>
      </c>
      <c r="AH857" s="7" t="str">
        <f>IF(COUNTIF(Returns!$A$2:$A$1635,Orders!AG857)&gt;0,"Returned","Not Returned")</f>
        <v>Not Returned</v>
      </c>
    </row>
    <row r="858" spans="5:34" ht="12.75" customHeight="1" thickTop="1" thickBot="1">
      <c r="E858" s="11">
        <v>24974</v>
      </c>
      <c r="F858" s="12" t="s">
        <v>47</v>
      </c>
      <c r="G858" s="12">
        <v>0.03</v>
      </c>
      <c r="H858" s="12">
        <v>30.98</v>
      </c>
      <c r="I858" s="12">
        <v>8.99</v>
      </c>
      <c r="J858" s="12">
        <v>1527</v>
      </c>
      <c r="K858" s="7" t="str">
        <f>IF(COUNTIF(Table1[Customer ID],Table1[[#This Row],[Customer ID]])&gt;1,"Repeat Customer","One-Time Customer")</f>
        <v>Repeat Customer</v>
      </c>
      <c r="L858" s="12" t="s">
        <v>1554</v>
      </c>
      <c r="M858" s="12" t="s">
        <v>27</v>
      </c>
      <c r="N858" s="12" t="s">
        <v>58</v>
      </c>
      <c r="O858" s="12" t="s">
        <v>29</v>
      </c>
      <c r="P858" s="12" t="s">
        <v>30</v>
      </c>
      <c r="Q858" s="12" t="s">
        <v>51</v>
      </c>
      <c r="R858" s="12" t="s">
        <v>1555</v>
      </c>
      <c r="S858" s="12">
        <v>0.57999999999999996</v>
      </c>
      <c r="T858" s="7">
        <f>Table1[[#This Row],[Profit]]/Table1[[#This Row],[Sales]]</f>
        <v>3.1405874745981817E-3</v>
      </c>
      <c r="U858" s="12" t="s">
        <v>33</v>
      </c>
      <c r="V858" s="12" t="s">
        <v>136</v>
      </c>
      <c r="W858" s="12" t="s">
        <v>1278</v>
      </c>
      <c r="X858" s="12" t="s">
        <v>1556</v>
      </c>
      <c r="Y858" s="12">
        <v>35601</v>
      </c>
      <c r="Z858" s="13">
        <v>42013</v>
      </c>
      <c r="AA858" s="14" t="str">
        <f>TEXT(Table1[[#This Row],[Order Date]],"mmmm")</f>
        <v>January</v>
      </c>
      <c r="AB858" s="8" t="str">
        <f>TEXT(Table1[[#This Row],[Order Date]],"yyyy")</f>
        <v>2015</v>
      </c>
      <c r="AC858" s="13">
        <v>42015</v>
      </c>
      <c r="AD858" s="12">
        <v>0.50999999999999868</v>
      </c>
      <c r="AE858" s="12">
        <v>5</v>
      </c>
      <c r="AF858" s="12">
        <v>162.38999999999999</v>
      </c>
      <c r="AG858" s="12">
        <v>86813</v>
      </c>
      <c r="AH858" s="7" t="str">
        <f>IF(COUNTIF(Returns!$A$2:$A$1635,Orders!AG858)&gt;0,"Returned","Not Returned")</f>
        <v>Not Returned</v>
      </c>
    </row>
    <row r="859" spans="5:34" ht="12.75" customHeight="1" thickTop="1" thickBot="1">
      <c r="E859" s="9">
        <v>22253</v>
      </c>
      <c r="F859" s="2" t="s">
        <v>106</v>
      </c>
      <c r="G859" s="2">
        <v>0.03</v>
      </c>
      <c r="H859" s="2">
        <v>65.989999999999995</v>
      </c>
      <c r="I859" s="2">
        <v>5.26</v>
      </c>
      <c r="J859" s="2">
        <v>1527</v>
      </c>
      <c r="K859" s="7" t="str">
        <f>IF(COUNTIF(Table1[Customer ID],Table1[[#This Row],[Customer ID]])&gt;1,"Repeat Customer","One-Time Customer")</f>
        <v>Repeat Customer</v>
      </c>
      <c r="L859" s="2" t="s">
        <v>1554</v>
      </c>
      <c r="M859" s="2" t="s">
        <v>49</v>
      </c>
      <c r="N859" s="2" t="s">
        <v>40</v>
      </c>
      <c r="O859" s="2" t="s">
        <v>77</v>
      </c>
      <c r="P859" s="2" t="s">
        <v>78</v>
      </c>
      <c r="Q859" s="2" t="s">
        <v>59</v>
      </c>
      <c r="R859" s="2" t="s">
        <v>493</v>
      </c>
      <c r="S859" s="2">
        <v>0.56000000000000005</v>
      </c>
      <c r="T859" s="7">
        <f>Table1[[#This Row],[Profit]]/Table1[[#This Row],[Sales]]</f>
        <v>-3.9701222616505709E-2</v>
      </c>
      <c r="U859" s="2" t="s">
        <v>33</v>
      </c>
      <c r="V859" s="2" t="s">
        <v>136</v>
      </c>
      <c r="W859" s="2" t="s">
        <v>1278</v>
      </c>
      <c r="X859" s="2" t="s">
        <v>1556</v>
      </c>
      <c r="Y859" s="2">
        <v>35601</v>
      </c>
      <c r="Z859" s="10">
        <v>42093</v>
      </c>
      <c r="AA859" s="14" t="str">
        <f>TEXT(Table1[[#This Row],[Order Date]],"mmmm")</f>
        <v>March</v>
      </c>
      <c r="AB859" s="8" t="str">
        <f>TEXT(Table1[[#This Row],[Order Date]],"yyyy")</f>
        <v>2015</v>
      </c>
      <c r="AC859" s="10">
        <v>42103</v>
      </c>
      <c r="AD859" s="2">
        <v>-52.248000000000005</v>
      </c>
      <c r="AE859" s="2">
        <v>23</v>
      </c>
      <c r="AF859" s="2">
        <v>1316.03</v>
      </c>
      <c r="AG859" s="2">
        <v>86814</v>
      </c>
      <c r="AH859" s="7" t="str">
        <f>IF(COUNTIF(Returns!$A$2:$A$1635,Orders!AG859)&gt;0,"Returned","Not Returned")</f>
        <v>Not Returned</v>
      </c>
    </row>
    <row r="860" spans="5:34" ht="12.75" customHeight="1" thickTop="1" thickBot="1">
      <c r="E860" s="11">
        <v>21455</v>
      </c>
      <c r="F860" s="12" t="s">
        <v>106</v>
      </c>
      <c r="G860" s="12">
        <v>0.09</v>
      </c>
      <c r="H860" s="12">
        <v>50.98</v>
      </c>
      <c r="I860" s="12">
        <v>6.5</v>
      </c>
      <c r="J860" s="12">
        <v>1527</v>
      </c>
      <c r="K860" s="7" t="str">
        <f>IF(COUNTIF(Table1[Customer ID],Table1[[#This Row],[Customer ID]])&gt;1,"Repeat Customer","One-Time Customer")</f>
        <v>Repeat Customer</v>
      </c>
      <c r="L860" s="12" t="s">
        <v>1554</v>
      </c>
      <c r="M860" s="12" t="s">
        <v>49</v>
      </c>
      <c r="N860" s="12" t="s">
        <v>40</v>
      </c>
      <c r="O860" s="12" t="s">
        <v>77</v>
      </c>
      <c r="P860" s="12" t="s">
        <v>180</v>
      </c>
      <c r="Q860" s="12" t="s">
        <v>59</v>
      </c>
      <c r="R860" s="12" t="s">
        <v>937</v>
      </c>
      <c r="S860" s="12">
        <v>0.73</v>
      </c>
      <c r="T860" s="7">
        <f>Table1[[#This Row],[Profit]]/Table1[[#This Row],[Sales]]</f>
        <v>5.0290595595559713E-2</v>
      </c>
      <c r="U860" s="12" t="s">
        <v>33</v>
      </c>
      <c r="V860" s="12" t="s">
        <v>136</v>
      </c>
      <c r="W860" s="12" t="s">
        <v>1278</v>
      </c>
      <c r="X860" s="12" t="s">
        <v>1556</v>
      </c>
      <c r="Y860" s="12">
        <v>35601</v>
      </c>
      <c r="Z860" s="13">
        <v>42145</v>
      </c>
      <c r="AA860" s="14" t="str">
        <f>TEXT(Table1[[#This Row],[Order Date]],"mmmm")</f>
        <v>May</v>
      </c>
      <c r="AB860" s="8" t="str">
        <f>TEXT(Table1[[#This Row],[Order Date]],"yyyy")</f>
        <v>2015</v>
      </c>
      <c r="AC860" s="13">
        <v>42152</v>
      </c>
      <c r="AD860" s="12">
        <v>70.175999999999988</v>
      </c>
      <c r="AE860" s="12">
        <v>28</v>
      </c>
      <c r="AF860" s="12">
        <v>1395.41</v>
      </c>
      <c r="AG860" s="12">
        <v>86815</v>
      </c>
      <c r="AH860" s="7" t="str">
        <f>IF(COUNTIF(Returns!$A$2:$A$1635,Orders!AG860)&gt;0,"Returned","Not Returned")</f>
        <v>Not Returned</v>
      </c>
    </row>
    <row r="861" spans="5:34" ht="12.75" customHeight="1" thickTop="1" thickBot="1">
      <c r="E861" s="9">
        <v>24975</v>
      </c>
      <c r="F861" s="2" t="s">
        <v>47</v>
      </c>
      <c r="G861" s="2">
        <v>0.01</v>
      </c>
      <c r="H861" s="2">
        <v>525.98</v>
      </c>
      <c r="I861" s="2">
        <v>19.989999999999998</v>
      </c>
      <c r="J861" s="2">
        <v>1528</v>
      </c>
      <c r="K861" s="7" t="str">
        <f>IF(COUNTIF(Table1[Customer ID],Table1[[#This Row],[Customer ID]])&gt;1,"Repeat Customer","One-Time Customer")</f>
        <v>One-Time Customer</v>
      </c>
      <c r="L861" s="2" t="s">
        <v>1557</v>
      </c>
      <c r="M861" s="2" t="s">
        <v>49</v>
      </c>
      <c r="N861" s="2" t="s">
        <v>58</v>
      </c>
      <c r="O861" s="2" t="s">
        <v>29</v>
      </c>
      <c r="P861" s="2" t="s">
        <v>109</v>
      </c>
      <c r="Q861" s="2" t="s">
        <v>59</v>
      </c>
      <c r="R861" s="2" t="s">
        <v>1558</v>
      </c>
      <c r="S861" s="2">
        <v>0.37</v>
      </c>
      <c r="T861" s="7">
        <f>Table1[[#This Row],[Profit]]/Table1[[#This Row],[Sales]]</f>
        <v>-3.2905964668418407E-2</v>
      </c>
      <c r="U861" s="2" t="s">
        <v>33</v>
      </c>
      <c r="V861" s="2" t="s">
        <v>136</v>
      </c>
      <c r="W861" s="2" t="s">
        <v>322</v>
      </c>
      <c r="X861" s="2" t="s">
        <v>1559</v>
      </c>
      <c r="Y861" s="2">
        <v>27288</v>
      </c>
      <c r="Z861" s="10">
        <v>42013</v>
      </c>
      <c r="AA861" s="14" t="str">
        <f>TEXT(Table1[[#This Row],[Order Date]],"mmmm")</f>
        <v>January</v>
      </c>
      <c r="AB861" s="8" t="str">
        <f>TEXT(Table1[[#This Row],[Order Date]],"yyyy")</f>
        <v>2015</v>
      </c>
      <c r="AC861" s="10">
        <v>42015</v>
      </c>
      <c r="AD861" s="2">
        <v>-161.92400000000001</v>
      </c>
      <c r="AE861" s="2">
        <v>9</v>
      </c>
      <c r="AF861" s="2">
        <v>4920.8100000000004</v>
      </c>
      <c r="AG861" s="2">
        <v>86813</v>
      </c>
      <c r="AH861" s="7" t="str">
        <f>IF(COUNTIF(Returns!$A$2:$A$1635,Orders!AG861)&gt;0,"Returned","Not Returned")</f>
        <v>Not Returned</v>
      </c>
    </row>
    <row r="862" spans="5:34" ht="12.75" customHeight="1" thickTop="1" thickBot="1">
      <c r="E862" s="11">
        <v>21199</v>
      </c>
      <c r="F862" s="12" t="s">
        <v>47</v>
      </c>
      <c r="G862" s="12">
        <v>7.0000000000000007E-2</v>
      </c>
      <c r="H862" s="12">
        <v>4.91</v>
      </c>
      <c r="I862" s="12">
        <v>0.5</v>
      </c>
      <c r="J862" s="12">
        <v>1531</v>
      </c>
      <c r="K862" s="7" t="str">
        <f>IF(COUNTIF(Table1[Customer ID],Table1[[#This Row],[Customer ID]])&gt;1,"Repeat Customer","One-Time Customer")</f>
        <v>One-Time Customer</v>
      </c>
      <c r="L862" s="12" t="s">
        <v>1560</v>
      </c>
      <c r="M862" s="12" t="s">
        <v>49</v>
      </c>
      <c r="N862" s="12" t="s">
        <v>114</v>
      </c>
      <c r="O862" s="12" t="s">
        <v>29</v>
      </c>
      <c r="P862" s="12" t="s">
        <v>134</v>
      </c>
      <c r="Q862" s="12" t="s">
        <v>59</v>
      </c>
      <c r="R862" s="12" t="s">
        <v>1561</v>
      </c>
      <c r="S862" s="12">
        <v>0.36</v>
      </c>
      <c r="T862" s="7">
        <f>Table1[[#This Row],[Profit]]/Table1[[#This Row],[Sales]]</f>
        <v>-5.5880935506732818</v>
      </c>
      <c r="U862" s="12" t="s">
        <v>33</v>
      </c>
      <c r="V862" s="12" t="s">
        <v>136</v>
      </c>
      <c r="W862" s="12" t="s">
        <v>362</v>
      </c>
      <c r="X862" s="12" t="s">
        <v>1562</v>
      </c>
      <c r="Y862" s="12">
        <v>32137</v>
      </c>
      <c r="Z862" s="13">
        <v>42021</v>
      </c>
      <c r="AA862" s="14" t="str">
        <f>TEXT(Table1[[#This Row],[Order Date]],"mmmm")</f>
        <v>January</v>
      </c>
      <c r="AB862" s="8" t="str">
        <f>TEXT(Table1[[#This Row],[Order Date]],"yyyy")</f>
        <v>2015</v>
      </c>
      <c r="AC862" s="13">
        <v>42022</v>
      </c>
      <c r="AD862" s="12">
        <v>-157.696</v>
      </c>
      <c r="AE862" s="12">
        <v>6</v>
      </c>
      <c r="AF862" s="12">
        <v>28.22</v>
      </c>
      <c r="AG862" s="12">
        <v>88852</v>
      </c>
      <c r="AH862" s="7" t="str">
        <f>IF(COUNTIF(Returns!$A$2:$A$1635,Orders!AG862)&gt;0,"Returned","Not Returned")</f>
        <v>Not Returned</v>
      </c>
    </row>
    <row r="863" spans="5:34" ht="12.75" customHeight="1" thickTop="1" thickBot="1">
      <c r="E863" s="9">
        <v>21596</v>
      </c>
      <c r="F863" s="2" t="s">
        <v>25</v>
      </c>
      <c r="G863" s="2">
        <v>0.02</v>
      </c>
      <c r="H863" s="2">
        <v>4.8899999999999997</v>
      </c>
      <c r="I863" s="2">
        <v>4.93</v>
      </c>
      <c r="J863" s="2">
        <v>1533</v>
      </c>
      <c r="K863" s="7" t="str">
        <f>IF(COUNTIF(Table1[Customer ID],Table1[[#This Row],[Customer ID]])&gt;1,"Repeat Customer","One-Time Customer")</f>
        <v>Repeat Customer</v>
      </c>
      <c r="L863" s="2" t="s">
        <v>1563</v>
      </c>
      <c r="M863" s="2" t="s">
        <v>49</v>
      </c>
      <c r="N863" s="2" t="s">
        <v>28</v>
      </c>
      <c r="O863" s="2" t="s">
        <v>77</v>
      </c>
      <c r="P863" s="2" t="s">
        <v>180</v>
      </c>
      <c r="Q863" s="2" t="s">
        <v>51</v>
      </c>
      <c r="R863" s="2" t="s">
        <v>458</v>
      </c>
      <c r="S863" s="2">
        <v>0.66</v>
      </c>
      <c r="T863" s="7">
        <f>Table1[[#This Row],[Profit]]/Table1[[#This Row],[Sales]]</f>
        <v>-0.76268071882178079</v>
      </c>
      <c r="U863" s="2" t="s">
        <v>33</v>
      </c>
      <c r="V863" s="2" t="s">
        <v>61</v>
      </c>
      <c r="W863" s="2" t="s">
        <v>506</v>
      </c>
      <c r="X863" s="2" t="s">
        <v>1564</v>
      </c>
      <c r="Y863" s="2">
        <v>63130</v>
      </c>
      <c r="Z863" s="10">
        <v>42041</v>
      </c>
      <c r="AA863" s="14" t="str">
        <f>TEXT(Table1[[#This Row],[Order Date]],"mmmm")</f>
        <v>February</v>
      </c>
      <c r="AB863" s="8" t="str">
        <f>TEXT(Table1[[#This Row],[Order Date]],"yyyy")</f>
        <v>2015</v>
      </c>
      <c r="AC863" s="10">
        <v>42042</v>
      </c>
      <c r="AD863" s="2">
        <v>-56.445999999999998</v>
      </c>
      <c r="AE863" s="2">
        <v>14</v>
      </c>
      <c r="AF863" s="2">
        <v>74.010000000000005</v>
      </c>
      <c r="AG863" s="2">
        <v>91328</v>
      </c>
      <c r="AH863" s="7" t="str">
        <f>IF(COUNTIF(Returns!$A$2:$A$1635,Orders!AG863)&gt;0,"Returned","Not Returned")</f>
        <v>Not Returned</v>
      </c>
    </row>
    <row r="864" spans="5:34" ht="12.75" customHeight="1" thickTop="1" thickBot="1">
      <c r="E864" s="11">
        <v>21597</v>
      </c>
      <c r="F864" s="12" t="s">
        <v>25</v>
      </c>
      <c r="G864" s="12">
        <v>7.0000000000000007E-2</v>
      </c>
      <c r="H864" s="12">
        <v>10.06</v>
      </c>
      <c r="I864" s="12">
        <v>2.06</v>
      </c>
      <c r="J864" s="12">
        <v>1533</v>
      </c>
      <c r="K864" s="7" t="str">
        <f>IF(COUNTIF(Table1[Customer ID],Table1[[#This Row],[Customer ID]])&gt;1,"Repeat Customer","One-Time Customer")</f>
        <v>Repeat Customer</v>
      </c>
      <c r="L864" s="12" t="s">
        <v>1563</v>
      </c>
      <c r="M864" s="12" t="s">
        <v>49</v>
      </c>
      <c r="N864" s="12" t="s">
        <v>28</v>
      </c>
      <c r="O864" s="12" t="s">
        <v>29</v>
      </c>
      <c r="P864" s="12" t="s">
        <v>93</v>
      </c>
      <c r="Q864" s="12" t="s">
        <v>31</v>
      </c>
      <c r="R864" s="12" t="s">
        <v>280</v>
      </c>
      <c r="S864" s="12">
        <v>0.39</v>
      </c>
      <c r="T864" s="7">
        <f>Table1[[#This Row],[Profit]]/Table1[[#This Row],[Sales]]</f>
        <v>0.69</v>
      </c>
      <c r="U864" s="12" t="s">
        <v>33</v>
      </c>
      <c r="V864" s="12" t="s">
        <v>61</v>
      </c>
      <c r="W864" s="12" t="s">
        <v>506</v>
      </c>
      <c r="X864" s="12" t="s">
        <v>1564</v>
      </c>
      <c r="Y864" s="12">
        <v>63130</v>
      </c>
      <c r="Z864" s="13">
        <v>42041</v>
      </c>
      <c r="AA864" s="14" t="str">
        <f>TEXT(Table1[[#This Row],[Order Date]],"mmmm")</f>
        <v>February</v>
      </c>
      <c r="AB864" s="8" t="str">
        <f>TEXT(Table1[[#This Row],[Order Date]],"yyyy")</f>
        <v>2015</v>
      </c>
      <c r="AC864" s="13">
        <v>42042</v>
      </c>
      <c r="AD864" s="12">
        <v>33.189</v>
      </c>
      <c r="AE864" s="12">
        <v>5</v>
      </c>
      <c r="AF864" s="12">
        <v>48.1</v>
      </c>
      <c r="AG864" s="12">
        <v>91328</v>
      </c>
      <c r="AH864" s="7" t="str">
        <f>IF(COUNTIF(Returns!$A$2:$A$1635,Orders!AG864)&gt;0,"Returned","Not Returned")</f>
        <v>Not Returned</v>
      </c>
    </row>
    <row r="865" spans="5:34" ht="12.75" customHeight="1" thickTop="1" thickBot="1">
      <c r="E865" s="9">
        <v>23147</v>
      </c>
      <c r="F865" s="2" t="s">
        <v>106</v>
      </c>
      <c r="G865" s="2">
        <v>0</v>
      </c>
      <c r="H865" s="2">
        <v>599.99</v>
      </c>
      <c r="I865" s="2">
        <v>24.49</v>
      </c>
      <c r="J865" s="2">
        <v>1548</v>
      </c>
      <c r="K865" s="7" t="str">
        <f>IF(COUNTIF(Table1[Customer ID],Table1[[#This Row],[Customer ID]])&gt;1,"Repeat Customer","One-Time Customer")</f>
        <v>One-Time Customer</v>
      </c>
      <c r="L865" s="2" t="s">
        <v>1565</v>
      </c>
      <c r="M865" s="2" t="s">
        <v>49</v>
      </c>
      <c r="N865" s="2" t="s">
        <v>28</v>
      </c>
      <c r="O865" s="2" t="s">
        <v>77</v>
      </c>
      <c r="P865" s="2" t="s">
        <v>587</v>
      </c>
      <c r="Q865" s="2" t="s">
        <v>236</v>
      </c>
      <c r="R865" s="2" t="s">
        <v>1566</v>
      </c>
      <c r="S865" s="2">
        <v>0.44</v>
      </c>
      <c r="T865" s="7">
        <f>Table1[[#This Row],[Profit]]/Table1[[#This Row],[Sales]]</f>
        <v>-3.3330700755822083E-2</v>
      </c>
      <c r="U865" s="2" t="s">
        <v>33</v>
      </c>
      <c r="V865" s="2" t="s">
        <v>61</v>
      </c>
      <c r="W865" s="2" t="s">
        <v>703</v>
      </c>
      <c r="X865" s="2" t="s">
        <v>1567</v>
      </c>
      <c r="Y865" s="2">
        <v>47374</v>
      </c>
      <c r="Z865" s="10">
        <v>42178</v>
      </c>
      <c r="AA865" s="14" t="str">
        <f>TEXT(Table1[[#This Row],[Order Date]],"mmmm")</f>
        <v>June</v>
      </c>
      <c r="AB865" s="8" t="str">
        <f>TEXT(Table1[[#This Row],[Order Date]],"yyyy")</f>
        <v>2015</v>
      </c>
      <c r="AC865" s="10">
        <v>42180</v>
      </c>
      <c r="AD865" s="2">
        <v>-367.16500000000002</v>
      </c>
      <c r="AE865" s="2">
        <v>18</v>
      </c>
      <c r="AF865" s="2">
        <v>11015.82</v>
      </c>
      <c r="AG865" s="2">
        <v>88487</v>
      </c>
      <c r="AH865" s="7" t="str">
        <f>IF(COUNTIF(Returns!$A$2:$A$1635,Orders!AG865)&gt;0,"Returned","Not Returned")</f>
        <v>Not Returned</v>
      </c>
    </row>
    <row r="866" spans="5:34" ht="12.75" customHeight="1" thickTop="1" thickBot="1">
      <c r="E866" s="11">
        <v>19627</v>
      </c>
      <c r="F866" s="12" t="s">
        <v>106</v>
      </c>
      <c r="G866" s="12">
        <v>7.0000000000000007E-2</v>
      </c>
      <c r="H866" s="12">
        <v>17.7</v>
      </c>
      <c r="I866" s="12">
        <v>9.4700000000000006</v>
      </c>
      <c r="J866" s="12">
        <v>1551</v>
      </c>
      <c r="K866" s="7" t="str">
        <f>IF(COUNTIF(Table1[Customer ID],Table1[[#This Row],[Customer ID]])&gt;1,"Repeat Customer","One-Time Customer")</f>
        <v>One-Time Customer</v>
      </c>
      <c r="L866" s="12" t="s">
        <v>1568</v>
      </c>
      <c r="M866" s="12" t="s">
        <v>49</v>
      </c>
      <c r="N866" s="12" t="s">
        <v>114</v>
      </c>
      <c r="O866" s="12" t="s">
        <v>29</v>
      </c>
      <c r="P866" s="12" t="s">
        <v>141</v>
      </c>
      <c r="Q866" s="12" t="s">
        <v>59</v>
      </c>
      <c r="R866" s="12" t="s">
        <v>1569</v>
      </c>
      <c r="S866" s="12">
        <v>0.59</v>
      </c>
      <c r="T866" s="7">
        <f>Table1[[#This Row],[Profit]]/Table1[[#This Row],[Sales]]</f>
        <v>-0.81000432367712105</v>
      </c>
      <c r="U866" s="12" t="s">
        <v>33</v>
      </c>
      <c r="V866" s="12" t="s">
        <v>136</v>
      </c>
      <c r="W866" s="12" t="s">
        <v>671</v>
      </c>
      <c r="X866" s="12" t="s">
        <v>1570</v>
      </c>
      <c r="Y866" s="12">
        <v>39530</v>
      </c>
      <c r="Z866" s="13">
        <v>42180</v>
      </c>
      <c r="AA866" s="14" t="str">
        <f>TEXT(Table1[[#This Row],[Order Date]],"mmmm")</f>
        <v>June</v>
      </c>
      <c r="AB866" s="8" t="str">
        <f>TEXT(Table1[[#This Row],[Order Date]],"yyyy")</f>
        <v>2015</v>
      </c>
      <c r="AC866" s="13">
        <v>42186</v>
      </c>
      <c r="AD866" s="12">
        <v>-243.54400000000001</v>
      </c>
      <c r="AE866" s="12">
        <v>18</v>
      </c>
      <c r="AF866" s="12">
        <v>300.67</v>
      </c>
      <c r="AG866" s="12">
        <v>87488</v>
      </c>
      <c r="AH866" s="7" t="str">
        <f>IF(COUNTIF(Returns!$A$2:$A$1635,Orders!AG866)&gt;0,"Returned","Not Returned")</f>
        <v>Not Returned</v>
      </c>
    </row>
    <row r="867" spans="5:34" ht="12.75" customHeight="1" thickTop="1" thickBot="1">
      <c r="E867" s="9">
        <v>20993</v>
      </c>
      <c r="F867" s="2" t="s">
        <v>47</v>
      </c>
      <c r="G867" s="2">
        <v>0.01</v>
      </c>
      <c r="H867" s="2">
        <v>348.21</v>
      </c>
      <c r="I867" s="2">
        <v>40.19</v>
      </c>
      <c r="J867" s="2">
        <v>1552</v>
      </c>
      <c r="K867" s="7" t="str">
        <f>IF(COUNTIF(Table1[Customer ID],Table1[[#This Row],[Customer ID]])&gt;1,"Repeat Customer","One-Time Customer")</f>
        <v>One-Time Customer</v>
      </c>
      <c r="L867" s="2" t="s">
        <v>1571</v>
      </c>
      <c r="M867" s="2" t="s">
        <v>39</v>
      </c>
      <c r="N867" s="2" t="s">
        <v>58</v>
      </c>
      <c r="O867" s="2" t="s">
        <v>41</v>
      </c>
      <c r="P867" s="2" t="s">
        <v>152</v>
      </c>
      <c r="Q867" s="2" t="s">
        <v>121</v>
      </c>
      <c r="R867" s="2" t="s">
        <v>1572</v>
      </c>
      <c r="S867" s="2">
        <v>0.62</v>
      </c>
      <c r="T867" s="7">
        <f>Table1[[#This Row],[Profit]]/Table1[[#This Row],[Sales]]</f>
        <v>-0.46589269425325486</v>
      </c>
      <c r="U867" s="2" t="s">
        <v>33</v>
      </c>
      <c r="V867" s="2" t="s">
        <v>136</v>
      </c>
      <c r="W867" s="2" t="s">
        <v>671</v>
      </c>
      <c r="X867" s="2" t="s">
        <v>1573</v>
      </c>
      <c r="Y867" s="2">
        <v>39056</v>
      </c>
      <c r="Z867" s="10">
        <v>42005</v>
      </c>
      <c r="AA867" s="14" t="str">
        <f>TEXT(Table1[[#This Row],[Order Date]],"mmmm")</f>
        <v>January</v>
      </c>
      <c r="AB867" s="8" t="str">
        <f>TEXT(Table1[[#This Row],[Order Date]],"yyyy")</f>
        <v>2015</v>
      </c>
      <c r="AC867" s="10">
        <v>42008</v>
      </c>
      <c r="AD867" s="2">
        <v>-337.09199999999998</v>
      </c>
      <c r="AE867" s="2">
        <v>2</v>
      </c>
      <c r="AF867" s="2">
        <v>723.54</v>
      </c>
      <c r="AG867" s="2">
        <v>87486</v>
      </c>
      <c r="AH867" s="7" t="str">
        <f>IF(COUNTIF(Returns!$A$2:$A$1635,Orders!AG867)&gt;0,"Returned","Not Returned")</f>
        <v>Not Returned</v>
      </c>
    </row>
    <row r="868" spans="5:34" ht="12.75" customHeight="1" thickTop="1" thickBot="1">
      <c r="E868" s="11">
        <v>24862</v>
      </c>
      <c r="F868" s="12" t="s">
        <v>37</v>
      </c>
      <c r="G868" s="12">
        <v>0.03</v>
      </c>
      <c r="H868" s="12">
        <v>12.28</v>
      </c>
      <c r="I868" s="12">
        <v>6.35</v>
      </c>
      <c r="J868" s="12">
        <v>1553</v>
      </c>
      <c r="K868" s="7" t="str">
        <f>IF(COUNTIF(Table1[Customer ID],Table1[[#This Row],[Customer ID]])&gt;1,"Repeat Customer","One-Time Customer")</f>
        <v>One-Time Customer</v>
      </c>
      <c r="L868" s="12" t="s">
        <v>1574</v>
      </c>
      <c r="M868" s="12" t="s">
        <v>49</v>
      </c>
      <c r="N868" s="12" t="s">
        <v>58</v>
      </c>
      <c r="O868" s="12" t="s">
        <v>29</v>
      </c>
      <c r="P868" s="12" t="s">
        <v>93</v>
      </c>
      <c r="Q868" s="12" t="s">
        <v>59</v>
      </c>
      <c r="R868" s="12" t="s">
        <v>1575</v>
      </c>
      <c r="S868" s="12">
        <v>0.38</v>
      </c>
      <c r="T868" s="7">
        <f>Table1[[#This Row],[Profit]]/Table1[[#This Row],[Sales]]</f>
        <v>0.78459956586313251</v>
      </c>
      <c r="U868" s="12" t="s">
        <v>33</v>
      </c>
      <c r="V868" s="12" t="s">
        <v>136</v>
      </c>
      <c r="W868" s="12" t="s">
        <v>671</v>
      </c>
      <c r="X868" s="12" t="s">
        <v>1576</v>
      </c>
      <c r="Y868" s="12">
        <v>38701</v>
      </c>
      <c r="Z868" s="13">
        <v>42085</v>
      </c>
      <c r="AA868" s="14" t="str">
        <f>TEXT(Table1[[#This Row],[Order Date]],"mmmm")</f>
        <v>March</v>
      </c>
      <c r="AB868" s="8" t="str">
        <f>TEXT(Table1[[#This Row],[Order Date]],"yyyy")</f>
        <v>2015</v>
      </c>
      <c r="AC868" s="13">
        <v>42087</v>
      </c>
      <c r="AD868" s="12">
        <v>68.675999999999988</v>
      </c>
      <c r="AE868" s="12">
        <v>7</v>
      </c>
      <c r="AF868" s="12">
        <v>87.53</v>
      </c>
      <c r="AG868" s="12">
        <v>87484</v>
      </c>
      <c r="AH868" s="7" t="str">
        <f>IF(COUNTIF(Returns!$A$2:$A$1635,Orders!AG868)&gt;0,"Returned","Not Returned")</f>
        <v>Not Returned</v>
      </c>
    </row>
    <row r="869" spans="5:34" ht="12.75" customHeight="1" thickTop="1" thickBot="1">
      <c r="E869" s="9">
        <v>26135</v>
      </c>
      <c r="F869" s="2" t="s">
        <v>25</v>
      </c>
      <c r="G869" s="2">
        <v>0.04</v>
      </c>
      <c r="H869" s="2">
        <v>10.98</v>
      </c>
      <c r="I869" s="2">
        <v>3.99</v>
      </c>
      <c r="J869" s="2">
        <v>1554</v>
      </c>
      <c r="K869" s="7" t="str">
        <f>IF(COUNTIF(Table1[Customer ID],Table1[[#This Row],[Customer ID]])&gt;1,"Repeat Customer","One-Time Customer")</f>
        <v>Repeat Customer</v>
      </c>
      <c r="L869" s="2" t="s">
        <v>1577</v>
      </c>
      <c r="M869" s="2" t="s">
        <v>49</v>
      </c>
      <c r="N869" s="2" t="s">
        <v>58</v>
      </c>
      <c r="O869" s="2" t="s">
        <v>29</v>
      </c>
      <c r="P869" s="2" t="s">
        <v>257</v>
      </c>
      <c r="Q869" s="2" t="s">
        <v>59</v>
      </c>
      <c r="R869" s="2" t="s">
        <v>1578</v>
      </c>
      <c r="S869" s="2">
        <v>0.57999999999999996</v>
      </c>
      <c r="T869" s="7">
        <f>Table1[[#This Row],[Profit]]/Table1[[#This Row],[Sales]]</f>
        <v>2.7931250725815815</v>
      </c>
      <c r="U869" s="2" t="s">
        <v>33</v>
      </c>
      <c r="V869" s="2" t="s">
        <v>136</v>
      </c>
      <c r="W869" s="2" t="s">
        <v>671</v>
      </c>
      <c r="X869" s="2" t="s">
        <v>1579</v>
      </c>
      <c r="Y869" s="2">
        <v>39503</v>
      </c>
      <c r="Z869" s="10">
        <v>42142</v>
      </c>
      <c r="AA869" s="14" t="str">
        <f>TEXT(Table1[[#This Row],[Order Date]],"mmmm")</f>
        <v>May</v>
      </c>
      <c r="AB869" s="8" t="str">
        <f>TEXT(Table1[[#This Row],[Order Date]],"yyyy")</f>
        <v>2015</v>
      </c>
      <c r="AC869" s="10">
        <v>42142</v>
      </c>
      <c r="AD869" s="2">
        <v>481.03199999999998</v>
      </c>
      <c r="AE869" s="2">
        <v>15</v>
      </c>
      <c r="AF869" s="2">
        <v>172.22</v>
      </c>
      <c r="AG869" s="2">
        <v>87485</v>
      </c>
      <c r="AH869" s="7" t="str">
        <f>IF(COUNTIF(Returns!$A$2:$A$1635,Orders!AG869)&gt;0,"Returned","Not Returned")</f>
        <v>Not Returned</v>
      </c>
    </row>
    <row r="870" spans="5:34" ht="12.75" customHeight="1" thickTop="1" thickBot="1">
      <c r="E870" s="11">
        <v>25409</v>
      </c>
      <c r="F870" s="12" t="s">
        <v>25</v>
      </c>
      <c r="G870" s="12">
        <v>0.03</v>
      </c>
      <c r="H870" s="12">
        <v>124.49</v>
      </c>
      <c r="I870" s="12">
        <v>51.94</v>
      </c>
      <c r="J870" s="12">
        <v>1554</v>
      </c>
      <c r="K870" s="7" t="str">
        <f>IF(COUNTIF(Table1[Customer ID],Table1[[#This Row],[Customer ID]])&gt;1,"Repeat Customer","One-Time Customer")</f>
        <v>Repeat Customer</v>
      </c>
      <c r="L870" s="12" t="s">
        <v>1577</v>
      </c>
      <c r="M870" s="12" t="s">
        <v>39</v>
      </c>
      <c r="N870" s="12" t="s">
        <v>114</v>
      </c>
      <c r="O870" s="12" t="s">
        <v>41</v>
      </c>
      <c r="P870" s="12" t="s">
        <v>152</v>
      </c>
      <c r="Q870" s="12" t="s">
        <v>121</v>
      </c>
      <c r="R870" s="12" t="s">
        <v>462</v>
      </c>
      <c r="S870" s="12">
        <v>0.63</v>
      </c>
      <c r="T870" s="7">
        <f>Table1[[#This Row],[Profit]]/Table1[[#This Row],[Sales]]</f>
        <v>-4.4899874843554455E-3</v>
      </c>
      <c r="U870" s="12" t="s">
        <v>33</v>
      </c>
      <c r="V870" s="12" t="s">
        <v>136</v>
      </c>
      <c r="W870" s="12" t="s">
        <v>671</v>
      </c>
      <c r="X870" s="12" t="s">
        <v>1579</v>
      </c>
      <c r="Y870" s="12">
        <v>39503</v>
      </c>
      <c r="Z870" s="13">
        <v>42048</v>
      </c>
      <c r="AA870" s="14" t="str">
        <f>TEXT(Table1[[#This Row],[Order Date]],"mmmm")</f>
        <v>February</v>
      </c>
      <c r="AB870" s="8" t="str">
        <f>TEXT(Table1[[#This Row],[Order Date]],"yyyy")</f>
        <v>2015</v>
      </c>
      <c r="AC870" s="13">
        <v>42049</v>
      </c>
      <c r="AD870" s="12">
        <v>-4.0180000000000007</v>
      </c>
      <c r="AE870" s="12">
        <v>7</v>
      </c>
      <c r="AF870" s="12">
        <v>894.88</v>
      </c>
      <c r="AG870" s="12">
        <v>87487</v>
      </c>
      <c r="AH870" s="7" t="str">
        <f>IF(COUNTIF(Returns!$A$2:$A$1635,Orders!AG870)&gt;0,"Returned","Not Returned")</f>
        <v>Not Returned</v>
      </c>
    </row>
    <row r="871" spans="5:34" ht="12.75" customHeight="1" thickTop="1" thickBot="1">
      <c r="E871" s="9">
        <v>18294</v>
      </c>
      <c r="F871" s="2" t="s">
        <v>37</v>
      </c>
      <c r="G871" s="2">
        <v>0.06</v>
      </c>
      <c r="H871" s="2">
        <v>2.89</v>
      </c>
      <c r="I871" s="2">
        <v>0.99</v>
      </c>
      <c r="J871" s="2">
        <v>1556</v>
      </c>
      <c r="K871" s="7" t="str">
        <f>IF(COUNTIF(Table1[Customer ID],Table1[[#This Row],[Customer ID]])&gt;1,"Repeat Customer","One-Time Customer")</f>
        <v>Repeat Customer</v>
      </c>
      <c r="L871" s="2" t="s">
        <v>1580</v>
      </c>
      <c r="M871" s="2" t="s">
        <v>49</v>
      </c>
      <c r="N871" s="2" t="s">
        <v>114</v>
      </c>
      <c r="O871" s="2" t="s">
        <v>29</v>
      </c>
      <c r="P871" s="2" t="s">
        <v>134</v>
      </c>
      <c r="Q871" s="2" t="s">
        <v>59</v>
      </c>
      <c r="R871" s="2" t="s">
        <v>1581</v>
      </c>
      <c r="S871" s="2">
        <v>0.38</v>
      </c>
      <c r="T871" s="7">
        <f>Table1[[#This Row],[Profit]]/Table1[[#This Row],[Sales]]</f>
        <v>-0.12055788842231553</v>
      </c>
      <c r="U871" s="2" t="s">
        <v>33</v>
      </c>
      <c r="V871" s="2" t="s">
        <v>136</v>
      </c>
      <c r="W871" s="2" t="s">
        <v>137</v>
      </c>
      <c r="X871" s="2" t="s">
        <v>1454</v>
      </c>
      <c r="Y871" s="2">
        <v>22304</v>
      </c>
      <c r="Z871" s="10">
        <v>42156</v>
      </c>
      <c r="AA871" s="14" t="str">
        <f>TEXT(Table1[[#This Row],[Order Date]],"mmmm")</f>
        <v>June</v>
      </c>
      <c r="AB871" s="8" t="str">
        <f>TEXT(Table1[[#This Row],[Order Date]],"yyyy")</f>
        <v>2015</v>
      </c>
      <c r="AC871" s="10">
        <v>42158</v>
      </c>
      <c r="AD871" s="2">
        <v>-2.0097</v>
      </c>
      <c r="AE871" s="2">
        <v>6</v>
      </c>
      <c r="AF871" s="2">
        <v>16.670000000000002</v>
      </c>
      <c r="AG871" s="2">
        <v>87425</v>
      </c>
      <c r="AH871" s="7" t="str">
        <f>IF(COUNTIF(Returns!$A$2:$A$1635,Orders!AG871)&gt;0,"Returned","Not Returned")</f>
        <v>Not Returned</v>
      </c>
    </row>
    <row r="872" spans="5:34" ht="12.75" customHeight="1" thickTop="1" thickBot="1">
      <c r="E872" s="11">
        <v>18295</v>
      </c>
      <c r="F872" s="12" t="s">
        <v>37</v>
      </c>
      <c r="G872" s="12">
        <v>0.08</v>
      </c>
      <c r="H872" s="12">
        <v>22.84</v>
      </c>
      <c r="I872" s="12">
        <v>11.54</v>
      </c>
      <c r="J872" s="12">
        <v>1556</v>
      </c>
      <c r="K872" s="7" t="str">
        <f>IF(COUNTIF(Table1[Customer ID],Table1[[#This Row],[Customer ID]])&gt;1,"Repeat Customer","One-Time Customer")</f>
        <v>Repeat Customer</v>
      </c>
      <c r="L872" s="12" t="s">
        <v>1580</v>
      </c>
      <c r="M872" s="12" t="s">
        <v>49</v>
      </c>
      <c r="N872" s="12" t="s">
        <v>114</v>
      </c>
      <c r="O872" s="12" t="s">
        <v>29</v>
      </c>
      <c r="P872" s="12" t="s">
        <v>93</v>
      </c>
      <c r="Q872" s="12" t="s">
        <v>59</v>
      </c>
      <c r="R872" s="12" t="s">
        <v>227</v>
      </c>
      <c r="S872" s="12">
        <v>0.39</v>
      </c>
      <c r="T872" s="7">
        <f>Table1[[#This Row],[Profit]]/Table1[[#This Row],[Sales]]</f>
        <v>-2.4460545193687233</v>
      </c>
      <c r="U872" s="12" t="s">
        <v>33</v>
      </c>
      <c r="V872" s="12" t="s">
        <v>136</v>
      </c>
      <c r="W872" s="12" t="s">
        <v>137</v>
      </c>
      <c r="X872" s="12" t="s">
        <v>1454</v>
      </c>
      <c r="Y872" s="12">
        <v>22304</v>
      </c>
      <c r="Z872" s="13">
        <v>42156</v>
      </c>
      <c r="AA872" s="14" t="str">
        <f>TEXT(Table1[[#This Row],[Order Date]],"mmmm")</f>
        <v>June</v>
      </c>
      <c r="AB872" s="8" t="str">
        <f>TEXT(Table1[[#This Row],[Order Date]],"yyyy")</f>
        <v>2015</v>
      </c>
      <c r="AC872" s="13">
        <v>42158</v>
      </c>
      <c r="AD872" s="12">
        <v>-477.37200000000007</v>
      </c>
      <c r="AE872" s="12">
        <v>9</v>
      </c>
      <c r="AF872" s="12">
        <v>195.16</v>
      </c>
      <c r="AG872" s="12">
        <v>87425</v>
      </c>
      <c r="AH872" s="7" t="str">
        <f>IF(COUNTIF(Returns!$A$2:$A$1635,Orders!AG872)&gt;0,"Returned","Not Returned")</f>
        <v>Not Returned</v>
      </c>
    </row>
    <row r="873" spans="5:34" ht="12.75" customHeight="1" thickTop="1" thickBot="1">
      <c r="E873" s="9">
        <v>18511</v>
      </c>
      <c r="F873" s="2" t="s">
        <v>106</v>
      </c>
      <c r="G873" s="2">
        <v>0.09</v>
      </c>
      <c r="H873" s="2">
        <v>60.98</v>
      </c>
      <c r="I873" s="2">
        <v>49</v>
      </c>
      <c r="J873" s="2">
        <v>1557</v>
      </c>
      <c r="K873" s="7" t="str">
        <f>IF(COUNTIF(Table1[Customer ID],Table1[[#This Row],[Customer ID]])&gt;1,"Repeat Customer","One-Time Customer")</f>
        <v>Repeat Customer</v>
      </c>
      <c r="L873" s="2" t="s">
        <v>1582</v>
      </c>
      <c r="M873" s="2" t="s">
        <v>49</v>
      </c>
      <c r="N873" s="2" t="s">
        <v>114</v>
      </c>
      <c r="O873" s="2" t="s">
        <v>29</v>
      </c>
      <c r="P873" s="2" t="s">
        <v>257</v>
      </c>
      <c r="Q873" s="2" t="s">
        <v>236</v>
      </c>
      <c r="R873" s="2" t="s">
        <v>1583</v>
      </c>
      <c r="S873" s="2">
        <v>0.59</v>
      </c>
      <c r="T873" s="7">
        <f>Table1[[#This Row],[Profit]]/Table1[[#This Row],[Sales]]</f>
        <v>-1.0854209772401719</v>
      </c>
      <c r="U873" s="2" t="s">
        <v>33</v>
      </c>
      <c r="V873" s="2" t="s">
        <v>136</v>
      </c>
      <c r="W873" s="2" t="s">
        <v>137</v>
      </c>
      <c r="X873" s="2" t="s">
        <v>1584</v>
      </c>
      <c r="Y873" s="2">
        <v>22003</v>
      </c>
      <c r="Z873" s="10">
        <v>42088</v>
      </c>
      <c r="AA873" s="14" t="str">
        <f>TEXT(Table1[[#This Row],[Order Date]],"mmmm")</f>
        <v>March</v>
      </c>
      <c r="AB873" s="8" t="str">
        <f>TEXT(Table1[[#This Row],[Order Date]],"yyyy")</f>
        <v>2015</v>
      </c>
      <c r="AC873" s="10">
        <v>42096</v>
      </c>
      <c r="AD873" s="2">
        <v>-954.75800000000004</v>
      </c>
      <c r="AE873" s="2">
        <v>15</v>
      </c>
      <c r="AF873" s="2">
        <v>879.62</v>
      </c>
      <c r="AG873" s="2">
        <v>87426</v>
      </c>
      <c r="AH873" s="7" t="str">
        <f>IF(COUNTIF(Returns!$A$2:$A$1635,Orders!AG873)&gt;0,"Returned","Not Returned")</f>
        <v>Not Returned</v>
      </c>
    </row>
    <row r="874" spans="5:34" ht="12.75" customHeight="1" thickTop="1" thickBot="1">
      <c r="E874" s="11">
        <v>18512</v>
      </c>
      <c r="F874" s="12" t="s">
        <v>106</v>
      </c>
      <c r="G874" s="12">
        <v>0.05</v>
      </c>
      <c r="H874" s="12">
        <v>29.89</v>
      </c>
      <c r="I874" s="12">
        <v>1.99</v>
      </c>
      <c r="J874" s="12">
        <v>1557</v>
      </c>
      <c r="K874" s="7" t="str">
        <f>IF(COUNTIF(Table1[Customer ID],Table1[[#This Row],[Customer ID]])&gt;1,"Repeat Customer","One-Time Customer")</f>
        <v>Repeat Customer</v>
      </c>
      <c r="L874" s="12" t="s">
        <v>1582</v>
      </c>
      <c r="M874" s="12" t="s">
        <v>49</v>
      </c>
      <c r="N874" s="12" t="s">
        <v>114</v>
      </c>
      <c r="O874" s="12" t="s">
        <v>77</v>
      </c>
      <c r="P874" s="12" t="s">
        <v>180</v>
      </c>
      <c r="Q874" s="12" t="s">
        <v>51</v>
      </c>
      <c r="R874" s="12" t="s">
        <v>1311</v>
      </c>
      <c r="S874" s="12">
        <v>0.5</v>
      </c>
      <c r="T874" s="7">
        <f>Table1[[#This Row],[Profit]]/Table1[[#This Row],[Sales]]</f>
        <v>0.60763974639386475</v>
      </c>
      <c r="U874" s="12" t="s">
        <v>33</v>
      </c>
      <c r="V874" s="12" t="s">
        <v>136</v>
      </c>
      <c r="W874" s="12" t="s">
        <v>137</v>
      </c>
      <c r="X874" s="12" t="s">
        <v>1584</v>
      </c>
      <c r="Y874" s="12">
        <v>22003</v>
      </c>
      <c r="Z874" s="13">
        <v>42088</v>
      </c>
      <c r="AA874" s="14" t="str">
        <f>TEXT(Table1[[#This Row],[Order Date]],"mmmm")</f>
        <v>March</v>
      </c>
      <c r="AB874" s="8" t="str">
        <f>TEXT(Table1[[#This Row],[Order Date]],"yyyy")</f>
        <v>2015</v>
      </c>
      <c r="AC874" s="13">
        <v>42090</v>
      </c>
      <c r="AD874" s="12">
        <v>219.4734</v>
      </c>
      <c r="AE874" s="12">
        <v>12</v>
      </c>
      <c r="AF874" s="12">
        <v>361.19</v>
      </c>
      <c r="AG874" s="12">
        <v>87426</v>
      </c>
      <c r="AH874" s="7" t="str">
        <f>IF(COUNTIF(Returns!$A$2:$A$1635,Orders!AG874)&gt;0,"Returned","Not Returned")</f>
        <v>Not Returned</v>
      </c>
    </row>
    <row r="875" spans="5:34" ht="12.75" customHeight="1" thickTop="1" thickBot="1">
      <c r="E875" s="9">
        <v>26229</v>
      </c>
      <c r="F875" s="2" t="s">
        <v>47</v>
      </c>
      <c r="G875" s="2">
        <v>0.1</v>
      </c>
      <c r="H875" s="2">
        <v>226.67</v>
      </c>
      <c r="I875" s="2">
        <v>28.16</v>
      </c>
      <c r="J875" s="2">
        <v>1559</v>
      </c>
      <c r="K875" s="7" t="str">
        <f>IF(COUNTIF(Table1[Customer ID],Table1[[#This Row],[Customer ID]])&gt;1,"Repeat Customer","One-Time Customer")</f>
        <v>One-Time Customer</v>
      </c>
      <c r="L875" s="2" t="s">
        <v>1585</v>
      </c>
      <c r="M875" s="2" t="s">
        <v>39</v>
      </c>
      <c r="N875" s="2" t="s">
        <v>114</v>
      </c>
      <c r="O875" s="2" t="s">
        <v>41</v>
      </c>
      <c r="P875" s="2" t="s">
        <v>42</v>
      </c>
      <c r="Q875" s="2" t="s">
        <v>43</v>
      </c>
      <c r="R875" s="2" t="s">
        <v>1586</v>
      </c>
      <c r="S875" s="2">
        <v>0.59</v>
      </c>
      <c r="T875" s="7">
        <f>Table1[[#This Row],[Profit]]/Table1[[#This Row],[Sales]]</f>
        <v>-0.3590759561134288</v>
      </c>
      <c r="U875" s="2" t="s">
        <v>33</v>
      </c>
      <c r="V875" s="2" t="s">
        <v>136</v>
      </c>
      <c r="W875" s="2" t="s">
        <v>137</v>
      </c>
      <c r="X875" s="2" t="s">
        <v>1587</v>
      </c>
      <c r="Y875" s="2">
        <v>24060</v>
      </c>
      <c r="Z875" s="10">
        <v>42109</v>
      </c>
      <c r="AA875" s="14" t="str">
        <f>TEXT(Table1[[#This Row],[Order Date]],"mmmm")</f>
        <v>April</v>
      </c>
      <c r="AB875" s="8" t="str">
        <f>TEXT(Table1[[#This Row],[Order Date]],"yyyy")</f>
        <v>2015</v>
      </c>
      <c r="AC875" s="10">
        <v>42111</v>
      </c>
      <c r="AD875" s="2">
        <v>-390.76800000000003</v>
      </c>
      <c r="AE875" s="2">
        <v>5</v>
      </c>
      <c r="AF875" s="2">
        <v>1088.26</v>
      </c>
      <c r="AG875" s="2">
        <v>87424</v>
      </c>
      <c r="AH875" s="7" t="str">
        <f>IF(COUNTIF(Returns!$A$2:$A$1635,Orders!AG875)&gt;0,"Returned","Not Returned")</f>
        <v>Not Returned</v>
      </c>
    </row>
    <row r="876" spans="5:34" ht="12.75" customHeight="1" thickTop="1" thickBot="1">
      <c r="E876" s="11">
        <v>19130</v>
      </c>
      <c r="F876" s="12" t="s">
        <v>25</v>
      </c>
      <c r="G876" s="12">
        <v>0.02</v>
      </c>
      <c r="H876" s="12">
        <v>11.34</v>
      </c>
      <c r="I876" s="12">
        <v>11.25</v>
      </c>
      <c r="J876" s="12">
        <v>1561</v>
      </c>
      <c r="K876" s="7" t="str">
        <f>IF(COUNTIF(Table1[Customer ID],Table1[[#This Row],[Customer ID]])&gt;1,"Repeat Customer","One-Time Customer")</f>
        <v>Repeat Customer</v>
      </c>
      <c r="L876" s="12" t="s">
        <v>1588</v>
      </c>
      <c r="M876" s="12" t="s">
        <v>49</v>
      </c>
      <c r="N876" s="12" t="s">
        <v>28</v>
      </c>
      <c r="O876" s="12" t="s">
        <v>29</v>
      </c>
      <c r="P876" s="12" t="s">
        <v>93</v>
      </c>
      <c r="Q876" s="12" t="s">
        <v>59</v>
      </c>
      <c r="R876" s="12" t="s">
        <v>1589</v>
      </c>
      <c r="S876" s="12">
        <v>0.36</v>
      </c>
      <c r="T876" s="7">
        <f>Table1[[#This Row],[Profit]]/Table1[[#This Row],[Sales]]</f>
        <v>-1.4677068557919621</v>
      </c>
      <c r="U876" s="12" t="s">
        <v>33</v>
      </c>
      <c r="V876" s="12" t="s">
        <v>61</v>
      </c>
      <c r="W876" s="12" t="s">
        <v>130</v>
      </c>
      <c r="X876" s="12" t="s">
        <v>1444</v>
      </c>
      <c r="Y876" s="12">
        <v>76063</v>
      </c>
      <c r="Z876" s="13">
        <v>42064</v>
      </c>
      <c r="AA876" s="14" t="str">
        <f>TEXT(Table1[[#This Row],[Order Date]],"mmmm")</f>
        <v>March</v>
      </c>
      <c r="AB876" s="8" t="str">
        <f>TEXT(Table1[[#This Row],[Order Date]],"yyyy")</f>
        <v>2015</v>
      </c>
      <c r="AC876" s="13">
        <v>42065</v>
      </c>
      <c r="AD876" s="12">
        <v>-155.21</v>
      </c>
      <c r="AE876" s="12">
        <v>9</v>
      </c>
      <c r="AF876" s="12">
        <v>105.75</v>
      </c>
      <c r="AG876" s="12">
        <v>88093</v>
      </c>
      <c r="AH876" s="7" t="str">
        <f>IF(COUNTIF(Returns!$A$2:$A$1635,Orders!AG876)&gt;0,"Returned","Not Returned")</f>
        <v>Not Returned</v>
      </c>
    </row>
    <row r="877" spans="5:34" ht="12.75" customHeight="1" thickTop="1" thickBot="1">
      <c r="E877" s="9">
        <v>19208</v>
      </c>
      <c r="F877" s="2" t="s">
        <v>47</v>
      </c>
      <c r="G877" s="2">
        <v>0.05</v>
      </c>
      <c r="H877" s="2">
        <v>12.2</v>
      </c>
      <c r="I877" s="2">
        <v>6.02</v>
      </c>
      <c r="J877" s="2">
        <v>1561</v>
      </c>
      <c r="K877" s="7" t="str">
        <f>IF(COUNTIF(Table1[Customer ID],Table1[[#This Row],[Customer ID]])&gt;1,"Repeat Customer","One-Time Customer")</f>
        <v>Repeat Customer</v>
      </c>
      <c r="L877" s="2" t="s">
        <v>1588</v>
      </c>
      <c r="M877" s="2" t="s">
        <v>49</v>
      </c>
      <c r="N877" s="2" t="s">
        <v>28</v>
      </c>
      <c r="O877" s="2" t="s">
        <v>41</v>
      </c>
      <c r="P877" s="2" t="s">
        <v>50</v>
      </c>
      <c r="Q877" s="2" t="s">
        <v>51</v>
      </c>
      <c r="R877" s="2" t="s">
        <v>1412</v>
      </c>
      <c r="S877" s="2">
        <v>0.43</v>
      </c>
      <c r="T877" s="7">
        <f>Table1[[#This Row],[Profit]]/Table1[[#This Row],[Sales]]</f>
        <v>-0.10389488503050212</v>
      </c>
      <c r="U877" s="2" t="s">
        <v>33</v>
      </c>
      <c r="V877" s="2" t="s">
        <v>61</v>
      </c>
      <c r="W877" s="2" t="s">
        <v>130</v>
      </c>
      <c r="X877" s="2" t="s">
        <v>1444</v>
      </c>
      <c r="Y877" s="2">
        <v>76063</v>
      </c>
      <c r="Z877" s="10">
        <v>42107</v>
      </c>
      <c r="AA877" s="14" t="str">
        <f>TEXT(Table1[[#This Row],[Order Date]],"mmmm")</f>
        <v>April</v>
      </c>
      <c r="AB877" s="8" t="str">
        <f>TEXT(Table1[[#This Row],[Order Date]],"yyyy")</f>
        <v>2015</v>
      </c>
      <c r="AC877" s="10">
        <v>42108</v>
      </c>
      <c r="AD877" s="2">
        <v>-6.6420000000000003</v>
      </c>
      <c r="AE877" s="2">
        <v>5</v>
      </c>
      <c r="AF877" s="2">
        <v>63.93</v>
      </c>
      <c r="AG877" s="2">
        <v>88094</v>
      </c>
      <c r="AH877" s="7" t="str">
        <f>IF(COUNTIF(Returns!$A$2:$A$1635,Orders!AG877)&gt;0,"Returned","Not Returned")</f>
        <v>Not Returned</v>
      </c>
    </row>
    <row r="878" spans="5:34" ht="12.75" customHeight="1" thickTop="1" thickBot="1">
      <c r="E878" s="11">
        <v>20464</v>
      </c>
      <c r="F878" s="12" t="s">
        <v>56</v>
      </c>
      <c r="G878" s="12">
        <v>7.0000000000000007E-2</v>
      </c>
      <c r="H878" s="12">
        <v>20.95</v>
      </c>
      <c r="I878" s="12">
        <v>5.99</v>
      </c>
      <c r="J878" s="12">
        <v>1574</v>
      </c>
      <c r="K878" s="7" t="str">
        <f>IF(COUNTIF(Table1[Customer ID],Table1[[#This Row],[Customer ID]])&gt;1,"Repeat Customer","One-Time Customer")</f>
        <v>One-Time Customer</v>
      </c>
      <c r="L878" s="12" t="s">
        <v>1590</v>
      </c>
      <c r="M878" s="12" t="s">
        <v>49</v>
      </c>
      <c r="N878" s="12" t="s">
        <v>114</v>
      </c>
      <c r="O878" s="12" t="s">
        <v>77</v>
      </c>
      <c r="P878" s="12" t="s">
        <v>180</v>
      </c>
      <c r="Q878" s="12" t="s">
        <v>59</v>
      </c>
      <c r="R878" s="12" t="s">
        <v>1591</v>
      </c>
      <c r="S878" s="12">
        <v>0.65</v>
      </c>
      <c r="T878" s="7">
        <f>Table1[[#This Row],[Profit]]/Table1[[#This Row],[Sales]]</f>
        <v>6.9580991313234544E-2</v>
      </c>
      <c r="U878" s="12" t="s">
        <v>33</v>
      </c>
      <c r="V878" s="12" t="s">
        <v>136</v>
      </c>
      <c r="W878" s="12" t="s">
        <v>322</v>
      </c>
      <c r="X878" s="12" t="s">
        <v>1592</v>
      </c>
      <c r="Y878" s="12">
        <v>28314</v>
      </c>
      <c r="Z878" s="13">
        <v>42044</v>
      </c>
      <c r="AA878" s="14" t="str">
        <f>TEXT(Table1[[#This Row],[Order Date]],"mmmm")</f>
        <v>February</v>
      </c>
      <c r="AB878" s="8" t="str">
        <f>TEXT(Table1[[#This Row],[Order Date]],"yyyy")</f>
        <v>2015</v>
      </c>
      <c r="AC878" s="13">
        <v>42045</v>
      </c>
      <c r="AD878" s="12">
        <v>27.233999999999998</v>
      </c>
      <c r="AE878" s="12">
        <v>19</v>
      </c>
      <c r="AF878" s="12">
        <v>391.4</v>
      </c>
      <c r="AG878" s="12">
        <v>86966</v>
      </c>
      <c r="AH878" s="7" t="str">
        <f>IF(COUNTIF(Returns!$A$2:$A$1635,Orders!AG878)&gt;0,"Returned","Not Returned")</f>
        <v>Not Returned</v>
      </c>
    </row>
    <row r="879" spans="5:34" ht="12.75" customHeight="1" thickTop="1" thickBot="1">
      <c r="E879" s="9">
        <v>22127</v>
      </c>
      <c r="F879" s="2" t="s">
        <v>106</v>
      </c>
      <c r="G879" s="2">
        <v>0.1</v>
      </c>
      <c r="H879" s="2">
        <v>11.58</v>
      </c>
      <c r="I879" s="2">
        <v>6.97</v>
      </c>
      <c r="J879" s="2">
        <v>1580</v>
      </c>
      <c r="K879" s="7" t="str">
        <f>IF(COUNTIF(Table1[Customer ID],Table1[[#This Row],[Customer ID]])&gt;1,"Repeat Customer","One-Time Customer")</f>
        <v>One-Time Customer</v>
      </c>
      <c r="L879" s="2" t="s">
        <v>1593</v>
      </c>
      <c r="M879" s="2" t="s">
        <v>49</v>
      </c>
      <c r="N879" s="2" t="s">
        <v>28</v>
      </c>
      <c r="O879" s="2" t="s">
        <v>29</v>
      </c>
      <c r="P879" s="2" t="s">
        <v>69</v>
      </c>
      <c r="Q879" s="2" t="s">
        <v>59</v>
      </c>
      <c r="R879" s="2" t="s">
        <v>686</v>
      </c>
      <c r="S879" s="2">
        <v>0.35</v>
      </c>
      <c r="T879" s="7">
        <f>Table1[[#This Row],[Profit]]/Table1[[#This Row],[Sales]]</f>
        <v>-0.57797660013764629</v>
      </c>
      <c r="U879" s="2" t="s">
        <v>33</v>
      </c>
      <c r="V879" s="2" t="s">
        <v>53</v>
      </c>
      <c r="W879" s="2" t="s">
        <v>188</v>
      </c>
      <c r="X879" s="2" t="s">
        <v>1594</v>
      </c>
      <c r="Y879" s="2">
        <v>4901</v>
      </c>
      <c r="Z879" s="10">
        <v>42051</v>
      </c>
      <c r="AA879" s="14" t="str">
        <f>TEXT(Table1[[#This Row],[Order Date]],"mmmm")</f>
        <v>February</v>
      </c>
      <c r="AB879" s="8" t="str">
        <f>TEXT(Table1[[#This Row],[Order Date]],"yyyy")</f>
        <v>2015</v>
      </c>
      <c r="AC879" s="10">
        <v>42055</v>
      </c>
      <c r="AD879" s="2">
        <v>-8.3979999999999997</v>
      </c>
      <c r="AE879" s="2">
        <v>1</v>
      </c>
      <c r="AF879" s="2">
        <v>14.53</v>
      </c>
      <c r="AG879" s="2">
        <v>90934</v>
      </c>
      <c r="AH879" s="7" t="str">
        <f>IF(COUNTIF(Returns!$A$2:$A$1635,Orders!AG879)&gt;0,"Returned","Not Returned")</f>
        <v>Not Returned</v>
      </c>
    </row>
    <row r="880" spans="5:34" ht="12.75" customHeight="1" thickTop="1" thickBot="1">
      <c r="E880" s="11">
        <v>25013</v>
      </c>
      <c r="F880" s="12" t="s">
        <v>56</v>
      </c>
      <c r="G880" s="12">
        <v>0.03</v>
      </c>
      <c r="H880" s="12">
        <v>19.04</v>
      </c>
      <c r="I880" s="12">
        <v>6.38</v>
      </c>
      <c r="J880" s="12">
        <v>1590</v>
      </c>
      <c r="K880" s="7" t="str">
        <f>IF(COUNTIF(Table1[Customer ID],Table1[[#This Row],[Customer ID]])&gt;1,"Repeat Customer","One-Time Customer")</f>
        <v>One-Time Customer</v>
      </c>
      <c r="L880" s="12" t="s">
        <v>1595</v>
      </c>
      <c r="M880" s="12" t="s">
        <v>27</v>
      </c>
      <c r="N880" s="12" t="s">
        <v>28</v>
      </c>
      <c r="O880" s="12" t="s">
        <v>41</v>
      </c>
      <c r="P880" s="12" t="s">
        <v>50</v>
      </c>
      <c r="Q880" s="12" t="s">
        <v>59</v>
      </c>
      <c r="R880" s="12" t="s">
        <v>1596</v>
      </c>
      <c r="S880" s="12">
        <v>0.56000000000000005</v>
      </c>
      <c r="T880" s="7">
        <f>Table1[[#This Row],[Profit]]/Table1[[#This Row],[Sales]]</f>
        <v>0.58177879608414906</v>
      </c>
      <c r="U880" s="12" t="s">
        <v>33</v>
      </c>
      <c r="V880" s="12" t="s">
        <v>53</v>
      </c>
      <c r="W880" s="12" t="s">
        <v>154</v>
      </c>
      <c r="X880" s="12" t="s">
        <v>1597</v>
      </c>
      <c r="Y880" s="12">
        <v>44094</v>
      </c>
      <c r="Z880" s="13">
        <v>42098</v>
      </c>
      <c r="AA880" s="14" t="str">
        <f>TEXT(Table1[[#This Row],[Order Date]],"mmmm")</f>
        <v>April</v>
      </c>
      <c r="AB880" s="8" t="str">
        <f>TEXT(Table1[[#This Row],[Order Date]],"yyyy")</f>
        <v>2015</v>
      </c>
      <c r="AC880" s="13">
        <v>42098</v>
      </c>
      <c r="AD880" s="12">
        <v>83.793599999999998</v>
      </c>
      <c r="AE880" s="12">
        <v>7</v>
      </c>
      <c r="AF880" s="12">
        <v>144.03</v>
      </c>
      <c r="AG880" s="12">
        <v>86668</v>
      </c>
      <c r="AH880" s="7" t="str">
        <f>IF(COUNTIF(Returns!$A$2:$A$1635,Orders!AG880)&gt;0,"Returned","Not Returned")</f>
        <v>Not Returned</v>
      </c>
    </row>
    <row r="881" spans="5:34" ht="12.75" customHeight="1" thickTop="1" thickBot="1">
      <c r="E881" s="9">
        <v>25011</v>
      </c>
      <c r="F881" s="2" t="s">
        <v>56</v>
      </c>
      <c r="G881" s="2">
        <v>0.02</v>
      </c>
      <c r="H881" s="2">
        <v>5.53</v>
      </c>
      <c r="I881" s="2">
        <v>6.98</v>
      </c>
      <c r="J881" s="2">
        <v>1593</v>
      </c>
      <c r="K881" s="7" t="str">
        <f>IF(COUNTIF(Table1[Customer ID],Table1[[#This Row],[Customer ID]])&gt;1,"Repeat Customer","One-Time Customer")</f>
        <v>One-Time Customer</v>
      </c>
      <c r="L881" s="2" t="s">
        <v>1598</v>
      </c>
      <c r="M881" s="2" t="s">
        <v>49</v>
      </c>
      <c r="N881" s="2" t="s">
        <v>28</v>
      </c>
      <c r="O881" s="2" t="s">
        <v>29</v>
      </c>
      <c r="P881" s="2" t="s">
        <v>109</v>
      </c>
      <c r="Q881" s="2" t="s">
        <v>59</v>
      </c>
      <c r="R881" s="2" t="s">
        <v>1599</v>
      </c>
      <c r="S881" s="2">
        <v>0.39</v>
      </c>
      <c r="T881" s="7">
        <f>Table1[[#This Row],[Profit]]/Table1[[#This Row],[Sales]]</f>
        <v>-1.5944216349108786</v>
      </c>
      <c r="U881" s="2" t="s">
        <v>33</v>
      </c>
      <c r="V881" s="2" t="s">
        <v>61</v>
      </c>
      <c r="W881" s="2" t="s">
        <v>304</v>
      </c>
      <c r="X881" s="2" t="s">
        <v>305</v>
      </c>
      <c r="Y881" s="2">
        <v>74006</v>
      </c>
      <c r="Z881" s="10">
        <v>42098</v>
      </c>
      <c r="AA881" s="14" t="str">
        <f>TEXT(Table1[[#This Row],[Order Date]],"mmmm")</f>
        <v>April</v>
      </c>
      <c r="AB881" s="8" t="str">
        <f>TEXT(Table1[[#This Row],[Order Date]],"yyyy")</f>
        <v>2015</v>
      </c>
      <c r="AC881" s="10">
        <v>42100</v>
      </c>
      <c r="AD881" s="2">
        <v>-77.823719999999994</v>
      </c>
      <c r="AE881" s="2">
        <v>8</v>
      </c>
      <c r="AF881" s="2">
        <v>48.81</v>
      </c>
      <c r="AG881" s="2">
        <v>86668</v>
      </c>
      <c r="AH881" s="7" t="str">
        <f>IF(COUNTIF(Returns!$A$2:$A$1635,Orders!AG881)&gt;0,"Returned","Not Returned")</f>
        <v>Not Returned</v>
      </c>
    </row>
    <row r="882" spans="5:34" ht="12.75" customHeight="1" thickTop="1" thickBot="1">
      <c r="E882" s="11">
        <v>21059</v>
      </c>
      <c r="F882" s="12" t="s">
        <v>25</v>
      </c>
      <c r="G882" s="12">
        <v>0.01</v>
      </c>
      <c r="H882" s="12">
        <v>500.98</v>
      </c>
      <c r="I882" s="12">
        <v>26</v>
      </c>
      <c r="J882" s="12">
        <v>1595</v>
      </c>
      <c r="K882" s="7" t="str">
        <f>IF(COUNTIF(Table1[Customer ID],Table1[[#This Row],[Customer ID]])&gt;1,"Repeat Customer","One-Time Customer")</f>
        <v>Repeat Customer</v>
      </c>
      <c r="L882" s="12" t="s">
        <v>1600</v>
      </c>
      <c r="M882" s="12" t="s">
        <v>39</v>
      </c>
      <c r="N882" s="12" t="s">
        <v>28</v>
      </c>
      <c r="O882" s="12" t="s">
        <v>41</v>
      </c>
      <c r="P882" s="12" t="s">
        <v>42</v>
      </c>
      <c r="Q882" s="12" t="s">
        <v>43</v>
      </c>
      <c r="R882" s="12" t="s">
        <v>44</v>
      </c>
      <c r="S882" s="12">
        <v>0.6</v>
      </c>
      <c r="T882" s="7">
        <f>Table1[[#This Row],[Profit]]/Table1[[#This Row],[Sales]]</f>
        <v>0.69</v>
      </c>
      <c r="U882" s="12" t="s">
        <v>33</v>
      </c>
      <c r="V882" s="12" t="s">
        <v>53</v>
      </c>
      <c r="W882" s="12" t="s">
        <v>648</v>
      </c>
      <c r="X882" s="12" t="s">
        <v>1601</v>
      </c>
      <c r="Y882" s="12">
        <v>25705</v>
      </c>
      <c r="Z882" s="13">
        <v>42135</v>
      </c>
      <c r="AA882" s="14" t="str">
        <f>TEXT(Table1[[#This Row],[Order Date]],"mmmm")</f>
        <v>May</v>
      </c>
      <c r="AB882" s="8" t="str">
        <f>TEXT(Table1[[#This Row],[Order Date]],"yyyy")</f>
        <v>2015</v>
      </c>
      <c r="AC882" s="13">
        <v>42136</v>
      </c>
      <c r="AD882" s="12">
        <v>5078.5379999999996</v>
      </c>
      <c r="AE882" s="12">
        <v>14</v>
      </c>
      <c r="AF882" s="12">
        <v>7360.2</v>
      </c>
      <c r="AG882" s="12">
        <v>90796</v>
      </c>
      <c r="AH882" s="7" t="str">
        <f>IF(COUNTIF(Returns!$A$2:$A$1635,Orders!AG882)&gt;0,"Returned","Not Returned")</f>
        <v>Not Returned</v>
      </c>
    </row>
    <row r="883" spans="5:34" ht="12.75" customHeight="1" thickTop="1" thickBot="1">
      <c r="E883" s="9">
        <v>21060</v>
      </c>
      <c r="F883" s="2" t="s">
        <v>25</v>
      </c>
      <c r="G883" s="2">
        <v>0.08</v>
      </c>
      <c r="H883" s="2">
        <v>9.77</v>
      </c>
      <c r="I883" s="2">
        <v>6.02</v>
      </c>
      <c r="J883" s="2">
        <v>1595</v>
      </c>
      <c r="K883" s="7" t="str">
        <f>IF(COUNTIF(Table1[Customer ID],Table1[[#This Row],[Customer ID]])&gt;1,"Repeat Customer","One-Time Customer")</f>
        <v>Repeat Customer</v>
      </c>
      <c r="L883" s="2" t="s">
        <v>1600</v>
      </c>
      <c r="M883" s="2" t="s">
        <v>49</v>
      </c>
      <c r="N883" s="2" t="s">
        <v>28</v>
      </c>
      <c r="O883" s="2" t="s">
        <v>41</v>
      </c>
      <c r="P883" s="2" t="s">
        <v>50</v>
      </c>
      <c r="Q883" s="2" t="s">
        <v>86</v>
      </c>
      <c r="R883" s="2" t="s">
        <v>1602</v>
      </c>
      <c r="S883" s="2">
        <v>0.48</v>
      </c>
      <c r="T883" s="7">
        <f>Table1[[#This Row],[Profit]]/Table1[[#This Row],[Sales]]</f>
        <v>0.26135189759712557</v>
      </c>
      <c r="U883" s="2" t="s">
        <v>33</v>
      </c>
      <c r="V883" s="2" t="s">
        <v>53</v>
      </c>
      <c r="W883" s="2" t="s">
        <v>648</v>
      </c>
      <c r="X883" s="2" t="s">
        <v>1601</v>
      </c>
      <c r="Y883" s="2">
        <v>25705</v>
      </c>
      <c r="Z883" s="10">
        <v>42135</v>
      </c>
      <c r="AA883" s="14" t="str">
        <f>TEXT(Table1[[#This Row],[Order Date]],"mmmm")</f>
        <v>May</v>
      </c>
      <c r="AB883" s="8" t="str">
        <f>TEXT(Table1[[#This Row],[Order Date]],"yyyy")</f>
        <v>2015</v>
      </c>
      <c r="AC883" s="10">
        <v>42136</v>
      </c>
      <c r="AD883" s="2">
        <v>23.276000000000003</v>
      </c>
      <c r="AE883" s="2">
        <v>9</v>
      </c>
      <c r="AF883" s="2">
        <v>89.06</v>
      </c>
      <c r="AG883" s="2">
        <v>90796</v>
      </c>
      <c r="AH883" s="7" t="str">
        <f>IF(COUNTIF(Returns!$A$2:$A$1635,Orders!AG883)&gt;0,"Returned","Not Returned")</f>
        <v>Not Returned</v>
      </c>
    </row>
    <row r="884" spans="5:34" ht="12.75" customHeight="1" thickTop="1" thickBot="1">
      <c r="E884" s="11">
        <v>21061</v>
      </c>
      <c r="F884" s="12" t="s">
        <v>25</v>
      </c>
      <c r="G884" s="12">
        <v>0.09</v>
      </c>
      <c r="H884" s="12">
        <v>3.28</v>
      </c>
      <c r="I884" s="12">
        <v>0.98</v>
      </c>
      <c r="J884" s="12">
        <v>1595</v>
      </c>
      <c r="K884" s="7" t="str">
        <f>IF(COUNTIF(Table1[Customer ID],Table1[[#This Row],[Customer ID]])&gt;1,"Repeat Customer","One-Time Customer")</f>
        <v>Repeat Customer</v>
      </c>
      <c r="L884" s="12" t="s">
        <v>1600</v>
      </c>
      <c r="M884" s="12" t="s">
        <v>49</v>
      </c>
      <c r="N884" s="12" t="s">
        <v>28</v>
      </c>
      <c r="O884" s="12" t="s">
        <v>29</v>
      </c>
      <c r="P884" s="12" t="s">
        <v>30</v>
      </c>
      <c r="Q884" s="12" t="s">
        <v>31</v>
      </c>
      <c r="R884" s="12" t="s">
        <v>1603</v>
      </c>
      <c r="S884" s="12">
        <v>0.59</v>
      </c>
      <c r="T884" s="7">
        <f>Table1[[#This Row],[Profit]]/Table1[[#This Row],[Sales]]</f>
        <v>0.13154034229828851</v>
      </c>
      <c r="U884" s="12" t="s">
        <v>33</v>
      </c>
      <c r="V884" s="12" t="s">
        <v>53</v>
      </c>
      <c r="W884" s="12" t="s">
        <v>648</v>
      </c>
      <c r="X884" s="12" t="s">
        <v>1601</v>
      </c>
      <c r="Y884" s="12">
        <v>25705</v>
      </c>
      <c r="Z884" s="13">
        <v>42135</v>
      </c>
      <c r="AA884" s="14" t="str">
        <f>TEXT(Table1[[#This Row],[Order Date]],"mmmm")</f>
        <v>May</v>
      </c>
      <c r="AB884" s="8" t="str">
        <f>TEXT(Table1[[#This Row],[Order Date]],"yyyy")</f>
        <v>2015</v>
      </c>
      <c r="AC884" s="13">
        <v>42137</v>
      </c>
      <c r="AD884" s="12">
        <v>17.754000000000001</v>
      </c>
      <c r="AE884" s="12">
        <v>42</v>
      </c>
      <c r="AF884" s="12">
        <v>134.97</v>
      </c>
      <c r="AG884" s="12">
        <v>90796</v>
      </c>
      <c r="AH884" s="7" t="str">
        <f>IF(COUNTIF(Returns!$A$2:$A$1635,Orders!AG884)&gt;0,"Returned","Not Returned")</f>
        <v>Not Returned</v>
      </c>
    </row>
    <row r="885" spans="5:34" ht="12.75" customHeight="1" thickTop="1" thickBot="1">
      <c r="E885" s="9">
        <v>21928</v>
      </c>
      <c r="F885" s="2" t="s">
        <v>47</v>
      </c>
      <c r="G885" s="2">
        <v>0.1</v>
      </c>
      <c r="H885" s="2">
        <v>9.11</v>
      </c>
      <c r="I885" s="2">
        <v>2.15</v>
      </c>
      <c r="J885" s="2">
        <v>1602</v>
      </c>
      <c r="K885" s="7" t="str">
        <f>IF(COUNTIF(Table1[Customer ID],Table1[[#This Row],[Customer ID]])&gt;1,"Repeat Customer","One-Time Customer")</f>
        <v>One-Time Customer</v>
      </c>
      <c r="L885" s="2" t="s">
        <v>1604</v>
      </c>
      <c r="M885" s="2" t="s">
        <v>49</v>
      </c>
      <c r="N885" s="2" t="s">
        <v>40</v>
      </c>
      <c r="O885" s="2" t="s">
        <v>29</v>
      </c>
      <c r="P885" s="2" t="s">
        <v>93</v>
      </c>
      <c r="Q885" s="2" t="s">
        <v>31</v>
      </c>
      <c r="R885" s="2" t="s">
        <v>1258</v>
      </c>
      <c r="S885" s="2">
        <v>0.4</v>
      </c>
      <c r="T885" s="7">
        <f>Table1[[#This Row],[Profit]]/Table1[[#This Row],[Sales]]</f>
        <v>-0.22567164179104476</v>
      </c>
      <c r="U885" s="2" t="s">
        <v>33</v>
      </c>
      <c r="V885" s="2" t="s">
        <v>53</v>
      </c>
      <c r="W885" s="2" t="s">
        <v>415</v>
      </c>
      <c r="X885" s="2" t="s">
        <v>1605</v>
      </c>
      <c r="Y885" s="2">
        <v>20601</v>
      </c>
      <c r="Z885" s="10">
        <v>42104</v>
      </c>
      <c r="AA885" s="14" t="str">
        <f>TEXT(Table1[[#This Row],[Order Date]],"mmmm")</f>
        <v>April</v>
      </c>
      <c r="AB885" s="8" t="str">
        <f>TEXT(Table1[[#This Row],[Order Date]],"yyyy")</f>
        <v>2015</v>
      </c>
      <c r="AC885" s="10">
        <v>42106</v>
      </c>
      <c r="AD885" s="2">
        <v>-3.9312</v>
      </c>
      <c r="AE885" s="2">
        <v>2</v>
      </c>
      <c r="AF885" s="2">
        <v>17.420000000000002</v>
      </c>
      <c r="AG885" s="2">
        <v>89680</v>
      </c>
      <c r="AH885" s="7" t="str">
        <f>IF(COUNTIF(Returns!$A$2:$A$1635,Orders!AG885)&gt;0,"Returned","Not Returned")</f>
        <v>Not Returned</v>
      </c>
    </row>
    <row r="886" spans="5:34" ht="12.75" customHeight="1" thickTop="1" thickBot="1">
      <c r="E886" s="11">
        <v>23533</v>
      </c>
      <c r="F886" s="12" t="s">
        <v>47</v>
      </c>
      <c r="G886" s="12">
        <v>0.09</v>
      </c>
      <c r="H886" s="12">
        <v>2.1800000000000002</v>
      </c>
      <c r="I886" s="12">
        <v>0.78</v>
      </c>
      <c r="J886" s="12">
        <v>1603</v>
      </c>
      <c r="K886" s="7" t="str">
        <f>IF(COUNTIF(Table1[Customer ID],Table1[[#This Row],[Customer ID]])&gt;1,"Repeat Customer","One-Time Customer")</f>
        <v>Repeat Customer</v>
      </c>
      <c r="L886" s="12" t="s">
        <v>1606</v>
      </c>
      <c r="M886" s="12" t="s">
        <v>49</v>
      </c>
      <c r="N886" s="12" t="s">
        <v>58</v>
      </c>
      <c r="O886" s="12" t="s">
        <v>29</v>
      </c>
      <c r="P886" s="12" t="s">
        <v>66</v>
      </c>
      <c r="Q886" s="12" t="s">
        <v>31</v>
      </c>
      <c r="R886" s="12" t="s">
        <v>1607</v>
      </c>
      <c r="S886" s="12">
        <v>0.52</v>
      </c>
      <c r="T886" s="7">
        <f>Table1[[#This Row],[Profit]]/Table1[[#This Row],[Sales]]</f>
        <v>0.12838912133891214</v>
      </c>
      <c r="U886" s="12" t="s">
        <v>33</v>
      </c>
      <c r="V886" s="12" t="s">
        <v>53</v>
      </c>
      <c r="W886" s="12" t="s">
        <v>71</v>
      </c>
      <c r="X886" s="12" t="s">
        <v>1608</v>
      </c>
      <c r="Y886" s="12">
        <v>11598</v>
      </c>
      <c r="Z886" s="13">
        <v>42020</v>
      </c>
      <c r="AA886" s="14" t="str">
        <f>TEXT(Table1[[#This Row],[Order Date]],"mmmm")</f>
        <v>January</v>
      </c>
      <c r="AB886" s="8" t="str">
        <f>TEXT(Table1[[#This Row],[Order Date]],"yyyy")</f>
        <v>2015</v>
      </c>
      <c r="AC886" s="13">
        <v>42022</v>
      </c>
      <c r="AD886" s="12">
        <v>2.4548000000000001</v>
      </c>
      <c r="AE886" s="12">
        <v>9</v>
      </c>
      <c r="AF886" s="12">
        <v>19.12</v>
      </c>
      <c r="AG886" s="12">
        <v>89679</v>
      </c>
      <c r="AH886" s="7" t="str">
        <f>IF(COUNTIF(Returns!$A$2:$A$1635,Orders!AG886)&gt;0,"Returned","Not Returned")</f>
        <v>Not Returned</v>
      </c>
    </row>
    <row r="887" spans="5:34" ht="12.75" customHeight="1" thickTop="1" thickBot="1">
      <c r="E887" s="9">
        <v>23534</v>
      </c>
      <c r="F887" s="2" t="s">
        <v>47</v>
      </c>
      <c r="G887" s="2">
        <v>0.05</v>
      </c>
      <c r="H887" s="2">
        <v>179.29</v>
      </c>
      <c r="I887" s="2">
        <v>29.21</v>
      </c>
      <c r="J887" s="2">
        <v>1603</v>
      </c>
      <c r="K887" s="7" t="str">
        <f>IF(COUNTIF(Table1[Customer ID],Table1[[#This Row],[Customer ID]])&gt;1,"Repeat Customer","One-Time Customer")</f>
        <v>Repeat Customer</v>
      </c>
      <c r="L887" s="2" t="s">
        <v>1606</v>
      </c>
      <c r="M887" s="2" t="s">
        <v>39</v>
      </c>
      <c r="N887" s="2" t="s">
        <v>58</v>
      </c>
      <c r="O887" s="2" t="s">
        <v>41</v>
      </c>
      <c r="P887" s="2" t="s">
        <v>152</v>
      </c>
      <c r="Q887" s="2" t="s">
        <v>121</v>
      </c>
      <c r="R887" s="2" t="s">
        <v>629</v>
      </c>
      <c r="S887" s="2">
        <v>0.76</v>
      </c>
      <c r="T887" s="7">
        <f>Table1[[#This Row],[Profit]]/Table1[[#This Row],[Sales]]</f>
        <v>-2.878695763609088</v>
      </c>
      <c r="U887" s="2" t="s">
        <v>33</v>
      </c>
      <c r="V887" s="2" t="s">
        <v>53</v>
      </c>
      <c r="W887" s="2" t="s">
        <v>71</v>
      </c>
      <c r="X887" s="2" t="s">
        <v>1608</v>
      </c>
      <c r="Y887" s="2">
        <v>11598</v>
      </c>
      <c r="Z887" s="10">
        <v>42020</v>
      </c>
      <c r="AA887" s="14" t="str">
        <f>TEXT(Table1[[#This Row],[Order Date]],"mmmm")</f>
        <v>January</v>
      </c>
      <c r="AB887" s="8" t="str">
        <f>TEXT(Table1[[#This Row],[Order Date]],"yyyy")</f>
        <v>2015</v>
      </c>
      <c r="AC887" s="10">
        <v>42022</v>
      </c>
      <c r="AD887" s="2">
        <v>-537.27977732000011</v>
      </c>
      <c r="AE887" s="2">
        <v>1</v>
      </c>
      <c r="AF887" s="2">
        <v>186.64</v>
      </c>
      <c r="AG887" s="2">
        <v>89679</v>
      </c>
      <c r="AH887" s="7" t="str">
        <f>IF(COUNTIF(Returns!$A$2:$A$1635,Orders!AG887)&gt;0,"Returned","Not Returned")</f>
        <v>Not Returned</v>
      </c>
    </row>
    <row r="888" spans="5:34" ht="12.75" customHeight="1" thickTop="1" thickBot="1">
      <c r="E888" s="11">
        <v>18450</v>
      </c>
      <c r="F888" s="12" t="s">
        <v>56</v>
      </c>
      <c r="G888" s="12">
        <v>0.05</v>
      </c>
      <c r="H888" s="12">
        <v>1.98</v>
      </c>
      <c r="I888" s="12">
        <v>4.7699999999999996</v>
      </c>
      <c r="J888" s="12">
        <v>1606</v>
      </c>
      <c r="K888" s="7" t="str">
        <f>IF(COUNTIF(Table1[Customer ID],Table1[[#This Row],[Customer ID]])&gt;1,"Repeat Customer","One-Time Customer")</f>
        <v>Repeat Customer</v>
      </c>
      <c r="L888" s="12" t="s">
        <v>1609</v>
      </c>
      <c r="M888" s="12" t="s">
        <v>49</v>
      </c>
      <c r="N888" s="12" t="s">
        <v>40</v>
      </c>
      <c r="O888" s="12" t="s">
        <v>29</v>
      </c>
      <c r="P888" s="12" t="s">
        <v>109</v>
      </c>
      <c r="Q888" s="12" t="s">
        <v>59</v>
      </c>
      <c r="R888" s="12" t="s">
        <v>1610</v>
      </c>
      <c r="S888" s="12">
        <v>0.4</v>
      </c>
      <c r="T888" s="7">
        <f>Table1[[#This Row],[Profit]]/Table1[[#This Row],[Sales]]</f>
        <v>-4.0679376770538251</v>
      </c>
      <c r="U888" s="12" t="s">
        <v>33</v>
      </c>
      <c r="V888" s="12" t="s">
        <v>53</v>
      </c>
      <c r="W888" s="12" t="s">
        <v>71</v>
      </c>
      <c r="X888" s="12" t="s">
        <v>1611</v>
      </c>
      <c r="Y888" s="12">
        <v>11010</v>
      </c>
      <c r="Z888" s="13">
        <v>42011</v>
      </c>
      <c r="AA888" s="14" t="str">
        <f>TEXT(Table1[[#This Row],[Order Date]],"mmmm")</f>
        <v>January</v>
      </c>
      <c r="AB888" s="8" t="str">
        <f>TEXT(Table1[[#This Row],[Order Date]],"yyyy")</f>
        <v>2015</v>
      </c>
      <c r="AC888" s="13">
        <v>42012</v>
      </c>
      <c r="AD888" s="12">
        <v>-14.359820000000001</v>
      </c>
      <c r="AE888" s="12">
        <v>1</v>
      </c>
      <c r="AF888" s="12">
        <v>3.53</v>
      </c>
      <c r="AG888" s="12">
        <v>87993</v>
      </c>
      <c r="AH888" s="7" t="str">
        <f>IF(COUNTIF(Returns!$A$2:$A$1635,Orders!AG888)&gt;0,"Returned","Not Returned")</f>
        <v>Not Returned</v>
      </c>
    </row>
    <row r="889" spans="5:34" ht="12.75" customHeight="1" thickTop="1" thickBot="1">
      <c r="E889" s="9">
        <v>18451</v>
      </c>
      <c r="F889" s="2" t="s">
        <v>56</v>
      </c>
      <c r="G889" s="2">
        <v>7.0000000000000007E-2</v>
      </c>
      <c r="H889" s="2">
        <v>699.99</v>
      </c>
      <c r="I889" s="2">
        <v>24.49</v>
      </c>
      <c r="J889" s="2">
        <v>1606</v>
      </c>
      <c r="K889" s="7" t="str">
        <f>IF(COUNTIF(Table1[Customer ID],Table1[[#This Row],[Customer ID]])&gt;1,"Repeat Customer","One-Time Customer")</f>
        <v>Repeat Customer</v>
      </c>
      <c r="L889" s="2" t="s">
        <v>1609</v>
      </c>
      <c r="M889" s="2" t="s">
        <v>27</v>
      </c>
      <c r="N889" s="2" t="s">
        <v>40</v>
      </c>
      <c r="O889" s="2" t="s">
        <v>77</v>
      </c>
      <c r="P889" s="2" t="s">
        <v>587</v>
      </c>
      <c r="Q889" s="2" t="s">
        <v>236</v>
      </c>
      <c r="R889" s="2" t="s">
        <v>588</v>
      </c>
      <c r="S889" s="2">
        <v>0.41</v>
      </c>
      <c r="T889" s="7">
        <f>Table1[[#This Row],[Profit]]/Table1[[#This Row],[Sales]]</f>
        <v>-4.0623267663043476</v>
      </c>
      <c r="U889" s="2" t="s">
        <v>33</v>
      </c>
      <c r="V889" s="2" t="s">
        <v>53</v>
      </c>
      <c r="W889" s="2" t="s">
        <v>71</v>
      </c>
      <c r="X889" s="2" t="s">
        <v>1611</v>
      </c>
      <c r="Y889" s="2">
        <v>11010</v>
      </c>
      <c r="Z889" s="10">
        <v>42011</v>
      </c>
      <c r="AA889" s="14" t="str">
        <f>TEXT(Table1[[#This Row],[Order Date]],"mmmm")</f>
        <v>January</v>
      </c>
      <c r="AB889" s="8" t="str">
        <f>TEXT(Table1[[#This Row],[Order Date]],"yyyy")</f>
        <v>2015</v>
      </c>
      <c r="AC889" s="10">
        <v>42012</v>
      </c>
      <c r="AD889" s="2">
        <v>-2870.2775999999994</v>
      </c>
      <c r="AE889" s="2">
        <v>1</v>
      </c>
      <c r="AF889" s="2">
        <v>706.56</v>
      </c>
      <c r="AG889" s="2">
        <v>87993</v>
      </c>
      <c r="AH889" s="7" t="str">
        <f>IF(COUNTIF(Returns!$A$2:$A$1635,Orders!AG889)&gt;0,"Returned","Not Returned")</f>
        <v>Not Returned</v>
      </c>
    </row>
    <row r="890" spans="5:34" ht="12.75" customHeight="1" thickTop="1" thickBot="1">
      <c r="E890" s="11">
        <v>18452</v>
      </c>
      <c r="F890" s="12" t="s">
        <v>56</v>
      </c>
      <c r="G890" s="12">
        <v>7.0000000000000007E-2</v>
      </c>
      <c r="H890" s="12">
        <v>6783.02</v>
      </c>
      <c r="I890" s="12">
        <v>24.49</v>
      </c>
      <c r="J890" s="12">
        <v>1606</v>
      </c>
      <c r="K890" s="7" t="str">
        <f>IF(COUNTIF(Table1[Customer ID],Table1[[#This Row],[Customer ID]])&gt;1,"Repeat Customer","One-Time Customer")</f>
        <v>Repeat Customer</v>
      </c>
      <c r="L890" s="12" t="s">
        <v>1609</v>
      </c>
      <c r="M890" s="12" t="s">
        <v>49</v>
      </c>
      <c r="N890" s="12" t="s">
        <v>40</v>
      </c>
      <c r="O890" s="12" t="s">
        <v>77</v>
      </c>
      <c r="P890" s="12" t="s">
        <v>85</v>
      </c>
      <c r="Q890" s="12" t="s">
        <v>236</v>
      </c>
      <c r="R890" s="12" t="s">
        <v>1277</v>
      </c>
      <c r="S890" s="12">
        <v>0.39</v>
      </c>
      <c r="T890" s="7">
        <f>Table1[[#This Row],[Profit]]/Table1[[#This Row],[Sales]]</f>
        <v>5.9433872389978619E-3</v>
      </c>
      <c r="U890" s="12" t="s">
        <v>33</v>
      </c>
      <c r="V890" s="12" t="s">
        <v>53</v>
      </c>
      <c r="W890" s="12" t="s">
        <v>71</v>
      </c>
      <c r="X890" s="12" t="s">
        <v>1611</v>
      </c>
      <c r="Y890" s="12">
        <v>11010</v>
      </c>
      <c r="Z890" s="13">
        <v>42011</v>
      </c>
      <c r="AA890" s="14" t="str">
        <f>TEXT(Table1[[#This Row],[Order Date]],"mmmm")</f>
        <v>January</v>
      </c>
      <c r="AB890" s="8" t="str">
        <f>TEXT(Table1[[#This Row],[Order Date]],"yyyy")</f>
        <v>2015</v>
      </c>
      <c r="AC890" s="13">
        <v>42012</v>
      </c>
      <c r="AD890" s="12">
        <v>77.983599999997679</v>
      </c>
      <c r="AE890" s="12">
        <v>2</v>
      </c>
      <c r="AF890" s="12">
        <v>13121.07</v>
      </c>
      <c r="AG890" s="12">
        <v>87993</v>
      </c>
      <c r="AH890" s="7" t="str">
        <f>IF(COUNTIF(Returns!$A$2:$A$1635,Orders!AG890)&gt;0,"Returned","Not Returned")</f>
        <v>Not Returned</v>
      </c>
    </row>
    <row r="891" spans="5:34" ht="12.75" customHeight="1" thickTop="1" thickBot="1">
      <c r="E891" s="9">
        <v>22921</v>
      </c>
      <c r="F891" s="2" t="s">
        <v>37</v>
      </c>
      <c r="G891" s="2">
        <v>0.01</v>
      </c>
      <c r="H891" s="2">
        <v>15.16</v>
      </c>
      <c r="I891" s="2">
        <v>15.09</v>
      </c>
      <c r="J891" s="2">
        <v>1607</v>
      </c>
      <c r="K891" s="7" t="str">
        <f>IF(COUNTIF(Table1[Customer ID],Table1[[#This Row],[Customer ID]])&gt;1,"Repeat Customer","One-Time Customer")</f>
        <v>Repeat Customer</v>
      </c>
      <c r="L891" s="2" t="s">
        <v>1612</v>
      </c>
      <c r="M891" s="2" t="s">
        <v>49</v>
      </c>
      <c r="N891" s="2" t="s">
        <v>40</v>
      </c>
      <c r="O891" s="2" t="s">
        <v>29</v>
      </c>
      <c r="P891" s="2" t="s">
        <v>109</v>
      </c>
      <c r="Q891" s="2" t="s">
        <v>59</v>
      </c>
      <c r="R891" s="2" t="s">
        <v>1613</v>
      </c>
      <c r="S891" s="2">
        <v>0.39</v>
      </c>
      <c r="T891" s="7">
        <f>Table1[[#This Row],[Profit]]/Table1[[#This Row],[Sales]]</f>
        <v>-1.810682412332101</v>
      </c>
      <c r="U891" s="2" t="s">
        <v>33</v>
      </c>
      <c r="V891" s="2" t="s">
        <v>53</v>
      </c>
      <c r="W891" s="2" t="s">
        <v>71</v>
      </c>
      <c r="X891" s="2" t="s">
        <v>1614</v>
      </c>
      <c r="Y891" s="2">
        <v>11520</v>
      </c>
      <c r="Z891" s="10">
        <v>42109</v>
      </c>
      <c r="AA891" s="14" t="str">
        <f>TEXT(Table1[[#This Row],[Order Date]],"mmmm")</f>
        <v>April</v>
      </c>
      <c r="AB891" s="8" t="str">
        <f>TEXT(Table1[[#This Row],[Order Date]],"yyyy")</f>
        <v>2015</v>
      </c>
      <c r="AC891" s="10">
        <v>42109</v>
      </c>
      <c r="AD891" s="2">
        <v>-200.85899999999998</v>
      </c>
      <c r="AE891" s="2">
        <v>7</v>
      </c>
      <c r="AF891" s="2">
        <v>110.93</v>
      </c>
      <c r="AG891" s="2">
        <v>87994</v>
      </c>
      <c r="AH891" s="7" t="str">
        <f>IF(COUNTIF(Returns!$A$2:$A$1635,Orders!AG891)&gt;0,"Returned","Not Returned")</f>
        <v>Not Returned</v>
      </c>
    </row>
    <row r="892" spans="5:34" ht="12.75" customHeight="1" thickTop="1" thickBot="1">
      <c r="E892" s="11">
        <v>24951</v>
      </c>
      <c r="F892" s="12" t="s">
        <v>106</v>
      </c>
      <c r="G892" s="12">
        <v>0.1</v>
      </c>
      <c r="H892" s="12">
        <v>5.68</v>
      </c>
      <c r="I892" s="12">
        <v>3.6</v>
      </c>
      <c r="J892" s="12">
        <v>1607</v>
      </c>
      <c r="K892" s="7" t="str">
        <f>IF(COUNTIF(Table1[Customer ID],Table1[[#This Row],[Customer ID]])&gt;1,"Repeat Customer","One-Time Customer")</f>
        <v>Repeat Customer</v>
      </c>
      <c r="L892" s="12" t="s">
        <v>1612</v>
      </c>
      <c r="M892" s="12" t="s">
        <v>27</v>
      </c>
      <c r="N892" s="12" t="s">
        <v>40</v>
      </c>
      <c r="O892" s="12" t="s">
        <v>29</v>
      </c>
      <c r="P892" s="12" t="s">
        <v>174</v>
      </c>
      <c r="Q892" s="12" t="s">
        <v>51</v>
      </c>
      <c r="R892" s="12" t="s">
        <v>1615</v>
      </c>
      <c r="S892" s="12">
        <v>0.56000000000000005</v>
      </c>
      <c r="T892" s="7">
        <f>Table1[[#This Row],[Profit]]/Table1[[#This Row],[Sales]]</f>
        <v>-0.28133164343050276</v>
      </c>
      <c r="U892" s="12" t="s">
        <v>33</v>
      </c>
      <c r="V892" s="12" t="s">
        <v>53</v>
      </c>
      <c r="W892" s="12" t="s">
        <v>71</v>
      </c>
      <c r="X892" s="12" t="s">
        <v>1614</v>
      </c>
      <c r="Y892" s="12">
        <v>11520</v>
      </c>
      <c r="Z892" s="13">
        <v>42041</v>
      </c>
      <c r="AA892" s="14" t="str">
        <f>TEXT(Table1[[#This Row],[Order Date]],"mmmm")</f>
        <v>February</v>
      </c>
      <c r="AB892" s="8" t="str">
        <f>TEXT(Table1[[#This Row],[Order Date]],"yyyy")</f>
        <v>2015</v>
      </c>
      <c r="AC892" s="13">
        <v>42045</v>
      </c>
      <c r="AD892" s="12">
        <v>-33.2956</v>
      </c>
      <c r="AE892" s="12">
        <v>21</v>
      </c>
      <c r="AF892" s="12">
        <v>118.35</v>
      </c>
      <c r="AG892" s="12">
        <v>87995</v>
      </c>
      <c r="AH892" s="7" t="str">
        <f>IF(COUNTIF(Returns!$A$2:$A$1635,Orders!AG892)&gt;0,"Returned","Not Returned")</f>
        <v>Not Returned</v>
      </c>
    </row>
    <row r="893" spans="5:34" ht="12.75" customHeight="1" thickTop="1" thickBot="1">
      <c r="E893" s="9">
        <v>22682</v>
      </c>
      <c r="F893" s="2" t="s">
        <v>25</v>
      </c>
      <c r="G893" s="2">
        <v>0.03</v>
      </c>
      <c r="H893" s="2">
        <v>2.16</v>
      </c>
      <c r="I893" s="2">
        <v>6.05</v>
      </c>
      <c r="J893" s="2">
        <v>1609</v>
      </c>
      <c r="K893" s="7" t="str">
        <f>IF(COUNTIF(Table1[Customer ID],Table1[[#This Row],[Customer ID]])&gt;1,"Repeat Customer","One-Time Customer")</f>
        <v>Repeat Customer</v>
      </c>
      <c r="L893" s="2" t="s">
        <v>1616</v>
      </c>
      <c r="M893" s="2" t="s">
        <v>49</v>
      </c>
      <c r="N893" s="2" t="s">
        <v>114</v>
      </c>
      <c r="O893" s="2" t="s">
        <v>29</v>
      </c>
      <c r="P893" s="2" t="s">
        <v>109</v>
      </c>
      <c r="Q893" s="2" t="s">
        <v>59</v>
      </c>
      <c r="R893" s="2" t="s">
        <v>1536</v>
      </c>
      <c r="S893" s="2">
        <v>0.37</v>
      </c>
      <c r="T893" s="7">
        <f>Table1[[#This Row],[Profit]]/Table1[[#This Row],[Sales]]</f>
        <v>-5.2331311380704797</v>
      </c>
      <c r="U893" s="2" t="s">
        <v>33</v>
      </c>
      <c r="V893" s="2" t="s">
        <v>34</v>
      </c>
      <c r="W893" s="2" t="s">
        <v>45</v>
      </c>
      <c r="X893" s="2" t="s">
        <v>1617</v>
      </c>
      <c r="Y893" s="2">
        <v>95823</v>
      </c>
      <c r="Z893" s="10">
        <v>42135</v>
      </c>
      <c r="AA893" s="14" t="str">
        <f>TEXT(Table1[[#This Row],[Order Date]],"mmmm")</f>
        <v>May</v>
      </c>
      <c r="AB893" s="8" t="str">
        <f>TEXT(Table1[[#This Row],[Order Date]],"yyyy")</f>
        <v>2015</v>
      </c>
      <c r="AC893" s="10">
        <v>42136</v>
      </c>
      <c r="AD893" s="2">
        <v>-90.585499999999996</v>
      </c>
      <c r="AE893" s="2">
        <v>7</v>
      </c>
      <c r="AF893" s="2">
        <v>17.309999999999999</v>
      </c>
      <c r="AG893" s="2">
        <v>87824</v>
      </c>
      <c r="AH893" s="7" t="str">
        <f>IF(COUNTIF(Returns!$A$2:$A$1635,Orders!AG893)&gt;0,"Returned","Not Returned")</f>
        <v>Not Returned</v>
      </c>
    </row>
    <row r="894" spans="5:34" ht="12.75" customHeight="1" thickTop="1" thickBot="1">
      <c r="E894" s="11">
        <v>22683</v>
      </c>
      <c r="F894" s="12" t="s">
        <v>25</v>
      </c>
      <c r="G894" s="12">
        <v>0.03</v>
      </c>
      <c r="H894" s="12">
        <v>9.7100000000000009</v>
      </c>
      <c r="I894" s="12">
        <v>9.4499999999999993</v>
      </c>
      <c r="J894" s="12">
        <v>1609</v>
      </c>
      <c r="K894" s="7" t="str">
        <f>IF(COUNTIF(Table1[Customer ID],Table1[[#This Row],[Customer ID]])&gt;1,"Repeat Customer","One-Time Customer")</f>
        <v>Repeat Customer</v>
      </c>
      <c r="L894" s="12" t="s">
        <v>1616</v>
      </c>
      <c r="M894" s="12" t="s">
        <v>49</v>
      </c>
      <c r="N894" s="12" t="s">
        <v>114</v>
      </c>
      <c r="O894" s="12" t="s">
        <v>29</v>
      </c>
      <c r="P894" s="12" t="s">
        <v>141</v>
      </c>
      <c r="Q894" s="12" t="s">
        <v>59</v>
      </c>
      <c r="R894" s="12" t="s">
        <v>510</v>
      </c>
      <c r="S894" s="12">
        <v>0.6</v>
      </c>
      <c r="T894" s="7">
        <f>Table1[[#This Row],[Profit]]/Table1[[#This Row],[Sales]]</f>
        <v>-1.5662139219015281</v>
      </c>
      <c r="U894" s="12" t="s">
        <v>33</v>
      </c>
      <c r="V894" s="12" t="s">
        <v>34</v>
      </c>
      <c r="W894" s="12" t="s">
        <v>45</v>
      </c>
      <c r="X894" s="12" t="s">
        <v>1617</v>
      </c>
      <c r="Y894" s="12">
        <v>95823</v>
      </c>
      <c r="Z894" s="13">
        <v>42135</v>
      </c>
      <c r="AA894" s="14" t="str">
        <f>TEXT(Table1[[#This Row],[Order Date]],"mmmm")</f>
        <v>May</v>
      </c>
      <c r="AB894" s="8" t="str">
        <f>TEXT(Table1[[#This Row],[Order Date]],"yyyy")</f>
        <v>2015</v>
      </c>
      <c r="AC894" s="13">
        <v>42135</v>
      </c>
      <c r="AD894" s="12">
        <v>-36.9</v>
      </c>
      <c r="AE894" s="12">
        <v>2</v>
      </c>
      <c r="AF894" s="12">
        <v>23.56</v>
      </c>
      <c r="AG894" s="12">
        <v>87824</v>
      </c>
      <c r="AH894" s="7" t="str">
        <f>IF(COUNTIF(Returns!$A$2:$A$1635,Orders!AG894)&gt;0,"Returned","Not Returned")</f>
        <v>Not Returned</v>
      </c>
    </row>
    <row r="895" spans="5:34" ht="12.75" customHeight="1" thickTop="1" thickBot="1">
      <c r="E895" s="9">
        <v>18394</v>
      </c>
      <c r="F895" s="2" t="s">
        <v>106</v>
      </c>
      <c r="G895" s="2">
        <v>0.06</v>
      </c>
      <c r="H895" s="2">
        <v>40.97</v>
      </c>
      <c r="I895" s="2">
        <v>1.99</v>
      </c>
      <c r="J895" s="2">
        <v>1614</v>
      </c>
      <c r="K895" s="7" t="str">
        <f>IF(COUNTIF(Table1[Customer ID],Table1[[#This Row],[Customer ID]])&gt;1,"Repeat Customer","One-Time Customer")</f>
        <v>One-Time Customer</v>
      </c>
      <c r="L895" s="2" t="s">
        <v>1618</v>
      </c>
      <c r="M895" s="2" t="s">
        <v>49</v>
      </c>
      <c r="N895" s="2" t="s">
        <v>114</v>
      </c>
      <c r="O895" s="2" t="s">
        <v>77</v>
      </c>
      <c r="P895" s="2" t="s">
        <v>180</v>
      </c>
      <c r="Q895" s="2" t="s">
        <v>51</v>
      </c>
      <c r="R895" s="2" t="s">
        <v>1619</v>
      </c>
      <c r="S895" s="2">
        <v>0.42</v>
      </c>
      <c r="T895" s="7">
        <f>Table1[[#This Row],[Profit]]/Table1[[#This Row],[Sales]]</f>
        <v>0.69</v>
      </c>
      <c r="U895" s="2" t="s">
        <v>33</v>
      </c>
      <c r="V895" s="2" t="s">
        <v>53</v>
      </c>
      <c r="W895" s="2" t="s">
        <v>193</v>
      </c>
      <c r="X895" s="2" t="s">
        <v>1620</v>
      </c>
      <c r="Y895" s="2">
        <v>1748</v>
      </c>
      <c r="Z895" s="10">
        <v>42102</v>
      </c>
      <c r="AA895" s="14" t="str">
        <f>TEXT(Table1[[#This Row],[Order Date]],"mmmm")</f>
        <v>April</v>
      </c>
      <c r="AB895" s="8" t="str">
        <f>TEXT(Table1[[#This Row],[Order Date]],"yyyy")</f>
        <v>2015</v>
      </c>
      <c r="AC895" s="10">
        <v>42106</v>
      </c>
      <c r="AD895" s="2">
        <v>341.19809999999995</v>
      </c>
      <c r="AE895" s="2">
        <v>12</v>
      </c>
      <c r="AF895" s="2">
        <v>494.49</v>
      </c>
      <c r="AG895" s="2">
        <v>87823</v>
      </c>
      <c r="AH895" s="7" t="str">
        <f>IF(COUNTIF(Returns!$A$2:$A$1635,Orders!AG895)&gt;0,"Returned","Not Returned")</f>
        <v>Not Returned</v>
      </c>
    </row>
    <row r="896" spans="5:34" ht="12.75" customHeight="1" thickTop="1" thickBot="1">
      <c r="E896" s="11">
        <v>19501</v>
      </c>
      <c r="F896" s="12" t="s">
        <v>25</v>
      </c>
      <c r="G896" s="12">
        <v>0.09</v>
      </c>
      <c r="H896" s="12">
        <v>12.88</v>
      </c>
      <c r="I896" s="12">
        <v>4.59</v>
      </c>
      <c r="J896" s="12">
        <v>1618</v>
      </c>
      <c r="K896" s="7" t="str">
        <f>IF(COUNTIF(Table1[Customer ID],Table1[[#This Row],[Customer ID]])&gt;1,"Repeat Customer","One-Time Customer")</f>
        <v>One-Time Customer</v>
      </c>
      <c r="L896" s="12" t="s">
        <v>1621</v>
      </c>
      <c r="M896" s="12" t="s">
        <v>49</v>
      </c>
      <c r="N896" s="12" t="s">
        <v>114</v>
      </c>
      <c r="O896" s="12" t="s">
        <v>29</v>
      </c>
      <c r="P896" s="12" t="s">
        <v>174</v>
      </c>
      <c r="Q896" s="12" t="s">
        <v>31</v>
      </c>
      <c r="R896" s="12" t="s">
        <v>1622</v>
      </c>
      <c r="S896" s="12">
        <v>0.82</v>
      </c>
      <c r="T896" s="7">
        <f>Table1[[#This Row],[Profit]]/Table1[[#This Row],[Sales]]</f>
        <v>-1.1075064820084741</v>
      </c>
      <c r="U896" s="12" t="s">
        <v>33</v>
      </c>
      <c r="V896" s="12" t="s">
        <v>61</v>
      </c>
      <c r="W896" s="12" t="s">
        <v>703</v>
      </c>
      <c r="X896" s="12" t="s">
        <v>1623</v>
      </c>
      <c r="Y896" s="12">
        <v>46322</v>
      </c>
      <c r="Z896" s="13">
        <v>42100</v>
      </c>
      <c r="AA896" s="14" t="str">
        <f>TEXT(Table1[[#This Row],[Order Date]],"mmmm")</f>
        <v>April</v>
      </c>
      <c r="AB896" s="8" t="str">
        <f>TEXT(Table1[[#This Row],[Order Date]],"yyyy")</f>
        <v>2015</v>
      </c>
      <c r="AC896" s="13">
        <v>42100</v>
      </c>
      <c r="AD896" s="12">
        <v>-175.13</v>
      </c>
      <c r="AE896" s="12">
        <v>13</v>
      </c>
      <c r="AF896" s="12">
        <v>158.13</v>
      </c>
      <c r="AG896" s="12">
        <v>90248</v>
      </c>
      <c r="AH896" s="7" t="str">
        <f>IF(COUNTIF(Returns!$A$2:$A$1635,Orders!AG896)&gt;0,"Returned","Not Returned")</f>
        <v>Not Returned</v>
      </c>
    </row>
    <row r="897" spans="5:34" ht="12.75" customHeight="1" thickTop="1" thickBot="1">
      <c r="E897" s="9">
        <v>19502</v>
      </c>
      <c r="F897" s="2" t="s">
        <v>25</v>
      </c>
      <c r="G897" s="2">
        <v>0.02</v>
      </c>
      <c r="H897" s="2">
        <v>45.99</v>
      </c>
      <c r="I897" s="2">
        <v>4.99</v>
      </c>
      <c r="J897" s="2">
        <v>1620</v>
      </c>
      <c r="K897" s="7" t="str">
        <f>IF(COUNTIF(Table1[Customer ID],Table1[[#This Row],[Customer ID]])&gt;1,"Repeat Customer","One-Time Customer")</f>
        <v>One-Time Customer</v>
      </c>
      <c r="L897" s="2" t="s">
        <v>1624</v>
      </c>
      <c r="M897" s="2" t="s">
        <v>27</v>
      </c>
      <c r="N897" s="2" t="s">
        <v>114</v>
      </c>
      <c r="O897" s="2" t="s">
        <v>77</v>
      </c>
      <c r="P897" s="2" t="s">
        <v>78</v>
      </c>
      <c r="Q897" s="2" t="s">
        <v>59</v>
      </c>
      <c r="R897" s="2" t="s">
        <v>1625</v>
      </c>
      <c r="S897" s="2">
        <v>0.56999999999999995</v>
      </c>
      <c r="T897" s="7">
        <f>Table1[[#This Row],[Profit]]/Table1[[#This Row],[Sales]]</f>
        <v>2.4292988160235569E-2</v>
      </c>
      <c r="U897" s="2" t="s">
        <v>33</v>
      </c>
      <c r="V897" s="2" t="s">
        <v>53</v>
      </c>
      <c r="W897" s="2" t="s">
        <v>234</v>
      </c>
      <c r="X897" s="2" t="s">
        <v>1211</v>
      </c>
      <c r="Y897" s="2">
        <v>17602</v>
      </c>
      <c r="Z897" s="10">
        <v>42100</v>
      </c>
      <c r="AA897" s="14" t="str">
        <f>TEXT(Table1[[#This Row],[Order Date]],"mmmm")</f>
        <v>April</v>
      </c>
      <c r="AB897" s="8" t="str">
        <f>TEXT(Table1[[#This Row],[Order Date]],"yyyy")</f>
        <v>2015</v>
      </c>
      <c r="AC897" s="10">
        <v>42101</v>
      </c>
      <c r="AD897" s="2">
        <v>3.96</v>
      </c>
      <c r="AE897" s="2">
        <v>4</v>
      </c>
      <c r="AF897" s="2">
        <v>163.01</v>
      </c>
      <c r="AG897" s="2">
        <v>90248</v>
      </c>
      <c r="AH897" s="7" t="str">
        <f>IF(COUNTIF(Returns!$A$2:$A$1635,Orders!AG897)&gt;0,"Returned","Not Returned")</f>
        <v>Not Returned</v>
      </c>
    </row>
    <row r="898" spans="5:34" ht="12.75" customHeight="1" thickTop="1" thickBot="1">
      <c r="E898" s="11">
        <v>23750</v>
      </c>
      <c r="F898" s="12" t="s">
        <v>25</v>
      </c>
      <c r="G898" s="12">
        <v>0.06</v>
      </c>
      <c r="H898" s="12">
        <v>15.01</v>
      </c>
      <c r="I898" s="12">
        <v>8.4</v>
      </c>
      <c r="J898" s="12">
        <v>1623</v>
      </c>
      <c r="K898" s="7" t="str">
        <f>IF(COUNTIF(Table1[Customer ID],Table1[[#This Row],[Customer ID]])&gt;1,"Repeat Customer","One-Time Customer")</f>
        <v>Repeat Customer</v>
      </c>
      <c r="L898" s="12" t="s">
        <v>1626</v>
      </c>
      <c r="M898" s="12" t="s">
        <v>49</v>
      </c>
      <c r="N898" s="12" t="s">
        <v>58</v>
      </c>
      <c r="O898" s="12" t="s">
        <v>29</v>
      </c>
      <c r="P898" s="12" t="s">
        <v>109</v>
      </c>
      <c r="Q898" s="12" t="s">
        <v>59</v>
      </c>
      <c r="R898" s="12" t="s">
        <v>1627</v>
      </c>
      <c r="S898" s="12">
        <v>0.39</v>
      </c>
      <c r="T898" s="7">
        <f>Table1[[#This Row],[Profit]]/Table1[[#This Row],[Sales]]</f>
        <v>4.8549723756906105E-3</v>
      </c>
      <c r="U898" s="12" t="s">
        <v>33</v>
      </c>
      <c r="V898" s="12" t="s">
        <v>61</v>
      </c>
      <c r="W898" s="12" t="s">
        <v>703</v>
      </c>
      <c r="X898" s="12" t="s">
        <v>1628</v>
      </c>
      <c r="Y898" s="12">
        <v>46375</v>
      </c>
      <c r="Z898" s="13">
        <v>42148</v>
      </c>
      <c r="AA898" s="14" t="str">
        <f>TEXT(Table1[[#This Row],[Order Date]],"mmmm")</f>
        <v>May</v>
      </c>
      <c r="AB898" s="8" t="str">
        <f>TEXT(Table1[[#This Row],[Order Date]],"yyyy")</f>
        <v>2015</v>
      </c>
      <c r="AC898" s="13">
        <v>42150</v>
      </c>
      <c r="AD898" s="12">
        <v>1.6169000000000011</v>
      </c>
      <c r="AE898" s="12">
        <v>22</v>
      </c>
      <c r="AF898" s="12">
        <v>333.04</v>
      </c>
      <c r="AG898" s="12">
        <v>87611</v>
      </c>
      <c r="AH898" s="7" t="str">
        <f>IF(COUNTIF(Returns!$A$2:$A$1635,Orders!AG898)&gt;0,"Returned","Not Returned")</f>
        <v>Not Returned</v>
      </c>
    </row>
    <row r="899" spans="5:34" ht="12.75" customHeight="1" thickTop="1" thickBot="1">
      <c r="E899" s="9">
        <v>23751</v>
      </c>
      <c r="F899" s="2" t="s">
        <v>25</v>
      </c>
      <c r="G899" s="2">
        <v>0.09</v>
      </c>
      <c r="H899" s="2">
        <v>40.479999999999997</v>
      </c>
      <c r="I899" s="2">
        <v>19.989999999999998</v>
      </c>
      <c r="J899" s="2">
        <v>1623</v>
      </c>
      <c r="K899" s="7" t="str">
        <f>IF(COUNTIF(Table1[Customer ID],Table1[[#This Row],[Customer ID]])&gt;1,"Repeat Customer","One-Time Customer")</f>
        <v>Repeat Customer</v>
      </c>
      <c r="L899" s="2" t="s">
        <v>1626</v>
      </c>
      <c r="M899" s="2" t="s">
        <v>49</v>
      </c>
      <c r="N899" s="2" t="s">
        <v>58</v>
      </c>
      <c r="O899" s="2" t="s">
        <v>77</v>
      </c>
      <c r="P899" s="2" t="s">
        <v>180</v>
      </c>
      <c r="Q899" s="2" t="s">
        <v>59</v>
      </c>
      <c r="R899" s="2" t="s">
        <v>830</v>
      </c>
      <c r="S899" s="2">
        <v>0.77</v>
      </c>
      <c r="T899" s="7">
        <f>Table1[[#This Row],[Profit]]/Table1[[#This Row],[Sales]]</f>
        <v>0.13841757683515379</v>
      </c>
      <c r="U899" s="2" t="s">
        <v>33</v>
      </c>
      <c r="V899" s="2" t="s">
        <v>61</v>
      </c>
      <c r="W899" s="2" t="s">
        <v>703</v>
      </c>
      <c r="X899" s="2" t="s">
        <v>1628</v>
      </c>
      <c r="Y899" s="2">
        <v>46375</v>
      </c>
      <c r="Z899" s="10">
        <v>42148</v>
      </c>
      <c r="AA899" s="14" t="str">
        <f>TEXT(Table1[[#This Row],[Order Date]],"mmmm")</f>
        <v>May</v>
      </c>
      <c r="AB899" s="8" t="str">
        <f>TEXT(Table1[[#This Row],[Order Date]],"yyyy")</f>
        <v>2015</v>
      </c>
      <c r="AC899" s="10">
        <v>42150</v>
      </c>
      <c r="AD899" s="2">
        <v>65.394000000000062</v>
      </c>
      <c r="AE899" s="2">
        <v>12</v>
      </c>
      <c r="AF899" s="2">
        <v>472.44</v>
      </c>
      <c r="AG899" s="2">
        <v>87611</v>
      </c>
      <c r="AH899" s="7" t="str">
        <f>IF(COUNTIF(Returns!$A$2:$A$1635,Orders!AG899)&gt;0,"Returned","Not Returned")</f>
        <v>Not Returned</v>
      </c>
    </row>
    <row r="900" spans="5:34" ht="12.75" customHeight="1" thickTop="1" thickBot="1">
      <c r="E900" s="11">
        <v>23752</v>
      </c>
      <c r="F900" s="12" t="s">
        <v>25</v>
      </c>
      <c r="G900" s="12">
        <v>0.05</v>
      </c>
      <c r="H900" s="12">
        <v>12.28</v>
      </c>
      <c r="I900" s="12">
        <v>6.13</v>
      </c>
      <c r="J900" s="12">
        <v>1623</v>
      </c>
      <c r="K900" s="7" t="str">
        <f>IF(COUNTIF(Table1[Customer ID],Table1[[#This Row],[Customer ID]])&gt;1,"Repeat Customer","One-Time Customer")</f>
        <v>Repeat Customer</v>
      </c>
      <c r="L900" s="12" t="s">
        <v>1626</v>
      </c>
      <c r="M900" s="12" t="s">
        <v>49</v>
      </c>
      <c r="N900" s="12" t="s">
        <v>58</v>
      </c>
      <c r="O900" s="12" t="s">
        <v>29</v>
      </c>
      <c r="P900" s="12" t="s">
        <v>141</v>
      </c>
      <c r="Q900" s="12" t="s">
        <v>59</v>
      </c>
      <c r="R900" s="12" t="s">
        <v>1461</v>
      </c>
      <c r="S900" s="12">
        <v>0.56999999999999995</v>
      </c>
      <c r="T900" s="7">
        <f>Table1[[#This Row],[Profit]]/Table1[[#This Row],[Sales]]</f>
        <v>7.1329418045915652E-2</v>
      </c>
      <c r="U900" s="12" t="s">
        <v>33</v>
      </c>
      <c r="V900" s="12" t="s">
        <v>61</v>
      </c>
      <c r="W900" s="12" t="s">
        <v>703</v>
      </c>
      <c r="X900" s="12" t="s">
        <v>1628</v>
      </c>
      <c r="Y900" s="12">
        <v>46375</v>
      </c>
      <c r="Z900" s="13">
        <v>42148</v>
      </c>
      <c r="AA900" s="14" t="str">
        <f>TEXT(Table1[[#This Row],[Order Date]],"mmmm")</f>
        <v>May</v>
      </c>
      <c r="AB900" s="8" t="str">
        <f>TEXT(Table1[[#This Row],[Order Date]],"yyyy")</f>
        <v>2015</v>
      </c>
      <c r="AC900" s="13">
        <v>42149</v>
      </c>
      <c r="AD900" s="12">
        <v>1.3360000000000003</v>
      </c>
      <c r="AE900" s="12">
        <v>1</v>
      </c>
      <c r="AF900" s="12">
        <v>18.73</v>
      </c>
      <c r="AG900" s="12">
        <v>87611</v>
      </c>
      <c r="AH900" s="7" t="str">
        <f>IF(COUNTIF(Returns!$A$2:$A$1635,Orders!AG900)&gt;0,"Returned","Not Returned")</f>
        <v>Not Returned</v>
      </c>
    </row>
    <row r="901" spans="5:34" ht="12.75" customHeight="1" thickTop="1" thickBot="1">
      <c r="E901" s="9">
        <v>21145</v>
      </c>
      <c r="F901" s="2" t="s">
        <v>56</v>
      </c>
      <c r="G901" s="2">
        <v>0.08</v>
      </c>
      <c r="H901" s="2">
        <v>213.45</v>
      </c>
      <c r="I901" s="2">
        <v>14.7</v>
      </c>
      <c r="J901" s="2">
        <v>1625</v>
      </c>
      <c r="K901" s="7" t="str">
        <f>IF(COUNTIF(Table1[Customer ID],Table1[[#This Row],[Customer ID]])&gt;1,"Repeat Customer","One-Time Customer")</f>
        <v>Repeat Customer</v>
      </c>
      <c r="L901" s="2" t="s">
        <v>1629</v>
      </c>
      <c r="M901" s="2" t="s">
        <v>39</v>
      </c>
      <c r="N901" s="2" t="s">
        <v>40</v>
      </c>
      <c r="O901" s="2" t="s">
        <v>77</v>
      </c>
      <c r="P901" s="2" t="s">
        <v>85</v>
      </c>
      <c r="Q901" s="2" t="s">
        <v>43</v>
      </c>
      <c r="R901" s="2" t="s">
        <v>291</v>
      </c>
      <c r="S901" s="2">
        <v>0.59</v>
      </c>
      <c r="T901" s="7">
        <f>Table1[[#This Row],[Profit]]/Table1[[#This Row],[Sales]]</f>
        <v>0.69</v>
      </c>
      <c r="U901" s="2" t="s">
        <v>33</v>
      </c>
      <c r="V901" s="2" t="s">
        <v>53</v>
      </c>
      <c r="W901" s="2" t="s">
        <v>71</v>
      </c>
      <c r="X901" s="2" t="s">
        <v>1630</v>
      </c>
      <c r="Y901" s="2">
        <v>11542</v>
      </c>
      <c r="Z901" s="10">
        <v>42090</v>
      </c>
      <c r="AA901" s="14" t="str">
        <f>TEXT(Table1[[#This Row],[Order Date]],"mmmm")</f>
        <v>March</v>
      </c>
      <c r="AB901" s="8" t="str">
        <f>TEXT(Table1[[#This Row],[Order Date]],"yyyy")</f>
        <v>2015</v>
      </c>
      <c r="AC901" s="10">
        <v>42092</v>
      </c>
      <c r="AD901" s="2">
        <v>1674.7541999999999</v>
      </c>
      <c r="AE901" s="2">
        <v>12</v>
      </c>
      <c r="AF901" s="2">
        <v>2427.1799999999998</v>
      </c>
      <c r="AG901" s="2">
        <v>90600</v>
      </c>
      <c r="AH901" s="7" t="str">
        <f>IF(COUNTIF(Returns!$A$2:$A$1635,Orders!AG901)&gt;0,"Returned","Not Returned")</f>
        <v>Not Returned</v>
      </c>
    </row>
    <row r="902" spans="5:34" ht="12.75" customHeight="1" thickTop="1" thickBot="1">
      <c r="E902" s="11">
        <v>21146</v>
      </c>
      <c r="F902" s="12" t="s">
        <v>56</v>
      </c>
      <c r="G902" s="12">
        <v>0.1</v>
      </c>
      <c r="H902" s="12">
        <v>55.98</v>
      </c>
      <c r="I902" s="12">
        <v>13.88</v>
      </c>
      <c r="J902" s="12">
        <v>1625</v>
      </c>
      <c r="K902" s="7" t="str">
        <f>IF(COUNTIF(Table1[Customer ID],Table1[[#This Row],[Customer ID]])&gt;1,"Repeat Customer","One-Time Customer")</f>
        <v>Repeat Customer</v>
      </c>
      <c r="L902" s="12" t="s">
        <v>1629</v>
      </c>
      <c r="M902" s="12" t="s">
        <v>49</v>
      </c>
      <c r="N902" s="12" t="s">
        <v>40</v>
      </c>
      <c r="O902" s="12" t="s">
        <v>29</v>
      </c>
      <c r="P902" s="12" t="s">
        <v>93</v>
      </c>
      <c r="Q902" s="12" t="s">
        <v>59</v>
      </c>
      <c r="R902" s="12" t="s">
        <v>1631</v>
      </c>
      <c r="S902" s="12">
        <v>0.36</v>
      </c>
      <c r="T902" s="7">
        <f>Table1[[#This Row],[Profit]]/Table1[[#This Row],[Sales]]</f>
        <v>0.69</v>
      </c>
      <c r="U902" s="12" t="s">
        <v>33</v>
      </c>
      <c r="V902" s="12" t="s">
        <v>53</v>
      </c>
      <c r="W902" s="12" t="s">
        <v>71</v>
      </c>
      <c r="X902" s="12" t="s">
        <v>1630</v>
      </c>
      <c r="Y902" s="12">
        <v>11542</v>
      </c>
      <c r="Z902" s="13">
        <v>42090</v>
      </c>
      <c r="AA902" s="14" t="str">
        <f>TEXT(Table1[[#This Row],[Order Date]],"mmmm")</f>
        <v>March</v>
      </c>
      <c r="AB902" s="8" t="str">
        <f>TEXT(Table1[[#This Row],[Order Date]],"yyyy")</f>
        <v>2015</v>
      </c>
      <c r="AC902" s="13">
        <v>42092</v>
      </c>
      <c r="AD902" s="12">
        <v>300.04649999999998</v>
      </c>
      <c r="AE902" s="12">
        <v>8</v>
      </c>
      <c r="AF902" s="12">
        <v>434.85</v>
      </c>
      <c r="AG902" s="12">
        <v>90600</v>
      </c>
      <c r="AH902" s="7" t="str">
        <f>IF(COUNTIF(Returns!$A$2:$A$1635,Orders!AG902)&gt;0,"Returned","Not Returned")</f>
        <v>Not Returned</v>
      </c>
    </row>
    <row r="903" spans="5:34" ht="12.75" customHeight="1" thickTop="1" thickBot="1">
      <c r="E903" s="9">
        <v>21147</v>
      </c>
      <c r="F903" s="2" t="s">
        <v>56</v>
      </c>
      <c r="G903" s="2">
        <v>0</v>
      </c>
      <c r="H903" s="2">
        <v>16.059999999999999</v>
      </c>
      <c r="I903" s="2">
        <v>8.34</v>
      </c>
      <c r="J903" s="2">
        <v>1625</v>
      </c>
      <c r="K903" s="7" t="str">
        <f>IF(COUNTIF(Table1[Customer ID],Table1[[#This Row],[Customer ID]])&gt;1,"Repeat Customer","One-Time Customer")</f>
        <v>Repeat Customer</v>
      </c>
      <c r="L903" s="2" t="s">
        <v>1629</v>
      </c>
      <c r="M903" s="2" t="s">
        <v>49</v>
      </c>
      <c r="N903" s="2" t="s">
        <v>40</v>
      </c>
      <c r="O903" s="2" t="s">
        <v>29</v>
      </c>
      <c r="P903" s="2" t="s">
        <v>141</v>
      </c>
      <c r="Q903" s="2" t="s">
        <v>59</v>
      </c>
      <c r="R903" s="2" t="s">
        <v>1632</v>
      </c>
      <c r="S903" s="2">
        <v>0.59</v>
      </c>
      <c r="T903" s="7">
        <f>Table1[[#This Row],[Profit]]/Table1[[#This Row],[Sales]]</f>
        <v>-1.4660751565762005</v>
      </c>
      <c r="U903" s="2" t="s">
        <v>33</v>
      </c>
      <c r="V903" s="2" t="s">
        <v>53</v>
      </c>
      <c r="W903" s="2" t="s">
        <v>71</v>
      </c>
      <c r="X903" s="2" t="s">
        <v>1630</v>
      </c>
      <c r="Y903" s="2">
        <v>11542</v>
      </c>
      <c r="Z903" s="10">
        <v>42090</v>
      </c>
      <c r="AA903" s="14" t="str">
        <f>TEXT(Table1[[#This Row],[Order Date]],"mmmm")</f>
        <v>March</v>
      </c>
      <c r="AB903" s="8" t="str">
        <f>TEXT(Table1[[#This Row],[Order Date]],"yyyy")</f>
        <v>2015</v>
      </c>
      <c r="AC903" s="10">
        <v>42091</v>
      </c>
      <c r="AD903" s="2">
        <v>-28.09</v>
      </c>
      <c r="AE903" s="2">
        <v>1</v>
      </c>
      <c r="AF903" s="2">
        <v>19.16</v>
      </c>
      <c r="AG903" s="2">
        <v>90600</v>
      </c>
      <c r="AH903" s="7" t="str">
        <f>IF(COUNTIF(Returns!$A$2:$A$1635,Orders!AG903)&gt;0,"Returned","Not Returned")</f>
        <v>Not Returned</v>
      </c>
    </row>
    <row r="904" spans="5:34" ht="12.75" customHeight="1" thickTop="1" thickBot="1">
      <c r="E904" s="11">
        <v>21270</v>
      </c>
      <c r="F904" s="12" t="s">
        <v>56</v>
      </c>
      <c r="G904" s="12">
        <v>0</v>
      </c>
      <c r="H904" s="12">
        <v>209.37</v>
      </c>
      <c r="I904" s="12">
        <v>69</v>
      </c>
      <c r="J904" s="12">
        <v>1625</v>
      </c>
      <c r="K904" s="7" t="str">
        <f>IF(COUNTIF(Table1[Customer ID],Table1[[#This Row],[Customer ID]])&gt;1,"Repeat Customer","One-Time Customer")</f>
        <v>Repeat Customer</v>
      </c>
      <c r="L904" s="12" t="s">
        <v>1629</v>
      </c>
      <c r="M904" s="12" t="s">
        <v>49</v>
      </c>
      <c r="N904" s="12" t="s">
        <v>40</v>
      </c>
      <c r="O904" s="12" t="s">
        <v>41</v>
      </c>
      <c r="P904" s="12" t="s">
        <v>152</v>
      </c>
      <c r="Q904" s="12" t="s">
        <v>236</v>
      </c>
      <c r="R904" s="12" t="s">
        <v>1633</v>
      </c>
      <c r="S904" s="12">
        <v>0.79</v>
      </c>
      <c r="T904" s="7">
        <f>Table1[[#This Row],[Profit]]/Table1[[#This Row],[Sales]]</f>
        <v>-0.13424899946935531</v>
      </c>
      <c r="U904" s="12" t="s">
        <v>33</v>
      </c>
      <c r="V904" s="12" t="s">
        <v>53</v>
      </c>
      <c r="W904" s="12" t="s">
        <v>71</v>
      </c>
      <c r="X904" s="12" t="s">
        <v>1630</v>
      </c>
      <c r="Y904" s="12">
        <v>11542</v>
      </c>
      <c r="Z904" s="13">
        <v>42051</v>
      </c>
      <c r="AA904" s="14" t="str">
        <f>TEXT(Table1[[#This Row],[Order Date]],"mmmm")</f>
        <v>February</v>
      </c>
      <c r="AB904" s="8" t="str">
        <f>TEXT(Table1[[#This Row],[Order Date]],"yyyy")</f>
        <v>2015</v>
      </c>
      <c r="AC904" s="13">
        <v>42053</v>
      </c>
      <c r="AD904" s="12">
        <v>-263.1119290800001</v>
      </c>
      <c r="AE904" s="12">
        <v>11</v>
      </c>
      <c r="AF904" s="12">
        <v>1959.88</v>
      </c>
      <c r="AG904" s="12">
        <v>90601</v>
      </c>
      <c r="AH904" s="7" t="str">
        <f>IF(COUNTIF(Returns!$A$2:$A$1635,Orders!AG904)&gt;0,"Returned","Not Returned")</f>
        <v>Not Returned</v>
      </c>
    </row>
    <row r="905" spans="5:34" ht="12.75" customHeight="1" thickTop="1" thickBot="1">
      <c r="E905" s="9">
        <v>23604</v>
      </c>
      <c r="F905" s="2" t="s">
        <v>25</v>
      </c>
      <c r="G905" s="2">
        <v>0.06</v>
      </c>
      <c r="H905" s="2">
        <v>43.57</v>
      </c>
      <c r="I905" s="2">
        <v>16.36</v>
      </c>
      <c r="J905" s="2">
        <v>1627</v>
      </c>
      <c r="K905" s="7" t="str">
        <f>IF(COUNTIF(Table1[Customer ID],Table1[[#This Row],[Customer ID]])&gt;1,"Repeat Customer","One-Time Customer")</f>
        <v>One-Time Customer</v>
      </c>
      <c r="L905" s="2" t="s">
        <v>1634</v>
      </c>
      <c r="M905" s="2" t="s">
        <v>49</v>
      </c>
      <c r="N905" s="2" t="s">
        <v>28</v>
      </c>
      <c r="O905" s="2" t="s">
        <v>29</v>
      </c>
      <c r="P905" s="2" t="s">
        <v>141</v>
      </c>
      <c r="Q905" s="2" t="s">
        <v>59</v>
      </c>
      <c r="R905" s="2" t="s">
        <v>1635</v>
      </c>
      <c r="S905" s="2">
        <v>0.55000000000000004</v>
      </c>
      <c r="T905" s="7">
        <f>Table1[[#This Row],[Profit]]/Table1[[#This Row],[Sales]]</f>
        <v>-5.4646840148698889E-2</v>
      </c>
      <c r="U905" s="2" t="s">
        <v>33</v>
      </c>
      <c r="V905" s="2" t="s">
        <v>136</v>
      </c>
      <c r="W905" s="2" t="s">
        <v>244</v>
      </c>
      <c r="X905" s="2" t="s">
        <v>1636</v>
      </c>
      <c r="Y905" s="2">
        <v>37743</v>
      </c>
      <c r="Z905" s="10">
        <v>42152</v>
      </c>
      <c r="AA905" s="14" t="str">
        <f>TEXT(Table1[[#This Row],[Order Date]],"mmmm")</f>
        <v>May</v>
      </c>
      <c r="AB905" s="8" t="str">
        <f>TEXT(Table1[[#This Row],[Order Date]],"yyyy")</f>
        <v>2015</v>
      </c>
      <c r="AC905" s="10">
        <v>42154</v>
      </c>
      <c r="AD905" s="2">
        <v>-38.808</v>
      </c>
      <c r="AE905" s="2">
        <v>17</v>
      </c>
      <c r="AF905" s="2">
        <v>710.16</v>
      </c>
      <c r="AG905" s="2">
        <v>90602</v>
      </c>
      <c r="AH905" s="7" t="str">
        <f>IF(COUNTIF(Returns!$A$2:$A$1635,Orders!AG905)&gt;0,"Returned","Not Returned")</f>
        <v>Not Returned</v>
      </c>
    </row>
    <row r="906" spans="5:34" ht="12.75" customHeight="1" thickTop="1" thickBot="1">
      <c r="E906" s="11">
        <v>19769</v>
      </c>
      <c r="F906" s="12" t="s">
        <v>25</v>
      </c>
      <c r="G906" s="12">
        <v>0.08</v>
      </c>
      <c r="H906" s="12">
        <v>8.09</v>
      </c>
      <c r="I906" s="12">
        <v>7.96</v>
      </c>
      <c r="J906" s="12">
        <v>1632</v>
      </c>
      <c r="K906" s="7" t="str">
        <f>IF(COUNTIF(Table1[Customer ID],Table1[[#This Row],[Customer ID]])&gt;1,"Repeat Customer","One-Time Customer")</f>
        <v>Repeat Customer</v>
      </c>
      <c r="L906" s="12" t="s">
        <v>1637</v>
      </c>
      <c r="M906" s="12" t="s">
        <v>27</v>
      </c>
      <c r="N906" s="12" t="s">
        <v>40</v>
      </c>
      <c r="O906" s="12" t="s">
        <v>41</v>
      </c>
      <c r="P906" s="12" t="s">
        <v>50</v>
      </c>
      <c r="Q906" s="12" t="s">
        <v>59</v>
      </c>
      <c r="R906" s="12" t="s">
        <v>157</v>
      </c>
      <c r="S906" s="12">
        <v>0.49</v>
      </c>
      <c r="T906" s="7">
        <f>Table1[[#This Row],[Profit]]/Table1[[#This Row],[Sales]]</f>
        <v>0.33127461139896375</v>
      </c>
      <c r="U906" s="12" t="s">
        <v>33</v>
      </c>
      <c r="V906" s="12" t="s">
        <v>136</v>
      </c>
      <c r="W906" s="12" t="s">
        <v>671</v>
      </c>
      <c r="X906" s="12" t="s">
        <v>1638</v>
      </c>
      <c r="Y906" s="12">
        <v>39401</v>
      </c>
      <c r="Z906" s="13">
        <v>42019</v>
      </c>
      <c r="AA906" s="14" t="str">
        <f>TEXT(Table1[[#This Row],[Order Date]],"mmmm")</f>
        <v>January</v>
      </c>
      <c r="AB906" s="8" t="str">
        <f>TEXT(Table1[[#This Row],[Order Date]],"yyyy")</f>
        <v>2015</v>
      </c>
      <c r="AC906" s="13">
        <v>42020</v>
      </c>
      <c r="AD906" s="12">
        <v>15.984</v>
      </c>
      <c r="AE906" s="12">
        <v>6</v>
      </c>
      <c r="AF906" s="12">
        <v>48.25</v>
      </c>
      <c r="AG906" s="12">
        <v>90530</v>
      </c>
      <c r="AH906" s="7" t="str">
        <f>IF(COUNTIF(Returns!$A$2:$A$1635,Orders!AG906)&gt;0,"Returned","Not Returned")</f>
        <v>Not Returned</v>
      </c>
    </row>
    <row r="907" spans="5:34" ht="12.75" customHeight="1" thickTop="1" thickBot="1">
      <c r="E907" s="9">
        <v>20359</v>
      </c>
      <c r="F907" s="2" t="s">
        <v>25</v>
      </c>
      <c r="G907" s="2">
        <v>0.02</v>
      </c>
      <c r="H907" s="2">
        <v>25.99</v>
      </c>
      <c r="I907" s="2">
        <v>5.37</v>
      </c>
      <c r="J907" s="2">
        <v>1632</v>
      </c>
      <c r="K907" s="7" t="str">
        <f>IF(COUNTIF(Table1[Customer ID],Table1[[#This Row],[Customer ID]])&gt;1,"Repeat Customer","One-Time Customer")</f>
        <v>Repeat Customer</v>
      </c>
      <c r="L907" s="2" t="s">
        <v>1637</v>
      </c>
      <c r="M907" s="2" t="s">
        <v>49</v>
      </c>
      <c r="N907" s="2" t="s">
        <v>40</v>
      </c>
      <c r="O907" s="2" t="s">
        <v>29</v>
      </c>
      <c r="P907" s="2" t="s">
        <v>30</v>
      </c>
      <c r="Q907" s="2" t="s">
        <v>59</v>
      </c>
      <c r="R907" s="2" t="s">
        <v>1639</v>
      </c>
      <c r="S907" s="2">
        <v>0.56000000000000005</v>
      </c>
      <c r="T907" s="7">
        <f>Table1[[#This Row],[Profit]]/Table1[[#This Row],[Sales]]</f>
        <v>-0.36243216576221016</v>
      </c>
      <c r="U907" s="2" t="s">
        <v>33</v>
      </c>
      <c r="V907" s="2" t="s">
        <v>136</v>
      </c>
      <c r="W907" s="2" t="s">
        <v>671</v>
      </c>
      <c r="X907" s="2" t="s">
        <v>1638</v>
      </c>
      <c r="Y907" s="2">
        <v>39401</v>
      </c>
      <c r="Z907" s="10">
        <v>42109</v>
      </c>
      <c r="AA907" s="14" t="str">
        <f>TEXT(Table1[[#This Row],[Order Date]],"mmmm")</f>
        <v>April</v>
      </c>
      <c r="AB907" s="8" t="str">
        <f>TEXT(Table1[[#This Row],[Order Date]],"yyyy")</f>
        <v>2015</v>
      </c>
      <c r="AC907" s="10">
        <v>42111</v>
      </c>
      <c r="AD907" s="2">
        <v>-88.158000000000001</v>
      </c>
      <c r="AE907" s="2">
        <v>9</v>
      </c>
      <c r="AF907" s="2">
        <v>243.24</v>
      </c>
      <c r="AG907" s="2">
        <v>90533</v>
      </c>
      <c r="AH907" s="7" t="str">
        <f>IF(COUNTIF(Returns!$A$2:$A$1635,Orders!AG907)&gt;0,"Returned","Not Returned")</f>
        <v>Not Returned</v>
      </c>
    </row>
    <row r="908" spans="5:34" ht="12.75" customHeight="1" thickTop="1" thickBot="1">
      <c r="E908" s="11">
        <v>24786</v>
      </c>
      <c r="F908" s="12" t="s">
        <v>37</v>
      </c>
      <c r="G908" s="12">
        <v>0.03</v>
      </c>
      <c r="H908" s="12">
        <v>5.98</v>
      </c>
      <c r="I908" s="12">
        <v>3.85</v>
      </c>
      <c r="J908" s="12">
        <v>1633</v>
      </c>
      <c r="K908" s="7" t="str">
        <f>IF(COUNTIF(Table1[Customer ID],Table1[[#This Row],[Customer ID]])&gt;1,"Repeat Customer","One-Time Customer")</f>
        <v>One-Time Customer</v>
      </c>
      <c r="L908" s="12" t="s">
        <v>1640</v>
      </c>
      <c r="M908" s="12" t="s">
        <v>49</v>
      </c>
      <c r="N908" s="12" t="s">
        <v>40</v>
      </c>
      <c r="O908" s="12" t="s">
        <v>77</v>
      </c>
      <c r="P908" s="12" t="s">
        <v>180</v>
      </c>
      <c r="Q908" s="12" t="s">
        <v>51</v>
      </c>
      <c r="R908" s="12" t="s">
        <v>1137</v>
      </c>
      <c r="S908" s="12">
        <v>0.68</v>
      </c>
      <c r="T908" s="7">
        <f>Table1[[#This Row],[Profit]]/Table1[[#This Row],[Sales]]</f>
        <v>-1.9747483134405814</v>
      </c>
      <c r="U908" s="12" t="s">
        <v>33</v>
      </c>
      <c r="V908" s="12" t="s">
        <v>136</v>
      </c>
      <c r="W908" s="12" t="s">
        <v>671</v>
      </c>
      <c r="X908" s="12" t="s">
        <v>1641</v>
      </c>
      <c r="Y908" s="12">
        <v>38637</v>
      </c>
      <c r="Z908" s="13">
        <v>42045</v>
      </c>
      <c r="AA908" s="14" t="str">
        <f>TEXT(Table1[[#This Row],[Order Date]],"mmmm")</f>
        <v>February</v>
      </c>
      <c r="AB908" s="8" t="str">
        <f>TEXT(Table1[[#This Row],[Order Date]],"yyyy")</f>
        <v>2015</v>
      </c>
      <c r="AC908" s="13">
        <v>42047</v>
      </c>
      <c r="AD908" s="12">
        <v>-76.106800000000007</v>
      </c>
      <c r="AE908" s="12">
        <v>6</v>
      </c>
      <c r="AF908" s="12">
        <v>38.54</v>
      </c>
      <c r="AG908" s="12">
        <v>90531</v>
      </c>
      <c r="AH908" s="7" t="str">
        <f>IF(COUNTIF(Returns!$A$2:$A$1635,Orders!AG908)&gt;0,"Returned","Not Returned")</f>
        <v>Not Returned</v>
      </c>
    </row>
    <row r="909" spans="5:34" ht="12.75" customHeight="1" thickTop="1" thickBot="1">
      <c r="E909" s="9">
        <v>26340</v>
      </c>
      <c r="F909" s="2" t="s">
        <v>37</v>
      </c>
      <c r="G909" s="2">
        <v>0.08</v>
      </c>
      <c r="H909" s="2">
        <v>100.97</v>
      </c>
      <c r="I909" s="2">
        <v>14</v>
      </c>
      <c r="J909" s="2">
        <v>1634</v>
      </c>
      <c r="K909" s="7" t="str">
        <f>IF(COUNTIF(Table1[Customer ID],Table1[[#This Row],[Customer ID]])&gt;1,"Repeat Customer","One-Time Customer")</f>
        <v>One-Time Customer</v>
      </c>
      <c r="L909" s="2" t="s">
        <v>1642</v>
      </c>
      <c r="M909" s="2" t="s">
        <v>39</v>
      </c>
      <c r="N909" s="2" t="s">
        <v>40</v>
      </c>
      <c r="O909" s="2" t="s">
        <v>77</v>
      </c>
      <c r="P909" s="2" t="s">
        <v>85</v>
      </c>
      <c r="Q909" s="2" t="s">
        <v>43</v>
      </c>
      <c r="R909" s="2" t="s">
        <v>1643</v>
      </c>
      <c r="S909" s="2">
        <v>0.37</v>
      </c>
      <c r="T909" s="7">
        <f>Table1[[#This Row],[Profit]]/Table1[[#This Row],[Sales]]</f>
        <v>-4.9552388144232538E-2</v>
      </c>
      <c r="U909" s="2" t="s">
        <v>33</v>
      </c>
      <c r="V909" s="2" t="s">
        <v>136</v>
      </c>
      <c r="W909" s="2" t="s">
        <v>671</v>
      </c>
      <c r="X909" s="2" t="s">
        <v>1644</v>
      </c>
      <c r="Y909" s="2">
        <v>39212</v>
      </c>
      <c r="Z909" s="10">
        <v>42103</v>
      </c>
      <c r="AA909" s="14" t="str">
        <f>TEXT(Table1[[#This Row],[Order Date]],"mmmm")</f>
        <v>April</v>
      </c>
      <c r="AB909" s="8" t="str">
        <f>TEXT(Table1[[#This Row],[Order Date]],"yyyy")</f>
        <v>2015</v>
      </c>
      <c r="AC909" s="10">
        <v>42104</v>
      </c>
      <c r="AD909" s="2">
        <v>-73.494119999999938</v>
      </c>
      <c r="AE909" s="2">
        <v>15</v>
      </c>
      <c r="AF909" s="2">
        <v>1483.16</v>
      </c>
      <c r="AG909" s="2">
        <v>90532</v>
      </c>
      <c r="AH909" s="7" t="str">
        <f>IF(COUNTIF(Returns!$A$2:$A$1635,Orders!AG909)&gt;0,"Returned","Not Returned")</f>
        <v>Not Returned</v>
      </c>
    </row>
    <row r="910" spans="5:34" ht="12.75" customHeight="1" thickTop="1" thickBot="1">
      <c r="E910" s="11">
        <v>19144</v>
      </c>
      <c r="F910" s="12" t="s">
        <v>47</v>
      </c>
      <c r="G910" s="12">
        <v>0.08</v>
      </c>
      <c r="H910" s="12">
        <v>115.99</v>
      </c>
      <c r="I910" s="12">
        <v>56.14</v>
      </c>
      <c r="J910" s="12">
        <v>1636</v>
      </c>
      <c r="K910" s="7" t="str">
        <f>IF(COUNTIF(Table1[Customer ID],Table1[[#This Row],[Customer ID]])&gt;1,"Repeat Customer","One-Time Customer")</f>
        <v>Repeat Customer</v>
      </c>
      <c r="L910" s="12" t="s">
        <v>1645</v>
      </c>
      <c r="M910" s="12" t="s">
        <v>39</v>
      </c>
      <c r="N910" s="12" t="s">
        <v>40</v>
      </c>
      <c r="O910" s="12" t="s">
        <v>77</v>
      </c>
      <c r="P910" s="12" t="s">
        <v>85</v>
      </c>
      <c r="Q910" s="12" t="s">
        <v>43</v>
      </c>
      <c r="R910" s="12" t="s">
        <v>1355</v>
      </c>
      <c r="S910" s="12">
        <v>0.4</v>
      </c>
      <c r="T910" s="7">
        <f>Table1[[#This Row],[Profit]]/Table1[[#This Row],[Sales]]</f>
        <v>-0.48471547794574815</v>
      </c>
      <c r="U910" s="12" t="s">
        <v>33</v>
      </c>
      <c r="V910" s="12" t="s">
        <v>34</v>
      </c>
      <c r="W910" s="12" t="s">
        <v>45</v>
      </c>
      <c r="X910" s="12" t="s">
        <v>1646</v>
      </c>
      <c r="Y910" s="12">
        <v>93905</v>
      </c>
      <c r="Z910" s="13">
        <v>42018</v>
      </c>
      <c r="AA910" s="14" t="str">
        <f>TEXT(Table1[[#This Row],[Order Date]],"mmmm")</f>
        <v>January</v>
      </c>
      <c r="AB910" s="8" t="str">
        <f>TEXT(Table1[[#This Row],[Order Date]],"yyyy")</f>
        <v>2015</v>
      </c>
      <c r="AC910" s="13">
        <v>42020</v>
      </c>
      <c r="AD910" s="12">
        <v>-272.860884</v>
      </c>
      <c r="AE910" s="12">
        <v>5</v>
      </c>
      <c r="AF910" s="12">
        <v>562.92999999999995</v>
      </c>
      <c r="AG910" s="12">
        <v>89704</v>
      </c>
      <c r="AH910" s="7" t="str">
        <f>IF(COUNTIF(Returns!$A$2:$A$1635,Orders!AG910)&gt;0,"Returned","Not Returned")</f>
        <v>Not Returned</v>
      </c>
    </row>
    <row r="911" spans="5:34" ht="12.75" customHeight="1" thickTop="1" thickBot="1">
      <c r="E911" s="9">
        <v>19145</v>
      </c>
      <c r="F911" s="2" t="s">
        <v>47</v>
      </c>
      <c r="G911" s="2">
        <v>0.08</v>
      </c>
      <c r="H911" s="2">
        <v>4.28</v>
      </c>
      <c r="I911" s="2">
        <v>0.94</v>
      </c>
      <c r="J911" s="2">
        <v>1636</v>
      </c>
      <c r="K911" s="7" t="str">
        <f>IF(COUNTIF(Table1[Customer ID],Table1[[#This Row],[Customer ID]])&gt;1,"Repeat Customer","One-Time Customer")</f>
        <v>Repeat Customer</v>
      </c>
      <c r="L911" s="2" t="s">
        <v>1645</v>
      </c>
      <c r="M911" s="2" t="s">
        <v>49</v>
      </c>
      <c r="N911" s="2" t="s">
        <v>40</v>
      </c>
      <c r="O911" s="2" t="s">
        <v>29</v>
      </c>
      <c r="P911" s="2" t="s">
        <v>30</v>
      </c>
      <c r="Q911" s="2" t="s">
        <v>31</v>
      </c>
      <c r="R911" s="2" t="s">
        <v>1647</v>
      </c>
      <c r="S911" s="2">
        <v>0.56000000000000005</v>
      </c>
      <c r="T911" s="7">
        <f>Table1[[#This Row],[Profit]]/Table1[[#This Row],[Sales]]</f>
        <v>0.36254969156956823</v>
      </c>
      <c r="U911" s="2" t="s">
        <v>33</v>
      </c>
      <c r="V911" s="2" t="s">
        <v>34</v>
      </c>
      <c r="W911" s="2" t="s">
        <v>45</v>
      </c>
      <c r="X911" s="2" t="s">
        <v>1646</v>
      </c>
      <c r="Y911" s="2">
        <v>93905</v>
      </c>
      <c r="Z911" s="10">
        <v>42018</v>
      </c>
      <c r="AA911" s="14" t="str">
        <f>TEXT(Table1[[#This Row],[Order Date]],"mmmm")</f>
        <v>January</v>
      </c>
      <c r="AB911" s="8" t="str">
        <f>TEXT(Table1[[#This Row],[Order Date]],"yyyy")</f>
        <v>2015</v>
      </c>
      <c r="AC911" s="10">
        <v>42021</v>
      </c>
      <c r="AD911" s="2">
        <v>10.5792</v>
      </c>
      <c r="AE911" s="2">
        <v>7</v>
      </c>
      <c r="AF911" s="2">
        <v>29.18</v>
      </c>
      <c r="AG911" s="2">
        <v>89704</v>
      </c>
      <c r="AH911" s="7" t="str">
        <f>IF(COUNTIF(Returns!$A$2:$A$1635,Orders!AG911)&gt;0,"Returned","Not Returned")</f>
        <v>Not Returned</v>
      </c>
    </row>
    <row r="912" spans="5:34" ht="12.75" customHeight="1" thickTop="1" thickBot="1">
      <c r="E912" s="11">
        <v>20869</v>
      </c>
      <c r="F912" s="12" t="s">
        <v>25</v>
      </c>
      <c r="G912" s="12">
        <v>0.04</v>
      </c>
      <c r="H912" s="12">
        <v>136.97999999999999</v>
      </c>
      <c r="I912" s="12">
        <v>24.49</v>
      </c>
      <c r="J912" s="12">
        <v>1636</v>
      </c>
      <c r="K912" s="7" t="str">
        <f>IF(COUNTIF(Table1[Customer ID],Table1[[#This Row],[Customer ID]])&gt;1,"Repeat Customer","One-Time Customer")</f>
        <v>Repeat Customer</v>
      </c>
      <c r="L912" s="12" t="s">
        <v>1645</v>
      </c>
      <c r="M912" s="12" t="s">
        <v>27</v>
      </c>
      <c r="N912" s="12" t="s">
        <v>40</v>
      </c>
      <c r="O912" s="12" t="s">
        <v>41</v>
      </c>
      <c r="P912" s="12" t="s">
        <v>50</v>
      </c>
      <c r="Q912" s="12" t="s">
        <v>236</v>
      </c>
      <c r="R912" s="12" t="s">
        <v>1648</v>
      </c>
      <c r="S912" s="12">
        <v>0.59</v>
      </c>
      <c r="T912" s="7">
        <f>Table1[[#This Row],[Profit]]/Table1[[#This Row],[Sales]]</f>
        <v>0.69</v>
      </c>
      <c r="U912" s="12" t="s">
        <v>33</v>
      </c>
      <c r="V912" s="12" t="s">
        <v>34</v>
      </c>
      <c r="W912" s="12" t="s">
        <v>45</v>
      </c>
      <c r="X912" s="12" t="s">
        <v>1646</v>
      </c>
      <c r="Y912" s="12">
        <v>93905</v>
      </c>
      <c r="Z912" s="13">
        <v>42016</v>
      </c>
      <c r="AA912" s="14" t="str">
        <f>TEXT(Table1[[#This Row],[Order Date]],"mmmm")</f>
        <v>January</v>
      </c>
      <c r="AB912" s="8" t="str">
        <f>TEXT(Table1[[#This Row],[Order Date]],"yyyy")</f>
        <v>2015</v>
      </c>
      <c r="AC912" s="13">
        <v>42018</v>
      </c>
      <c r="AD912" s="12">
        <v>1127.5497</v>
      </c>
      <c r="AE912" s="12">
        <v>12</v>
      </c>
      <c r="AF912" s="12">
        <v>1634.13</v>
      </c>
      <c r="AG912" s="12">
        <v>89706</v>
      </c>
      <c r="AH912" s="7" t="str">
        <f>IF(COUNTIF(Returns!$A$2:$A$1635,Orders!AG912)&gt;0,"Returned","Not Returned")</f>
        <v>Not Returned</v>
      </c>
    </row>
    <row r="913" spans="5:34" ht="12.75" customHeight="1" thickTop="1" thickBot="1">
      <c r="E913" s="9">
        <v>26109</v>
      </c>
      <c r="F913" s="2" t="s">
        <v>47</v>
      </c>
      <c r="G913" s="2">
        <v>0.08</v>
      </c>
      <c r="H913" s="2">
        <v>55.48</v>
      </c>
      <c r="I913" s="2">
        <v>6.79</v>
      </c>
      <c r="J913" s="2">
        <v>1639</v>
      </c>
      <c r="K913" s="7" t="str">
        <f>IF(COUNTIF(Table1[Customer ID],Table1[[#This Row],[Customer ID]])&gt;1,"Repeat Customer","One-Time Customer")</f>
        <v>One-Time Customer</v>
      </c>
      <c r="L913" s="2" t="s">
        <v>1649</v>
      </c>
      <c r="M913" s="2" t="s">
        <v>49</v>
      </c>
      <c r="N913" s="2" t="s">
        <v>40</v>
      </c>
      <c r="O913" s="2" t="s">
        <v>29</v>
      </c>
      <c r="P913" s="2" t="s">
        <v>93</v>
      </c>
      <c r="Q913" s="2" t="s">
        <v>59</v>
      </c>
      <c r="R913" s="2" t="s">
        <v>1650</v>
      </c>
      <c r="S913" s="2">
        <v>0.37</v>
      </c>
      <c r="T913" s="7">
        <f>Table1[[#This Row],[Profit]]/Table1[[#This Row],[Sales]]</f>
        <v>0.69000000000000006</v>
      </c>
      <c r="U913" s="2" t="s">
        <v>33</v>
      </c>
      <c r="V913" s="2" t="s">
        <v>53</v>
      </c>
      <c r="W913" s="2" t="s">
        <v>228</v>
      </c>
      <c r="X913" s="2" t="s">
        <v>1651</v>
      </c>
      <c r="Y913" s="2">
        <v>6901</v>
      </c>
      <c r="Z913" s="10">
        <v>42061</v>
      </c>
      <c r="AA913" s="14" t="str">
        <f>TEXT(Table1[[#This Row],[Order Date]],"mmmm")</f>
        <v>February</v>
      </c>
      <c r="AB913" s="8" t="str">
        <f>TEXT(Table1[[#This Row],[Order Date]],"yyyy")</f>
        <v>2015</v>
      </c>
      <c r="AC913" s="10">
        <v>42063</v>
      </c>
      <c r="AD913" s="2">
        <v>147.75659999999999</v>
      </c>
      <c r="AE913" s="2">
        <v>4</v>
      </c>
      <c r="AF913" s="2">
        <v>214.14</v>
      </c>
      <c r="AG913" s="2">
        <v>89705</v>
      </c>
      <c r="AH913" s="7" t="str">
        <f>IF(COUNTIF(Returns!$A$2:$A$1635,Orders!AG913)&gt;0,"Returned","Not Returned")</f>
        <v>Not Returned</v>
      </c>
    </row>
    <row r="914" spans="5:34" ht="12.75" customHeight="1" thickTop="1" thickBot="1">
      <c r="E914" s="11">
        <v>18274</v>
      </c>
      <c r="F914" s="12" t="s">
        <v>106</v>
      </c>
      <c r="G914" s="12">
        <v>0.09</v>
      </c>
      <c r="H914" s="12">
        <v>107.53</v>
      </c>
      <c r="I914" s="12">
        <v>5.81</v>
      </c>
      <c r="J914" s="12">
        <v>1644</v>
      </c>
      <c r="K914" s="7" t="str">
        <f>IF(COUNTIF(Table1[Customer ID],Table1[[#This Row],[Customer ID]])&gt;1,"Repeat Customer","One-Time Customer")</f>
        <v>One-Time Customer</v>
      </c>
      <c r="L914" s="12" t="s">
        <v>1652</v>
      </c>
      <c r="M914" s="12" t="s">
        <v>49</v>
      </c>
      <c r="N914" s="12" t="s">
        <v>58</v>
      </c>
      <c r="O914" s="12" t="s">
        <v>41</v>
      </c>
      <c r="P914" s="12" t="s">
        <v>50</v>
      </c>
      <c r="Q914" s="12" t="s">
        <v>86</v>
      </c>
      <c r="R914" s="12" t="s">
        <v>1653</v>
      </c>
      <c r="S914" s="12">
        <v>0.65</v>
      </c>
      <c r="T914" s="7">
        <f>Table1[[#This Row],[Profit]]/Table1[[#This Row],[Sales]]</f>
        <v>0.69000000000000006</v>
      </c>
      <c r="U914" s="12" t="s">
        <v>33</v>
      </c>
      <c r="V914" s="12" t="s">
        <v>61</v>
      </c>
      <c r="W914" s="12" t="s">
        <v>130</v>
      </c>
      <c r="X914" s="12" t="s">
        <v>1654</v>
      </c>
      <c r="Y914" s="12">
        <v>77546</v>
      </c>
      <c r="Z914" s="13">
        <v>42169</v>
      </c>
      <c r="AA914" s="14" t="str">
        <f>TEXT(Table1[[#This Row],[Order Date]],"mmmm")</f>
        <v>June</v>
      </c>
      <c r="AB914" s="8" t="str">
        <f>TEXT(Table1[[#This Row],[Order Date]],"yyyy")</f>
        <v>2015</v>
      </c>
      <c r="AC914" s="13">
        <v>42171</v>
      </c>
      <c r="AD914" s="12">
        <v>69.545100000000005</v>
      </c>
      <c r="AE914" s="12">
        <v>1</v>
      </c>
      <c r="AF914" s="12">
        <v>100.79</v>
      </c>
      <c r="AG914" s="12">
        <v>87342</v>
      </c>
      <c r="AH914" s="7" t="str">
        <f>IF(COUNTIF(Returns!$A$2:$A$1635,Orders!AG914)&gt;0,"Returned","Not Returned")</f>
        <v>Not Returned</v>
      </c>
    </row>
    <row r="915" spans="5:34" ht="12.75" customHeight="1" thickTop="1" thickBot="1">
      <c r="E915" s="9">
        <v>24265</v>
      </c>
      <c r="F915" s="2" t="s">
        <v>37</v>
      </c>
      <c r="G915" s="2">
        <v>0.06</v>
      </c>
      <c r="H915" s="2">
        <v>3.29</v>
      </c>
      <c r="I915" s="2">
        <v>1.35</v>
      </c>
      <c r="J915" s="2">
        <v>1646</v>
      </c>
      <c r="K915" s="7" t="str">
        <f>IF(COUNTIF(Table1[Customer ID],Table1[[#This Row],[Customer ID]])&gt;1,"Repeat Customer","One-Time Customer")</f>
        <v>One-Time Customer</v>
      </c>
      <c r="L915" s="2" t="s">
        <v>1655</v>
      </c>
      <c r="M915" s="2" t="s">
        <v>49</v>
      </c>
      <c r="N915" s="2" t="s">
        <v>58</v>
      </c>
      <c r="O915" s="2" t="s">
        <v>29</v>
      </c>
      <c r="P915" s="2" t="s">
        <v>66</v>
      </c>
      <c r="Q915" s="2" t="s">
        <v>31</v>
      </c>
      <c r="R915" s="2" t="s">
        <v>296</v>
      </c>
      <c r="S915" s="2">
        <v>0.4</v>
      </c>
      <c r="T915" s="7">
        <f>Table1[[#This Row],[Profit]]/Table1[[#This Row],[Sales]]</f>
        <v>0.23714206283013622</v>
      </c>
      <c r="U915" s="2" t="s">
        <v>33</v>
      </c>
      <c r="V915" s="2" t="s">
        <v>53</v>
      </c>
      <c r="W915" s="2" t="s">
        <v>71</v>
      </c>
      <c r="X915" s="2" t="s">
        <v>1656</v>
      </c>
      <c r="Y915" s="2">
        <v>11714</v>
      </c>
      <c r="Z915" s="10">
        <v>42078</v>
      </c>
      <c r="AA915" s="14" t="str">
        <f>TEXT(Table1[[#This Row],[Order Date]],"mmmm")</f>
        <v>March</v>
      </c>
      <c r="AB915" s="8" t="str">
        <f>TEXT(Table1[[#This Row],[Order Date]],"yyyy")</f>
        <v>2015</v>
      </c>
      <c r="AC915" s="10">
        <v>42080</v>
      </c>
      <c r="AD915" s="2">
        <v>8.5299999999999994</v>
      </c>
      <c r="AE915" s="2">
        <v>11</v>
      </c>
      <c r="AF915" s="2">
        <v>35.97</v>
      </c>
      <c r="AG915" s="2">
        <v>90932</v>
      </c>
      <c r="AH915" s="7" t="str">
        <f>IF(COUNTIF(Returns!$A$2:$A$1635,Orders!AG915)&gt;0,"Returned","Not Returned")</f>
        <v>Not Returned</v>
      </c>
    </row>
    <row r="916" spans="5:34" ht="12.75" customHeight="1" thickTop="1" thickBot="1">
      <c r="E916" s="11">
        <v>21947</v>
      </c>
      <c r="F916" s="12" t="s">
        <v>47</v>
      </c>
      <c r="G916" s="12">
        <v>0.08</v>
      </c>
      <c r="H916" s="12">
        <v>46.89</v>
      </c>
      <c r="I916" s="12">
        <v>5.0999999999999996</v>
      </c>
      <c r="J916" s="12">
        <v>1648</v>
      </c>
      <c r="K916" s="7" t="str">
        <f>IF(COUNTIF(Table1[Customer ID],Table1[[#This Row],[Customer ID]])&gt;1,"Repeat Customer","One-Time Customer")</f>
        <v>Repeat Customer</v>
      </c>
      <c r="L916" s="12" t="s">
        <v>1657</v>
      </c>
      <c r="M916" s="12" t="s">
        <v>49</v>
      </c>
      <c r="N916" s="12" t="s">
        <v>28</v>
      </c>
      <c r="O916" s="12" t="s">
        <v>29</v>
      </c>
      <c r="P916" s="12" t="s">
        <v>257</v>
      </c>
      <c r="Q916" s="12" t="s">
        <v>86</v>
      </c>
      <c r="R916" s="12" t="s">
        <v>1345</v>
      </c>
      <c r="S916" s="12">
        <v>0.46</v>
      </c>
      <c r="T916" s="7">
        <f>Table1[[#This Row],[Profit]]/Table1[[#This Row],[Sales]]</f>
        <v>0.69</v>
      </c>
      <c r="U916" s="12" t="s">
        <v>33</v>
      </c>
      <c r="V916" s="12" t="s">
        <v>61</v>
      </c>
      <c r="W916" s="12" t="s">
        <v>178</v>
      </c>
      <c r="X916" s="12" t="s">
        <v>1658</v>
      </c>
      <c r="Y916" s="12">
        <v>60098</v>
      </c>
      <c r="Z916" s="13">
        <v>42088</v>
      </c>
      <c r="AA916" s="14" t="str">
        <f>TEXT(Table1[[#This Row],[Order Date]],"mmmm")</f>
        <v>March</v>
      </c>
      <c r="AB916" s="8" t="str">
        <f>TEXT(Table1[[#This Row],[Order Date]],"yyyy")</f>
        <v>2015</v>
      </c>
      <c r="AC916" s="13">
        <v>42090</v>
      </c>
      <c r="AD916" s="12">
        <v>507.63299999999998</v>
      </c>
      <c r="AE916" s="12">
        <v>17</v>
      </c>
      <c r="AF916" s="12">
        <v>735.7</v>
      </c>
      <c r="AG916" s="12">
        <v>91043</v>
      </c>
      <c r="AH916" s="7" t="str">
        <f>IF(COUNTIF(Returns!$A$2:$A$1635,Orders!AG916)&gt;0,"Returned","Not Returned")</f>
        <v>Not Returned</v>
      </c>
    </row>
    <row r="917" spans="5:34" ht="12.75" customHeight="1" thickTop="1" thickBot="1">
      <c r="E917" s="9">
        <v>21948</v>
      </c>
      <c r="F917" s="2" t="s">
        <v>47</v>
      </c>
      <c r="G917" s="2">
        <v>0.05</v>
      </c>
      <c r="H917" s="2">
        <v>12.98</v>
      </c>
      <c r="I917" s="2">
        <v>3.14</v>
      </c>
      <c r="J917" s="2">
        <v>1648</v>
      </c>
      <c r="K917" s="7" t="str">
        <f>IF(COUNTIF(Table1[Customer ID],Table1[[#This Row],[Customer ID]])&gt;1,"Repeat Customer","One-Time Customer")</f>
        <v>Repeat Customer</v>
      </c>
      <c r="L917" s="2" t="s">
        <v>1657</v>
      </c>
      <c r="M917" s="2" t="s">
        <v>49</v>
      </c>
      <c r="N917" s="2" t="s">
        <v>28</v>
      </c>
      <c r="O917" s="2" t="s">
        <v>29</v>
      </c>
      <c r="P917" s="2" t="s">
        <v>174</v>
      </c>
      <c r="Q917" s="2" t="s">
        <v>51</v>
      </c>
      <c r="R917" s="2" t="s">
        <v>175</v>
      </c>
      <c r="S917" s="2">
        <v>0.6</v>
      </c>
      <c r="T917" s="7">
        <f>Table1[[#This Row],[Profit]]/Table1[[#This Row],[Sales]]</f>
        <v>0.16946673168136883</v>
      </c>
      <c r="U917" s="2" t="s">
        <v>33</v>
      </c>
      <c r="V917" s="2" t="s">
        <v>61</v>
      </c>
      <c r="W917" s="2" t="s">
        <v>178</v>
      </c>
      <c r="X917" s="2" t="s">
        <v>1658</v>
      </c>
      <c r="Y917" s="2">
        <v>60098</v>
      </c>
      <c r="Z917" s="10">
        <v>42088</v>
      </c>
      <c r="AA917" s="14" t="str">
        <f>TEXT(Table1[[#This Row],[Order Date]],"mmmm")</f>
        <v>March</v>
      </c>
      <c r="AB917" s="8" t="str">
        <f>TEXT(Table1[[#This Row],[Order Date]],"yyyy")</f>
        <v>2015</v>
      </c>
      <c r="AC917" s="10">
        <v>42088</v>
      </c>
      <c r="AD917" s="2">
        <v>38.229999999999997</v>
      </c>
      <c r="AE917" s="2">
        <v>18</v>
      </c>
      <c r="AF917" s="2">
        <v>225.59</v>
      </c>
      <c r="AG917" s="2">
        <v>91043</v>
      </c>
      <c r="AH917" s="7" t="str">
        <f>IF(COUNTIF(Returns!$A$2:$A$1635,Orders!AG917)&gt;0,"Returned","Not Returned")</f>
        <v>Not Returned</v>
      </c>
    </row>
    <row r="918" spans="5:34" ht="12.75" customHeight="1" thickTop="1" thickBot="1">
      <c r="E918" s="11">
        <v>20603</v>
      </c>
      <c r="F918" s="12" t="s">
        <v>47</v>
      </c>
      <c r="G918" s="12">
        <v>0.03</v>
      </c>
      <c r="H918" s="12">
        <v>48.58</v>
      </c>
      <c r="I918" s="12">
        <v>3.99</v>
      </c>
      <c r="J918" s="12">
        <v>1649</v>
      </c>
      <c r="K918" s="7" t="str">
        <f>IF(COUNTIF(Table1[Customer ID],Table1[[#This Row],[Customer ID]])&gt;1,"Repeat Customer","One-Time Customer")</f>
        <v>One-Time Customer</v>
      </c>
      <c r="L918" s="12" t="s">
        <v>1659</v>
      </c>
      <c r="M918" s="12" t="s">
        <v>27</v>
      </c>
      <c r="N918" s="12" t="s">
        <v>28</v>
      </c>
      <c r="O918" s="12" t="s">
        <v>29</v>
      </c>
      <c r="P918" s="12" t="s">
        <v>257</v>
      </c>
      <c r="Q918" s="12" t="s">
        <v>59</v>
      </c>
      <c r="R918" s="12" t="s">
        <v>1660</v>
      </c>
      <c r="S918" s="12">
        <v>0.56000000000000005</v>
      </c>
      <c r="T918" s="7">
        <f>Table1[[#This Row],[Profit]]/Table1[[#This Row],[Sales]]</f>
        <v>0.69</v>
      </c>
      <c r="U918" s="12" t="s">
        <v>33</v>
      </c>
      <c r="V918" s="12" t="s">
        <v>53</v>
      </c>
      <c r="W918" s="12" t="s">
        <v>71</v>
      </c>
      <c r="X918" s="12" t="s">
        <v>1608</v>
      </c>
      <c r="Y918" s="12">
        <v>11598</v>
      </c>
      <c r="Z918" s="13">
        <v>42059</v>
      </c>
      <c r="AA918" s="14" t="str">
        <f>TEXT(Table1[[#This Row],[Order Date]],"mmmm")</f>
        <v>February</v>
      </c>
      <c r="AB918" s="8" t="str">
        <f>TEXT(Table1[[#This Row],[Order Date]],"yyyy")</f>
        <v>2015</v>
      </c>
      <c r="AC918" s="13">
        <v>42061</v>
      </c>
      <c r="AD918" s="12">
        <v>100.13279999999999</v>
      </c>
      <c r="AE918" s="12">
        <v>3</v>
      </c>
      <c r="AF918" s="12">
        <v>145.12</v>
      </c>
      <c r="AG918" s="12">
        <v>91041</v>
      </c>
      <c r="AH918" s="7" t="str">
        <f>IF(COUNTIF(Returns!$A$2:$A$1635,Orders!AG918)&gt;0,"Returned","Not Returned")</f>
        <v>Not Returned</v>
      </c>
    </row>
    <row r="919" spans="5:34" ht="12.75" customHeight="1" thickTop="1" thickBot="1">
      <c r="E919" s="9">
        <v>24016</v>
      </c>
      <c r="F919" s="2" t="s">
        <v>25</v>
      </c>
      <c r="G919" s="2">
        <v>0.05</v>
      </c>
      <c r="H919" s="2">
        <v>6.48</v>
      </c>
      <c r="I919" s="2">
        <v>2.74</v>
      </c>
      <c r="J919" s="2">
        <v>1650</v>
      </c>
      <c r="K919" s="7" t="str">
        <f>IF(COUNTIF(Table1[Customer ID],Table1[[#This Row],[Customer ID]])&gt;1,"Repeat Customer","One-Time Customer")</f>
        <v>Repeat Customer</v>
      </c>
      <c r="L919" s="2" t="s">
        <v>1661</v>
      </c>
      <c r="M919" s="2" t="s">
        <v>49</v>
      </c>
      <c r="N919" s="2" t="s">
        <v>28</v>
      </c>
      <c r="O919" s="2" t="s">
        <v>77</v>
      </c>
      <c r="P919" s="2" t="s">
        <v>180</v>
      </c>
      <c r="Q919" s="2" t="s">
        <v>51</v>
      </c>
      <c r="R919" s="2" t="s">
        <v>1662</v>
      </c>
      <c r="S919" s="2">
        <v>0.71</v>
      </c>
      <c r="T919" s="7">
        <f>Table1[[#This Row],[Profit]]/Table1[[#This Row],[Sales]]</f>
        <v>0.16013578020579189</v>
      </c>
      <c r="U919" s="2" t="s">
        <v>33</v>
      </c>
      <c r="V919" s="2" t="s">
        <v>136</v>
      </c>
      <c r="W919" s="2" t="s">
        <v>322</v>
      </c>
      <c r="X919" s="2" t="s">
        <v>1663</v>
      </c>
      <c r="Y919" s="2">
        <v>27203</v>
      </c>
      <c r="Z919" s="10">
        <v>42133</v>
      </c>
      <c r="AA919" s="14" t="str">
        <f>TEXT(Table1[[#This Row],[Order Date]],"mmmm")</f>
        <v>May</v>
      </c>
      <c r="AB919" s="8" t="str">
        <f>TEXT(Table1[[#This Row],[Order Date]],"yyyy")</f>
        <v>2015</v>
      </c>
      <c r="AC919" s="10">
        <v>42133</v>
      </c>
      <c r="AD919" s="2">
        <v>15.096</v>
      </c>
      <c r="AE919" s="2">
        <v>15</v>
      </c>
      <c r="AF919" s="2">
        <v>94.27</v>
      </c>
      <c r="AG919" s="2">
        <v>91042</v>
      </c>
      <c r="AH919" s="7" t="str">
        <f>IF(COUNTIF(Returns!$A$2:$A$1635,Orders!AG919)&gt;0,"Returned","Not Returned")</f>
        <v>Not Returned</v>
      </c>
    </row>
    <row r="920" spans="5:34" ht="12.75" customHeight="1" thickTop="1" thickBot="1">
      <c r="E920" s="11">
        <v>24017</v>
      </c>
      <c r="F920" s="12" t="s">
        <v>25</v>
      </c>
      <c r="G920" s="12">
        <v>0.09</v>
      </c>
      <c r="H920" s="12">
        <v>12.53</v>
      </c>
      <c r="I920" s="12">
        <v>0.5</v>
      </c>
      <c r="J920" s="12">
        <v>1650</v>
      </c>
      <c r="K920" s="7" t="str">
        <f>IF(COUNTIF(Table1[Customer ID],Table1[[#This Row],[Customer ID]])&gt;1,"Repeat Customer","One-Time Customer")</f>
        <v>Repeat Customer</v>
      </c>
      <c r="L920" s="12" t="s">
        <v>1661</v>
      </c>
      <c r="M920" s="12" t="s">
        <v>49</v>
      </c>
      <c r="N920" s="12" t="s">
        <v>28</v>
      </c>
      <c r="O920" s="12" t="s">
        <v>29</v>
      </c>
      <c r="P920" s="12" t="s">
        <v>134</v>
      </c>
      <c r="Q920" s="12" t="s">
        <v>59</v>
      </c>
      <c r="R920" s="12" t="s">
        <v>1664</v>
      </c>
      <c r="S920" s="12">
        <v>0.38</v>
      </c>
      <c r="T920" s="7">
        <f>Table1[[#This Row],[Profit]]/Table1[[#This Row],[Sales]]</f>
        <v>0.18139399099866196</v>
      </c>
      <c r="U920" s="12" t="s">
        <v>33</v>
      </c>
      <c r="V920" s="12" t="s">
        <v>136</v>
      </c>
      <c r="W920" s="12" t="s">
        <v>322</v>
      </c>
      <c r="X920" s="12" t="s">
        <v>1663</v>
      </c>
      <c r="Y920" s="12">
        <v>27203</v>
      </c>
      <c r="Z920" s="13">
        <v>42133</v>
      </c>
      <c r="AA920" s="14" t="str">
        <f>TEXT(Table1[[#This Row],[Order Date]],"mmmm")</f>
        <v>May</v>
      </c>
      <c r="AB920" s="8" t="str">
        <f>TEXT(Table1[[#This Row],[Order Date]],"yyyy")</f>
        <v>2015</v>
      </c>
      <c r="AC920" s="13">
        <v>42134</v>
      </c>
      <c r="AD920" s="12">
        <v>14.912399999999998</v>
      </c>
      <c r="AE920" s="12">
        <v>7</v>
      </c>
      <c r="AF920" s="12">
        <v>82.21</v>
      </c>
      <c r="AG920" s="12">
        <v>91042</v>
      </c>
      <c r="AH920" s="7" t="str">
        <f>IF(COUNTIF(Returns!$A$2:$A$1635,Orders!AG920)&gt;0,"Returned","Not Returned")</f>
        <v>Not Returned</v>
      </c>
    </row>
    <row r="921" spans="5:34" ht="12.75" customHeight="1" thickTop="1" thickBot="1">
      <c r="E921" s="9">
        <v>24019</v>
      </c>
      <c r="F921" s="2" t="s">
        <v>25</v>
      </c>
      <c r="G921" s="2">
        <v>0.08</v>
      </c>
      <c r="H921" s="2">
        <v>65.989999999999995</v>
      </c>
      <c r="I921" s="2">
        <v>8.99</v>
      </c>
      <c r="J921" s="2">
        <v>1650</v>
      </c>
      <c r="K921" s="7" t="str">
        <f>IF(COUNTIF(Table1[Customer ID],Table1[[#This Row],[Customer ID]])&gt;1,"Repeat Customer","One-Time Customer")</f>
        <v>Repeat Customer</v>
      </c>
      <c r="L921" s="2" t="s">
        <v>1661</v>
      </c>
      <c r="M921" s="2" t="s">
        <v>27</v>
      </c>
      <c r="N921" s="2" t="s">
        <v>28</v>
      </c>
      <c r="O921" s="2" t="s">
        <v>77</v>
      </c>
      <c r="P921" s="2" t="s">
        <v>78</v>
      </c>
      <c r="Q921" s="2" t="s">
        <v>59</v>
      </c>
      <c r="R921" s="2" t="s">
        <v>1665</v>
      </c>
      <c r="S921" s="2">
        <v>0.55000000000000004</v>
      </c>
      <c r="T921" s="7">
        <f>Table1[[#This Row],[Profit]]/Table1[[#This Row],[Sales]]</f>
        <v>-0.32391788631518431</v>
      </c>
      <c r="U921" s="2" t="s">
        <v>33</v>
      </c>
      <c r="V921" s="2" t="s">
        <v>136</v>
      </c>
      <c r="W921" s="2" t="s">
        <v>322</v>
      </c>
      <c r="X921" s="2" t="s">
        <v>1663</v>
      </c>
      <c r="Y921" s="2">
        <v>27203</v>
      </c>
      <c r="Z921" s="10">
        <v>42133</v>
      </c>
      <c r="AA921" s="14" t="str">
        <f>TEXT(Table1[[#This Row],[Order Date]],"mmmm")</f>
        <v>May</v>
      </c>
      <c r="AB921" s="8" t="str">
        <f>TEXT(Table1[[#This Row],[Order Date]],"yyyy")</f>
        <v>2015</v>
      </c>
      <c r="AC921" s="10">
        <v>42135</v>
      </c>
      <c r="AD921" s="2">
        <v>-135.226</v>
      </c>
      <c r="AE921" s="2">
        <v>8</v>
      </c>
      <c r="AF921" s="2">
        <v>417.47</v>
      </c>
      <c r="AG921" s="2">
        <v>91042</v>
      </c>
      <c r="AH921" s="7" t="str">
        <f>IF(COUNTIF(Returns!$A$2:$A$1635,Orders!AG921)&gt;0,"Returned","Not Returned")</f>
        <v>Not Returned</v>
      </c>
    </row>
    <row r="922" spans="5:34" ht="12.75" customHeight="1" thickTop="1" thickBot="1">
      <c r="E922" s="11">
        <v>19251</v>
      </c>
      <c r="F922" s="12" t="s">
        <v>37</v>
      </c>
      <c r="G922" s="12">
        <v>0</v>
      </c>
      <c r="H922" s="12">
        <v>101.41</v>
      </c>
      <c r="I922" s="12">
        <v>35</v>
      </c>
      <c r="J922" s="12">
        <v>1653</v>
      </c>
      <c r="K922" s="7" t="str">
        <f>IF(COUNTIF(Table1[Customer ID],Table1[[#This Row],[Customer ID]])&gt;1,"Repeat Customer","One-Time Customer")</f>
        <v>Repeat Customer</v>
      </c>
      <c r="L922" s="12" t="s">
        <v>1666</v>
      </c>
      <c r="M922" s="12" t="s">
        <v>27</v>
      </c>
      <c r="N922" s="12" t="s">
        <v>28</v>
      </c>
      <c r="O922" s="12" t="s">
        <v>29</v>
      </c>
      <c r="P922" s="12" t="s">
        <v>141</v>
      </c>
      <c r="Q922" s="12" t="s">
        <v>236</v>
      </c>
      <c r="R922" s="12" t="s">
        <v>860</v>
      </c>
      <c r="S922" s="12">
        <v>0.82</v>
      </c>
      <c r="T922" s="7">
        <f>Table1[[#This Row],[Profit]]/Table1[[#This Row],[Sales]]</f>
        <v>-0.4144903651115619</v>
      </c>
      <c r="U922" s="12" t="s">
        <v>33</v>
      </c>
      <c r="V922" s="12" t="s">
        <v>34</v>
      </c>
      <c r="W922" s="12" t="s">
        <v>45</v>
      </c>
      <c r="X922" s="12" t="s">
        <v>1667</v>
      </c>
      <c r="Y922" s="12">
        <v>91360</v>
      </c>
      <c r="Z922" s="13">
        <v>42028</v>
      </c>
      <c r="AA922" s="14" t="str">
        <f>TEXT(Table1[[#This Row],[Order Date]],"mmmm")</f>
        <v>January</v>
      </c>
      <c r="AB922" s="8" t="str">
        <f>TEXT(Table1[[#This Row],[Order Date]],"yyyy")</f>
        <v>2015</v>
      </c>
      <c r="AC922" s="13">
        <v>42029</v>
      </c>
      <c r="AD922" s="12">
        <v>-457.73</v>
      </c>
      <c r="AE922" s="12">
        <v>10</v>
      </c>
      <c r="AF922" s="12">
        <v>1104.32</v>
      </c>
      <c r="AG922" s="12">
        <v>89885</v>
      </c>
      <c r="AH922" s="7" t="str">
        <f>IF(COUNTIF(Returns!$A$2:$A$1635,Orders!AG922)&gt;0,"Returned","Not Returned")</f>
        <v>Not Returned</v>
      </c>
    </row>
    <row r="923" spans="5:34" ht="12.75" customHeight="1" thickTop="1" thickBot="1">
      <c r="E923" s="9">
        <v>19252</v>
      </c>
      <c r="F923" s="2" t="s">
        <v>37</v>
      </c>
      <c r="G923" s="2">
        <v>0.1</v>
      </c>
      <c r="H923" s="2">
        <v>95.99</v>
      </c>
      <c r="I923" s="2">
        <v>4.9000000000000004</v>
      </c>
      <c r="J923" s="2">
        <v>1653</v>
      </c>
      <c r="K923" s="7" t="str">
        <f>IF(COUNTIF(Table1[Customer ID],Table1[[#This Row],[Customer ID]])&gt;1,"Repeat Customer","One-Time Customer")</f>
        <v>Repeat Customer</v>
      </c>
      <c r="L923" s="2" t="s">
        <v>1666</v>
      </c>
      <c r="M923" s="2" t="s">
        <v>49</v>
      </c>
      <c r="N923" s="2" t="s">
        <v>28</v>
      </c>
      <c r="O923" s="2" t="s">
        <v>77</v>
      </c>
      <c r="P923" s="2" t="s">
        <v>78</v>
      </c>
      <c r="Q923" s="2" t="s">
        <v>59</v>
      </c>
      <c r="R923" s="2" t="s">
        <v>254</v>
      </c>
      <c r="S923" s="2">
        <v>0.56000000000000005</v>
      </c>
      <c r="T923" s="7">
        <f>Table1[[#This Row],[Profit]]/Table1[[#This Row],[Sales]]</f>
        <v>-1.7934846461949263</v>
      </c>
      <c r="U923" s="2" t="s">
        <v>33</v>
      </c>
      <c r="V923" s="2" t="s">
        <v>34</v>
      </c>
      <c r="W923" s="2" t="s">
        <v>45</v>
      </c>
      <c r="X923" s="2" t="s">
        <v>1667</v>
      </c>
      <c r="Y923" s="2">
        <v>91360</v>
      </c>
      <c r="Z923" s="10">
        <v>42028</v>
      </c>
      <c r="AA923" s="14" t="str">
        <f>TEXT(Table1[[#This Row],[Order Date]],"mmmm")</f>
        <v>January</v>
      </c>
      <c r="AB923" s="8" t="str">
        <f>TEXT(Table1[[#This Row],[Order Date]],"yyyy")</f>
        <v>2015</v>
      </c>
      <c r="AC923" s="10">
        <v>42029</v>
      </c>
      <c r="AD923" s="2">
        <v>-268.66399999999999</v>
      </c>
      <c r="AE923" s="2">
        <v>2</v>
      </c>
      <c r="AF923" s="2">
        <v>149.80000000000001</v>
      </c>
      <c r="AG923" s="2">
        <v>89885</v>
      </c>
      <c r="AH923" s="7" t="str">
        <f>IF(COUNTIF(Returns!$A$2:$A$1635,Orders!AG923)&gt;0,"Returned","Not Returned")</f>
        <v>Not Returned</v>
      </c>
    </row>
    <row r="924" spans="5:34" ht="12.75" customHeight="1" thickTop="1" thickBot="1">
      <c r="E924" s="11">
        <v>24187</v>
      </c>
      <c r="F924" s="12" t="s">
        <v>25</v>
      </c>
      <c r="G924" s="12">
        <v>0.1</v>
      </c>
      <c r="H924" s="12">
        <v>3.6</v>
      </c>
      <c r="I924" s="12">
        <v>2.2000000000000002</v>
      </c>
      <c r="J924" s="12">
        <v>1665</v>
      </c>
      <c r="K924" s="7" t="str">
        <f>IF(COUNTIF(Table1[Customer ID],Table1[[#This Row],[Customer ID]])&gt;1,"Repeat Customer","One-Time Customer")</f>
        <v>One-Time Customer</v>
      </c>
      <c r="L924" s="12" t="s">
        <v>1668</v>
      </c>
      <c r="M924" s="12" t="s">
        <v>49</v>
      </c>
      <c r="N924" s="12" t="s">
        <v>114</v>
      </c>
      <c r="O924" s="12" t="s">
        <v>29</v>
      </c>
      <c r="P924" s="12" t="s">
        <v>93</v>
      </c>
      <c r="Q924" s="12" t="s">
        <v>31</v>
      </c>
      <c r="R924" s="12" t="s">
        <v>1669</v>
      </c>
      <c r="S924" s="12">
        <v>0.39</v>
      </c>
      <c r="T924" s="7">
        <f>Table1[[#This Row],[Profit]]/Table1[[#This Row],[Sales]]</f>
        <v>-1.187948350071736</v>
      </c>
      <c r="U924" s="12" t="s">
        <v>33</v>
      </c>
      <c r="V924" s="12" t="s">
        <v>34</v>
      </c>
      <c r="W924" s="12" t="s">
        <v>45</v>
      </c>
      <c r="X924" s="12" t="s">
        <v>1670</v>
      </c>
      <c r="Y924" s="12">
        <v>92653</v>
      </c>
      <c r="Z924" s="13">
        <v>42061</v>
      </c>
      <c r="AA924" s="14" t="str">
        <f>TEXT(Table1[[#This Row],[Order Date]],"mmmm")</f>
        <v>February</v>
      </c>
      <c r="AB924" s="8" t="str">
        <f>TEXT(Table1[[#This Row],[Order Date]],"yyyy")</f>
        <v>2015</v>
      </c>
      <c r="AC924" s="13">
        <v>42062</v>
      </c>
      <c r="AD924" s="12">
        <v>-8.2799999999999994</v>
      </c>
      <c r="AE924" s="12">
        <v>2</v>
      </c>
      <c r="AF924" s="12">
        <v>6.97</v>
      </c>
      <c r="AG924" s="12">
        <v>90678</v>
      </c>
      <c r="AH924" s="7" t="str">
        <f>IF(COUNTIF(Returns!$A$2:$A$1635,Orders!AG924)&gt;0,"Returned","Not Returned")</f>
        <v>Not Returned</v>
      </c>
    </row>
    <row r="925" spans="5:34" ht="12.75" customHeight="1" thickTop="1" thickBot="1">
      <c r="E925" s="9">
        <v>21491</v>
      </c>
      <c r="F925" s="2" t="s">
        <v>106</v>
      </c>
      <c r="G925" s="2">
        <v>0.03</v>
      </c>
      <c r="H925" s="2">
        <v>35.409999999999997</v>
      </c>
      <c r="I925" s="2">
        <v>1.99</v>
      </c>
      <c r="J925" s="2">
        <v>1670</v>
      </c>
      <c r="K925" s="7" t="str">
        <f>IF(COUNTIF(Table1[Customer ID],Table1[[#This Row],[Customer ID]])&gt;1,"Repeat Customer","One-Time Customer")</f>
        <v>Repeat Customer</v>
      </c>
      <c r="L925" s="2" t="s">
        <v>1671</v>
      </c>
      <c r="M925" s="2" t="s">
        <v>49</v>
      </c>
      <c r="N925" s="2" t="s">
        <v>58</v>
      </c>
      <c r="O925" s="2" t="s">
        <v>77</v>
      </c>
      <c r="P925" s="2" t="s">
        <v>180</v>
      </c>
      <c r="Q925" s="2" t="s">
        <v>51</v>
      </c>
      <c r="R925" s="2" t="s">
        <v>1672</v>
      </c>
      <c r="S925" s="2">
        <v>0.43</v>
      </c>
      <c r="T925" s="7">
        <f>Table1[[#This Row],[Profit]]/Table1[[#This Row],[Sales]]</f>
        <v>5.203586199390509</v>
      </c>
      <c r="U925" s="2" t="s">
        <v>33</v>
      </c>
      <c r="V925" s="2" t="s">
        <v>136</v>
      </c>
      <c r="W925" s="2" t="s">
        <v>137</v>
      </c>
      <c r="X925" s="2" t="s">
        <v>1587</v>
      </c>
      <c r="Y925" s="2">
        <v>24060</v>
      </c>
      <c r="Z925" s="10">
        <v>42118</v>
      </c>
      <c r="AA925" s="14" t="str">
        <f>TEXT(Table1[[#This Row],[Order Date]],"mmmm")</f>
        <v>April</v>
      </c>
      <c r="AB925" s="8" t="str">
        <f>TEXT(Table1[[#This Row],[Order Date]],"yyyy")</f>
        <v>2015</v>
      </c>
      <c r="AC925" s="10">
        <v>42120</v>
      </c>
      <c r="AD925" s="2">
        <v>1912.4219999999998</v>
      </c>
      <c r="AE925" s="2">
        <v>10</v>
      </c>
      <c r="AF925" s="2">
        <v>367.52</v>
      </c>
      <c r="AG925" s="2">
        <v>86722</v>
      </c>
      <c r="AH925" s="7" t="str">
        <f>IF(COUNTIF(Returns!$A$2:$A$1635,Orders!AG925)&gt;0,"Returned","Not Returned")</f>
        <v>Not Returned</v>
      </c>
    </row>
    <row r="926" spans="5:34" ht="12.75" customHeight="1" thickTop="1" thickBot="1">
      <c r="E926" s="11">
        <v>21492</v>
      </c>
      <c r="F926" s="12" t="s">
        <v>106</v>
      </c>
      <c r="G926" s="12">
        <v>0</v>
      </c>
      <c r="H926" s="12">
        <v>142.86000000000001</v>
      </c>
      <c r="I926" s="12">
        <v>19.989999999999998</v>
      </c>
      <c r="J926" s="12">
        <v>1670</v>
      </c>
      <c r="K926" s="7" t="str">
        <f>IF(COUNTIF(Table1[Customer ID],Table1[[#This Row],[Customer ID]])&gt;1,"Repeat Customer","One-Time Customer")</f>
        <v>Repeat Customer</v>
      </c>
      <c r="L926" s="12" t="s">
        <v>1671</v>
      </c>
      <c r="M926" s="12" t="s">
        <v>49</v>
      </c>
      <c r="N926" s="12" t="s">
        <v>58</v>
      </c>
      <c r="O926" s="12" t="s">
        <v>29</v>
      </c>
      <c r="P926" s="12" t="s">
        <v>141</v>
      </c>
      <c r="Q926" s="12" t="s">
        <v>59</v>
      </c>
      <c r="R926" s="12" t="s">
        <v>1673</v>
      </c>
      <c r="S926" s="12">
        <v>0.56000000000000005</v>
      </c>
      <c r="T926" s="7">
        <f>Table1[[#This Row],[Profit]]/Table1[[#This Row],[Sales]]</f>
        <v>-0.46901132362736708</v>
      </c>
      <c r="U926" s="12" t="s">
        <v>33</v>
      </c>
      <c r="V926" s="12" t="s">
        <v>136</v>
      </c>
      <c r="W926" s="12" t="s">
        <v>137</v>
      </c>
      <c r="X926" s="12" t="s">
        <v>1587</v>
      </c>
      <c r="Y926" s="12">
        <v>24060</v>
      </c>
      <c r="Z926" s="13">
        <v>42118</v>
      </c>
      <c r="AA926" s="14" t="str">
        <f>TEXT(Table1[[#This Row],[Order Date]],"mmmm")</f>
        <v>April</v>
      </c>
      <c r="AB926" s="8" t="str">
        <f>TEXT(Table1[[#This Row],[Order Date]],"yyyy")</f>
        <v>2015</v>
      </c>
      <c r="AC926" s="13">
        <v>42127</v>
      </c>
      <c r="AD926" s="12">
        <v>-739.32600000000002</v>
      </c>
      <c r="AE926" s="12">
        <v>11</v>
      </c>
      <c r="AF926" s="12">
        <v>1576.35</v>
      </c>
      <c r="AG926" s="12">
        <v>86722</v>
      </c>
      <c r="AH926" s="7" t="str">
        <f>IF(COUNTIF(Returns!$A$2:$A$1635,Orders!AG926)&gt;0,"Returned","Not Returned")</f>
        <v>Not Returned</v>
      </c>
    </row>
    <row r="927" spans="5:34" ht="12.75" customHeight="1" thickTop="1" thickBot="1">
      <c r="E927" s="9">
        <v>23578</v>
      </c>
      <c r="F927" s="2" t="s">
        <v>106</v>
      </c>
      <c r="G927" s="2">
        <v>0.1</v>
      </c>
      <c r="H927" s="2">
        <v>4.13</v>
      </c>
      <c r="I927" s="2">
        <v>0.99</v>
      </c>
      <c r="J927" s="2">
        <v>1671</v>
      </c>
      <c r="K927" s="7" t="str">
        <f>IF(COUNTIF(Table1[Customer ID],Table1[[#This Row],[Customer ID]])&gt;1,"Repeat Customer","One-Time Customer")</f>
        <v>Repeat Customer</v>
      </c>
      <c r="L927" s="2" t="s">
        <v>1674</v>
      </c>
      <c r="M927" s="2" t="s">
        <v>49</v>
      </c>
      <c r="N927" s="2" t="s">
        <v>58</v>
      </c>
      <c r="O927" s="2" t="s">
        <v>29</v>
      </c>
      <c r="P927" s="2" t="s">
        <v>134</v>
      </c>
      <c r="Q927" s="2" t="s">
        <v>59</v>
      </c>
      <c r="R927" s="2" t="s">
        <v>1420</v>
      </c>
      <c r="S927" s="2">
        <v>0.39</v>
      </c>
      <c r="T927" s="7">
        <f>Table1[[#This Row],[Profit]]/Table1[[#This Row],[Sales]]</f>
        <v>-0.77703220858895716</v>
      </c>
      <c r="U927" s="2" t="s">
        <v>33</v>
      </c>
      <c r="V927" s="2" t="s">
        <v>136</v>
      </c>
      <c r="W927" s="2" t="s">
        <v>137</v>
      </c>
      <c r="X927" s="2" t="s">
        <v>1675</v>
      </c>
      <c r="Y927" s="2">
        <v>22015</v>
      </c>
      <c r="Z927" s="10">
        <v>42044</v>
      </c>
      <c r="AA927" s="14" t="str">
        <f>TEXT(Table1[[#This Row],[Order Date]],"mmmm")</f>
        <v>February</v>
      </c>
      <c r="AB927" s="8" t="str">
        <f>TEXT(Table1[[#This Row],[Order Date]],"yyyy")</f>
        <v>2015</v>
      </c>
      <c r="AC927" s="10">
        <v>42048</v>
      </c>
      <c r="AD927" s="2">
        <v>-40.53</v>
      </c>
      <c r="AE927" s="2">
        <v>13</v>
      </c>
      <c r="AF927" s="2">
        <v>52.16</v>
      </c>
      <c r="AG927" s="2">
        <v>86724</v>
      </c>
      <c r="AH927" s="7" t="str">
        <f>IF(COUNTIF(Returns!$A$2:$A$1635,Orders!AG927)&gt;0,"Returned","Not Returned")</f>
        <v>Not Returned</v>
      </c>
    </row>
    <row r="928" spans="5:34" ht="12.75" customHeight="1" thickTop="1" thickBot="1">
      <c r="E928" s="11">
        <v>22007</v>
      </c>
      <c r="F928" s="12" t="s">
        <v>47</v>
      </c>
      <c r="G928" s="12">
        <v>0.03</v>
      </c>
      <c r="H928" s="12">
        <v>223.98</v>
      </c>
      <c r="I928" s="12">
        <v>15.01</v>
      </c>
      <c r="J928" s="12">
        <v>1671</v>
      </c>
      <c r="K928" s="7" t="str">
        <f>IF(COUNTIF(Table1[Customer ID],Table1[[#This Row],[Customer ID]])&gt;1,"Repeat Customer","One-Time Customer")</f>
        <v>Repeat Customer</v>
      </c>
      <c r="L928" s="12" t="s">
        <v>1674</v>
      </c>
      <c r="M928" s="12" t="s">
        <v>49</v>
      </c>
      <c r="N928" s="12" t="s">
        <v>58</v>
      </c>
      <c r="O928" s="12" t="s">
        <v>29</v>
      </c>
      <c r="P928" s="12" t="s">
        <v>109</v>
      </c>
      <c r="Q928" s="12" t="s">
        <v>59</v>
      </c>
      <c r="R928" s="12" t="s">
        <v>1676</v>
      </c>
      <c r="S928" s="12">
        <v>0.38</v>
      </c>
      <c r="T928" s="7">
        <f>Table1[[#This Row],[Profit]]/Table1[[#This Row],[Sales]]</f>
        <v>1.4256919522147386E-4</v>
      </c>
      <c r="U928" s="12" t="s">
        <v>33</v>
      </c>
      <c r="V928" s="12" t="s">
        <v>136</v>
      </c>
      <c r="W928" s="12" t="s">
        <v>137</v>
      </c>
      <c r="X928" s="12" t="s">
        <v>1675</v>
      </c>
      <c r="Y928" s="12">
        <v>22015</v>
      </c>
      <c r="Z928" s="13">
        <v>42136</v>
      </c>
      <c r="AA928" s="14" t="str">
        <f>TEXT(Table1[[#This Row],[Order Date]],"mmmm")</f>
        <v>May</v>
      </c>
      <c r="AB928" s="8" t="str">
        <f>TEXT(Table1[[#This Row],[Order Date]],"yyyy")</f>
        <v>2015</v>
      </c>
      <c r="AC928" s="13">
        <v>42137</v>
      </c>
      <c r="AD928" s="12">
        <v>0.69599999999999995</v>
      </c>
      <c r="AE928" s="12">
        <v>21</v>
      </c>
      <c r="AF928" s="12">
        <v>4881.84</v>
      </c>
      <c r="AG928" s="12">
        <v>86725</v>
      </c>
      <c r="AH928" s="7" t="str">
        <f>IF(COUNTIF(Returns!$A$2:$A$1635,Orders!AG928)&gt;0,"Returned","Not Returned")</f>
        <v>Not Returned</v>
      </c>
    </row>
    <row r="929" spans="5:34" ht="12.75" customHeight="1" thickTop="1" thickBot="1">
      <c r="E929" s="9">
        <v>25066</v>
      </c>
      <c r="F929" s="2" t="s">
        <v>106</v>
      </c>
      <c r="G929" s="2">
        <v>0.02</v>
      </c>
      <c r="H929" s="2">
        <v>284.98</v>
      </c>
      <c r="I929" s="2">
        <v>69.55</v>
      </c>
      <c r="J929" s="2">
        <v>1672</v>
      </c>
      <c r="K929" s="7" t="str">
        <f>IF(COUNTIF(Table1[Customer ID],Table1[[#This Row],[Customer ID]])&gt;1,"Repeat Customer","One-Time Customer")</f>
        <v>Repeat Customer</v>
      </c>
      <c r="L929" s="2" t="s">
        <v>1677</v>
      </c>
      <c r="M929" s="2" t="s">
        <v>39</v>
      </c>
      <c r="N929" s="2" t="s">
        <v>58</v>
      </c>
      <c r="O929" s="2" t="s">
        <v>41</v>
      </c>
      <c r="P929" s="2" t="s">
        <v>42</v>
      </c>
      <c r="Q929" s="2" t="s">
        <v>43</v>
      </c>
      <c r="R929" s="2" t="s">
        <v>1082</v>
      </c>
      <c r="S929" s="2">
        <v>0.6</v>
      </c>
      <c r="T929" s="7">
        <f>Table1[[#This Row],[Profit]]/Table1[[#This Row],[Sales]]</f>
        <v>1.676346755910612E-2</v>
      </c>
      <c r="U929" s="2" t="s">
        <v>33</v>
      </c>
      <c r="V929" s="2" t="s">
        <v>136</v>
      </c>
      <c r="W929" s="2" t="s">
        <v>137</v>
      </c>
      <c r="X929" s="2" t="s">
        <v>1678</v>
      </c>
      <c r="Y929" s="2">
        <v>22901</v>
      </c>
      <c r="Z929" s="10">
        <v>42162</v>
      </c>
      <c r="AA929" s="14" t="str">
        <f>TEXT(Table1[[#This Row],[Order Date]],"mmmm")</f>
        <v>June</v>
      </c>
      <c r="AB929" s="8" t="str">
        <f>TEXT(Table1[[#This Row],[Order Date]],"yyyy")</f>
        <v>2015</v>
      </c>
      <c r="AC929" s="10">
        <v>42167</v>
      </c>
      <c r="AD929" s="2">
        <v>15.527999999999999</v>
      </c>
      <c r="AE929" s="2">
        <v>3</v>
      </c>
      <c r="AF929" s="2">
        <v>926.3</v>
      </c>
      <c r="AG929" s="2">
        <v>86723</v>
      </c>
      <c r="AH929" s="7" t="str">
        <f>IF(COUNTIF(Returns!$A$2:$A$1635,Orders!AG929)&gt;0,"Returned","Not Returned")</f>
        <v>Not Returned</v>
      </c>
    </row>
    <row r="930" spans="5:34" ht="12.75" customHeight="1" thickTop="1" thickBot="1">
      <c r="E930" s="11">
        <v>25067</v>
      </c>
      <c r="F930" s="12" t="s">
        <v>106</v>
      </c>
      <c r="G930" s="12">
        <v>0.08</v>
      </c>
      <c r="H930" s="12">
        <v>55.48</v>
      </c>
      <c r="I930" s="12">
        <v>14.3</v>
      </c>
      <c r="J930" s="12">
        <v>1672</v>
      </c>
      <c r="K930" s="7" t="str">
        <f>IF(COUNTIF(Table1[Customer ID],Table1[[#This Row],[Customer ID]])&gt;1,"Repeat Customer","One-Time Customer")</f>
        <v>Repeat Customer</v>
      </c>
      <c r="L930" s="12" t="s">
        <v>1677</v>
      </c>
      <c r="M930" s="12" t="s">
        <v>49</v>
      </c>
      <c r="N930" s="12" t="s">
        <v>58</v>
      </c>
      <c r="O930" s="12" t="s">
        <v>29</v>
      </c>
      <c r="P930" s="12" t="s">
        <v>93</v>
      </c>
      <c r="Q930" s="12" t="s">
        <v>59</v>
      </c>
      <c r="R930" s="12" t="s">
        <v>94</v>
      </c>
      <c r="S930" s="12">
        <v>0.37</v>
      </c>
      <c r="T930" s="7">
        <f>Table1[[#This Row],[Profit]]/Table1[[#This Row],[Sales]]</f>
        <v>-0.23931736920840715</v>
      </c>
      <c r="U930" s="12" t="s">
        <v>33</v>
      </c>
      <c r="V930" s="12" t="s">
        <v>136</v>
      </c>
      <c r="W930" s="12" t="s">
        <v>137</v>
      </c>
      <c r="X930" s="12" t="s">
        <v>1678</v>
      </c>
      <c r="Y930" s="12">
        <v>22901</v>
      </c>
      <c r="Z930" s="13">
        <v>42162</v>
      </c>
      <c r="AA930" s="14" t="str">
        <f>TEXT(Table1[[#This Row],[Order Date]],"mmmm")</f>
        <v>June</v>
      </c>
      <c r="AB930" s="8" t="str">
        <f>TEXT(Table1[[#This Row],[Order Date]],"yyyy")</f>
        <v>2015</v>
      </c>
      <c r="AC930" s="13">
        <v>42164</v>
      </c>
      <c r="AD930" s="12">
        <v>-225.56379999999999</v>
      </c>
      <c r="AE930" s="12">
        <v>17</v>
      </c>
      <c r="AF930" s="12">
        <v>942.53</v>
      </c>
      <c r="AG930" s="12">
        <v>86723</v>
      </c>
      <c r="AH930" s="7" t="str">
        <f>IF(COUNTIF(Returns!$A$2:$A$1635,Orders!AG930)&gt;0,"Returned","Not Returned")</f>
        <v>Not Returned</v>
      </c>
    </row>
    <row r="931" spans="5:34" ht="12.75" customHeight="1" thickTop="1" thickBot="1">
      <c r="E931" s="9">
        <v>18150</v>
      </c>
      <c r="F931" s="2" t="s">
        <v>56</v>
      </c>
      <c r="G931" s="2">
        <v>7.0000000000000007E-2</v>
      </c>
      <c r="H931" s="2">
        <v>13.73</v>
      </c>
      <c r="I931" s="2">
        <v>6.85</v>
      </c>
      <c r="J931" s="2">
        <v>1679</v>
      </c>
      <c r="K931" s="7" t="str">
        <f>IF(COUNTIF(Table1[Customer ID],Table1[[#This Row],[Customer ID]])&gt;1,"Repeat Customer","One-Time Customer")</f>
        <v>One-Time Customer</v>
      </c>
      <c r="L931" s="2" t="s">
        <v>1679</v>
      </c>
      <c r="M931" s="2" t="s">
        <v>49</v>
      </c>
      <c r="N931" s="2" t="s">
        <v>114</v>
      </c>
      <c r="O931" s="2" t="s">
        <v>41</v>
      </c>
      <c r="P931" s="2" t="s">
        <v>50</v>
      </c>
      <c r="Q931" s="2" t="s">
        <v>31</v>
      </c>
      <c r="R931" s="2" t="s">
        <v>647</v>
      </c>
      <c r="S931" s="2">
        <v>0.54</v>
      </c>
      <c r="T931" s="7">
        <f>Table1[[#This Row],[Profit]]/Table1[[#This Row],[Sales]]</f>
        <v>-8.2128397917871604E-2</v>
      </c>
      <c r="U931" s="2" t="s">
        <v>33</v>
      </c>
      <c r="V931" s="2" t="s">
        <v>53</v>
      </c>
      <c r="W931" s="2" t="s">
        <v>154</v>
      </c>
      <c r="X931" s="2" t="s">
        <v>1680</v>
      </c>
      <c r="Y931" s="2">
        <v>45324</v>
      </c>
      <c r="Z931" s="10">
        <v>42083</v>
      </c>
      <c r="AA931" s="14" t="str">
        <f>TEXT(Table1[[#This Row],[Order Date]],"mmmm")</f>
        <v>March</v>
      </c>
      <c r="AB931" s="8" t="str">
        <f>TEXT(Table1[[#This Row],[Order Date]],"yyyy")</f>
        <v>2015</v>
      </c>
      <c r="AC931" s="10">
        <v>42084</v>
      </c>
      <c r="AD931" s="2">
        <v>-22.72</v>
      </c>
      <c r="AE931" s="2">
        <v>21</v>
      </c>
      <c r="AF931" s="2">
        <v>276.64</v>
      </c>
      <c r="AG931" s="2">
        <v>86646</v>
      </c>
      <c r="AH931" s="7" t="str">
        <f>IF(COUNTIF(Returns!$A$2:$A$1635,Orders!AG931)&gt;0,"Returned","Not Returned")</f>
        <v>Not Returned</v>
      </c>
    </row>
    <row r="932" spans="5:34" ht="12.75" customHeight="1" thickTop="1" thickBot="1">
      <c r="E932" s="11">
        <v>23524</v>
      </c>
      <c r="F932" s="12" t="s">
        <v>106</v>
      </c>
      <c r="G932" s="12">
        <v>0.09</v>
      </c>
      <c r="H932" s="12">
        <v>30.98</v>
      </c>
      <c r="I932" s="12">
        <v>19.510000000000002</v>
      </c>
      <c r="J932" s="12">
        <v>1680</v>
      </c>
      <c r="K932" s="7" t="str">
        <f>IF(COUNTIF(Table1[Customer ID],Table1[[#This Row],[Customer ID]])&gt;1,"Repeat Customer","One-Time Customer")</f>
        <v>Repeat Customer</v>
      </c>
      <c r="L932" s="12" t="s">
        <v>1681</v>
      </c>
      <c r="M932" s="12" t="s">
        <v>49</v>
      </c>
      <c r="N932" s="12" t="s">
        <v>114</v>
      </c>
      <c r="O932" s="12" t="s">
        <v>29</v>
      </c>
      <c r="P932" s="12" t="s">
        <v>69</v>
      </c>
      <c r="Q932" s="12" t="s">
        <v>59</v>
      </c>
      <c r="R932" s="12" t="s">
        <v>1682</v>
      </c>
      <c r="S932" s="12">
        <v>0.36</v>
      </c>
      <c r="T932" s="7">
        <f>Table1[[#This Row],[Profit]]/Table1[[#This Row],[Sales]]</f>
        <v>-0.31776845050717034</v>
      </c>
      <c r="U932" s="12" t="s">
        <v>33</v>
      </c>
      <c r="V932" s="12" t="s">
        <v>53</v>
      </c>
      <c r="W932" s="12" t="s">
        <v>154</v>
      </c>
      <c r="X932" s="12" t="s">
        <v>393</v>
      </c>
      <c r="Y932" s="12">
        <v>45014</v>
      </c>
      <c r="Z932" s="13">
        <v>42127</v>
      </c>
      <c r="AA932" s="14" t="str">
        <f>TEXT(Table1[[#This Row],[Order Date]],"mmmm")</f>
        <v>May</v>
      </c>
      <c r="AB932" s="8" t="str">
        <f>TEXT(Table1[[#This Row],[Order Date]],"yyyy")</f>
        <v>2015</v>
      </c>
      <c r="AC932" s="13">
        <v>42129</v>
      </c>
      <c r="AD932" s="12">
        <v>-163.53</v>
      </c>
      <c r="AE932" s="12">
        <v>18</v>
      </c>
      <c r="AF932" s="12">
        <v>514.62</v>
      </c>
      <c r="AG932" s="12">
        <v>86645</v>
      </c>
      <c r="AH932" s="7" t="str">
        <f>IF(COUNTIF(Returns!$A$2:$A$1635,Orders!AG932)&gt;0,"Returned","Not Returned")</f>
        <v>Not Returned</v>
      </c>
    </row>
    <row r="933" spans="5:34" ht="12.75" customHeight="1" thickTop="1" thickBot="1">
      <c r="E933" s="9">
        <v>23525</v>
      </c>
      <c r="F933" s="2" t="s">
        <v>106</v>
      </c>
      <c r="G933" s="2">
        <v>0.03</v>
      </c>
      <c r="H933" s="2">
        <v>49.34</v>
      </c>
      <c r="I933" s="2">
        <v>10.25</v>
      </c>
      <c r="J933" s="2">
        <v>1680</v>
      </c>
      <c r="K933" s="7" t="str">
        <f>IF(COUNTIF(Table1[Customer ID],Table1[[#This Row],[Customer ID]])&gt;1,"Repeat Customer","One-Time Customer")</f>
        <v>Repeat Customer</v>
      </c>
      <c r="L933" s="2" t="s">
        <v>1681</v>
      </c>
      <c r="M933" s="2" t="s">
        <v>49</v>
      </c>
      <c r="N933" s="2" t="s">
        <v>114</v>
      </c>
      <c r="O933" s="2" t="s">
        <v>41</v>
      </c>
      <c r="P933" s="2" t="s">
        <v>50</v>
      </c>
      <c r="Q933" s="2" t="s">
        <v>236</v>
      </c>
      <c r="R933" s="2" t="s">
        <v>1683</v>
      </c>
      <c r="S933" s="2">
        <v>0.56999999999999995</v>
      </c>
      <c r="T933" s="7">
        <f>Table1[[#This Row],[Profit]]/Table1[[#This Row],[Sales]]</f>
        <v>0.67876719032936905</v>
      </c>
      <c r="U933" s="2" t="s">
        <v>33</v>
      </c>
      <c r="V933" s="2" t="s">
        <v>53</v>
      </c>
      <c r="W933" s="2" t="s">
        <v>154</v>
      </c>
      <c r="X933" s="2" t="s">
        <v>393</v>
      </c>
      <c r="Y933" s="2">
        <v>45014</v>
      </c>
      <c r="Z933" s="10">
        <v>42127</v>
      </c>
      <c r="AA933" s="14" t="str">
        <f>TEXT(Table1[[#This Row],[Order Date]],"mmmm")</f>
        <v>May</v>
      </c>
      <c r="AB933" s="8" t="str">
        <f>TEXT(Table1[[#This Row],[Order Date]],"yyyy")</f>
        <v>2015</v>
      </c>
      <c r="AC933" s="10">
        <v>42129</v>
      </c>
      <c r="AD933" s="2">
        <v>554.77</v>
      </c>
      <c r="AE933" s="2">
        <v>17</v>
      </c>
      <c r="AF933" s="2">
        <v>817.32</v>
      </c>
      <c r="AG933" s="2">
        <v>86645</v>
      </c>
      <c r="AH933" s="7" t="str">
        <f>IF(COUNTIF(Returns!$A$2:$A$1635,Orders!AG933)&gt;0,"Returned","Not Returned")</f>
        <v>Not Returned</v>
      </c>
    </row>
    <row r="934" spans="5:34" ht="12.75" customHeight="1" thickTop="1" thickBot="1">
      <c r="E934" s="11">
        <v>1976</v>
      </c>
      <c r="F934" s="12" t="s">
        <v>37</v>
      </c>
      <c r="G934" s="12">
        <v>0.04</v>
      </c>
      <c r="H934" s="12">
        <v>6.28</v>
      </c>
      <c r="I934" s="12">
        <v>5.41</v>
      </c>
      <c r="J934" s="12">
        <v>1682</v>
      </c>
      <c r="K934" s="7" t="str">
        <f>IF(COUNTIF(Table1[Customer ID],Table1[[#This Row],[Customer ID]])&gt;1,"Repeat Customer","One-Time Customer")</f>
        <v>Repeat Customer</v>
      </c>
      <c r="L934" s="12" t="s">
        <v>1684</v>
      </c>
      <c r="M934" s="12" t="s">
        <v>49</v>
      </c>
      <c r="N934" s="12" t="s">
        <v>114</v>
      </c>
      <c r="O934" s="12" t="s">
        <v>41</v>
      </c>
      <c r="P934" s="12" t="s">
        <v>50</v>
      </c>
      <c r="Q934" s="12" t="s">
        <v>59</v>
      </c>
      <c r="R934" s="12" t="s">
        <v>1685</v>
      </c>
      <c r="S934" s="12">
        <v>0.53</v>
      </c>
      <c r="T934" s="7">
        <f>Table1[[#This Row],[Profit]]/Table1[[#This Row],[Sales]]</f>
        <v>-0.13491282339707536</v>
      </c>
      <c r="U934" s="12" t="s">
        <v>33</v>
      </c>
      <c r="V934" s="12" t="s">
        <v>61</v>
      </c>
      <c r="W934" s="12" t="s">
        <v>178</v>
      </c>
      <c r="X934" s="12" t="s">
        <v>179</v>
      </c>
      <c r="Y934" s="12">
        <v>60611</v>
      </c>
      <c r="Z934" s="13">
        <v>42049</v>
      </c>
      <c r="AA934" s="14" t="str">
        <f>TEXT(Table1[[#This Row],[Order Date]],"mmmm")</f>
        <v>February</v>
      </c>
      <c r="AB934" s="8" t="str">
        <f>TEXT(Table1[[#This Row],[Order Date]],"yyyy")</f>
        <v>2015</v>
      </c>
      <c r="AC934" s="13">
        <v>42051</v>
      </c>
      <c r="AD934" s="12">
        <v>-38.380000000000003</v>
      </c>
      <c r="AE934" s="12">
        <v>43</v>
      </c>
      <c r="AF934" s="12">
        <v>284.48</v>
      </c>
      <c r="AG934" s="12">
        <v>14115</v>
      </c>
      <c r="AH934" s="7" t="str">
        <f>IF(COUNTIF(Returns!$A$2:$A$1635,Orders!AG934)&gt;0,"Returned","Not Returned")</f>
        <v>Not Returned</v>
      </c>
    </row>
    <row r="935" spans="5:34" ht="12.75" customHeight="1" thickTop="1" thickBot="1">
      <c r="E935" s="9">
        <v>5358</v>
      </c>
      <c r="F935" s="2" t="s">
        <v>37</v>
      </c>
      <c r="G935" s="2">
        <v>0.08</v>
      </c>
      <c r="H935" s="2">
        <v>4.9800000000000004</v>
      </c>
      <c r="I935" s="2">
        <v>4.7</v>
      </c>
      <c r="J935" s="2">
        <v>1682</v>
      </c>
      <c r="K935" s="7" t="str">
        <f>IF(COUNTIF(Table1[Customer ID],Table1[[#This Row],[Customer ID]])&gt;1,"Repeat Customer","One-Time Customer")</f>
        <v>Repeat Customer</v>
      </c>
      <c r="L935" s="2" t="s">
        <v>1684</v>
      </c>
      <c r="M935" s="2" t="s">
        <v>49</v>
      </c>
      <c r="N935" s="2" t="s">
        <v>114</v>
      </c>
      <c r="O935" s="2" t="s">
        <v>29</v>
      </c>
      <c r="P935" s="2" t="s">
        <v>93</v>
      </c>
      <c r="Q935" s="2" t="s">
        <v>59</v>
      </c>
      <c r="R935" s="2" t="s">
        <v>1686</v>
      </c>
      <c r="S935" s="2">
        <v>0.38</v>
      </c>
      <c r="T935" s="7">
        <f>Table1[[#This Row],[Profit]]/Table1[[#This Row],[Sales]]</f>
        <v>-0.24935835029648643</v>
      </c>
      <c r="U935" s="2" t="s">
        <v>33</v>
      </c>
      <c r="V935" s="2" t="s">
        <v>61</v>
      </c>
      <c r="W935" s="2" t="s">
        <v>178</v>
      </c>
      <c r="X935" s="2" t="s">
        <v>179</v>
      </c>
      <c r="Y935" s="2">
        <v>60611</v>
      </c>
      <c r="Z935" s="10">
        <v>42077</v>
      </c>
      <c r="AA935" s="14" t="str">
        <f>TEXT(Table1[[#This Row],[Order Date]],"mmmm")</f>
        <v>March</v>
      </c>
      <c r="AB935" s="8" t="str">
        <f>TEXT(Table1[[#This Row],[Order Date]],"yyyy")</f>
        <v>2015</v>
      </c>
      <c r="AC935" s="10">
        <v>42078</v>
      </c>
      <c r="AD935" s="2">
        <v>-56.35</v>
      </c>
      <c r="AE935" s="2">
        <v>47</v>
      </c>
      <c r="AF935" s="2">
        <v>225.98</v>
      </c>
      <c r="AG935" s="2">
        <v>38080</v>
      </c>
      <c r="AH935" s="7" t="str">
        <f>IF(COUNTIF(Returns!$A$2:$A$1635,Orders!AG935)&gt;0,"Returned","Not Returned")</f>
        <v>Not Returned</v>
      </c>
    </row>
    <row r="936" spans="5:34" ht="12.75" customHeight="1" thickTop="1" thickBot="1">
      <c r="E936" s="11">
        <v>19976</v>
      </c>
      <c r="F936" s="12" t="s">
        <v>37</v>
      </c>
      <c r="G936" s="12">
        <v>0.04</v>
      </c>
      <c r="H936" s="12">
        <v>6.28</v>
      </c>
      <c r="I936" s="12">
        <v>5.41</v>
      </c>
      <c r="J936" s="12">
        <v>1683</v>
      </c>
      <c r="K936" s="7" t="str">
        <f>IF(COUNTIF(Table1[Customer ID],Table1[[#This Row],[Customer ID]])&gt;1,"Repeat Customer","One-Time Customer")</f>
        <v>Repeat Customer</v>
      </c>
      <c r="L936" s="12" t="s">
        <v>1687</v>
      </c>
      <c r="M936" s="12" t="s">
        <v>49</v>
      </c>
      <c r="N936" s="12" t="s">
        <v>114</v>
      </c>
      <c r="O936" s="12" t="s">
        <v>41</v>
      </c>
      <c r="P936" s="12" t="s">
        <v>50</v>
      </c>
      <c r="Q936" s="12" t="s">
        <v>59</v>
      </c>
      <c r="R936" s="12" t="s">
        <v>1685</v>
      </c>
      <c r="S936" s="12">
        <v>0.53</v>
      </c>
      <c r="T936" s="7">
        <f>Table1[[#This Row],[Profit]]/Table1[[#This Row],[Sales]]</f>
        <v>-0.27425587467362927</v>
      </c>
      <c r="U936" s="12" t="s">
        <v>33</v>
      </c>
      <c r="V936" s="12" t="s">
        <v>61</v>
      </c>
      <c r="W936" s="12" t="s">
        <v>130</v>
      </c>
      <c r="X936" s="12" t="s">
        <v>1688</v>
      </c>
      <c r="Y936" s="12">
        <v>77301</v>
      </c>
      <c r="Z936" s="13">
        <v>42049</v>
      </c>
      <c r="AA936" s="14" t="str">
        <f>TEXT(Table1[[#This Row],[Order Date]],"mmmm")</f>
        <v>February</v>
      </c>
      <c r="AB936" s="8" t="str">
        <f>TEXT(Table1[[#This Row],[Order Date]],"yyyy")</f>
        <v>2015</v>
      </c>
      <c r="AC936" s="13">
        <v>42051</v>
      </c>
      <c r="AD936" s="12">
        <v>-19.957600000000003</v>
      </c>
      <c r="AE936" s="12">
        <v>11</v>
      </c>
      <c r="AF936" s="12">
        <v>72.77</v>
      </c>
      <c r="AG936" s="12">
        <v>90612</v>
      </c>
      <c r="AH936" s="7" t="str">
        <f>IF(COUNTIF(Returns!$A$2:$A$1635,Orders!AG936)&gt;0,"Returned","Not Returned")</f>
        <v>Not Returned</v>
      </c>
    </row>
    <row r="937" spans="5:34" ht="12.75" customHeight="1" thickTop="1" thickBot="1">
      <c r="E937" s="9">
        <v>23358</v>
      </c>
      <c r="F937" s="2" t="s">
        <v>37</v>
      </c>
      <c r="G937" s="2">
        <v>0.08</v>
      </c>
      <c r="H937" s="2">
        <v>4.9800000000000004</v>
      </c>
      <c r="I937" s="2">
        <v>4.7</v>
      </c>
      <c r="J937" s="2">
        <v>1683</v>
      </c>
      <c r="K937" s="7" t="str">
        <f>IF(COUNTIF(Table1[Customer ID],Table1[[#This Row],[Customer ID]])&gt;1,"Repeat Customer","One-Time Customer")</f>
        <v>Repeat Customer</v>
      </c>
      <c r="L937" s="2" t="s">
        <v>1687</v>
      </c>
      <c r="M937" s="2" t="s">
        <v>49</v>
      </c>
      <c r="N937" s="2" t="s">
        <v>114</v>
      </c>
      <c r="O937" s="2" t="s">
        <v>29</v>
      </c>
      <c r="P937" s="2" t="s">
        <v>93</v>
      </c>
      <c r="Q937" s="2" t="s">
        <v>59</v>
      </c>
      <c r="R937" s="2" t="s">
        <v>1686</v>
      </c>
      <c r="S937" s="2">
        <v>0.38</v>
      </c>
      <c r="T937" s="7">
        <f>Table1[[#This Row],[Profit]]/Table1[[#This Row],[Sales]]</f>
        <v>-0.97660311958405543</v>
      </c>
      <c r="U937" s="2" t="s">
        <v>33</v>
      </c>
      <c r="V937" s="2" t="s">
        <v>61</v>
      </c>
      <c r="W937" s="2" t="s">
        <v>130</v>
      </c>
      <c r="X937" s="2" t="s">
        <v>1688</v>
      </c>
      <c r="Y937" s="2">
        <v>77301</v>
      </c>
      <c r="Z937" s="10">
        <v>42077</v>
      </c>
      <c r="AA937" s="14" t="str">
        <f>TEXT(Table1[[#This Row],[Order Date]],"mmmm")</f>
        <v>March</v>
      </c>
      <c r="AB937" s="8" t="str">
        <f>TEXT(Table1[[#This Row],[Order Date]],"yyyy")</f>
        <v>2015</v>
      </c>
      <c r="AC937" s="10">
        <v>42078</v>
      </c>
      <c r="AD937" s="2">
        <v>-56.35</v>
      </c>
      <c r="AE937" s="2">
        <v>12</v>
      </c>
      <c r="AF937" s="2">
        <v>57.7</v>
      </c>
      <c r="AG937" s="2">
        <v>90613</v>
      </c>
      <c r="AH937" s="7" t="str">
        <f>IF(COUNTIF(Returns!$A$2:$A$1635,Orders!AG937)&gt;0,"Returned","Not Returned")</f>
        <v>Not Returned</v>
      </c>
    </row>
    <row r="938" spans="5:34" ht="12.75" customHeight="1" thickTop="1" thickBot="1">
      <c r="E938" s="11">
        <v>19751</v>
      </c>
      <c r="F938" s="12" t="s">
        <v>106</v>
      </c>
      <c r="G938" s="12">
        <v>0.08</v>
      </c>
      <c r="H938" s="12">
        <v>2.08</v>
      </c>
      <c r="I938" s="12">
        <v>5.33</v>
      </c>
      <c r="J938" s="12">
        <v>1686</v>
      </c>
      <c r="K938" s="7" t="str">
        <f>IF(COUNTIF(Table1[Customer ID],Table1[[#This Row],[Customer ID]])&gt;1,"Repeat Customer","One-Time Customer")</f>
        <v>One-Time Customer</v>
      </c>
      <c r="L938" s="12" t="s">
        <v>1689</v>
      </c>
      <c r="M938" s="12" t="s">
        <v>49</v>
      </c>
      <c r="N938" s="12" t="s">
        <v>28</v>
      </c>
      <c r="O938" s="12" t="s">
        <v>41</v>
      </c>
      <c r="P938" s="12" t="s">
        <v>50</v>
      </c>
      <c r="Q938" s="12" t="s">
        <v>59</v>
      </c>
      <c r="R938" s="12" t="s">
        <v>744</v>
      </c>
      <c r="S938" s="12">
        <v>0.43</v>
      </c>
      <c r="T938" s="7">
        <f>Table1[[#This Row],[Profit]]/Table1[[#This Row],[Sales]]</f>
        <v>-6.5587188612099636</v>
      </c>
      <c r="U938" s="12" t="s">
        <v>33</v>
      </c>
      <c r="V938" s="12" t="s">
        <v>61</v>
      </c>
      <c r="W938" s="12" t="s">
        <v>178</v>
      </c>
      <c r="X938" s="12" t="s">
        <v>1690</v>
      </c>
      <c r="Y938" s="12">
        <v>60123</v>
      </c>
      <c r="Z938" s="13">
        <v>42066</v>
      </c>
      <c r="AA938" s="14" t="str">
        <f>TEXT(Table1[[#This Row],[Order Date]],"mmmm")</f>
        <v>March</v>
      </c>
      <c r="AB938" s="8" t="str">
        <f>TEXT(Table1[[#This Row],[Order Date]],"yyyy")</f>
        <v>2015</v>
      </c>
      <c r="AC938" s="13">
        <v>42073</v>
      </c>
      <c r="AD938" s="12">
        <v>-129.01</v>
      </c>
      <c r="AE938" s="12">
        <v>9</v>
      </c>
      <c r="AF938" s="12">
        <v>19.670000000000002</v>
      </c>
      <c r="AG938" s="12">
        <v>86973</v>
      </c>
      <c r="AH938" s="7" t="str">
        <f>IF(COUNTIF(Returns!$A$2:$A$1635,Orders!AG938)&gt;0,"Returned","Not Returned")</f>
        <v>Not Returned</v>
      </c>
    </row>
    <row r="939" spans="5:34" ht="12.75" customHeight="1" thickTop="1" thickBot="1">
      <c r="E939" s="9">
        <v>25690</v>
      </c>
      <c r="F939" s="2" t="s">
        <v>25</v>
      </c>
      <c r="G939" s="2">
        <v>0</v>
      </c>
      <c r="H939" s="2">
        <v>48.91</v>
      </c>
      <c r="I939" s="2">
        <v>35</v>
      </c>
      <c r="J939" s="2">
        <v>1689</v>
      </c>
      <c r="K939" s="7" t="str">
        <f>IF(COUNTIF(Table1[Customer ID],Table1[[#This Row],[Customer ID]])&gt;1,"Repeat Customer","One-Time Customer")</f>
        <v>One-Time Customer</v>
      </c>
      <c r="L939" s="2" t="s">
        <v>1691</v>
      </c>
      <c r="M939" s="2" t="s">
        <v>49</v>
      </c>
      <c r="N939" s="2" t="s">
        <v>28</v>
      </c>
      <c r="O939" s="2" t="s">
        <v>29</v>
      </c>
      <c r="P939" s="2" t="s">
        <v>141</v>
      </c>
      <c r="Q939" s="2" t="s">
        <v>236</v>
      </c>
      <c r="R939" s="2" t="s">
        <v>1692</v>
      </c>
      <c r="S939" s="2">
        <v>0.83</v>
      </c>
      <c r="T939" s="7">
        <f>Table1[[#This Row],[Profit]]/Table1[[#This Row],[Sales]]</f>
        <v>-1.2206530818391967</v>
      </c>
      <c r="U939" s="2" t="s">
        <v>33</v>
      </c>
      <c r="V939" s="2" t="s">
        <v>61</v>
      </c>
      <c r="W939" s="2" t="s">
        <v>703</v>
      </c>
      <c r="X939" s="2" t="s">
        <v>1623</v>
      </c>
      <c r="Y939" s="2">
        <v>46322</v>
      </c>
      <c r="Z939" s="10">
        <v>42087</v>
      </c>
      <c r="AA939" s="14" t="str">
        <f>TEXT(Table1[[#This Row],[Order Date]],"mmmm")</f>
        <v>March</v>
      </c>
      <c r="AB939" s="8" t="str">
        <f>TEXT(Table1[[#This Row],[Order Date]],"yyyy")</f>
        <v>2015</v>
      </c>
      <c r="AC939" s="10">
        <v>42088</v>
      </c>
      <c r="AD939" s="2">
        <v>-628.38</v>
      </c>
      <c r="AE939" s="2">
        <v>10</v>
      </c>
      <c r="AF939" s="2">
        <v>514.79</v>
      </c>
      <c r="AG939" s="2">
        <v>91077</v>
      </c>
      <c r="AH939" s="7" t="str">
        <f>IF(COUNTIF(Returns!$A$2:$A$1635,Orders!AG939)&gt;0,"Returned","Not Returned")</f>
        <v>Not Returned</v>
      </c>
    </row>
    <row r="940" spans="5:34" ht="12.75" customHeight="1" thickTop="1" thickBot="1">
      <c r="E940" s="11">
        <v>22798</v>
      </c>
      <c r="F940" s="12" t="s">
        <v>106</v>
      </c>
      <c r="G940" s="12">
        <v>0.05</v>
      </c>
      <c r="H940" s="12">
        <v>115.99</v>
      </c>
      <c r="I940" s="12">
        <v>5.26</v>
      </c>
      <c r="J940" s="12">
        <v>1690</v>
      </c>
      <c r="K940" s="7" t="str">
        <f>IF(COUNTIF(Table1[Customer ID],Table1[[#This Row],[Customer ID]])&gt;1,"Repeat Customer","One-Time Customer")</f>
        <v>Repeat Customer</v>
      </c>
      <c r="L940" s="12" t="s">
        <v>1693</v>
      </c>
      <c r="M940" s="12" t="s">
        <v>49</v>
      </c>
      <c r="N940" s="12" t="s">
        <v>28</v>
      </c>
      <c r="O940" s="12" t="s">
        <v>77</v>
      </c>
      <c r="P940" s="12" t="s">
        <v>78</v>
      </c>
      <c r="Q940" s="12" t="s">
        <v>59</v>
      </c>
      <c r="R940" s="12" t="s">
        <v>1694</v>
      </c>
      <c r="S940" s="12">
        <v>0.56999999999999995</v>
      </c>
      <c r="T940" s="7">
        <f>Table1[[#This Row],[Profit]]/Table1[[#This Row],[Sales]]</f>
        <v>0.69</v>
      </c>
      <c r="U940" s="12" t="s">
        <v>33</v>
      </c>
      <c r="V940" s="12" t="s">
        <v>53</v>
      </c>
      <c r="W940" s="12" t="s">
        <v>234</v>
      </c>
      <c r="X940" s="12" t="s">
        <v>1695</v>
      </c>
      <c r="Y940" s="12">
        <v>17112</v>
      </c>
      <c r="Z940" s="13">
        <v>42028</v>
      </c>
      <c r="AA940" s="14" t="str">
        <f>TEXT(Table1[[#This Row],[Order Date]],"mmmm")</f>
        <v>January</v>
      </c>
      <c r="AB940" s="8" t="str">
        <f>TEXT(Table1[[#This Row],[Order Date]],"yyyy")</f>
        <v>2015</v>
      </c>
      <c r="AC940" s="13">
        <v>42032</v>
      </c>
      <c r="AD940" s="12">
        <v>616.53569999999991</v>
      </c>
      <c r="AE940" s="12">
        <v>9</v>
      </c>
      <c r="AF940" s="12">
        <v>893.53</v>
      </c>
      <c r="AG940" s="12">
        <v>91076</v>
      </c>
      <c r="AH940" s="7" t="str">
        <f>IF(COUNTIF(Returns!$A$2:$A$1635,Orders!AG940)&gt;0,"Returned","Not Returned")</f>
        <v>Not Returned</v>
      </c>
    </row>
    <row r="941" spans="5:34" ht="12.75" customHeight="1" thickTop="1" thickBot="1">
      <c r="E941" s="9">
        <v>23626</v>
      </c>
      <c r="F941" s="2" t="s">
        <v>37</v>
      </c>
      <c r="G941" s="2">
        <v>0.09</v>
      </c>
      <c r="H941" s="2">
        <v>95.43</v>
      </c>
      <c r="I941" s="2">
        <v>19.989999999999998</v>
      </c>
      <c r="J941" s="2">
        <v>1690</v>
      </c>
      <c r="K941" s="7" t="str">
        <f>IF(COUNTIF(Table1[Customer ID],Table1[[#This Row],[Customer ID]])&gt;1,"Repeat Customer","One-Time Customer")</f>
        <v>Repeat Customer</v>
      </c>
      <c r="L941" s="2" t="s">
        <v>1693</v>
      </c>
      <c r="M941" s="2" t="s">
        <v>49</v>
      </c>
      <c r="N941" s="2" t="s">
        <v>28</v>
      </c>
      <c r="O941" s="2" t="s">
        <v>29</v>
      </c>
      <c r="P941" s="2" t="s">
        <v>141</v>
      </c>
      <c r="Q941" s="2" t="s">
        <v>59</v>
      </c>
      <c r="R941" s="2" t="s">
        <v>849</v>
      </c>
      <c r="S941" s="2">
        <v>0.79</v>
      </c>
      <c r="T941" s="7">
        <f>Table1[[#This Row],[Profit]]/Table1[[#This Row],[Sales]]</f>
        <v>-6.9748246980911574E-2</v>
      </c>
      <c r="U941" s="2" t="s">
        <v>33</v>
      </c>
      <c r="V941" s="2" t="s">
        <v>53</v>
      </c>
      <c r="W941" s="2" t="s">
        <v>234</v>
      </c>
      <c r="X941" s="2" t="s">
        <v>1695</v>
      </c>
      <c r="Y941" s="2">
        <v>17112</v>
      </c>
      <c r="Z941" s="10">
        <v>42156</v>
      </c>
      <c r="AA941" s="14" t="str">
        <f>TEXT(Table1[[#This Row],[Order Date]],"mmmm")</f>
        <v>June</v>
      </c>
      <c r="AB941" s="8" t="str">
        <f>TEXT(Table1[[#This Row],[Order Date]],"yyyy")</f>
        <v>2015</v>
      </c>
      <c r="AC941" s="10">
        <v>42157</v>
      </c>
      <c r="AD941" s="2">
        <v>-143.23500000000001</v>
      </c>
      <c r="AE941" s="2">
        <v>22</v>
      </c>
      <c r="AF941" s="2">
        <v>2053.6</v>
      </c>
      <c r="AG941" s="2">
        <v>91078</v>
      </c>
      <c r="AH941" s="7" t="str">
        <f>IF(COUNTIF(Returns!$A$2:$A$1635,Orders!AG941)&gt;0,"Returned","Not Returned")</f>
        <v>Not Returned</v>
      </c>
    </row>
    <row r="942" spans="5:34" ht="12.75" customHeight="1" thickTop="1" thickBot="1">
      <c r="E942" s="11">
        <v>19481</v>
      </c>
      <c r="F942" s="12" t="s">
        <v>37</v>
      </c>
      <c r="G942" s="12">
        <v>0</v>
      </c>
      <c r="H942" s="12">
        <v>6.84</v>
      </c>
      <c r="I942" s="12">
        <v>8.3699999999999992</v>
      </c>
      <c r="J942" s="12">
        <v>1692</v>
      </c>
      <c r="K942" s="7" t="str">
        <f>IF(COUNTIF(Table1[Customer ID],Table1[[#This Row],[Customer ID]])&gt;1,"Repeat Customer","One-Time Customer")</f>
        <v>One-Time Customer</v>
      </c>
      <c r="L942" s="12" t="s">
        <v>1696</v>
      </c>
      <c r="M942" s="12" t="s">
        <v>49</v>
      </c>
      <c r="N942" s="12" t="s">
        <v>114</v>
      </c>
      <c r="O942" s="12" t="s">
        <v>29</v>
      </c>
      <c r="P942" s="12" t="s">
        <v>174</v>
      </c>
      <c r="Q942" s="12" t="s">
        <v>51</v>
      </c>
      <c r="R942" s="12" t="s">
        <v>1697</v>
      </c>
      <c r="S942" s="12">
        <v>0.57999999999999996</v>
      </c>
      <c r="T942" s="7">
        <f>Table1[[#This Row],[Profit]]/Table1[[#This Row],[Sales]]</f>
        <v>-3.2510319345473739</v>
      </c>
      <c r="U942" s="12" t="s">
        <v>33</v>
      </c>
      <c r="V942" s="12" t="s">
        <v>61</v>
      </c>
      <c r="W942" s="12" t="s">
        <v>183</v>
      </c>
      <c r="X942" s="12" t="s">
        <v>331</v>
      </c>
      <c r="Y942" s="12">
        <v>67114</v>
      </c>
      <c r="Z942" s="13">
        <v>42027</v>
      </c>
      <c r="AA942" s="14" t="str">
        <f>TEXT(Table1[[#This Row],[Order Date]],"mmmm")</f>
        <v>January</v>
      </c>
      <c r="AB942" s="8" t="str">
        <f>TEXT(Table1[[#This Row],[Order Date]],"yyyy")</f>
        <v>2015</v>
      </c>
      <c r="AC942" s="13">
        <v>42028</v>
      </c>
      <c r="AD942" s="12">
        <v>-123.1816</v>
      </c>
      <c r="AE942" s="12">
        <v>5</v>
      </c>
      <c r="AF942" s="12">
        <v>37.89</v>
      </c>
      <c r="AG942" s="12">
        <v>90189</v>
      </c>
      <c r="AH942" s="7" t="str">
        <f>IF(COUNTIF(Returns!$A$2:$A$1635,Orders!AG942)&gt;0,"Returned","Not Returned")</f>
        <v>Not Returned</v>
      </c>
    </row>
    <row r="943" spans="5:34" ht="12.75" customHeight="1" thickTop="1" thickBot="1">
      <c r="E943" s="9">
        <v>19482</v>
      </c>
      <c r="F943" s="2" t="s">
        <v>37</v>
      </c>
      <c r="G943" s="2">
        <v>7.0000000000000007E-2</v>
      </c>
      <c r="H943" s="2">
        <v>30.98</v>
      </c>
      <c r="I943" s="2">
        <v>5.76</v>
      </c>
      <c r="J943" s="2">
        <v>1693</v>
      </c>
      <c r="K943" s="7" t="str">
        <f>IF(COUNTIF(Table1[Customer ID],Table1[[#This Row],[Customer ID]])&gt;1,"Repeat Customer","One-Time Customer")</f>
        <v>Repeat Customer</v>
      </c>
      <c r="L943" s="2" t="s">
        <v>1698</v>
      </c>
      <c r="M943" s="2" t="s">
        <v>49</v>
      </c>
      <c r="N943" s="2" t="s">
        <v>114</v>
      </c>
      <c r="O943" s="2" t="s">
        <v>29</v>
      </c>
      <c r="P943" s="2" t="s">
        <v>93</v>
      </c>
      <c r="Q943" s="2" t="s">
        <v>59</v>
      </c>
      <c r="R943" s="2" t="s">
        <v>1343</v>
      </c>
      <c r="S943" s="2">
        <v>0.4</v>
      </c>
      <c r="T943" s="7">
        <f>Table1[[#This Row],[Profit]]/Table1[[#This Row],[Sales]]</f>
        <v>-8.3766252654236595E-2</v>
      </c>
      <c r="U943" s="2" t="s">
        <v>33</v>
      </c>
      <c r="V943" s="2" t="s">
        <v>136</v>
      </c>
      <c r="W943" s="2" t="s">
        <v>137</v>
      </c>
      <c r="X943" s="2" t="s">
        <v>1699</v>
      </c>
      <c r="Y943" s="2">
        <v>20190</v>
      </c>
      <c r="Z943" s="10">
        <v>42027</v>
      </c>
      <c r="AA943" s="14" t="str">
        <f>TEXT(Table1[[#This Row],[Order Date]],"mmmm")</f>
        <v>January</v>
      </c>
      <c r="AB943" s="8" t="str">
        <f>TEXT(Table1[[#This Row],[Order Date]],"yyyy")</f>
        <v>2015</v>
      </c>
      <c r="AC943" s="10">
        <v>42029</v>
      </c>
      <c r="AD943" s="2">
        <v>-28.798000000000002</v>
      </c>
      <c r="AE943" s="2">
        <v>11</v>
      </c>
      <c r="AF943" s="2">
        <v>343.79</v>
      </c>
      <c r="AG943" s="2">
        <v>90189</v>
      </c>
      <c r="AH943" s="7" t="str">
        <f>IF(COUNTIF(Returns!$A$2:$A$1635,Orders!AG943)&gt;0,"Returned","Not Returned")</f>
        <v>Not Returned</v>
      </c>
    </row>
    <row r="944" spans="5:34" ht="12.75" customHeight="1" thickTop="1" thickBot="1">
      <c r="E944" s="11">
        <v>21262</v>
      </c>
      <c r="F944" s="12" t="s">
        <v>106</v>
      </c>
      <c r="G944" s="12">
        <v>0.01</v>
      </c>
      <c r="H944" s="12">
        <v>15.67</v>
      </c>
      <c r="I944" s="12">
        <v>1.39</v>
      </c>
      <c r="J944" s="12">
        <v>1693</v>
      </c>
      <c r="K944" s="7" t="str">
        <f>IF(COUNTIF(Table1[Customer ID],Table1[[#This Row],[Customer ID]])&gt;1,"Repeat Customer","One-Time Customer")</f>
        <v>Repeat Customer</v>
      </c>
      <c r="L944" s="12" t="s">
        <v>1698</v>
      </c>
      <c r="M944" s="12" t="s">
        <v>27</v>
      </c>
      <c r="N944" s="12" t="s">
        <v>114</v>
      </c>
      <c r="O944" s="12" t="s">
        <v>29</v>
      </c>
      <c r="P944" s="12" t="s">
        <v>69</v>
      </c>
      <c r="Q944" s="12" t="s">
        <v>59</v>
      </c>
      <c r="R944" s="12" t="s">
        <v>1700</v>
      </c>
      <c r="S944" s="12">
        <v>0.38</v>
      </c>
      <c r="T944" s="7">
        <f>Table1[[#This Row],[Profit]]/Table1[[#This Row],[Sales]]</f>
        <v>-1.4566430963900261</v>
      </c>
      <c r="U944" s="12" t="s">
        <v>33</v>
      </c>
      <c r="V944" s="12" t="s">
        <v>136</v>
      </c>
      <c r="W944" s="12" t="s">
        <v>137</v>
      </c>
      <c r="X944" s="12" t="s">
        <v>1699</v>
      </c>
      <c r="Y944" s="12">
        <v>20190</v>
      </c>
      <c r="Z944" s="13">
        <v>42135</v>
      </c>
      <c r="AA944" s="14" t="str">
        <f>TEXT(Table1[[#This Row],[Order Date]],"mmmm")</f>
        <v>May</v>
      </c>
      <c r="AB944" s="8" t="str">
        <f>TEXT(Table1[[#This Row],[Order Date]],"yyyy")</f>
        <v>2015</v>
      </c>
      <c r="AC944" s="13">
        <v>42135</v>
      </c>
      <c r="AD944" s="12">
        <v>-273.98</v>
      </c>
      <c r="AE944" s="12">
        <v>11</v>
      </c>
      <c r="AF944" s="12">
        <v>188.09</v>
      </c>
      <c r="AG944" s="12">
        <v>90190</v>
      </c>
      <c r="AH944" s="7" t="str">
        <f>IF(COUNTIF(Returns!$A$2:$A$1635,Orders!AG944)&gt;0,"Returned","Not Returned")</f>
        <v>Not Returned</v>
      </c>
    </row>
    <row r="945" spans="5:34" ht="12.75" customHeight="1" thickTop="1" thickBot="1">
      <c r="E945" s="9">
        <v>24941</v>
      </c>
      <c r="F945" s="2" t="s">
        <v>56</v>
      </c>
      <c r="G945" s="2">
        <v>0</v>
      </c>
      <c r="H945" s="2">
        <v>13.43</v>
      </c>
      <c r="I945" s="2">
        <v>5.5</v>
      </c>
      <c r="J945" s="2">
        <v>1697</v>
      </c>
      <c r="K945" s="7" t="str">
        <f>IF(COUNTIF(Table1[Customer ID],Table1[[#This Row],[Customer ID]])&gt;1,"Repeat Customer","One-Time Customer")</f>
        <v>One-Time Customer</v>
      </c>
      <c r="L945" s="2" t="s">
        <v>1701</v>
      </c>
      <c r="M945" s="2" t="s">
        <v>49</v>
      </c>
      <c r="N945" s="2" t="s">
        <v>40</v>
      </c>
      <c r="O945" s="2" t="s">
        <v>29</v>
      </c>
      <c r="P945" s="2" t="s">
        <v>141</v>
      </c>
      <c r="Q945" s="2" t="s">
        <v>59</v>
      </c>
      <c r="R945" s="2" t="s">
        <v>1702</v>
      </c>
      <c r="S945" s="2">
        <v>0.56999999999999995</v>
      </c>
      <c r="T945" s="7">
        <f>Table1[[#This Row],[Profit]]/Table1[[#This Row],[Sales]]</f>
        <v>-1.9590705573568012</v>
      </c>
      <c r="U945" s="2" t="s">
        <v>33</v>
      </c>
      <c r="V945" s="2" t="s">
        <v>136</v>
      </c>
      <c r="W945" s="2" t="s">
        <v>958</v>
      </c>
      <c r="X945" s="2" t="s">
        <v>1703</v>
      </c>
      <c r="Y945" s="2">
        <v>71901</v>
      </c>
      <c r="Z945" s="10">
        <v>42020</v>
      </c>
      <c r="AA945" s="14" t="str">
        <f>TEXT(Table1[[#This Row],[Order Date]],"mmmm")</f>
        <v>January</v>
      </c>
      <c r="AB945" s="8" t="str">
        <f>TEXT(Table1[[#This Row],[Order Date]],"yyyy")</f>
        <v>2015</v>
      </c>
      <c r="AC945" s="10">
        <v>42021</v>
      </c>
      <c r="AD945" s="2">
        <v>-253.77800000000002</v>
      </c>
      <c r="AE945" s="2">
        <v>9</v>
      </c>
      <c r="AF945" s="2">
        <v>129.54</v>
      </c>
      <c r="AG945" s="2">
        <v>86338</v>
      </c>
      <c r="AH945" s="7" t="str">
        <f>IF(COUNTIF(Returns!$A$2:$A$1635,Orders!AG945)&gt;0,"Returned","Not Returned")</f>
        <v>Not Returned</v>
      </c>
    </row>
    <row r="946" spans="5:34" ht="12.75" customHeight="1" thickTop="1" thickBot="1">
      <c r="E946" s="11">
        <v>18275</v>
      </c>
      <c r="F946" s="12" t="s">
        <v>106</v>
      </c>
      <c r="G946" s="12">
        <v>0.05</v>
      </c>
      <c r="H946" s="12">
        <v>3.98</v>
      </c>
      <c r="I946" s="12">
        <v>5.26</v>
      </c>
      <c r="J946" s="12">
        <v>1699</v>
      </c>
      <c r="K946" s="7" t="str">
        <f>IF(COUNTIF(Table1[Customer ID],Table1[[#This Row],[Customer ID]])&gt;1,"Repeat Customer","One-Time Customer")</f>
        <v>Repeat Customer</v>
      </c>
      <c r="L946" s="12" t="s">
        <v>1704</v>
      </c>
      <c r="M946" s="12" t="s">
        <v>49</v>
      </c>
      <c r="N946" s="12" t="s">
        <v>58</v>
      </c>
      <c r="O946" s="12" t="s">
        <v>29</v>
      </c>
      <c r="P946" s="12" t="s">
        <v>109</v>
      </c>
      <c r="Q946" s="12" t="s">
        <v>59</v>
      </c>
      <c r="R946" s="12" t="s">
        <v>1705</v>
      </c>
      <c r="S946" s="12">
        <v>0.38</v>
      </c>
      <c r="T946" s="7">
        <f>Table1[[#This Row],[Profit]]/Table1[[#This Row],[Sales]]</f>
        <v>-3.0850424757281552</v>
      </c>
      <c r="U946" s="12" t="s">
        <v>33</v>
      </c>
      <c r="V946" s="12" t="s">
        <v>53</v>
      </c>
      <c r="W946" s="12" t="s">
        <v>234</v>
      </c>
      <c r="X946" s="12" t="s">
        <v>1706</v>
      </c>
      <c r="Y946" s="12">
        <v>19057</v>
      </c>
      <c r="Z946" s="13">
        <v>42088</v>
      </c>
      <c r="AA946" s="14" t="str">
        <f>TEXT(Table1[[#This Row],[Order Date]],"mmmm")</f>
        <v>March</v>
      </c>
      <c r="AB946" s="8" t="str">
        <f>TEXT(Table1[[#This Row],[Order Date]],"yyyy")</f>
        <v>2015</v>
      </c>
      <c r="AC946" s="13">
        <v>42092</v>
      </c>
      <c r="AD946" s="12">
        <v>-152.52449999999999</v>
      </c>
      <c r="AE946" s="12">
        <v>12</v>
      </c>
      <c r="AF946" s="12">
        <v>49.44</v>
      </c>
      <c r="AG946" s="12">
        <v>87345</v>
      </c>
      <c r="AH946" s="7" t="str">
        <f>IF(COUNTIF(Returns!$A$2:$A$1635,Orders!AG946)&gt;0,"Returned","Not Returned")</f>
        <v>Not Returned</v>
      </c>
    </row>
    <row r="947" spans="5:34" ht="12.75" customHeight="1" thickTop="1" thickBot="1">
      <c r="E947" s="9">
        <v>18276</v>
      </c>
      <c r="F947" s="2" t="s">
        <v>106</v>
      </c>
      <c r="G947" s="2">
        <v>0.01</v>
      </c>
      <c r="H947" s="2">
        <v>6.48</v>
      </c>
      <c r="I947" s="2">
        <v>5.4</v>
      </c>
      <c r="J947" s="2">
        <v>1699</v>
      </c>
      <c r="K947" s="7" t="str">
        <f>IF(COUNTIF(Table1[Customer ID],Table1[[#This Row],[Customer ID]])&gt;1,"Repeat Customer","One-Time Customer")</f>
        <v>Repeat Customer</v>
      </c>
      <c r="L947" s="2" t="s">
        <v>1704</v>
      </c>
      <c r="M947" s="2" t="s">
        <v>49</v>
      </c>
      <c r="N947" s="2" t="s">
        <v>58</v>
      </c>
      <c r="O947" s="2" t="s">
        <v>29</v>
      </c>
      <c r="P947" s="2" t="s">
        <v>93</v>
      </c>
      <c r="Q947" s="2" t="s">
        <v>59</v>
      </c>
      <c r="R947" s="2" t="s">
        <v>1707</v>
      </c>
      <c r="S947" s="2">
        <v>0.37</v>
      </c>
      <c r="T947" s="7">
        <f>Table1[[#This Row],[Profit]]/Table1[[#This Row],[Sales]]</f>
        <v>-1.3191042687193844</v>
      </c>
      <c r="U947" s="2" t="s">
        <v>33</v>
      </c>
      <c r="V947" s="2" t="s">
        <v>53</v>
      </c>
      <c r="W947" s="2" t="s">
        <v>234</v>
      </c>
      <c r="X947" s="2" t="s">
        <v>1706</v>
      </c>
      <c r="Y947" s="2">
        <v>19057</v>
      </c>
      <c r="Z947" s="10">
        <v>42088</v>
      </c>
      <c r="AA947" s="14" t="str">
        <f>TEXT(Table1[[#This Row],[Order Date]],"mmmm")</f>
        <v>March</v>
      </c>
      <c r="AB947" s="8" t="str">
        <f>TEXT(Table1[[#This Row],[Order Date]],"yyyy")</f>
        <v>2015</v>
      </c>
      <c r="AC947" s="10">
        <v>42088</v>
      </c>
      <c r="AD947" s="2">
        <v>-18.850000000000001</v>
      </c>
      <c r="AE947" s="2">
        <v>2</v>
      </c>
      <c r="AF947" s="2">
        <v>14.29</v>
      </c>
      <c r="AG947" s="2">
        <v>87345</v>
      </c>
      <c r="AH947" s="7" t="str">
        <f>IF(COUNTIF(Returns!$A$2:$A$1635,Orders!AG947)&gt;0,"Returned","Not Returned")</f>
        <v>Not Returned</v>
      </c>
    </row>
    <row r="948" spans="5:34" ht="12.75" customHeight="1" thickTop="1" thickBot="1">
      <c r="E948" s="11">
        <v>24158</v>
      </c>
      <c r="F948" s="12" t="s">
        <v>56</v>
      </c>
      <c r="G948" s="12">
        <v>0.05</v>
      </c>
      <c r="H948" s="12">
        <v>14.81</v>
      </c>
      <c r="I948" s="12">
        <v>13.32</v>
      </c>
      <c r="J948" s="12">
        <v>1702</v>
      </c>
      <c r="K948" s="7" t="str">
        <f>IF(COUNTIF(Table1[Customer ID],Table1[[#This Row],[Customer ID]])&gt;1,"Repeat Customer","One-Time Customer")</f>
        <v>Repeat Customer</v>
      </c>
      <c r="L948" s="12" t="s">
        <v>1708</v>
      </c>
      <c r="M948" s="12" t="s">
        <v>49</v>
      </c>
      <c r="N948" s="12" t="s">
        <v>40</v>
      </c>
      <c r="O948" s="12" t="s">
        <v>29</v>
      </c>
      <c r="P948" s="12" t="s">
        <v>257</v>
      </c>
      <c r="Q948" s="12" t="s">
        <v>59</v>
      </c>
      <c r="R948" s="12" t="s">
        <v>833</v>
      </c>
      <c r="S948" s="12">
        <v>0.43</v>
      </c>
      <c r="T948" s="7">
        <f>Table1[[#This Row],[Profit]]/Table1[[#This Row],[Sales]]</f>
        <v>-4.8598056537102474</v>
      </c>
      <c r="U948" s="12" t="s">
        <v>33</v>
      </c>
      <c r="V948" s="12" t="s">
        <v>136</v>
      </c>
      <c r="W948" s="12" t="s">
        <v>671</v>
      </c>
      <c r="X948" s="12" t="s">
        <v>1709</v>
      </c>
      <c r="Y948" s="12">
        <v>39301</v>
      </c>
      <c r="Z948" s="13">
        <v>42021</v>
      </c>
      <c r="AA948" s="14" t="str">
        <f>TEXT(Table1[[#This Row],[Order Date]],"mmmm")</f>
        <v>January</v>
      </c>
      <c r="AB948" s="8" t="str">
        <f>TEXT(Table1[[#This Row],[Order Date]],"yyyy")</f>
        <v>2015</v>
      </c>
      <c r="AC948" s="13">
        <v>42024</v>
      </c>
      <c r="AD948" s="12">
        <v>-220.05200000000002</v>
      </c>
      <c r="AE948" s="12">
        <v>3</v>
      </c>
      <c r="AF948" s="12">
        <v>45.28</v>
      </c>
      <c r="AG948" s="12">
        <v>90473</v>
      </c>
      <c r="AH948" s="7" t="str">
        <f>IF(COUNTIF(Returns!$A$2:$A$1635,Orders!AG948)&gt;0,"Returned","Not Returned")</f>
        <v>Not Returned</v>
      </c>
    </row>
    <row r="949" spans="5:34" ht="12.75" customHeight="1" thickTop="1" thickBot="1">
      <c r="E949" s="9">
        <v>24159</v>
      </c>
      <c r="F949" s="2" t="s">
        <v>56</v>
      </c>
      <c r="G949" s="2">
        <v>0.05</v>
      </c>
      <c r="H949" s="2">
        <v>4.2</v>
      </c>
      <c r="I949" s="2">
        <v>2.2599999999999998</v>
      </c>
      <c r="J949" s="2">
        <v>1702</v>
      </c>
      <c r="K949" s="7" t="str">
        <f>IF(COUNTIF(Table1[Customer ID],Table1[[#This Row],[Customer ID]])&gt;1,"Repeat Customer","One-Time Customer")</f>
        <v>Repeat Customer</v>
      </c>
      <c r="L949" s="2" t="s">
        <v>1708</v>
      </c>
      <c r="M949" s="2" t="s">
        <v>27</v>
      </c>
      <c r="N949" s="2" t="s">
        <v>40</v>
      </c>
      <c r="O949" s="2" t="s">
        <v>29</v>
      </c>
      <c r="P949" s="2" t="s">
        <v>93</v>
      </c>
      <c r="Q949" s="2" t="s">
        <v>31</v>
      </c>
      <c r="R949" s="2" t="s">
        <v>1234</v>
      </c>
      <c r="S949" s="2">
        <v>0.36</v>
      </c>
      <c r="T949" s="7">
        <f>Table1[[#This Row],[Profit]]/Table1[[#This Row],[Sales]]</f>
        <v>1.502827560795873</v>
      </c>
      <c r="U949" s="2" t="s">
        <v>33</v>
      </c>
      <c r="V949" s="2" t="s">
        <v>136</v>
      </c>
      <c r="W949" s="2" t="s">
        <v>671</v>
      </c>
      <c r="X949" s="2" t="s">
        <v>1709</v>
      </c>
      <c r="Y949" s="2">
        <v>39301</v>
      </c>
      <c r="Z949" s="10">
        <v>42021</v>
      </c>
      <c r="AA949" s="14" t="str">
        <f>TEXT(Table1[[#This Row],[Order Date]],"mmmm")</f>
        <v>January</v>
      </c>
      <c r="AB949" s="8" t="str">
        <f>TEXT(Table1[[#This Row],[Order Date]],"yyyy")</f>
        <v>2015</v>
      </c>
      <c r="AC949" s="10">
        <v>42023</v>
      </c>
      <c r="AD949" s="2">
        <v>20.393369999999997</v>
      </c>
      <c r="AE949" s="2">
        <v>3</v>
      </c>
      <c r="AF949" s="2">
        <v>13.57</v>
      </c>
      <c r="AG949" s="2">
        <v>90473</v>
      </c>
      <c r="AH949" s="7" t="str">
        <f>IF(COUNTIF(Returns!$A$2:$A$1635,Orders!AG949)&gt;0,"Returned","Not Returned")</f>
        <v>Not Returned</v>
      </c>
    </row>
    <row r="950" spans="5:34" ht="12.75" customHeight="1" thickTop="1" thickBot="1">
      <c r="E950" s="11">
        <v>25761</v>
      </c>
      <c r="F950" s="12" t="s">
        <v>56</v>
      </c>
      <c r="G950" s="12">
        <v>0.05</v>
      </c>
      <c r="H950" s="12">
        <v>5.68</v>
      </c>
      <c r="I950" s="12">
        <v>1.39</v>
      </c>
      <c r="J950" s="12">
        <v>1708</v>
      </c>
      <c r="K950" s="7" t="str">
        <f>IF(COUNTIF(Table1[Customer ID],Table1[[#This Row],[Customer ID]])&gt;1,"Repeat Customer","One-Time Customer")</f>
        <v>Repeat Customer</v>
      </c>
      <c r="L950" s="12" t="s">
        <v>1710</v>
      </c>
      <c r="M950" s="12" t="s">
        <v>49</v>
      </c>
      <c r="N950" s="12" t="s">
        <v>58</v>
      </c>
      <c r="O950" s="12" t="s">
        <v>29</v>
      </c>
      <c r="P950" s="12" t="s">
        <v>69</v>
      </c>
      <c r="Q950" s="12" t="s">
        <v>59</v>
      </c>
      <c r="R950" s="12" t="s">
        <v>998</v>
      </c>
      <c r="S950" s="12">
        <v>0.38</v>
      </c>
      <c r="T950" s="7">
        <f>Table1[[#This Row],[Profit]]/Table1[[#This Row],[Sales]]</f>
        <v>0.69000000000000006</v>
      </c>
      <c r="U950" s="12" t="s">
        <v>33</v>
      </c>
      <c r="V950" s="12" t="s">
        <v>53</v>
      </c>
      <c r="W950" s="12" t="s">
        <v>154</v>
      </c>
      <c r="X950" s="12" t="s">
        <v>1711</v>
      </c>
      <c r="Y950" s="12">
        <v>44118</v>
      </c>
      <c r="Z950" s="13">
        <v>42021</v>
      </c>
      <c r="AA950" s="14" t="str">
        <f>TEXT(Table1[[#This Row],[Order Date]],"mmmm")</f>
        <v>January</v>
      </c>
      <c r="AB950" s="8" t="str">
        <f>TEXT(Table1[[#This Row],[Order Date]],"yyyy")</f>
        <v>2015</v>
      </c>
      <c r="AC950" s="13">
        <v>42022</v>
      </c>
      <c r="AD950" s="12">
        <v>38.281199999999998</v>
      </c>
      <c r="AE950" s="12">
        <v>10</v>
      </c>
      <c r="AF950" s="12">
        <v>55.48</v>
      </c>
      <c r="AG950" s="12">
        <v>88781</v>
      </c>
      <c r="AH950" s="7" t="str">
        <f>IF(COUNTIF(Returns!$A$2:$A$1635,Orders!AG950)&gt;0,"Returned","Not Returned")</f>
        <v>Not Returned</v>
      </c>
    </row>
    <row r="951" spans="5:34" ht="12.75" customHeight="1" thickTop="1" thickBot="1">
      <c r="E951" s="9">
        <v>26037</v>
      </c>
      <c r="F951" s="2" t="s">
        <v>37</v>
      </c>
      <c r="G951" s="2">
        <v>0.03</v>
      </c>
      <c r="H951" s="2">
        <v>205.99</v>
      </c>
      <c r="I951" s="2">
        <v>3</v>
      </c>
      <c r="J951" s="2">
        <v>1708</v>
      </c>
      <c r="K951" s="7" t="str">
        <f>IF(COUNTIF(Table1[Customer ID],Table1[[#This Row],[Customer ID]])&gt;1,"Repeat Customer","One-Time Customer")</f>
        <v>Repeat Customer</v>
      </c>
      <c r="L951" s="2" t="s">
        <v>1710</v>
      </c>
      <c r="M951" s="2" t="s">
        <v>49</v>
      </c>
      <c r="N951" s="2" t="s">
        <v>58</v>
      </c>
      <c r="O951" s="2" t="s">
        <v>77</v>
      </c>
      <c r="P951" s="2" t="s">
        <v>78</v>
      </c>
      <c r="Q951" s="2" t="s">
        <v>59</v>
      </c>
      <c r="R951" s="2" t="s">
        <v>214</v>
      </c>
      <c r="S951" s="2">
        <v>0.57999999999999996</v>
      </c>
      <c r="T951" s="7">
        <f>Table1[[#This Row],[Profit]]/Table1[[#This Row],[Sales]]</f>
        <v>0.69</v>
      </c>
      <c r="U951" s="2" t="s">
        <v>33</v>
      </c>
      <c r="V951" s="2" t="s">
        <v>53</v>
      </c>
      <c r="W951" s="2" t="s">
        <v>154</v>
      </c>
      <c r="X951" s="2" t="s">
        <v>1711</v>
      </c>
      <c r="Y951" s="2">
        <v>44118</v>
      </c>
      <c r="Z951" s="10">
        <v>42144</v>
      </c>
      <c r="AA951" s="14" t="str">
        <f>TEXT(Table1[[#This Row],[Order Date]],"mmmm")</f>
        <v>May</v>
      </c>
      <c r="AB951" s="8" t="str">
        <f>TEXT(Table1[[#This Row],[Order Date]],"yyyy")</f>
        <v>2015</v>
      </c>
      <c r="AC951" s="10">
        <v>42145</v>
      </c>
      <c r="AD951" s="2">
        <v>3670.3514999999998</v>
      </c>
      <c r="AE951" s="2">
        <v>29</v>
      </c>
      <c r="AF951" s="2">
        <v>5319.35</v>
      </c>
      <c r="AG951" s="2">
        <v>88784</v>
      </c>
      <c r="AH951" s="7" t="str">
        <f>IF(COUNTIF(Returns!$A$2:$A$1635,Orders!AG951)&gt;0,"Returned","Not Returned")</f>
        <v>Not Returned</v>
      </c>
    </row>
    <row r="952" spans="5:34" ht="12.75" customHeight="1" thickTop="1" thickBot="1">
      <c r="E952" s="11">
        <v>23822</v>
      </c>
      <c r="F952" s="12" t="s">
        <v>37</v>
      </c>
      <c r="G952" s="12">
        <v>0.01</v>
      </c>
      <c r="H952" s="12">
        <v>14.28</v>
      </c>
      <c r="I952" s="12">
        <v>2.99</v>
      </c>
      <c r="J952" s="12">
        <v>1709</v>
      </c>
      <c r="K952" s="7" t="str">
        <f>IF(COUNTIF(Table1[Customer ID],Table1[[#This Row],[Customer ID]])&gt;1,"Repeat Customer","One-Time Customer")</f>
        <v>Repeat Customer</v>
      </c>
      <c r="L952" s="12" t="s">
        <v>1712</v>
      </c>
      <c r="M952" s="12" t="s">
        <v>49</v>
      </c>
      <c r="N952" s="12" t="s">
        <v>114</v>
      </c>
      <c r="O952" s="12" t="s">
        <v>29</v>
      </c>
      <c r="P952" s="12" t="s">
        <v>109</v>
      </c>
      <c r="Q952" s="12" t="s">
        <v>59</v>
      </c>
      <c r="R952" s="12" t="s">
        <v>1713</v>
      </c>
      <c r="S952" s="12">
        <v>0.39</v>
      </c>
      <c r="T952" s="7">
        <f>Table1[[#This Row],[Profit]]/Table1[[#This Row],[Sales]]</f>
        <v>0.68999671484888314</v>
      </c>
      <c r="U952" s="12" t="s">
        <v>33</v>
      </c>
      <c r="V952" s="12" t="s">
        <v>53</v>
      </c>
      <c r="W952" s="12" t="s">
        <v>234</v>
      </c>
      <c r="X952" s="12" t="s">
        <v>1714</v>
      </c>
      <c r="Y952" s="12">
        <v>19464</v>
      </c>
      <c r="Z952" s="13">
        <v>42025</v>
      </c>
      <c r="AA952" s="14" t="str">
        <f>TEXT(Table1[[#This Row],[Order Date]],"mmmm")</f>
        <v>January</v>
      </c>
      <c r="AB952" s="8" t="str">
        <f>TEXT(Table1[[#This Row],[Order Date]],"yyyy")</f>
        <v>2015</v>
      </c>
      <c r="AC952" s="13">
        <v>42026</v>
      </c>
      <c r="AD952" s="12">
        <v>21.003500000000003</v>
      </c>
      <c r="AE952" s="12">
        <v>2</v>
      </c>
      <c r="AF952" s="12">
        <v>30.44</v>
      </c>
      <c r="AG952" s="12">
        <v>88782</v>
      </c>
      <c r="AH952" s="7" t="str">
        <f>IF(COUNTIF(Returns!$A$2:$A$1635,Orders!AG952)&gt;0,"Returned","Not Returned")</f>
        <v>Not Returned</v>
      </c>
    </row>
    <row r="953" spans="5:34" ht="12.75" customHeight="1" thickTop="1" thickBot="1">
      <c r="E953" s="9">
        <v>24577</v>
      </c>
      <c r="F953" s="2" t="s">
        <v>56</v>
      </c>
      <c r="G953" s="2">
        <v>0.04</v>
      </c>
      <c r="H953" s="2">
        <v>95.43</v>
      </c>
      <c r="I953" s="2">
        <v>19.989999999999998</v>
      </c>
      <c r="J953" s="2">
        <v>1709</v>
      </c>
      <c r="K953" s="7" t="str">
        <f>IF(COUNTIF(Table1[Customer ID],Table1[[#This Row],[Customer ID]])&gt;1,"Repeat Customer","One-Time Customer")</f>
        <v>Repeat Customer</v>
      </c>
      <c r="L953" s="2" t="s">
        <v>1712</v>
      </c>
      <c r="M953" s="2" t="s">
        <v>49</v>
      </c>
      <c r="N953" s="2" t="s">
        <v>58</v>
      </c>
      <c r="O953" s="2" t="s">
        <v>29</v>
      </c>
      <c r="P953" s="2" t="s">
        <v>141</v>
      </c>
      <c r="Q953" s="2" t="s">
        <v>59</v>
      </c>
      <c r="R953" s="2" t="s">
        <v>849</v>
      </c>
      <c r="S953" s="2">
        <v>0.79</v>
      </c>
      <c r="T953" s="7">
        <f>Table1[[#This Row],[Profit]]/Table1[[#This Row],[Sales]]</f>
        <v>4.1626688316480963E-3</v>
      </c>
      <c r="U953" s="2" t="s">
        <v>33</v>
      </c>
      <c r="V953" s="2" t="s">
        <v>53</v>
      </c>
      <c r="W953" s="2" t="s">
        <v>234</v>
      </c>
      <c r="X953" s="2" t="s">
        <v>1714</v>
      </c>
      <c r="Y953" s="2">
        <v>19464</v>
      </c>
      <c r="Z953" s="10">
        <v>42134</v>
      </c>
      <c r="AA953" s="14" t="str">
        <f>TEXT(Table1[[#This Row],[Order Date]],"mmmm")</f>
        <v>May</v>
      </c>
      <c r="AB953" s="8" t="str">
        <f>TEXT(Table1[[#This Row],[Order Date]],"yyyy")</f>
        <v>2015</v>
      </c>
      <c r="AC953" s="10">
        <v>42136</v>
      </c>
      <c r="AD953" s="2">
        <v>13.536000000000016</v>
      </c>
      <c r="AE953" s="2">
        <v>33</v>
      </c>
      <c r="AF953" s="2">
        <v>3251.76</v>
      </c>
      <c r="AG953" s="2">
        <v>88783</v>
      </c>
      <c r="AH953" s="7" t="str">
        <f>IF(COUNTIF(Returns!$A$2:$A$1635,Orders!AG953)&gt;0,"Returned","Not Returned")</f>
        <v>Not Returned</v>
      </c>
    </row>
    <row r="954" spans="5:34" ht="12.75" customHeight="1" thickTop="1" thickBot="1">
      <c r="E954" s="11">
        <v>19287</v>
      </c>
      <c r="F954" s="12" t="s">
        <v>37</v>
      </c>
      <c r="G954" s="12">
        <v>7.0000000000000007E-2</v>
      </c>
      <c r="H954" s="12">
        <v>7.59</v>
      </c>
      <c r="I954" s="12">
        <v>4</v>
      </c>
      <c r="J954" s="12">
        <v>1711</v>
      </c>
      <c r="K954" s="7" t="str">
        <f>IF(COUNTIF(Table1[Customer ID],Table1[[#This Row],[Customer ID]])&gt;1,"Repeat Customer","One-Time Customer")</f>
        <v>One-Time Customer</v>
      </c>
      <c r="L954" s="12" t="s">
        <v>1715</v>
      </c>
      <c r="M954" s="12" t="s">
        <v>49</v>
      </c>
      <c r="N954" s="12" t="s">
        <v>28</v>
      </c>
      <c r="O954" s="12" t="s">
        <v>41</v>
      </c>
      <c r="P954" s="12" t="s">
        <v>50</v>
      </c>
      <c r="Q954" s="12" t="s">
        <v>31</v>
      </c>
      <c r="R954" s="12" t="s">
        <v>444</v>
      </c>
      <c r="S954" s="12">
        <v>0.42</v>
      </c>
      <c r="T954" s="7">
        <f>Table1[[#This Row],[Profit]]/Table1[[#This Row],[Sales]]</f>
        <v>-7.4309608540925263</v>
      </c>
      <c r="U954" s="12" t="s">
        <v>33</v>
      </c>
      <c r="V954" s="12" t="s">
        <v>136</v>
      </c>
      <c r="W954" s="12" t="s">
        <v>387</v>
      </c>
      <c r="X954" s="12" t="s">
        <v>1716</v>
      </c>
      <c r="Y954" s="12">
        <v>30062</v>
      </c>
      <c r="Z954" s="13">
        <v>42079</v>
      </c>
      <c r="AA954" s="14" t="str">
        <f>TEXT(Table1[[#This Row],[Order Date]],"mmmm")</f>
        <v>March</v>
      </c>
      <c r="AB954" s="8" t="str">
        <f>TEXT(Table1[[#This Row],[Order Date]],"yyyy")</f>
        <v>2015</v>
      </c>
      <c r="AC954" s="13">
        <v>42081</v>
      </c>
      <c r="AD954" s="12">
        <v>-167.048</v>
      </c>
      <c r="AE954" s="12">
        <v>3</v>
      </c>
      <c r="AF954" s="12">
        <v>22.48</v>
      </c>
      <c r="AG954" s="12">
        <v>87747</v>
      </c>
      <c r="AH954" s="7" t="str">
        <f>IF(COUNTIF(Returns!$A$2:$A$1635,Orders!AG954)&gt;0,"Returned","Not Returned")</f>
        <v>Not Returned</v>
      </c>
    </row>
    <row r="955" spans="5:34" ht="12.75" customHeight="1" thickTop="1" thickBot="1">
      <c r="E955" s="9">
        <v>21655</v>
      </c>
      <c r="F955" s="2" t="s">
        <v>106</v>
      </c>
      <c r="G955" s="2">
        <v>0.03</v>
      </c>
      <c r="H955" s="2">
        <v>11.66</v>
      </c>
      <c r="I955" s="2">
        <v>7.95</v>
      </c>
      <c r="J955" s="2">
        <v>1712</v>
      </c>
      <c r="K955" s="7" t="str">
        <f>IF(COUNTIF(Table1[Customer ID],Table1[[#This Row],[Customer ID]])&gt;1,"Repeat Customer","One-Time Customer")</f>
        <v>One-Time Customer</v>
      </c>
      <c r="L955" s="2" t="s">
        <v>1717</v>
      </c>
      <c r="M955" s="2" t="s">
        <v>49</v>
      </c>
      <c r="N955" s="2" t="s">
        <v>28</v>
      </c>
      <c r="O955" s="2" t="s">
        <v>29</v>
      </c>
      <c r="P955" s="2" t="s">
        <v>30</v>
      </c>
      <c r="Q955" s="2" t="s">
        <v>51</v>
      </c>
      <c r="R955" s="2" t="s">
        <v>1718</v>
      </c>
      <c r="S955" s="2">
        <v>0.57999999999999996</v>
      </c>
      <c r="T955" s="7">
        <f>Table1[[#This Row],[Profit]]/Table1[[#This Row],[Sales]]</f>
        <v>-0.11631752207092624</v>
      </c>
      <c r="U955" s="2" t="s">
        <v>33</v>
      </c>
      <c r="V955" s="2" t="s">
        <v>136</v>
      </c>
      <c r="W955" s="2" t="s">
        <v>387</v>
      </c>
      <c r="X955" s="2" t="s">
        <v>1719</v>
      </c>
      <c r="Y955" s="2">
        <v>30907</v>
      </c>
      <c r="Z955" s="10">
        <v>42105</v>
      </c>
      <c r="AA955" s="14" t="str">
        <f>TEXT(Table1[[#This Row],[Order Date]],"mmmm")</f>
        <v>April</v>
      </c>
      <c r="AB955" s="8" t="str">
        <f>TEXT(Table1[[#This Row],[Order Date]],"yyyy")</f>
        <v>2015</v>
      </c>
      <c r="AC955" s="10">
        <v>42114</v>
      </c>
      <c r="AD955" s="2">
        <v>-31.094000000000001</v>
      </c>
      <c r="AE955" s="2">
        <v>22</v>
      </c>
      <c r="AF955" s="2">
        <v>267.32</v>
      </c>
      <c r="AG955" s="2">
        <v>87749</v>
      </c>
      <c r="AH955" s="7" t="str">
        <f>IF(COUNTIF(Returns!$A$2:$A$1635,Orders!AG955)&gt;0,"Returned","Not Returned")</f>
        <v>Not Returned</v>
      </c>
    </row>
    <row r="956" spans="5:34" ht="12.75" customHeight="1" thickTop="1" thickBot="1">
      <c r="E956" s="11">
        <v>25078</v>
      </c>
      <c r="F956" s="12" t="s">
        <v>25</v>
      </c>
      <c r="G956" s="12">
        <v>0.01</v>
      </c>
      <c r="H956" s="12">
        <v>23.99</v>
      </c>
      <c r="I956" s="12">
        <v>6.3</v>
      </c>
      <c r="J956" s="12">
        <v>1713</v>
      </c>
      <c r="K956" s="7" t="str">
        <f>IF(COUNTIF(Table1[Customer ID],Table1[[#This Row],[Customer ID]])&gt;1,"Repeat Customer","One-Time Customer")</f>
        <v>One-Time Customer</v>
      </c>
      <c r="L956" s="12" t="s">
        <v>1720</v>
      </c>
      <c r="M956" s="12" t="s">
        <v>49</v>
      </c>
      <c r="N956" s="12" t="s">
        <v>28</v>
      </c>
      <c r="O956" s="12" t="s">
        <v>77</v>
      </c>
      <c r="P956" s="12" t="s">
        <v>85</v>
      </c>
      <c r="Q956" s="12" t="s">
        <v>86</v>
      </c>
      <c r="R956" s="12" t="s">
        <v>1721</v>
      </c>
      <c r="S956" s="12">
        <v>0.38</v>
      </c>
      <c r="T956" s="7">
        <f>Table1[[#This Row],[Profit]]/Table1[[#This Row],[Sales]]</f>
        <v>-2.1808080452899187E-2</v>
      </c>
      <c r="U956" s="12" t="s">
        <v>33</v>
      </c>
      <c r="V956" s="12" t="s">
        <v>136</v>
      </c>
      <c r="W956" s="12" t="s">
        <v>387</v>
      </c>
      <c r="X956" s="12" t="s">
        <v>1722</v>
      </c>
      <c r="Y956" s="12">
        <v>30265</v>
      </c>
      <c r="Z956" s="13">
        <v>42153</v>
      </c>
      <c r="AA956" s="14" t="str">
        <f>TEXT(Table1[[#This Row],[Order Date]],"mmmm")</f>
        <v>May</v>
      </c>
      <c r="AB956" s="8" t="str">
        <f>TEXT(Table1[[#This Row],[Order Date]],"yyyy")</f>
        <v>2015</v>
      </c>
      <c r="AC956" s="13">
        <v>42155</v>
      </c>
      <c r="AD956" s="12">
        <v>-6.202</v>
      </c>
      <c r="AE956" s="12">
        <v>11</v>
      </c>
      <c r="AF956" s="12">
        <v>284.39</v>
      </c>
      <c r="AG956" s="12">
        <v>87748</v>
      </c>
      <c r="AH956" s="7" t="str">
        <f>IF(COUNTIF(Returns!$A$2:$A$1635,Orders!AG956)&gt;0,"Returned","Not Returned")</f>
        <v>Not Returned</v>
      </c>
    </row>
    <row r="957" spans="5:34" ht="12.75" customHeight="1" thickTop="1" thickBot="1">
      <c r="E957" s="9">
        <v>19884</v>
      </c>
      <c r="F957" s="2" t="s">
        <v>106</v>
      </c>
      <c r="G957" s="2">
        <v>0.01</v>
      </c>
      <c r="H957" s="2">
        <v>300.98</v>
      </c>
      <c r="I957" s="2">
        <v>64.73</v>
      </c>
      <c r="J957" s="2">
        <v>1718</v>
      </c>
      <c r="K957" s="7" t="str">
        <f>IF(COUNTIF(Table1[Customer ID],Table1[[#This Row],[Customer ID]])&gt;1,"Repeat Customer","One-Time Customer")</f>
        <v>One-Time Customer</v>
      </c>
      <c r="L957" s="2" t="s">
        <v>1723</v>
      </c>
      <c r="M957" s="2" t="s">
        <v>39</v>
      </c>
      <c r="N957" s="2" t="s">
        <v>114</v>
      </c>
      <c r="O957" s="2" t="s">
        <v>41</v>
      </c>
      <c r="P957" s="2" t="s">
        <v>42</v>
      </c>
      <c r="Q957" s="2" t="s">
        <v>43</v>
      </c>
      <c r="R957" s="2" t="s">
        <v>1489</v>
      </c>
      <c r="S957" s="2">
        <v>0.56000000000000005</v>
      </c>
      <c r="T957" s="7">
        <f>Table1[[#This Row],[Profit]]/Table1[[#This Row],[Sales]]</f>
        <v>-5.0171433264212535E-2</v>
      </c>
      <c r="U957" s="2" t="s">
        <v>33</v>
      </c>
      <c r="V957" s="2" t="s">
        <v>136</v>
      </c>
      <c r="W957" s="2" t="s">
        <v>322</v>
      </c>
      <c r="X957" s="2" t="s">
        <v>1724</v>
      </c>
      <c r="Y957" s="2">
        <v>27529</v>
      </c>
      <c r="Z957" s="10">
        <v>42071</v>
      </c>
      <c r="AA957" s="14" t="str">
        <f>TEXT(Table1[[#This Row],[Order Date]],"mmmm")</f>
        <v>March</v>
      </c>
      <c r="AB957" s="8" t="str">
        <f>TEXT(Table1[[#This Row],[Order Date]],"yyyy")</f>
        <v>2015</v>
      </c>
      <c r="AC957" s="10">
        <v>42078</v>
      </c>
      <c r="AD957" s="2">
        <v>-48.873999999999995</v>
      </c>
      <c r="AE957" s="2">
        <v>3</v>
      </c>
      <c r="AF957" s="2">
        <v>974.14</v>
      </c>
      <c r="AG957" s="2">
        <v>90621</v>
      </c>
      <c r="AH957" s="7" t="str">
        <f>IF(COUNTIF(Returns!$A$2:$A$1635,Orders!AG957)&gt;0,"Returned","Not Returned")</f>
        <v>Not Returned</v>
      </c>
    </row>
    <row r="958" spans="5:34" ht="12.75" customHeight="1" thickTop="1" thickBot="1">
      <c r="E958" s="11">
        <v>20619</v>
      </c>
      <c r="F958" s="12" t="s">
        <v>56</v>
      </c>
      <c r="G958" s="12">
        <v>0.06</v>
      </c>
      <c r="H958" s="12">
        <v>16.48</v>
      </c>
      <c r="I958" s="12">
        <v>1.99</v>
      </c>
      <c r="J958" s="12">
        <v>1719</v>
      </c>
      <c r="K958" s="7" t="str">
        <f>IF(COUNTIF(Table1[Customer ID],Table1[[#This Row],[Customer ID]])&gt;1,"Repeat Customer","One-Time Customer")</f>
        <v>One-Time Customer</v>
      </c>
      <c r="L958" s="12" t="s">
        <v>1725</v>
      </c>
      <c r="M958" s="12" t="s">
        <v>49</v>
      </c>
      <c r="N958" s="12" t="s">
        <v>28</v>
      </c>
      <c r="O958" s="12" t="s">
        <v>77</v>
      </c>
      <c r="P958" s="12" t="s">
        <v>180</v>
      </c>
      <c r="Q958" s="12" t="s">
        <v>51</v>
      </c>
      <c r="R958" s="12" t="s">
        <v>1472</v>
      </c>
      <c r="S958" s="12">
        <v>0.42</v>
      </c>
      <c r="T958" s="7">
        <f>Table1[[#This Row],[Profit]]/Table1[[#This Row],[Sales]]</f>
        <v>-1.1284788886287367</v>
      </c>
      <c r="U958" s="12" t="s">
        <v>33</v>
      </c>
      <c r="V958" s="12" t="s">
        <v>136</v>
      </c>
      <c r="W958" s="12" t="s">
        <v>1278</v>
      </c>
      <c r="X958" s="12" t="s">
        <v>1726</v>
      </c>
      <c r="Y958" s="12">
        <v>35473</v>
      </c>
      <c r="Z958" s="13">
        <v>42021</v>
      </c>
      <c r="AA958" s="14" t="str">
        <f>TEXT(Table1[[#This Row],[Order Date]],"mmmm")</f>
        <v>January</v>
      </c>
      <c r="AB958" s="8" t="str">
        <f>TEXT(Table1[[#This Row],[Order Date]],"yyyy")</f>
        <v>2015</v>
      </c>
      <c r="AC958" s="13">
        <v>42023</v>
      </c>
      <c r="AD958" s="12">
        <v>-144.59200000000001</v>
      </c>
      <c r="AE958" s="12">
        <v>8</v>
      </c>
      <c r="AF958" s="12">
        <v>128.13</v>
      </c>
      <c r="AG958" s="12">
        <v>90786</v>
      </c>
      <c r="AH958" s="7" t="str">
        <f>IF(COUNTIF(Returns!$A$2:$A$1635,Orders!AG958)&gt;0,"Returned","Not Returned")</f>
        <v>Not Returned</v>
      </c>
    </row>
    <row r="959" spans="5:34" ht="12.75" customHeight="1" thickTop="1" thickBot="1">
      <c r="E959" s="9">
        <v>22596</v>
      </c>
      <c r="F959" s="2" t="s">
        <v>25</v>
      </c>
      <c r="G959" s="2">
        <v>0.04</v>
      </c>
      <c r="H959" s="2">
        <v>12.44</v>
      </c>
      <c r="I959" s="2">
        <v>6.27</v>
      </c>
      <c r="J959" s="2">
        <v>1721</v>
      </c>
      <c r="K959" s="7" t="str">
        <f>IF(COUNTIF(Table1[Customer ID],Table1[[#This Row],[Customer ID]])&gt;1,"Repeat Customer","One-Time Customer")</f>
        <v>One-Time Customer</v>
      </c>
      <c r="L959" s="2" t="s">
        <v>1727</v>
      </c>
      <c r="M959" s="2" t="s">
        <v>49</v>
      </c>
      <c r="N959" s="2" t="s">
        <v>28</v>
      </c>
      <c r="O959" s="2" t="s">
        <v>29</v>
      </c>
      <c r="P959" s="2" t="s">
        <v>141</v>
      </c>
      <c r="Q959" s="2" t="s">
        <v>86</v>
      </c>
      <c r="R959" s="2" t="s">
        <v>1728</v>
      </c>
      <c r="S959" s="2">
        <v>0.56999999999999995</v>
      </c>
      <c r="T959" s="7">
        <f>Table1[[#This Row],[Profit]]/Table1[[#This Row],[Sales]]</f>
        <v>-0.556127672387835</v>
      </c>
      <c r="U959" s="2" t="s">
        <v>33</v>
      </c>
      <c r="V959" s="2" t="s">
        <v>136</v>
      </c>
      <c r="W959" s="2" t="s">
        <v>958</v>
      </c>
      <c r="X959" s="2" t="s">
        <v>1729</v>
      </c>
      <c r="Y959" s="2">
        <v>72401</v>
      </c>
      <c r="Z959" s="10">
        <v>42140</v>
      </c>
      <c r="AA959" s="14" t="str">
        <f>TEXT(Table1[[#This Row],[Order Date]],"mmmm")</f>
        <v>May</v>
      </c>
      <c r="AB959" s="8" t="str">
        <f>TEXT(Table1[[#This Row],[Order Date]],"yyyy")</f>
        <v>2015</v>
      </c>
      <c r="AC959" s="10">
        <v>42141</v>
      </c>
      <c r="AD959" s="2">
        <v>-258.56600000000003</v>
      </c>
      <c r="AE959" s="2">
        <v>37</v>
      </c>
      <c r="AF959" s="2">
        <v>464.94</v>
      </c>
      <c r="AG959" s="2">
        <v>90787</v>
      </c>
      <c r="AH959" s="7" t="str">
        <f>IF(COUNTIF(Returns!$A$2:$A$1635,Orders!AG959)&gt;0,"Returned","Not Returned")</f>
        <v>Not Returned</v>
      </c>
    </row>
    <row r="960" spans="5:34" ht="12.75" customHeight="1" thickTop="1" thickBot="1">
      <c r="E960" s="11">
        <v>5670</v>
      </c>
      <c r="F960" s="12" t="s">
        <v>106</v>
      </c>
      <c r="G960" s="12">
        <v>0.1</v>
      </c>
      <c r="H960" s="12">
        <v>49.99</v>
      </c>
      <c r="I960" s="12">
        <v>19.989999999999998</v>
      </c>
      <c r="J960" s="12">
        <v>1723</v>
      </c>
      <c r="K960" s="7" t="str">
        <f>IF(COUNTIF(Table1[Customer ID],Table1[[#This Row],[Customer ID]])&gt;1,"Repeat Customer","One-Time Customer")</f>
        <v>Repeat Customer</v>
      </c>
      <c r="L960" s="12" t="s">
        <v>1730</v>
      </c>
      <c r="M960" s="12" t="s">
        <v>27</v>
      </c>
      <c r="N960" s="12" t="s">
        <v>28</v>
      </c>
      <c r="O960" s="12" t="s">
        <v>77</v>
      </c>
      <c r="P960" s="12" t="s">
        <v>180</v>
      </c>
      <c r="Q960" s="12" t="s">
        <v>59</v>
      </c>
      <c r="R960" s="12" t="s">
        <v>1731</v>
      </c>
      <c r="S960" s="12">
        <v>0.45</v>
      </c>
      <c r="T960" s="7">
        <f>Table1[[#This Row],[Profit]]/Table1[[#This Row],[Sales]]</f>
        <v>6.1735052969297015E-3</v>
      </c>
      <c r="U960" s="12" t="s">
        <v>33</v>
      </c>
      <c r="V960" s="12" t="s">
        <v>34</v>
      </c>
      <c r="W960" s="12" t="s">
        <v>45</v>
      </c>
      <c r="X960" s="12" t="s">
        <v>1732</v>
      </c>
      <c r="Y960" s="12">
        <v>92037</v>
      </c>
      <c r="Z960" s="13">
        <v>42035</v>
      </c>
      <c r="AA960" s="14" t="str">
        <f>TEXT(Table1[[#This Row],[Order Date]],"mmmm")</f>
        <v>January</v>
      </c>
      <c r="AB960" s="8" t="str">
        <f>TEXT(Table1[[#This Row],[Order Date]],"yyyy")</f>
        <v>2015</v>
      </c>
      <c r="AC960" s="13">
        <v>42040</v>
      </c>
      <c r="AD960" s="12">
        <v>13.508000000000003</v>
      </c>
      <c r="AE960" s="12">
        <v>46</v>
      </c>
      <c r="AF960" s="12">
        <v>2188.06</v>
      </c>
      <c r="AG960" s="12">
        <v>40101</v>
      </c>
      <c r="AH960" s="7" t="str">
        <f>IF(COUNTIF(Returns!$A$2:$A$1635,Orders!AG960)&gt;0,"Returned","Not Returned")</f>
        <v>Not Returned</v>
      </c>
    </row>
    <row r="961" spans="5:34" ht="12.75" customHeight="1" thickTop="1" thickBot="1">
      <c r="E961" s="9">
        <v>6212</v>
      </c>
      <c r="F961" s="2" t="s">
        <v>56</v>
      </c>
      <c r="G961" s="2">
        <v>0.05</v>
      </c>
      <c r="H961" s="2">
        <v>6.68</v>
      </c>
      <c r="I961" s="2">
        <v>5.66</v>
      </c>
      <c r="J961" s="2">
        <v>1723</v>
      </c>
      <c r="K961" s="7" t="str">
        <f>IF(COUNTIF(Table1[Customer ID],Table1[[#This Row],[Customer ID]])&gt;1,"Repeat Customer","One-Time Customer")</f>
        <v>Repeat Customer</v>
      </c>
      <c r="L961" s="2" t="s">
        <v>1730</v>
      </c>
      <c r="M961" s="2" t="s">
        <v>49</v>
      </c>
      <c r="N961" s="2" t="s">
        <v>28</v>
      </c>
      <c r="O961" s="2" t="s">
        <v>29</v>
      </c>
      <c r="P961" s="2" t="s">
        <v>93</v>
      </c>
      <c r="Q961" s="2" t="s">
        <v>59</v>
      </c>
      <c r="R961" s="2" t="s">
        <v>1164</v>
      </c>
      <c r="S961" s="2">
        <v>0.37</v>
      </c>
      <c r="T961" s="7">
        <f>Table1[[#This Row],[Profit]]/Table1[[#This Row],[Sales]]</f>
        <v>-0.20714797619418565</v>
      </c>
      <c r="U961" s="2" t="s">
        <v>33</v>
      </c>
      <c r="V961" s="2" t="s">
        <v>34</v>
      </c>
      <c r="W961" s="2" t="s">
        <v>45</v>
      </c>
      <c r="X961" s="2" t="s">
        <v>1732</v>
      </c>
      <c r="Y961" s="2">
        <v>92037</v>
      </c>
      <c r="Z961" s="10">
        <v>42042</v>
      </c>
      <c r="AA961" s="14" t="str">
        <f>TEXT(Table1[[#This Row],[Order Date]],"mmmm")</f>
        <v>February</v>
      </c>
      <c r="AB961" s="8" t="str">
        <f>TEXT(Table1[[#This Row],[Order Date]],"yyyy")</f>
        <v>2015</v>
      </c>
      <c r="AC961" s="10">
        <v>42044</v>
      </c>
      <c r="AD961" s="2">
        <v>-66.48</v>
      </c>
      <c r="AE961" s="2">
        <v>46</v>
      </c>
      <c r="AF961" s="2">
        <v>320.93</v>
      </c>
      <c r="AG961" s="2">
        <v>44002</v>
      </c>
      <c r="AH961" s="7" t="str">
        <f>IF(COUNTIF(Returns!$A$2:$A$1635,Orders!AG961)&gt;0,"Returned","Not Returned")</f>
        <v>Not Returned</v>
      </c>
    </row>
    <row r="962" spans="5:34" ht="12.75" customHeight="1" thickTop="1" thickBot="1">
      <c r="E962" s="11">
        <v>6213</v>
      </c>
      <c r="F962" s="12" t="s">
        <v>56</v>
      </c>
      <c r="G962" s="12">
        <v>0.03</v>
      </c>
      <c r="H962" s="12">
        <v>17.7</v>
      </c>
      <c r="I962" s="12">
        <v>9.4700000000000006</v>
      </c>
      <c r="J962" s="12">
        <v>1723</v>
      </c>
      <c r="K962" s="7" t="str">
        <f>IF(COUNTIF(Table1[Customer ID],Table1[[#This Row],[Customer ID]])&gt;1,"Repeat Customer","One-Time Customer")</f>
        <v>Repeat Customer</v>
      </c>
      <c r="L962" s="12" t="s">
        <v>1730</v>
      </c>
      <c r="M962" s="12" t="s">
        <v>49</v>
      </c>
      <c r="N962" s="12" t="s">
        <v>28</v>
      </c>
      <c r="O962" s="12" t="s">
        <v>29</v>
      </c>
      <c r="P962" s="12" t="s">
        <v>141</v>
      </c>
      <c r="Q962" s="12" t="s">
        <v>59</v>
      </c>
      <c r="R962" s="12" t="s">
        <v>1569</v>
      </c>
      <c r="S962" s="12">
        <v>0.59</v>
      </c>
      <c r="T962" s="7">
        <f>Table1[[#This Row],[Profit]]/Table1[[#This Row],[Sales]]</f>
        <v>-0.19984724078670993</v>
      </c>
      <c r="U962" s="12" t="s">
        <v>33</v>
      </c>
      <c r="V962" s="12" t="s">
        <v>34</v>
      </c>
      <c r="W962" s="12" t="s">
        <v>45</v>
      </c>
      <c r="X962" s="12" t="s">
        <v>1732</v>
      </c>
      <c r="Y962" s="12">
        <v>92037</v>
      </c>
      <c r="Z962" s="13">
        <v>42042</v>
      </c>
      <c r="AA962" s="14" t="str">
        <f>TEXT(Table1[[#This Row],[Order Date]],"mmmm")</f>
        <v>February</v>
      </c>
      <c r="AB962" s="8" t="str">
        <f>TEXT(Table1[[#This Row],[Order Date]],"yyyy")</f>
        <v>2015</v>
      </c>
      <c r="AC962" s="13">
        <v>42042</v>
      </c>
      <c r="AD962" s="12">
        <v>-52.33</v>
      </c>
      <c r="AE962" s="12">
        <v>14</v>
      </c>
      <c r="AF962" s="12">
        <v>261.85000000000002</v>
      </c>
      <c r="AG962" s="12">
        <v>44002</v>
      </c>
      <c r="AH962" s="7" t="str">
        <f>IF(COUNTIF(Returns!$A$2:$A$1635,Orders!AG962)&gt;0,"Returned","Not Returned")</f>
        <v>Not Returned</v>
      </c>
    </row>
    <row r="963" spans="5:34" ht="12.75" customHeight="1" thickTop="1" thickBot="1">
      <c r="E963" s="9">
        <v>4596</v>
      </c>
      <c r="F963" s="2" t="s">
        <v>25</v>
      </c>
      <c r="G963" s="2">
        <v>0.04</v>
      </c>
      <c r="H963" s="2">
        <v>12.44</v>
      </c>
      <c r="I963" s="2">
        <v>6.27</v>
      </c>
      <c r="J963" s="2">
        <v>1723</v>
      </c>
      <c r="K963" s="7" t="str">
        <f>IF(COUNTIF(Table1[Customer ID],Table1[[#This Row],[Customer ID]])&gt;1,"Repeat Customer","One-Time Customer")</f>
        <v>Repeat Customer</v>
      </c>
      <c r="L963" s="2" t="s">
        <v>1730</v>
      </c>
      <c r="M963" s="2" t="s">
        <v>49</v>
      </c>
      <c r="N963" s="2" t="s">
        <v>28</v>
      </c>
      <c r="O963" s="2" t="s">
        <v>29</v>
      </c>
      <c r="P963" s="2" t="s">
        <v>141</v>
      </c>
      <c r="Q963" s="2" t="s">
        <v>86</v>
      </c>
      <c r="R963" s="2" t="s">
        <v>1728</v>
      </c>
      <c r="S963" s="2">
        <v>0.56999999999999995</v>
      </c>
      <c r="T963" s="7">
        <f>Table1[[#This Row],[Profit]]/Table1[[#This Row],[Sales]]</f>
        <v>-3.2192128027210144E-2</v>
      </c>
      <c r="U963" s="2" t="s">
        <v>33</v>
      </c>
      <c r="V963" s="2" t="s">
        <v>34</v>
      </c>
      <c r="W963" s="2" t="s">
        <v>45</v>
      </c>
      <c r="X963" s="2" t="s">
        <v>1732</v>
      </c>
      <c r="Y963" s="2">
        <v>92037</v>
      </c>
      <c r="Z963" s="10">
        <v>42140</v>
      </c>
      <c r="AA963" s="14" t="str">
        <f>TEXT(Table1[[#This Row],[Order Date]],"mmmm")</f>
        <v>May</v>
      </c>
      <c r="AB963" s="8" t="str">
        <f>TEXT(Table1[[#This Row],[Order Date]],"yyyy")</f>
        <v>2015</v>
      </c>
      <c r="AC963" s="10">
        <v>42141</v>
      </c>
      <c r="AD963" s="2">
        <v>-59.06</v>
      </c>
      <c r="AE963" s="2">
        <v>146</v>
      </c>
      <c r="AF963" s="2">
        <v>1834.61</v>
      </c>
      <c r="AG963" s="2">
        <v>32710</v>
      </c>
      <c r="AH963" s="7" t="str">
        <f>IF(COUNTIF(Returns!$A$2:$A$1635,Orders!AG963)&gt;0,"Returned","Not Returned")</f>
        <v>Not Returned</v>
      </c>
    </row>
    <row r="964" spans="5:34" ht="12.75" customHeight="1" thickTop="1" thickBot="1">
      <c r="E964" s="11">
        <v>18244</v>
      </c>
      <c r="F964" s="12" t="s">
        <v>25</v>
      </c>
      <c r="G964" s="12">
        <v>0.05</v>
      </c>
      <c r="H964" s="12">
        <v>35.99</v>
      </c>
      <c r="I964" s="12">
        <v>1.1000000000000001</v>
      </c>
      <c r="J964" s="12">
        <v>1725</v>
      </c>
      <c r="K964" s="7" t="str">
        <f>IF(COUNTIF(Table1[Customer ID],Table1[[#This Row],[Customer ID]])&gt;1,"Repeat Customer","One-Time Customer")</f>
        <v>One-Time Customer</v>
      </c>
      <c r="L964" s="12" t="s">
        <v>1733</v>
      </c>
      <c r="M964" s="12" t="s">
        <v>49</v>
      </c>
      <c r="N964" s="12" t="s">
        <v>28</v>
      </c>
      <c r="O964" s="12" t="s">
        <v>77</v>
      </c>
      <c r="P964" s="12" t="s">
        <v>78</v>
      </c>
      <c r="Q964" s="12" t="s">
        <v>59</v>
      </c>
      <c r="R964" s="12" t="s">
        <v>935</v>
      </c>
      <c r="S964" s="12">
        <v>0.55000000000000004</v>
      </c>
      <c r="T964" s="7">
        <f>Table1[[#This Row],[Profit]]/Table1[[#This Row],[Sales]]</f>
        <v>0.57029362287811591</v>
      </c>
      <c r="U964" s="12" t="s">
        <v>33</v>
      </c>
      <c r="V964" s="12" t="s">
        <v>53</v>
      </c>
      <c r="W964" s="12" t="s">
        <v>154</v>
      </c>
      <c r="X964" s="12" t="s">
        <v>1734</v>
      </c>
      <c r="Y964" s="12">
        <v>43026</v>
      </c>
      <c r="Z964" s="13">
        <v>42131</v>
      </c>
      <c r="AA964" s="14" t="str">
        <f>TEXT(Table1[[#This Row],[Order Date]],"mmmm")</f>
        <v>May</v>
      </c>
      <c r="AB964" s="8" t="str">
        <f>TEXT(Table1[[#This Row],[Order Date]],"yyyy")</f>
        <v>2015</v>
      </c>
      <c r="AC964" s="13">
        <v>42133</v>
      </c>
      <c r="AD964" s="12">
        <v>149.166</v>
      </c>
      <c r="AE964" s="12">
        <v>9</v>
      </c>
      <c r="AF964" s="12">
        <v>261.56</v>
      </c>
      <c r="AG964" s="12">
        <v>87193</v>
      </c>
      <c r="AH964" s="7" t="str">
        <f>IF(COUNTIF(Returns!$A$2:$A$1635,Orders!AG964)&gt;0,"Returned","Not Returned")</f>
        <v>Not Returned</v>
      </c>
    </row>
    <row r="965" spans="5:34" ht="12.75" customHeight="1" thickTop="1" thickBot="1">
      <c r="E965" s="9">
        <v>24872</v>
      </c>
      <c r="F965" s="2" t="s">
        <v>37</v>
      </c>
      <c r="G965" s="2">
        <v>0.1</v>
      </c>
      <c r="H965" s="2">
        <v>14.98</v>
      </c>
      <c r="I965" s="2">
        <v>7.69</v>
      </c>
      <c r="J965" s="2">
        <v>1727</v>
      </c>
      <c r="K965" s="7" t="str">
        <f>IF(COUNTIF(Table1[Customer ID],Table1[[#This Row],[Customer ID]])&gt;1,"Repeat Customer","One-Time Customer")</f>
        <v>One-Time Customer</v>
      </c>
      <c r="L965" s="2" t="s">
        <v>1735</v>
      </c>
      <c r="M965" s="2" t="s">
        <v>27</v>
      </c>
      <c r="N965" s="2" t="s">
        <v>58</v>
      </c>
      <c r="O965" s="2" t="s">
        <v>29</v>
      </c>
      <c r="P965" s="2" t="s">
        <v>141</v>
      </c>
      <c r="Q965" s="2" t="s">
        <v>59</v>
      </c>
      <c r="R965" s="2" t="s">
        <v>1736</v>
      </c>
      <c r="S965" s="2">
        <v>0.56999999999999995</v>
      </c>
      <c r="T965" s="7">
        <f>Table1[[#This Row],[Profit]]/Table1[[#This Row],[Sales]]</f>
        <v>-0.66980228203118197</v>
      </c>
      <c r="U965" s="2" t="s">
        <v>33</v>
      </c>
      <c r="V965" s="2" t="s">
        <v>53</v>
      </c>
      <c r="W965" s="2" t="s">
        <v>154</v>
      </c>
      <c r="X965" s="2" t="s">
        <v>1737</v>
      </c>
      <c r="Y965" s="2">
        <v>44240</v>
      </c>
      <c r="Z965" s="10">
        <v>42025</v>
      </c>
      <c r="AA965" s="14" t="str">
        <f>TEXT(Table1[[#This Row],[Order Date]],"mmmm")</f>
        <v>January</v>
      </c>
      <c r="AB965" s="8" t="str">
        <f>TEXT(Table1[[#This Row],[Order Date]],"yyyy")</f>
        <v>2015</v>
      </c>
      <c r="AC965" s="10">
        <v>42027</v>
      </c>
      <c r="AD965" s="2">
        <v>-76.900000000000006</v>
      </c>
      <c r="AE965" s="2">
        <v>8</v>
      </c>
      <c r="AF965" s="2">
        <v>114.81</v>
      </c>
      <c r="AG965" s="2">
        <v>87194</v>
      </c>
      <c r="AH965" s="7" t="str">
        <f>IF(COUNTIF(Returns!$A$2:$A$1635,Orders!AG965)&gt;0,"Returned","Not Returned")</f>
        <v>Not Returned</v>
      </c>
    </row>
    <row r="966" spans="5:34" ht="12.75" customHeight="1" thickTop="1" thickBot="1">
      <c r="E966" s="11">
        <v>26066</v>
      </c>
      <c r="F966" s="12" t="s">
        <v>25</v>
      </c>
      <c r="G966" s="12">
        <v>0.04</v>
      </c>
      <c r="H966" s="12">
        <v>55.48</v>
      </c>
      <c r="I966" s="12">
        <v>6.79</v>
      </c>
      <c r="J966" s="12">
        <v>1728</v>
      </c>
      <c r="K966" s="7" t="str">
        <f>IF(COUNTIF(Table1[Customer ID],Table1[[#This Row],[Customer ID]])&gt;1,"Repeat Customer","One-Time Customer")</f>
        <v>One-Time Customer</v>
      </c>
      <c r="L966" s="12" t="s">
        <v>1738</v>
      </c>
      <c r="M966" s="12" t="s">
        <v>49</v>
      </c>
      <c r="N966" s="12" t="s">
        <v>28</v>
      </c>
      <c r="O966" s="12" t="s">
        <v>29</v>
      </c>
      <c r="P966" s="12" t="s">
        <v>93</v>
      </c>
      <c r="Q966" s="12" t="s">
        <v>59</v>
      </c>
      <c r="R966" s="12" t="s">
        <v>1650</v>
      </c>
      <c r="S966" s="12">
        <v>0.37</v>
      </c>
      <c r="T966" s="7">
        <f>Table1[[#This Row],[Profit]]/Table1[[#This Row],[Sales]]</f>
        <v>0.69</v>
      </c>
      <c r="U966" s="12" t="s">
        <v>33</v>
      </c>
      <c r="V966" s="12" t="s">
        <v>53</v>
      </c>
      <c r="W966" s="12" t="s">
        <v>154</v>
      </c>
      <c r="X966" s="12" t="s">
        <v>1739</v>
      </c>
      <c r="Y966" s="12">
        <v>45429</v>
      </c>
      <c r="Z966" s="13">
        <v>42057</v>
      </c>
      <c r="AA966" s="14" t="str">
        <f>TEXT(Table1[[#This Row],[Order Date]],"mmmm")</f>
        <v>February</v>
      </c>
      <c r="AB966" s="8" t="str">
        <f>TEXT(Table1[[#This Row],[Order Date]],"yyyy")</f>
        <v>2015</v>
      </c>
      <c r="AC966" s="13">
        <v>42059</v>
      </c>
      <c r="AD966" s="12">
        <v>376.88490000000002</v>
      </c>
      <c r="AE966" s="12">
        <v>10</v>
      </c>
      <c r="AF966" s="12">
        <v>546.21</v>
      </c>
      <c r="AG966" s="12">
        <v>87195</v>
      </c>
      <c r="AH966" s="7" t="str">
        <f>IF(COUNTIF(Returns!$A$2:$A$1635,Orders!AG966)&gt;0,"Returned","Not Returned")</f>
        <v>Not Returned</v>
      </c>
    </row>
    <row r="967" spans="5:34" ht="12.75" customHeight="1" thickTop="1" thickBot="1">
      <c r="E967" s="9">
        <v>24545</v>
      </c>
      <c r="F967" s="2" t="s">
        <v>25</v>
      </c>
      <c r="G967" s="2">
        <v>0.1</v>
      </c>
      <c r="H967" s="2">
        <v>65.989999999999995</v>
      </c>
      <c r="I967" s="2">
        <v>3.99</v>
      </c>
      <c r="J967" s="2">
        <v>1730</v>
      </c>
      <c r="K967" s="7" t="str">
        <f>IF(COUNTIF(Table1[Customer ID],Table1[[#This Row],[Customer ID]])&gt;1,"Repeat Customer","One-Time Customer")</f>
        <v>One-Time Customer</v>
      </c>
      <c r="L967" s="2" t="s">
        <v>1740</v>
      </c>
      <c r="M967" s="2" t="s">
        <v>27</v>
      </c>
      <c r="N967" s="2" t="s">
        <v>58</v>
      </c>
      <c r="O967" s="2" t="s">
        <v>77</v>
      </c>
      <c r="P967" s="2" t="s">
        <v>78</v>
      </c>
      <c r="Q967" s="2" t="s">
        <v>59</v>
      </c>
      <c r="R967" s="2" t="s">
        <v>1053</v>
      </c>
      <c r="S967" s="2">
        <v>0.59</v>
      </c>
      <c r="T967" s="7">
        <f>Table1[[#This Row],[Profit]]/Table1[[#This Row],[Sales]]</f>
        <v>-0.32479953089496444</v>
      </c>
      <c r="U967" s="2" t="s">
        <v>33</v>
      </c>
      <c r="V967" s="2" t="s">
        <v>34</v>
      </c>
      <c r="W967" s="2" t="s">
        <v>1741</v>
      </c>
      <c r="X967" s="2" t="s">
        <v>1742</v>
      </c>
      <c r="Y967" s="2">
        <v>83843</v>
      </c>
      <c r="Z967" s="10">
        <v>42101</v>
      </c>
      <c r="AA967" s="14" t="str">
        <f>TEXT(Table1[[#This Row],[Order Date]],"mmmm")</f>
        <v>April</v>
      </c>
      <c r="AB967" s="8" t="str">
        <f>TEXT(Table1[[#This Row],[Order Date]],"yyyy")</f>
        <v>2015</v>
      </c>
      <c r="AC967" s="10">
        <v>42103</v>
      </c>
      <c r="AD967" s="2">
        <v>-88.624800000000008</v>
      </c>
      <c r="AE967" s="2">
        <v>5</v>
      </c>
      <c r="AF967" s="2">
        <v>272.86</v>
      </c>
      <c r="AG967" s="2">
        <v>90653</v>
      </c>
      <c r="AH967" s="7" t="str">
        <f>IF(COUNTIF(Returns!$A$2:$A$1635,Orders!AG967)&gt;0,"Returned","Not Returned")</f>
        <v>Not Returned</v>
      </c>
    </row>
    <row r="968" spans="5:34" ht="12.75" customHeight="1" thickTop="1" thickBot="1">
      <c r="E968" s="11">
        <v>566</v>
      </c>
      <c r="F968" s="12" t="s">
        <v>37</v>
      </c>
      <c r="G968" s="12">
        <v>0.02</v>
      </c>
      <c r="H968" s="12">
        <v>60.98</v>
      </c>
      <c r="I968" s="12">
        <v>49</v>
      </c>
      <c r="J968" s="12">
        <v>1733</v>
      </c>
      <c r="K968" s="7" t="str">
        <f>IF(COUNTIF(Table1[Customer ID],Table1[[#This Row],[Customer ID]])&gt;1,"Repeat Customer","One-Time Customer")</f>
        <v>Repeat Customer</v>
      </c>
      <c r="L968" s="12" t="s">
        <v>1743</v>
      </c>
      <c r="M968" s="12" t="s">
        <v>49</v>
      </c>
      <c r="N968" s="12" t="s">
        <v>58</v>
      </c>
      <c r="O968" s="12" t="s">
        <v>29</v>
      </c>
      <c r="P968" s="12" t="s">
        <v>257</v>
      </c>
      <c r="Q968" s="12" t="s">
        <v>236</v>
      </c>
      <c r="R968" s="12" t="s">
        <v>1583</v>
      </c>
      <c r="S968" s="12">
        <v>0.59</v>
      </c>
      <c r="T968" s="7">
        <f>Table1[[#This Row],[Profit]]/Table1[[#This Row],[Sales]]</f>
        <v>-0.31257725732942054</v>
      </c>
      <c r="U968" s="12" t="s">
        <v>33</v>
      </c>
      <c r="V968" s="12" t="s">
        <v>53</v>
      </c>
      <c r="W968" s="12" t="s">
        <v>1008</v>
      </c>
      <c r="X968" s="12" t="s">
        <v>35</v>
      </c>
      <c r="Y968" s="12">
        <v>20012</v>
      </c>
      <c r="Z968" s="13">
        <v>42098</v>
      </c>
      <c r="AA968" s="14" t="str">
        <f>TEXT(Table1[[#This Row],[Order Date]],"mmmm")</f>
        <v>April</v>
      </c>
      <c r="AB968" s="8" t="str">
        <f>TEXT(Table1[[#This Row],[Order Date]],"yyyy")</f>
        <v>2015</v>
      </c>
      <c r="AC968" s="13">
        <v>42100</v>
      </c>
      <c r="AD968" s="12">
        <v>-662.52</v>
      </c>
      <c r="AE968" s="12">
        <v>34</v>
      </c>
      <c r="AF968" s="12">
        <v>2119.54</v>
      </c>
      <c r="AG968" s="12">
        <v>3841</v>
      </c>
      <c r="AH968" s="7" t="str">
        <f>IF(COUNTIF(Returns!$A$2:$A$1635,Orders!AG968)&gt;0,"Returned","Not Returned")</f>
        <v>Not Returned</v>
      </c>
    </row>
    <row r="969" spans="5:34" ht="12.75" customHeight="1" thickTop="1" thickBot="1">
      <c r="E969" s="9">
        <v>567</v>
      </c>
      <c r="F969" s="2" t="s">
        <v>37</v>
      </c>
      <c r="G969" s="2">
        <v>0.02</v>
      </c>
      <c r="H969" s="2">
        <v>1270.99</v>
      </c>
      <c r="I969" s="2">
        <v>19.989999999999998</v>
      </c>
      <c r="J969" s="2">
        <v>1733</v>
      </c>
      <c r="K969" s="7" t="str">
        <f>IF(COUNTIF(Table1[Customer ID],Table1[[#This Row],[Customer ID]])&gt;1,"Repeat Customer","One-Time Customer")</f>
        <v>Repeat Customer</v>
      </c>
      <c r="L969" s="2" t="s">
        <v>1743</v>
      </c>
      <c r="M969" s="2" t="s">
        <v>49</v>
      </c>
      <c r="N969" s="2" t="s">
        <v>58</v>
      </c>
      <c r="O969" s="2" t="s">
        <v>29</v>
      </c>
      <c r="P969" s="2" t="s">
        <v>109</v>
      </c>
      <c r="Q969" s="2" t="s">
        <v>59</v>
      </c>
      <c r="R969" s="2" t="s">
        <v>631</v>
      </c>
      <c r="S969" s="2">
        <v>0.35</v>
      </c>
      <c r="T969" s="7">
        <f>Table1[[#This Row],[Profit]]/Table1[[#This Row],[Sales]]</f>
        <v>0.20176572615847929</v>
      </c>
      <c r="U969" s="2" t="s">
        <v>33</v>
      </c>
      <c r="V969" s="2" t="s">
        <v>53</v>
      </c>
      <c r="W969" s="2" t="s">
        <v>1008</v>
      </c>
      <c r="X969" s="2" t="s">
        <v>35</v>
      </c>
      <c r="Y969" s="2">
        <v>20012</v>
      </c>
      <c r="Z969" s="10">
        <v>42098</v>
      </c>
      <c r="AA969" s="14" t="str">
        <f>TEXT(Table1[[#This Row],[Order Date]],"mmmm")</f>
        <v>April</v>
      </c>
      <c r="AB969" s="8" t="str">
        <f>TEXT(Table1[[#This Row],[Order Date]],"yyyy")</f>
        <v>2015</v>
      </c>
      <c r="AC969" s="10">
        <v>42100</v>
      </c>
      <c r="AD969" s="2">
        <v>9228.2255999999998</v>
      </c>
      <c r="AE969" s="2">
        <v>36</v>
      </c>
      <c r="AF969" s="2">
        <v>45737.33</v>
      </c>
      <c r="AG969" s="2">
        <v>3841</v>
      </c>
      <c r="AH969" s="7" t="str">
        <f>IF(COUNTIF(Returns!$A$2:$A$1635,Orders!AG969)&gt;0,"Returned","Not Returned")</f>
        <v>Not Returned</v>
      </c>
    </row>
    <row r="970" spans="5:34" ht="12.75" customHeight="1" thickTop="1" thickBot="1">
      <c r="E970" s="11">
        <v>8389</v>
      </c>
      <c r="F970" s="12" t="s">
        <v>25</v>
      </c>
      <c r="G970" s="12">
        <v>0.02</v>
      </c>
      <c r="H970" s="12">
        <v>30.98</v>
      </c>
      <c r="I970" s="12">
        <v>17.079999999999998</v>
      </c>
      <c r="J970" s="12">
        <v>1733</v>
      </c>
      <c r="K970" s="7" t="str">
        <f>IF(COUNTIF(Table1[Customer ID],Table1[[#This Row],[Customer ID]])&gt;1,"Repeat Customer","One-Time Customer")</f>
        <v>Repeat Customer</v>
      </c>
      <c r="L970" s="12" t="s">
        <v>1743</v>
      </c>
      <c r="M970" s="12" t="s">
        <v>49</v>
      </c>
      <c r="N970" s="12" t="s">
        <v>58</v>
      </c>
      <c r="O970" s="12" t="s">
        <v>29</v>
      </c>
      <c r="P970" s="12" t="s">
        <v>93</v>
      </c>
      <c r="Q970" s="12" t="s">
        <v>59</v>
      </c>
      <c r="R970" s="12" t="s">
        <v>1744</v>
      </c>
      <c r="S970" s="12">
        <v>0.4</v>
      </c>
      <c r="T970" s="7">
        <f>Table1[[#This Row],[Profit]]/Table1[[#This Row],[Sales]]</f>
        <v>-7.365658870507702E-2</v>
      </c>
      <c r="U970" s="12" t="s">
        <v>33</v>
      </c>
      <c r="V970" s="12" t="s">
        <v>53</v>
      </c>
      <c r="W970" s="12" t="s">
        <v>1008</v>
      </c>
      <c r="X970" s="12" t="s">
        <v>35</v>
      </c>
      <c r="Y970" s="12">
        <v>20012</v>
      </c>
      <c r="Z970" s="13">
        <v>42183</v>
      </c>
      <c r="AA970" s="14" t="str">
        <f>TEXT(Table1[[#This Row],[Order Date]],"mmmm")</f>
        <v>June</v>
      </c>
      <c r="AB970" s="8" t="str">
        <f>TEXT(Table1[[#This Row],[Order Date]],"yyyy")</f>
        <v>2015</v>
      </c>
      <c r="AC970" s="13">
        <v>42184</v>
      </c>
      <c r="AD970" s="12">
        <v>-32.28</v>
      </c>
      <c r="AE970" s="12">
        <v>13</v>
      </c>
      <c r="AF970" s="12">
        <v>438.25</v>
      </c>
      <c r="AG970" s="12">
        <v>59937</v>
      </c>
      <c r="AH970" s="7" t="str">
        <f>IF(COUNTIF(Returns!$A$2:$A$1635,Orders!AG970)&gt;0,"Returned","Not Returned")</f>
        <v>Returned</v>
      </c>
    </row>
    <row r="971" spans="5:34" ht="12.75" customHeight="1" thickTop="1" thickBot="1">
      <c r="E971" s="9">
        <v>18566</v>
      </c>
      <c r="F971" s="2" t="s">
        <v>37</v>
      </c>
      <c r="G971" s="2">
        <v>0.02</v>
      </c>
      <c r="H971" s="2">
        <v>60.98</v>
      </c>
      <c r="I971" s="2">
        <v>49</v>
      </c>
      <c r="J971" s="2">
        <v>1734</v>
      </c>
      <c r="K971" s="7" t="str">
        <f>IF(COUNTIF(Table1[Customer ID],Table1[[#This Row],[Customer ID]])&gt;1,"Repeat Customer","One-Time Customer")</f>
        <v>Repeat Customer</v>
      </c>
      <c r="L971" s="2" t="s">
        <v>1745</v>
      </c>
      <c r="M971" s="2" t="s">
        <v>49</v>
      </c>
      <c r="N971" s="2" t="s">
        <v>58</v>
      </c>
      <c r="O971" s="2" t="s">
        <v>29</v>
      </c>
      <c r="P971" s="2" t="s">
        <v>257</v>
      </c>
      <c r="Q971" s="2" t="s">
        <v>236</v>
      </c>
      <c r="R971" s="2" t="s">
        <v>1583</v>
      </c>
      <c r="S971" s="2">
        <v>0.59</v>
      </c>
      <c r="T971" s="7">
        <f>Table1[[#This Row],[Profit]]/Table1[[#This Row],[Sales]]</f>
        <v>-1.062752646775746</v>
      </c>
      <c r="U971" s="2" t="s">
        <v>33</v>
      </c>
      <c r="V971" s="2" t="s">
        <v>53</v>
      </c>
      <c r="W971" s="2" t="s">
        <v>71</v>
      </c>
      <c r="X971" s="2" t="s">
        <v>1746</v>
      </c>
      <c r="Y971" s="2">
        <v>10528</v>
      </c>
      <c r="Z971" s="10">
        <v>42098</v>
      </c>
      <c r="AA971" s="14" t="str">
        <f>TEXT(Table1[[#This Row],[Order Date]],"mmmm")</f>
        <v>April</v>
      </c>
      <c r="AB971" s="8" t="str">
        <f>TEXT(Table1[[#This Row],[Order Date]],"yyyy")</f>
        <v>2015</v>
      </c>
      <c r="AC971" s="10">
        <v>42100</v>
      </c>
      <c r="AD971" s="2">
        <v>-596.26800000000003</v>
      </c>
      <c r="AE971" s="2">
        <v>9</v>
      </c>
      <c r="AF971" s="2">
        <v>561.05999999999995</v>
      </c>
      <c r="AG971" s="2">
        <v>88443</v>
      </c>
      <c r="AH971" s="7" t="str">
        <f>IF(COUNTIF(Returns!$A$2:$A$1635,Orders!AG971)&gt;0,"Returned","Not Returned")</f>
        <v>Not Returned</v>
      </c>
    </row>
    <row r="972" spans="5:34" ht="12.75" customHeight="1" thickTop="1" thickBot="1">
      <c r="E972" s="11">
        <v>18567</v>
      </c>
      <c r="F972" s="12" t="s">
        <v>37</v>
      </c>
      <c r="G972" s="12">
        <v>0.02</v>
      </c>
      <c r="H972" s="12">
        <v>1270.99</v>
      </c>
      <c r="I972" s="12">
        <v>19.989999999999998</v>
      </c>
      <c r="J972" s="12">
        <v>1734</v>
      </c>
      <c r="K972" s="7" t="str">
        <f>IF(COUNTIF(Table1[Customer ID],Table1[[#This Row],[Customer ID]])&gt;1,"Repeat Customer","One-Time Customer")</f>
        <v>Repeat Customer</v>
      </c>
      <c r="L972" s="12" t="s">
        <v>1745</v>
      </c>
      <c r="M972" s="12" t="s">
        <v>49</v>
      </c>
      <c r="N972" s="12" t="s">
        <v>58</v>
      </c>
      <c r="O972" s="12" t="s">
        <v>29</v>
      </c>
      <c r="P972" s="12" t="s">
        <v>109</v>
      </c>
      <c r="Q972" s="12" t="s">
        <v>59</v>
      </c>
      <c r="R972" s="12" t="s">
        <v>631</v>
      </c>
      <c r="S972" s="12">
        <v>0.35</v>
      </c>
      <c r="T972" s="7">
        <f>Table1[[#This Row],[Profit]]/Table1[[#This Row],[Sales]]</f>
        <v>0.69</v>
      </c>
      <c r="U972" s="12" t="s">
        <v>33</v>
      </c>
      <c r="V972" s="12" t="s">
        <v>53</v>
      </c>
      <c r="W972" s="12" t="s">
        <v>71</v>
      </c>
      <c r="X972" s="12" t="s">
        <v>1746</v>
      </c>
      <c r="Y972" s="12">
        <v>10528</v>
      </c>
      <c r="Z972" s="13">
        <v>42098</v>
      </c>
      <c r="AA972" s="14" t="str">
        <f>TEXT(Table1[[#This Row],[Order Date]],"mmmm")</f>
        <v>April</v>
      </c>
      <c r="AB972" s="8" t="str">
        <f>TEXT(Table1[[#This Row],[Order Date]],"yyyy")</f>
        <v>2015</v>
      </c>
      <c r="AC972" s="13">
        <v>42100</v>
      </c>
      <c r="AD972" s="12">
        <v>7889.6876999999995</v>
      </c>
      <c r="AE972" s="12">
        <v>9</v>
      </c>
      <c r="AF972" s="12">
        <v>11434.33</v>
      </c>
      <c r="AG972" s="12">
        <v>88443</v>
      </c>
      <c r="AH972" s="7" t="str">
        <f>IF(COUNTIF(Returns!$A$2:$A$1635,Orders!AG972)&gt;0,"Returned","Not Returned")</f>
        <v>Not Returned</v>
      </c>
    </row>
    <row r="973" spans="5:34" ht="12.75" customHeight="1" thickTop="1" thickBot="1">
      <c r="E973" s="9">
        <v>18568</v>
      </c>
      <c r="F973" s="2" t="s">
        <v>37</v>
      </c>
      <c r="G973" s="2">
        <v>0.05</v>
      </c>
      <c r="H973" s="2">
        <v>205.99</v>
      </c>
      <c r="I973" s="2">
        <v>8.99</v>
      </c>
      <c r="J973" s="2">
        <v>1734</v>
      </c>
      <c r="K973" s="7" t="str">
        <f>IF(COUNTIF(Table1[Customer ID],Table1[[#This Row],[Customer ID]])&gt;1,"Repeat Customer","One-Time Customer")</f>
        <v>Repeat Customer</v>
      </c>
      <c r="L973" s="2" t="s">
        <v>1745</v>
      </c>
      <c r="M973" s="2" t="s">
        <v>27</v>
      </c>
      <c r="N973" s="2" t="s">
        <v>58</v>
      </c>
      <c r="O973" s="2" t="s">
        <v>77</v>
      </c>
      <c r="P973" s="2" t="s">
        <v>78</v>
      </c>
      <c r="Q973" s="2" t="s">
        <v>59</v>
      </c>
      <c r="R973" s="2" t="s">
        <v>1542</v>
      </c>
      <c r="S973" s="2">
        <v>0.6</v>
      </c>
      <c r="T973" s="7">
        <f>Table1[[#This Row],[Profit]]/Table1[[#This Row],[Sales]]</f>
        <v>0.47869150636062979</v>
      </c>
      <c r="U973" s="2" t="s">
        <v>33</v>
      </c>
      <c r="V973" s="2" t="s">
        <v>53</v>
      </c>
      <c r="W973" s="2" t="s">
        <v>71</v>
      </c>
      <c r="X973" s="2" t="s">
        <v>1746</v>
      </c>
      <c r="Y973" s="2">
        <v>10528</v>
      </c>
      <c r="Z973" s="10">
        <v>42098</v>
      </c>
      <c r="AA973" s="14" t="str">
        <f>TEXT(Table1[[#This Row],[Order Date]],"mmmm")</f>
        <v>April</v>
      </c>
      <c r="AB973" s="8" t="str">
        <f>TEXT(Table1[[#This Row],[Order Date]],"yyyy")</f>
        <v>2015</v>
      </c>
      <c r="AC973" s="10">
        <v>42100</v>
      </c>
      <c r="AD973" s="2">
        <v>1545.8097600000001</v>
      </c>
      <c r="AE973" s="2">
        <v>19</v>
      </c>
      <c r="AF973" s="2">
        <v>3229.24</v>
      </c>
      <c r="AG973" s="2">
        <v>88443</v>
      </c>
      <c r="AH973" s="7" t="str">
        <f>IF(COUNTIF(Returns!$A$2:$A$1635,Orders!AG973)&gt;0,"Returned","Not Returned")</f>
        <v>Not Returned</v>
      </c>
    </row>
    <row r="974" spans="5:34" ht="12.75" customHeight="1" thickTop="1" thickBot="1">
      <c r="E974" s="11">
        <v>26389</v>
      </c>
      <c r="F974" s="12" t="s">
        <v>25</v>
      </c>
      <c r="G974" s="12">
        <v>0.02</v>
      </c>
      <c r="H974" s="12">
        <v>30.98</v>
      </c>
      <c r="I974" s="12">
        <v>17.079999999999998</v>
      </c>
      <c r="J974" s="12">
        <v>1735</v>
      </c>
      <c r="K974" s="7" t="str">
        <f>IF(COUNTIF(Table1[Customer ID],Table1[[#This Row],[Customer ID]])&gt;1,"Repeat Customer","One-Time Customer")</f>
        <v>One-Time Customer</v>
      </c>
      <c r="L974" s="12" t="s">
        <v>1747</v>
      </c>
      <c r="M974" s="12" t="s">
        <v>49</v>
      </c>
      <c r="N974" s="12" t="s">
        <v>58</v>
      </c>
      <c r="O974" s="12" t="s">
        <v>29</v>
      </c>
      <c r="P974" s="12" t="s">
        <v>93</v>
      </c>
      <c r="Q974" s="12" t="s">
        <v>59</v>
      </c>
      <c r="R974" s="12" t="s">
        <v>1744</v>
      </c>
      <c r="S974" s="12">
        <v>0.4</v>
      </c>
      <c r="T974" s="7">
        <f>Table1[[#This Row],[Profit]]/Table1[[#This Row],[Sales]]</f>
        <v>-0.159596558884604</v>
      </c>
      <c r="U974" s="12" t="s">
        <v>33</v>
      </c>
      <c r="V974" s="12" t="s">
        <v>53</v>
      </c>
      <c r="W974" s="12" t="s">
        <v>71</v>
      </c>
      <c r="X974" s="12" t="s">
        <v>1748</v>
      </c>
      <c r="Y974" s="12">
        <v>11550</v>
      </c>
      <c r="Z974" s="13">
        <v>42183</v>
      </c>
      <c r="AA974" s="14" t="str">
        <f>TEXT(Table1[[#This Row],[Order Date]],"mmmm")</f>
        <v>June</v>
      </c>
      <c r="AB974" s="8" t="str">
        <f>TEXT(Table1[[#This Row],[Order Date]],"yyyy")</f>
        <v>2015</v>
      </c>
      <c r="AC974" s="13">
        <v>42184</v>
      </c>
      <c r="AD974" s="12">
        <v>-16.14</v>
      </c>
      <c r="AE974" s="12">
        <v>3</v>
      </c>
      <c r="AF974" s="12">
        <v>101.13</v>
      </c>
      <c r="AG974" s="12">
        <v>88444</v>
      </c>
      <c r="AH974" s="7" t="str">
        <f>IF(COUNTIF(Returns!$A$2:$A$1635,Orders!AG974)&gt;0,"Returned","Not Returned")</f>
        <v>Not Returned</v>
      </c>
    </row>
    <row r="975" spans="5:34" ht="12.75" customHeight="1" thickTop="1" thickBot="1">
      <c r="E975" s="9">
        <v>18012</v>
      </c>
      <c r="F975" s="2" t="s">
        <v>37</v>
      </c>
      <c r="G975" s="2">
        <v>0.09</v>
      </c>
      <c r="H975" s="2">
        <v>30.93</v>
      </c>
      <c r="I975" s="2">
        <v>3.92</v>
      </c>
      <c r="J975" s="2">
        <v>1737</v>
      </c>
      <c r="K975" s="7" t="str">
        <f>IF(COUNTIF(Table1[Customer ID],Table1[[#This Row],[Customer ID]])&gt;1,"Repeat Customer","One-Time Customer")</f>
        <v>Repeat Customer</v>
      </c>
      <c r="L975" s="2" t="s">
        <v>1749</v>
      </c>
      <c r="M975" s="2" t="s">
        <v>49</v>
      </c>
      <c r="N975" s="2" t="s">
        <v>28</v>
      </c>
      <c r="O975" s="2" t="s">
        <v>41</v>
      </c>
      <c r="P975" s="2" t="s">
        <v>50</v>
      </c>
      <c r="Q975" s="2" t="s">
        <v>51</v>
      </c>
      <c r="R975" s="2" t="s">
        <v>1750</v>
      </c>
      <c r="S975" s="2">
        <v>0.44</v>
      </c>
      <c r="T975" s="7">
        <f>Table1[[#This Row],[Profit]]/Table1[[#This Row],[Sales]]</f>
        <v>-0.28865723834185425</v>
      </c>
      <c r="U975" s="2" t="s">
        <v>33</v>
      </c>
      <c r="V975" s="2" t="s">
        <v>136</v>
      </c>
      <c r="W975" s="2" t="s">
        <v>322</v>
      </c>
      <c r="X975" s="2" t="s">
        <v>1724</v>
      </c>
      <c r="Y975" s="2">
        <v>27529</v>
      </c>
      <c r="Z975" s="10">
        <v>42158</v>
      </c>
      <c r="AA975" s="14" t="str">
        <f>TEXT(Table1[[#This Row],[Order Date]],"mmmm")</f>
        <v>June</v>
      </c>
      <c r="AB975" s="8" t="str">
        <f>TEXT(Table1[[#This Row],[Order Date]],"yyyy")</f>
        <v>2015</v>
      </c>
      <c r="AC975" s="10">
        <v>42160</v>
      </c>
      <c r="AD975" s="2">
        <v>-130.42400000000001</v>
      </c>
      <c r="AE975" s="2">
        <v>16</v>
      </c>
      <c r="AF975" s="2">
        <v>451.83</v>
      </c>
      <c r="AG975" s="2">
        <v>85866</v>
      </c>
      <c r="AH975" s="7" t="str">
        <f>IF(COUNTIF(Returns!$A$2:$A$1635,Orders!AG975)&gt;0,"Returned","Not Returned")</f>
        <v>Not Returned</v>
      </c>
    </row>
    <row r="976" spans="5:34" ht="12.75" customHeight="1" thickTop="1" thickBot="1">
      <c r="E976" s="11">
        <v>18013</v>
      </c>
      <c r="F976" s="12" t="s">
        <v>37</v>
      </c>
      <c r="G976" s="12">
        <v>0.03</v>
      </c>
      <c r="H976" s="12">
        <v>1.68</v>
      </c>
      <c r="I976" s="12">
        <v>0.7</v>
      </c>
      <c r="J976" s="12">
        <v>1737</v>
      </c>
      <c r="K976" s="7" t="str">
        <f>IF(COUNTIF(Table1[Customer ID],Table1[[#This Row],[Customer ID]])&gt;1,"Repeat Customer","One-Time Customer")</f>
        <v>Repeat Customer</v>
      </c>
      <c r="L976" s="12" t="s">
        <v>1749</v>
      </c>
      <c r="M976" s="12" t="s">
        <v>27</v>
      </c>
      <c r="N976" s="12" t="s">
        <v>28</v>
      </c>
      <c r="O976" s="12" t="s">
        <v>29</v>
      </c>
      <c r="P976" s="12" t="s">
        <v>30</v>
      </c>
      <c r="Q976" s="12" t="s">
        <v>31</v>
      </c>
      <c r="R976" s="12" t="s">
        <v>1751</v>
      </c>
      <c r="S976" s="12">
        <v>0.6</v>
      </c>
      <c r="T976" s="7">
        <f>Table1[[#This Row],[Profit]]/Table1[[#This Row],[Sales]]</f>
        <v>-5.2579545454545462</v>
      </c>
      <c r="U976" s="12" t="s">
        <v>33</v>
      </c>
      <c r="V976" s="12" t="s">
        <v>136</v>
      </c>
      <c r="W976" s="12" t="s">
        <v>322</v>
      </c>
      <c r="X976" s="12" t="s">
        <v>1724</v>
      </c>
      <c r="Y976" s="12">
        <v>27529</v>
      </c>
      <c r="Z976" s="13">
        <v>42158</v>
      </c>
      <c r="AA976" s="14" t="str">
        <f>TEXT(Table1[[#This Row],[Order Date]],"mmmm")</f>
        <v>June</v>
      </c>
      <c r="AB976" s="8" t="str">
        <f>TEXT(Table1[[#This Row],[Order Date]],"yyyy")</f>
        <v>2015</v>
      </c>
      <c r="AC976" s="13">
        <v>42160</v>
      </c>
      <c r="AD976" s="12">
        <v>-106.42100000000001</v>
      </c>
      <c r="AE976" s="12">
        <v>11</v>
      </c>
      <c r="AF976" s="12">
        <v>20.239999999999998</v>
      </c>
      <c r="AG976" s="12">
        <v>85866</v>
      </c>
      <c r="AH976" s="7" t="str">
        <f>IF(COUNTIF(Returns!$A$2:$A$1635,Orders!AG976)&gt;0,"Returned","Not Returned")</f>
        <v>Not Returned</v>
      </c>
    </row>
    <row r="977" spans="5:34" ht="12.75" customHeight="1" thickTop="1" thickBot="1">
      <c r="E977" s="9">
        <v>18306</v>
      </c>
      <c r="F977" s="2" t="s">
        <v>56</v>
      </c>
      <c r="G977" s="2">
        <v>0.08</v>
      </c>
      <c r="H977" s="2">
        <v>175.99</v>
      </c>
      <c r="I977" s="2">
        <v>4.99</v>
      </c>
      <c r="J977" s="2">
        <v>1738</v>
      </c>
      <c r="K977" s="7" t="str">
        <f>IF(COUNTIF(Table1[Customer ID],Table1[[#This Row],[Customer ID]])&gt;1,"Repeat Customer","One-Time Customer")</f>
        <v>Repeat Customer</v>
      </c>
      <c r="L977" s="2" t="s">
        <v>1752</v>
      </c>
      <c r="M977" s="2" t="s">
        <v>49</v>
      </c>
      <c r="N977" s="2" t="s">
        <v>28</v>
      </c>
      <c r="O977" s="2" t="s">
        <v>77</v>
      </c>
      <c r="P977" s="2" t="s">
        <v>78</v>
      </c>
      <c r="Q977" s="2" t="s">
        <v>59</v>
      </c>
      <c r="R977" s="2" t="s">
        <v>139</v>
      </c>
      <c r="S977" s="2">
        <v>0.59</v>
      </c>
      <c r="T977" s="7">
        <f>Table1[[#This Row],[Profit]]/Table1[[#This Row],[Sales]]</f>
        <v>-11.085510717601625</v>
      </c>
      <c r="U977" s="2" t="s">
        <v>33</v>
      </c>
      <c r="V977" s="2" t="s">
        <v>136</v>
      </c>
      <c r="W977" s="2" t="s">
        <v>322</v>
      </c>
      <c r="X977" s="2" t="s">
        <v>1753</v>
      </c>
      <c r="Y977" s="2">
        <v>28052</v>
      </c>
      <c r="Z977" s="10">
        <v>42091</v>
      </c>
      <c r="AA977" s="14" t="str">
        <f>TEXT(Table1[[#This Row],[Order Date]],"mmmm")</f>
        <v>March</v>
      </c>
      <c r="AB977" s="8" t="str">
        <f>TEXT(Table1[[#This Row],[Order Date]],"yyyy")</f>
        <v>2015</v>
      </c>
      <c r="AC977" s="10">
        <v>42091</v>
      </c>
      <c r="AD977" s="2">
        <v>-16476.838</v>
      </c>
      <c r="AE977" s="2">
        <v>10</v>
      </c>
      <c r="AF977" s="2">
        <v>1486.34</v>
      </c>
      <c r="AG977" s="2">
        <v>85865</v>
      </c>
      <c r="AH977" s="7" t="str">
        <f>IF(COUNTIF(Returns!$A$2:$A$1635,Orders!AG977)&gt;0,"Returned","Not Returned")</f>
        <v>Not Returned</v>
      </c>
    </row>
    <row r="978" spans="5:34" ht="12.75" customHeight="1" thickTop="1" thickBot="1">
      <c r="E978" s="11">
        <v>18804</v>
      </c>
      <c r="F978" s="12" t="s">
        <v>106</v>
      </c>
      <c r="G978" s="12">
        <v>0.04</v>
      </c>
      <c r="H978" s="12">
        <v>35.44</v>
      </c>
      <c r="I978" s="12">
        <v>19.989999999999998</v>
      </c>
      <c r="J978" s="12">
        <v>1738</v>
      </c>
      <c r="K978" s="7" t="str">
        <f>IF(COUNTIF(Table1[Customer ID],Table1[[#This Row],[Customer ID]])&gt;1,"Repeat Customer","One-Time Customer")</f>
        <v>Repeat Customer</v>
      </c>
      <c r="L978" s="12" t="s">
        <v>1752</v>
      </c>
      <c r="M978" s="12" t="s">
        <v>49</v>
      </c>
      <c r="N978" s="12" t="s">
        <v>28</v>
      </c>
      <c r="O978" s="12" t="s">
        <v>29</v>
      </c>
      <c r="P978" s="12" t="s">
        <v>93</v>
      </c>
      <c r="Q978" s="12" t="s">
        <v>59</v>
      </c>
      <c r="R978" s="12" t="s">
        <v>1754</v>
      </c>
      <c r="S978" s="12">
        <v>0.38</v>
      </c>
      <c r="T978" s="7">
        <f>Table1[[#This Row],[Profit]]/Table1[[#This Row],[Sales]]</f>
        <v>-0.26651036282183826</v>
      </c>
      <c r="U978" s="12" t="s">
        <v>33</v>
      </c>
      <c r="V978" s="12" t="s">
        <v>136</v>
      </c>
      <c r="W978" s="12" t="s">
        <v>322</v>
      </c>
      <c r="X978" s="12" t="s">
        <v>1753</v>
      </c>
      <c r="Y978" s="12">
        <v>28052</v>
      </c>
      <c r="Z978" s="13">
        <v>42169</v>
      </c>
      <c r="AA978" s="14" t="str">
        <f>TEXT(Table1[[#This Row],[Order Date]],"mmmm")</f>
        <v>June</v>
      </c>
      <c r="AB978" s="8" t="str">
        <f>TEXT(Table1[[#This Row],[Order Date]],"yyyy")</f>
        <v>2015</v>
      </c>
      <c r="AC978" s="13">
        <v>42176</v>
      </c>
      <c r="AD978" s="12">
        <v>-108.27250000000001</v>
      </c>
      <c r="AE978" s="12">
        <v>11</v>
      </c>
      <c r="AF978" s="12">
        <v>406.26</v>
      </c>
      <c r="AG978" s="12">
        <v>85868</v>
      </c>
      <c r="AH978" s="7" t="str">
        <f>IF(COUNTIF(Returns!$A$2:$A$1635,Orders!AG978)&gt;0,"Returned","Not Returned")</f>
        <v>Not Returned</v>
      </c>
    </row>
    <row r="979" spans="5:34" ht="12.75" customHeight="1" thickTop="1" thickBot="1">
      <c r="E979" s="9">
        <v>22593</v>
      </c>
      <c r="F979" s="2" t="s">
        <v>25</v>
      </c>
      <c r="G979" s="2">
        <v>0.09</v>
      </c>
      <c r="H979" s="2">
        <v>349.45</v>
      </c>
      <c r="I979" s="2">
        <v>60</v>
      </c>
      <c r="J979" s="2">
        <v>1739</v>
      </c>
      <c r="K979" s="7" t="str">
        <f>IF(COUNTIF(Table1[Customer ID],Table1[[#This Row],[Customer ID]])&gt;1,"Repeat Customer","One-Time Customer")</f>
        <v>One-Time Customer</v>
      </c>
      <c r="L979" s="2" t="s">
        <v>1755</v>
      </c>
      <c r="M979" s="2" t="s">
        <v>39</v>
      </c>
      <c r="N979" s="2" t="s">
        <v>28</v>
      </c>
      <c r="O979" s="2" t="s">
        <v>41</v>
      </c>
      <c r="P979" s="2" t="s">
        <v>152</v>
      </c>
      <c r="Q979" s="2" t="s">
        <v>43</v>
      </c>
      <c r="R979" s="2" t="s">
        <v>989</v>
      </c>
      <c r="S979" s="2"/>
      <c r="T979" s="7">
        <f>Table1[[#This Row],[Profit]]/Table1[[#This Row],[Sales]]</f>
        <v>-1.5551263750104962E-2</v>
      </c>
      <c r="U979" s="2" t="s">
        <v>33</v>
      </c>
      <c r="V979" s="2" t="s">
        <v>136</v>
      </c>
      <c r="W979" s="2" t="s">
        <v>322</v>
      </c>
      <c r="X979" s="2" t="s">
        <v>1756</v>
      </c>
      <c r="Y979" s="2">
        <v>27534</v>
      </c>
      <c r="Z979" s="10">
        <v>42127</v>
      </c>
      <c r="AA979" s="14" t="str">
        <f>TEXT(Table1[[#This Row],[Order Date]],"mmmm")</f>
        <v>May</v>
      </c>
      <c r="AB979" s="8" t="str">
        <f>TEXT(Table1[[#This Row],[Order Date]],"yyyy")</f>
        <v>2015</v>
      </c>
      <c r="AC979" s="10">
        <v>42128</v>
      </c>
      <c r="AD979" s="2">
        <v>-90.74799999999999</v>
      </c>
      <c r="AE979" s="2">
        <v>17</v>
      </c>
      <c r="AF979" s="2">
        <v>5835.41</v>
      </c>
      <c r="AG979" s="2">
        <v>85867</v>
      </c>
      <c r="AH979" s="7" t="str">
        <f>IF(COUNTIF(Returns!$A$2:$A$1635,Orders!AG979)&gt;0,"Returned","Not Returned")</f>
        <v>Not Returned</v>
      </c>
    </row>
    <row r="980" spans="5:34" ht="12.75" customHeight="1" thickTop="1" thickBot="1">
      <c r="E980" s="11">
        <v>20591</v>
      </c>
      <c r="F980" s="12" t="s">
        <v>56</v>
      </c>
      <c r="G980" s="12">
        <v>0</v>
      </c>
      <c r="H980" s="12">
        <v>55.99</v>
      </c>
      <c r="I980" s="12">
        <v>2.5</v>
      </c>
      <c r="J980" s="12">
        <v>1743</v>
      </c>
      <c r="K980" s="7" t="str">
        <f>IF(COUNTIF(Table1[Customer ID],Table1[[#This Row],[Customer ID]])&gt;1,"Repeat Customer","One-Time Customer")</f>
        <v>One-Time Customer</v>
      </c>
      <c r="L980" s="12" t="s">
        <v>1757</v>
      </c>
      <c r="M980" s="12" t="s">
        <v>49</v>
      </c>
      <c r="N980" s="12" t="s">
        <v>114</v>
      </c>
      <c r="O980" s="12" t="s">
        <v>77</v>
      </c>
      <c r="P980" s="12" t="s">
        <v>78</v>
      </c>
      <c r="Q980" s="12" t="s">
        <v>51</v>
      </c>
      <c r="R980" s="12" t="s">
        <v>1758</v>
      </c>
      <c r="S980" s="12">
        <v>0.83</v>
      </c>
      <c r="T980" s="7">
        <f>Table1[[#This Row],[Profit]]/Table1[[#This Row],[Sales]]</f>
        <v>-2.323571593090211</v>
      </c>
      <c r="U980" s="12" t="s">
        <v>33</v>
      </c>
      <c r="V980" s="12" t="s">
        <v>61</v>
      </c>
      <c r="W980" s="12" t="s">
        <v>130</v>
      </c>
      <c r="X980" s="12" t="s">
        <v>1654</v>
      </c>
      <c r="Y980" s="12">
        <v>77546</v>
      </c>
      <c r="Z980" s="13">
        <v>42047</v>
      </c>
      <c r="AA980" s="14" t="str">
        <f>TEXT(Table1[[#This Row],[Order Date]],"mmmm")</f>
        <v>February</v>
      </c>
      <c r="AB980" s="8" t="str">
        <f>TEXT(Table1[[#This Row],[Order Date]],"yyyy")</f>
        <v>2015</v>
      </c>
      <c r="AC980" s="13">
        <v>42049</v>
      </c>
      <c r="AD980" s="12">
        <v>-121.05807999999999</v>
      </c>
      <c r="AE980" s="12">
        <v>1</v>
      </c>
      <c r="AF980" s="12">
        <v>52.1</v>
      </c>
      <c r="AG980" s="12">
        <v>91025</v>
      </c>
      <c r="AH980" s="7" t="str">
        <f>IF(COUNTIF(Returns!$A$2:$A$1635,Orders!AG980)&gt;0,"Returned","Not Returned")</f>
        <v>Not Returned</v>
      </c>
    </row>
    <row r="981" spans="5:34" ht="12.75" customHeight="1" thickTop="1" thickBot="1">
      <c r="E981" s="9">
        <v>2571</v>
      </c>
      <c r="F981" s="2" t="s">
        <v>37</v>
      </c>
      <c r="G981" s="2">
        <v>0.02</v>
      </c>
      <c r="H981" s="2">
        <v>4.13</v>
      </c>
      <c r="I981" s="2">
        <v>6.89</v>
      </c>
      <c r="J981" s="2">
        <v>1745</v>
      </c>
      <c r="K981" s="7" t="str">
        <f>IF(COUNTIF(Table1[Customer ID],Table1[[#This Row],[Customer ID]])&gt;1,"Repeat Customer","One-Time Customer")</f>
        <v>Repeat Customer</v>
      </c>
      <c r="L981" s="2" t="s">
        <v>1759</v>
      </c>
      <c r="M981" s="2" t="s">
        <v>49</v>
      </c>
      <c r="N981" s="2" t="s">
        <v>40</v>
      </c>
      <c r="O981" s="2" t="s">
        <v>29</v>
      </c>
      <c r="P981" s="2" t="s">
        <v>134</v>
      </c>
      <c r="Q981" s="2" t="s">
        <v>59</v>
      </c>
      <c r="R981" s="2" t="s">
        <v>1760</v>
      </c>
      <c r="S981" s="2">
        <v>0.39</v>
      </c>
      <c r="T981" s="7">
        <f>Table1[[#This Row],[Profit]]/Table1[[#This Row],[Sales]]</f>
        <v>-1.127904948768258</v>
      </c>
      <c r="U981" s="2" t="s">
        <v>33</v>
      </c>
      <c r="V981" s="2" t="s">
        <v>136</v>
      </c>
      <c r="W981" s="2" t="s">
        <v>387</v>
      </c>
      <c r="X981" s="2" t="s">
        <v>580</v>
      </c>
      <c r="Y981" s="2">
        <v>30305</v>
      </c>
      <c r="Z981" s="10">
        <v>42013</v>
      </c>
      <c r="AA981" s="14" t="str">
        <f>TEXT(Table1[[#This Row],[Order Date]],"mmmm")</f>
        <v>January</v>
      </c>
      <c r="AB981" s="8" t="str">
        <f>TEXT(Table1[[#This Row],[Order Date]],"yyyy")</f>
        <v>2015</v>
      </c>
      <c r="AC981" s="10">
        <v>42014</v>
      </c>
      <c r="AD981" s="2">
        <v>-51.736999999999995</v>
      </c>
      <c r="AE981" s="2">
        <v>9</v>
      </c>
      <c r="AF981" s="2">
        <v>45.87</v>
      </c>
      <c r="AG981" s="2">
        <v>18561</v>
      </c>
      <c r="AH981" s="7" t="str">
        <f>IF(COUNTIF(Returns!$A$2:$A$1635,Orders!AG981)&gt;0,"Returned","Not Returned")</f>
        <v>Not Returned</v>
      </c>
    </row>
    <row r="982" spans="5:34" ht="12.75" customHeight="1" thickTop="1" thickBot="1">
      <c r="E982" s="11">
        <v>1863</v>
      </c>
      <c r="F982" s="12" t="s">
        <v>106</v>
      </c>
      <c r="G982" s="12">
        <v>0.04</v>
      </c>
      <c r="H982" s="12">
        <v>60.65</v>
      </c>
      <c r="I982" s="12">
        <v>12.23</v>
      </c>
      <c r="J982" s="12">
        <v>1745</v>
      </c>
      <c r="K982" s="7" t="str">
        <f>IF(COUNTIF(Table1[Customer ID],Table1[[#This Row],[Customer ID]])&gt;1,"Repeat Customer","One-Time Customer")</f>
        <v>Repeat Customer</v>
      </c>
      <c r="L982" s="12" t="s">
        <v>1759</v>
      </c>
      <c r="M982" s="12" t="s">
        <v>49</v>
      </c>
      <c r="N982" s="12" t="s">
        <v>40</v>
      </c>
      <c r="O982" s="12" t="s">
        <v>41</v>
      </c>
      <c r="P982" s="12" t="s">
        <v>50</v>
      </c>
      <c r="Q982" s="12" t="s">
        <v>86</v>
      </c>
      <c r="R982" s="12" t="s">
        <v>1761</v>
      </c>
      <c r="S982" s="12">
        <v>0.64</v>
      </c>
      <c r="T982" s="7">
        <f>Table1[[#This Row],[Profit]]/Table1[[#This Row],[Sales]]</f>
        <v>0.45373797562020479</v>
      </c>
      <c r="U982" s="12" t="s">
        <v>33</v>
      </c>
      <c r="V982" s="12" t="s">
        <v>136</v>
      </c>
      <c r="W982" s="12" t="s">
        <v>387</v>
      </c>
      <c r="X982" s="12" t="s">
        <v>580</v>
      </c>
      <c r="Y982" s="12">
        <v>30305</v>
      </c>
      <c r="Z982" s="13">
        <v>42049</v>
      </c>
      <c r="AA982" s="14" t="str">
        <f>TEXT(Table1[[#This Row],[Order Date]],"mmmm")</f>
        <v>February</v>
      </c>
      <c r="AB982" s="8" t="str">
        <f>TEXT(Table1[[#This Row],[Order Date]],"yyyy")</f>
        <v>2015</v>
      </c>
      <c r="AC982" s="13">
        <v>42051</v>
      </c>
      <c r="AD982" s="12">
        <v>116.50629999999998</v>
      </c>
      <c r="AE982" s="12">
        <v>4</v>
      </c>
      <c r="AF982" s="12">
        <v>256.77</v>
      </c>
      <c r="AG982" s="12">
        <v>13408</v>
      </c>
      <c r="AH982" s="7" t="str">
        <f>IF(COUNTIF(Returns!$A$2:$A$1635,Orders!AG982)&gt;0,"Returned","Not Returned")</f>
        <v>Not Returned</v>
      </c>
    </row>
    <row r="983" spans="5:34" ht="12.75" customHeight="1" thickTop="1" thickBot="1">
      <c r="E983" s="9">
        <v>1692</v>
      </c>
      <c r="F983" s="2" t="s">
        <v>25</v>
      </c>
      <c r="G983" s="2">
        <v>0.04</v>
      </c>
      <c r="H983" s="2">
        <v>124.49</v>
      </c>
      <c r="I983" s="2">
        <v>51.94</v>
      </c>
      <c r="J983" s="2">
        <v>1745</v>
      </c>
      <c r="K983" s="7" t="str">
        <f>IF(COUNTIF(Table1[Customer ID],Table1[[#This Row],[Customer ID]])&gt;1,"Repeat Customer","One-Time Customer")</f>
        <v>Repeat Customer</v>
      </c>
      <c r="L983" s="2" t="s">
        <v>1759</v>
      </c>
      <c r="M983" s="2" t="s">
        <v>39</v>
      </c>
      <c r="N983" s="2" t="s">
        <v>114</v>
      </c>
      <c r="O983" s="2" t="s">
        <v>41</v>
      </c>
      <c r="P983" s="2" t="s">
        <v>152</v>
      </c>
      <c r="Q983" s="2" t="s">
        <v>121</v>
      </c>
      <c r="R983" s="2" t="s">
        <v>462</v>
      </c>
      <c r="S983" s="2">
        <v>0.63</v>
      </c>
      <c r="T983" s="7">
        <f>Table1[[#This Row],[Profit]]/Table1[[#This Row],[Sales]]</f>
        <v>-0.40862231355848272</v>
      </c>
      <c r="U983" s="2" t="s">
        <v>33</v>
      </c>
      <c r="V983" s="2" t="s">
        <v>136</v>
      </c>
      <c r="W983" s="2" t="s">
        <v>387</v>
      </c>
      <c r="X983" s="2" t="s">
        <v>580</v>
      </c>
      <c r="Y983" s="2">
        <v>30305</v>
      </c>
      <c r="Z983" s="10">
        <v>42167</v>
      </c>
      <c r="AA983" s="14" t="str">
        <f>TEXT(Table1[[#This Row],[Order Date]],"mmmm")</f>
        <v>June</v>
      </c>
      <c r="AB983" s="8" t="str">
        <f>TEXT(Table1[[#This Row],[Order Date]],"yyyy")</f>
        <v>2015</v>
      </c>
      <c r="AC983" s="10">
        <v>42169</v>
      </c>
      <c r="AD983" s="2">
        <v>-247.55157000000003</v>
      </c>
      <c r="AE983" s="2">
        <v>4</v>
      </c>
      <c r="AF983" s="2">
        <v>605.82000000000005</v>
      </c>
      <c r="AG983" s="2">
        <v>12224</v>
      </c>
      <c r="AH983" s="7" t="str">
        <f>IF(COUNTIF(Returns!$A$2:$A$1635,Orders!AG983)&gt;0,"Returned","Not Returned")</f>
        <v>Not Returned</v>
      </c>
    </row>
    <row r="984" spans="5:34" ht="12.75" customHeight="1" thickTop="1" thickBot="1">
      <c r="E984" s="11">
        <v>1693</v>
      </c>
      <c r="F984" s="12" t="s">
        <v>25</v>
      </c>
      <c r="G984" s="12">
        <v>0.1</v>
      </c>
      <c r="H984" s="12">
        <v>35.99</v>
      </c>
      <c r="I984" s="12">
        <v>5</v>
      </c>
      <c r="J984" s="12">
        <v>1745</v>
      </c>
      <c r="K984" s="7" t="str">
        <f>IF(COUNTIF(Table1[Customer ID],Table1[[#This Row],[Customer ID]])&gt;1,"Repeat Customer","One-Time Customer")</f>
        <v>Repeat Customer</v>
      </c>
      <c r="L984" s="12" t="s">
        <v>1759</v>
      </c>
      <c r="M984" s="12" t="s">
        <v>49</v>
      </c>
      <c r="N984" s="12" t="s">
        <v>114</v>
      </c>
      <c r="O984" s="12" t="s">
        <v>77</v>
      </c>
      <c r="P984" s="12" t="s">
        <v>78</v>
      </c>
      <c r="Q984" s="12" t="s">
        <v>31</v>
      </c>
      <c r="R984" s="12" t="s">
        <v>1762</v>
      </c>
      <c r="S984" s="12">
        <v>0.82</v>
      </c>
      <c r="T984" s="7">
        <f>Table1[[#This Row],[Profit]]/Table1[[#This Row],[Sales]]</f>
        <v>-0.17667892925430212</v>
      </c>
      <c r="U984" s="12" t="s">
        <v>33</v>
      </c>
      <c r="V984" s="12" t="s">
        <v>136</v>
      </c>
      <c r="W984" s="12" t="s">
        <v>387</v>
      </c>
      <c r="X984" s="12" t="s">
        <v>580</v>
      </c>
      <c r="Y984" s="12">
        <v>30305</v>
      </c>
      <c r="Z984" s="13">
        <v>42167</v>
      </c>
      <c r="AA984" s="14" t="str">
        <f>TEXT(Table1[[#This Row],[Order Date]],"mmmm")</f>
        <v>June</v>
      </c>
      <c r="AB984" s="8" t="str">
        <f>TEXT(Table1[[#This Row],[Order Date]],"yyyy")</f>
        <v>2015</v>
      </c>
      <c r="AC984" s="13">
        <v>42167</v>
      </c>
      <c r="AD984" s="12">
        <v>-277.20924000000002</v>
      </c>
      <c r="AE984" s="12">
        <v>54</v>
      </c>
      <c r="AF984" s="12">
        <v>1569</v>
      </c>
      <c r="AG984" s="12">
        <v>12224</v>
      </c>
      <c r="AH984" s="7" t="str">
        <f>IF(COUNTIF(Returns!$A$2:$A$1635,Orders!AG984)&gt;0,"Returned","Not Returned")</f>
        <v>Not Returned</v>
      </c>
    </row>
    <row r="985" spans="5:34" ht="12.75" customHeight="1" thickTop="1" thickBot="1">
      <c r="E985" s="9">
        <v>19692</v>
      </c>
      <c r="F985" s="2" t="s">
        <v>25</v>
      </c>
      <c r="G985" s="2">
        <v>0.04</v>
      </c>
      <c r="H985" s="2">
        <v>124.49</v>
      </c>
      <c r="I985" s="2">
        <v>51.94</v>
      </c>
      <c r="J985" s="2">
        <v>1748</v>
      </c>
      <c r="K985" s="7" t="str">
        <f>IF(COUNTIF(Table1[Customer ID],Table1[[#This Row],[Customer ID]])&gt;1,"Repeat Customer","One-Time Customer")</f>
        <v>One-Time Customer</v>
      </c>
      <c r="L985" s="2" t="s">
        <v>1763</v>
      </c>
      <c r="M985" s="2" t="s">
        <v>39</v>
      </c>
      <c r="N985" s="2" t="s">
        <v>114</v>
      </c>
      <c r="O985" s="2" t="s">
        <v>41</v>
      </c>
      <c r="P985" s="2" t="s">
        <v>152</v>
      </c>
      <c r="Q985" s="2" t="s">
        <v>121</v>
      </c>
      <c r="R985" s="2" t="s">
        <v>462</v>
      </c>
      <c r="S985" s="2">
        <v>0.63</v>
      </c>
      <c r="T985" s="7">
        <f>Table1[[#This Row],[Profit]]/Table1[[#This Row],[Sales]]</f>
        <v>-0.6144493595668824</v>
      </c>
      <c r="U985" s="2" t="s">
        <v>33</v>
      </c>
      <c r="V985" s="2" t="s">
        <v>61</v>
      </c>
      <c r="W985" s="2" t="s">
        <v>304</v>
      </c>
      <c r="X985" s="2" t="s">
        <v>1764</v>
      </c>
      <c r="Y985" s="2">
        <v>73703</v>
      </c>
      <c r="Z985" s="10">
        <v>42167</v>
      </c>
      <c r="AA985" s="14" t="str">
        <f>TEXT(Table1[[#This Row],[Order Date]],"mmmm")</f>
        <v>June</v>
      </c>
      <c r="AB985" s="8" t="str">
        <f>TEXT(Table1[[#This Row],[Order Date]],"yyyy")</f>
        <v>2015</v>
      </c>
      <c r="AC985" s="10">
        <v>42169</v>
      </c>
      <c r="AD985" s="2">
        <v>-93.06450000000001</v>
      </c>
      <c r="AE985" s="2">
        <v>1</v>
      </c>
      <c r="AF985" s="2">
        <v>151.46</v>
      </c>
      <c r="AG985" s="2">
        <v>87245</v>
      </c>
      <c r="AH985" s="7" t="str">
        <f>IF(COUNTIF(Returns!$A$2:$A$1635,Orders!AG985)&gt;0,"Returned","Not Returned")</f>
        <v>Not Returned</v>
      </c>
    </row>
    <row r="986" spans="5:34" ht="12.75" customHeight="1" thickTop="1" thickBot="1">
      <c r="E986" s="11">
        <v>20571</v>
      </c>
      <c r="F986" s="12" t="s">
        <v>37</v>
      </c>
      <c r="G986" s="12">
        <v>0.02</v>
      </c>
      <c r="H986" s="12">
        <v>4.13</v>
      </c>
      <c r="I986" s="12">
        <v>6.89</v>
      </c>
      <c r="J986" s="12">
        <v>1749</v>
      </c>
      <c r="K986" s="7" t="str">
        <f>IF(COUNTIF(Table1[Customer ID],Table1[[#This Row],[Customer ID]])&gt;1,"Repeat Customer","One-Time Customer")</f>
        <v>Repeat Customer</v>
      </c>
      <c r="L986" s="12" t="s">
        <v>1765</v>
      </c>
      <c r="M986" s="12" t="s">
        <v>49</v>
      </c>
      <c r="N986" s="12" t="s">
        <v>40</v>
      </c>
      <c r="O986" s="12" t="s">
        <v>29</v>
      </c>
      <c r="P986" s="12" t="s">
        <v>134</v>
      </c>
      <c r="Q986" s="12" t="s">
        <v>59</v>
      </c>
      <c r="R986" s="12" t="s">
        <v>1760</v>
      </c>
      <c r="S986" s="12">
        <v>0.39</v>
      </c>
      <c r="T986" s="7">
        <f>Table1[[#This Row],[Profit]]/Table1[[#This Row],[Sales]]</f>
        <v>-4.7336604514229634</v>
      </c>
      <c r="U986" s="12" t="s">
        <v>33</v>
      </c>
      <c r="V986" s="12" t="s">
        <v>61</v>
      </c>
      <c r="W986" s="12" t="s">
        <v>304</v>
      </c>
      <c r="X986" s="12" t="s">
        <v>1766</v>
      </c>
      <c r="Y986" s="12">
        <v>73505</v>
      </c>
      <c r="Z986" s="13">
        <v>42013</v>
      </c>
      <c r="AA986" s="14" t="str">
        <f>TEXT(Table1[[#This Row],[Order Date]],"mmmm")</f>
        <v>January</v>
      </c>
      <c r="AB986" s="8" t="str">
        <f>TEXT(Table1[[#This Row],[Order Date]],"yyyy")</f>
        <v>2015</v>
      </c>
      <c r="AC986" s="13">
        <v>42014</v>
      </c>
      <c r="AD986" s="12">
        <v>-48.235999999999997</v>
      </c>
      <c r="AE986" s="12">
        <v>2</v>
      </c>
      <c r="AF986" s="12">
        <v>10.19</v>
      </c>
      <c r="AG986" s="12">
        <v>87243</v>
      </c>
      <c r="AH986" s="7" t="str">
        <f>IF(COUNTIF(Returns!$A$2:$A$1635,Orders!AG986)&gt;0,"Returned","Not Returned")</f>
        <v>Not Returned</v>
      </c>
    </row>
    <row r="987" spans="5:34" ht="12.75" customHeight="1" thickTop="1" thickBot="1">
      <c r="E987" s="9">
        <v>19863</v>
      </c>
      <c r="F987" s="2" t="s">
        <v>106</v>
      </c>
      <c r="G987" s="2">
        <v>0.04</v>
      </c>
      <c r="H987" s="2">
        <v>60.65</v>
      </c>
      <c r="I987" s="2">
        <v>12.23</v>
      </c>
      <c r="J987" s="2">
        <v>1749</v>
      </c>
      <c r="K987" s="7" t="str">
        <f>IF(COUNTIF(Table1[Customer ID],Table1[[#This Row],[Customer ID]])&gt;1,"Repeat Customer","One-Time Customer")</f>
        <v>Repeat Customer</v>
      </c>
      <c r="L987" s="2" t="s">
        <v>1765</v>
      </c>
      <c r="M987" s="2" t="s">
        <v>49</v>
      </c>
      <c r="N987" s="2" t="s">
        <v>40</v>
      </c>
      <c r="O987" s="2" t="s">
        <v>41</v>
      </c>
      <c r="P987" s="2" t="s">
        <v>50</v>
      </c>
      <c r="Q987" s="2" t="s">
        <v>86</v>
      </c>
      <c r="R987" s="2" t="s">
        <v>1761</v>
      </c>
      <c r="S987" s="2">
        <v>0.64</v>
      </c>
      <c r="T987" s="7">
        <f>Table1[[#This Row],[Profit]]/Table1[[#This Row],[Sales]]</f>
        <v>0.69</v>
      </c>
      <c r="U987" s="2" t="s">
        <v>33</v>
      </c>
      <c r="V987" s="2" t="s">
        <v>61</v>
      </c>
      <c r="W987" s="2" t="s">
        <v>304</v>
      </c>
      <c r="X987" s="2" t="s">
        <v>1766</v>
      </c>
      <c r="Y987" s="2">
        <v>73505</v>
      </c>
      <c r="Z987" s="10">
        <v>42049</v>
      </c>
      <c r="AA987" s="14" t="str">
        <f>TEXT(Table1[[#This Row],[Order Date]],"mmmm")</f>
        <v>February</v>
      </c>
      <c r="AB987" s="8" t="str">
        <f>TEXT(Table1[[#This Row],[Order Date]],"yyyy")</f>
        <v>2015</v>
      </c>
      <c r="AC987" s="10">
        <v>42051</v>
      </c>
      <c r="AD987" s="2">
        <v>44.291099999999993</v>
      </c>
      <c r="AE987" s="2">
        <v>1</v>
      </c>
      <c r="AF987" s="2">
        <v>64.19</v>
      </c>
      <c r="AG987" s="2">
        <v>87244</v>
      </c>
      <c r="AH987" s="7" t="str">
        <f>IF(COUNTIF(Returns!$A$2:$A$1635,Orders!AG987)&gt;0,"Returned","Not Returned")</f>
        <v>Not Returned</v>
      </c>
    </row>
    <row r="988" spans="5:34" ht="12.75" customHeight="1" thickTop="1" thickBot="1">
      <c r="E988" s="11">
        <v>19477</v>
      </c>
      <c r="F988" s="12" t="s">
        <v>106</v>
      </c>
      <c r="G988" s="12">
        <v>0.04</v>
      </c>
      <c r="H988" s="12">
        <v>8.5</v>
      </c>
      <c r="I988" s="12">
        <v>1.99</v>
      </c>
      <c r="J988" s="12">
        <v>1754</v>
      </c>
      <c r="K988" s="7" t="str">
        <f>IF(COUNTIF(Table1[Customer ID],Table1[[#This Row],[Customer ID]])&gt;1,"Repeat Customer","One-Time Customer")</f>
        <v>Repeat Customer</v>
      </c>
      <c r="L988" s="12" t="s">
        <v>1767</v>
      </c>
      <c r="M988" s="12" t="s">
        <v>49</v>
      </c>
      <c r="N988" s="12" t="s">
        <v>114</v>
      </c>
      <c r="O988" s="12" t="s">
        <v>77</v>
      </c>
      <c r="P988" s="12" t="s">
        <v>180</v>
      </c>
      <c r="Q988" s="12" t="s">
        <v>51</v>
      </c>
      <c r="R988" s="12" t="s">
        <v>847</v>
      </c>
      <c r="S988" s="12">
        <v>0.49</v>
      </c>
      <c r="T988" s="7">
        <f>Table1[[#This Row],[Profit]]/Table1[[#This Row],[Sales]]</f>
        <v>0.36497596356582612</v>
      </c>
      <c r="U988" s="12" t="s">
        <v>33</v>
      </c>
      <c r="V988" s="12" t="s">
        <v>34</v>
      </c>
      <c r="W988" s="12" t="s">
        <v>45</v>
      </c>
      <c r="X988" s="12" t="s">
        <v>1768</v>
      </c>
      <c r="Y988" s="12">
        <v>90503</v>
      </c>
      <c r="Z988" s="13">
        <v>42062</v>
      </c>
      <c r="AA988" s="14" t="str">
        <f>TEXT(Table1[[#This Row],[Order Date]],"mmmm")</f>
        <v>February</v>
      </c>
      <c r="AB988" s="8" t="str">
        <f>TEXT(Table1[[#This Row],[Order Date]],"yyyy")</f>
        <v>2015</v>
      </c>
      <c r="AC988" s="13">
        <v>42063</v>
      </c>
      <c r="AD988" s="12">
        <v>43.275199999999998</v>
      </c>
      <c r="AE988" s="12">
        <v>14</v>
      </c>
      <c r="AF988" s="12">
        <v>118.57</v>
      </c>
      <c r="AG988" s="12">
        <v>90178</v>
      </c>
      <c r="AH988" s="7" t="str">
        <f>IF(COUNTIF(Returns!$A$2:$A$1635,Orders!AG988)&gt;0,"Returned","Not Returned")</f>
        <v>Not Returned</v>
      </c>
    </row>
    <row r="989" spans="5:34" ht="12.75" customHeight="1" thickTop="1" thickBot="1">
      <c r="E989" s="9">
        <v>19478</v>
      </c>
      <c r="F989" s="2" t="s">
        <v>106</v>
      </c>
      <c r="G989" s="2">
        <v>0.1</v>
      </c>
      <c r="H989" s="2">
        <v>15.99</v>
      </c>
      <c r="I989" s="2">
        <v>9.4</v>
      </c>
      <c r="J989" s="2">
        <v>1754</v>
      </c>
      <c r="K989" s="7" t="str">
        <f>IF(COUNTIF(Table1[Customer ID],Table1[[#This Row],[Customer ID]])&gt;1,"Repeat Customer","One-Time Customer")</f>
        <v>Repeat Customer</v>
      </c>
      <c r="L989" s="2" t="s">
        <v>1767</v>
      </c>
      <c r="M989" s="2" t="s">
        <v>49</v>
      </c>
      <c r="N989" s="2" t="s">
        <v>114</v>
      </c>
      <c r="O989" s="2" t="s">
        <v>77</v>
      </c>
      <c r="P989" s="2" t="s">
        <v>85</v>
      </c>
      <c r="Q989" s="2" t="s">
        <v>59</v>
      </c>
      <c r="R989" s="2" t="s">
        <v>1769</v>
      </c>
      <c r="S989" s="2">
        <v>0.49</v>
      </c>
      <c r="T989" s="7">
        <f>Table1[[#This Row],[Profit]]/Table1[[#This Row],[Sales]]</f>
        <v>-0.4557017742544357</v>
      </c>
      <c r="U989" s="2" t="s">
        <v>33</v>
      </c>
      <c r="V989" s="2" t="s">
        <v>34</v>
      </c>
      <c r="W989" s="2" t="s">
        <v>45</v>
      </c>
      <c r="X989" s="2" t="s">
        <v>1768</v>
      </c>
      <c r="Y989" s="2">
        <v>90503</v>
      </c>
      <c r="Z989" s="10">
        <v>42062</v>
      </c>
      <c r="AA989" s="14" t="str">
        <f>TEXT(Table1[[#This Row],[Order Date]],"mmmm")</f>
        <v>February</v>
      </c>
      <c r="AB989" s="8" t="str">
        <f>TEXT(Table1[[#This Row],[Order Date]],"yyyy")</f>
        <v>2015</v>
      </c>
      <c r="AC989" s="10">
        <v>42062</v>
      </c>
      <c r="AD989" s="2">
        <v>-36.214620000000004</v>
      </c>
      <c r="AE989" s="2">
        <v>5</v>
      </c>
      <c r="AF989" s="2">
        <v>79.47</v>
      </c>
      <c r="AG989" s="2">
        <v>90178</v>
      </c>
      <c r="AH989" s="7" t="str">
        <f>IF(COUNTIF(Returns!$A$2:$A$1635,Orders!AG989)&gt;0,"Returned","Not Returned")</f>
        <v>Not Returned</v>
      </c>
    </row>
    <row r="990" spans="5:34" ht="12.75" customHeight="1" thickTop="1" thickBot="1">
      <c r="E990" s="11">
        <v>19479</v>
      </c>
      <c r="F990" s="12" t="s">
        <v>106</v>
      </c>
      <c r="G990" s="12">
        <v>0.09</v>
      </c>
      <c r="H990" s="12">
        <v>95.99</v>
      </c>
      <c r="I990" s="12">
        <v>8.99</v>
      </c>
      <c r="J990" s="12">
        <v>1754</v>
      </c>
      <c r="K990" s="7" t="str">
        <f>IF(COUNTIF(Table1[Customer ID],Table1[[#This Row],[Customer ID]])&gt;1,"Repeat Customer","One-Time Customer")</f>
        <v>Repeat Customer</v>
      </c>
      <c r="L990" s="12" t="s">
        <v>1767</v>
      </c>
      <c r="M990" s="12" t="s">
        <v>49</v>
      </c>
      <c r="N990" s="12" t="s">
        <v>114</v>
      </c>
      <c r="O990" s="12" t="s">
        <v>77</v>
      </c>
      <c r="P990" s="12" t="s">
        <v>78</v>
      </c>
      <c r="Q990" s="12" t="s">
        <v>59</v>
      </c>
      <c r="R990" s="12" t="s">
        <v>1770</v>
      </c>
      <c r="S990" s="12">
        <v>0.56999999999999995</v>
      </c>
      <c r="T990" s="7">
        <f>Table1[[#This Row],[Profit]]/Table1[[#This Row],[Sales]]</f>
        <v>1.1211835225098842E-2</v>
      </c>
      <c r="U990" s="12" t="s">
        <v>33</v>
      </c>
      <c r="V990" s="12" t="s">
        <v>34</v>
      </c>
      <c r="W990" s="12" t="s">
        <v>45</v>
      </c>
      <c r="X990" s="12" t="s">
        <v>1768</v>
      </c>
      <c r="Y990" s="12">
        <v>90503</v>
      </c>
      <c r="Z990" s="13">
        <v>42062</v>
      </c>
      <c r="AA990" s="14" t="str">
        <f>TEXT(Table1[[#This Row],[Order Date]],"mmmm")</f>
        <v>February</v>
      </c>
      <c r="AB990" s="8" t="str">
        <f>TEXT(Table1[[#This Row],[Order Date]],"yyyy")</f>
        <v>2015</v>
      </c>
      <c r="AC990" s="13">
        <v>42066</v>
      </c>
      <c r="AD990" s="12">
        <v>7.032960000000001</v>
      </c>
      <c r="AE990" s="12">
        <v>8</v>
      </c>
      <c r="AF990" s="12">
        <v>627.28</v>
      </c>
      <c r="AG990" s="12">
        <v>90178</v>
      </c>
      <c r="AH990" s="7" t="str">
        <f>IF(COUNTIF(Returns!$A$2:$A$1635,Orders!AG990)&gt;0,"Returned","Not Returned")</f>
        <v>Not Returned</v>
      </c>
    </row>
    <row r="991" spans="5:34" ht="12.75" customHeight="1" thickTop="1" thickBot="1">
      <c r="E991" s="9">
        <v>25920</v>
      </c>
      <c r="F991" s="2" t="s">
        <v>25</v>
      </c>
      <c r="G991" s="2">
        <v>0</v>
      </c>
      <c r="H991" s="2">
        <v>115.99</v>
      </c>
      <c r="I991" s="2">
        <v>5.92</v>
      </c>
      <c r="J991" s="2">
        <v>1764</v>
      </c>
      <c r="K991" s="7" t="str">
        <f>IF(COUNTIF(Table1[Customer ID],Table1[[#This Row],[Customer ID]])&gt;1,"Repeat Customer","One-Time Customer")</f>
        <v>Repeat Customer</v>
      </c>
      <c r="L991" s="2" t="s">
        <v>1771</v>
      </c>
      <c r="M991" s="2" t="s">
        <v>49</v>
      </c>
      <c r="N991" s="2" t="s">
        <v>114</v>
      </c>
      <c r="O991" s="2" t="s">
        <v>77</v>
      </c>
      <c r="P991" s="2" t="s">
        <v>78</v>
      </c>
      <c r="Q991" s="2" t="s">
        <v>59</v>
      </c>
      <c r="R991" s="2" t="s">
        <v>1772</v>
      </c>
      <c r="S991" s="2">
        <v>0.57999999999999996</v>
      </c>
      <c r="T991" s="7">
        <f>Table1[[#This Row],[Profit]]/Table1[[#This Row],[Sales]]</f>
        <v>-1.4453387566570726E-2</v>
      </c>
      <c r="U991" s="2" t="s">
        <v>33</v>
      </c>
      <c r="V991" s="2" t="s">
        <v>136</v>
      </c>
      <c r="W991" s="2" t="s">
        <v>362</v>
      </c>
      <c r="X991" s="2" t="s">
        <v>1773</v>
      </c>
      <c r="Y991" s="2">
        <v>34698</v>
      </c>
      <c r="Z991" s="10">
        <v>42026</v>
      </c>
      <c r="AA991" s="14" t="str">
        <f>TEXT(Table1[[#This Row],[Order Date]],"mmmm")</f>
        <v>January</v>
      </c>
      <c r="AB991" s="8" t="str">
        <f>TEXT(Table1[[#This Row],[Order Date]],"yyyy")</f>
        <v>2015</v>
      </c>
      <c r="AC991" s="10">
        <v>42026</v>
      </c>
      <c r="AD991" s="2">
        <v>-16.772000000000002</v>
      </c>
      <c r="AE991" s="2">
        <v>11</v>
      </c>
      <c r="AF991" s="2">
        <v>1160.42</v>
      </c>
      <c r="AG991" s="2">
        <v>89775</v>
      </c>
      <c r="AH991" s="7" t="str">
        <f>IF(COUNTIF(Returns!$A$2:$A$1635,Orders!AG991)&gt;0,"Returned","Not Returned")</f>
        <v>Not Returned</v>
      </c>
    </row>
    <row r="992" spans="5:34" ht="12.75" customHeight="1" thickTop="1" thickBot="1">
      <c r="E992" s="11">
        <v>25608</v>
      </c>
      <c r="F992" s="12" t="s">
        <v>25</v>
      </c>
      <c r="G992" s="12">
        <v>0.06</v>
      </c>
      <c r="H992" s="12">
        <v>19.98</v>
      </c>
      <c r="I992" s="12">
        <v>10.49</v>
      </c>
      <c r="J992" s="12">
        <v>1764</v>
      </c>
      <c r="K992" s="7" t="str">
        <f>IF(COUNTIF(Table1[Customer ID],Table1[[#This Row],[Customer ID]])&gt;1,"Repeat Customer","One-Time Customer")</f>
        <v>Repeat Customer</v>
      </c>
      <c r="L992" s="12" t="s">
        <v>1771</v>
      </c>
      <c r="M992" s="12" t="s">
        <v>49</v>
      </c>
      <c r="N992" s="12" t="s">
        <v>114</v>
      </c>
      <c r="O992" s="12" t="s">
        <v>41</v>
      </c>
      <c r="P992" s="12" t="s">
        <v>50</v>
      </c>
      <c r="Q992" s="12" t="s">
        <v>59</v>
      </c>
      <c r="R992" s="12" t="s">
        <v>1774</v>
      </c>
      <c r="S992" s="12">
        <v>0.49</v>
      </c>
      <c r="T992" s="7">
        <f>Table1[[#This Row],[Profit]]/Table1[[#This Row],[Sales]]</f>
        <v>4.9741433684821512</v>
      </c>
      <c r="U992" s="12" t="s">
        <v>33</v>
      </c>
      <c r="V992" s="12" t="s">
        <v>136</v>
      </c>
      <c r="W992" s="12" t="s">
        <v>362</v>
      </c>
      <c r="X992" s="12" t="s">
        <v>1773</v>
      </c>
      <c r="Y992" s="12">
        <v>34698</v>
      </c>
      <c r="Z992" s="13">
        <v>42064</v>
      </c>
      <c r="AA992" s="14" t="str">
        <f>TEXT(Table1[[#This Row],[Order Date]],"mmmm")</f>
        <v>March</v>
      </c>
      <c r="AB992" s="8" t="str">
        <f>TEXT(Table1[[#This Row],[Order Date]],"yyyy")</f>
        <v>2015</v>
      </c>
      <c r="AC992" s="13">
        <v>42066</v>
      </c>
      <c r="AD992" s="12">
        <v>514.17719999999997</v>
      </c>
      <c r="AE992" s="12">
        <v>5</v>
      </c>
      <c r="AF992" s="12">
        <v>103.37</v>
      </c>
      <c r="AG992" s="12">
        <v>89776</v>
      </c>
      <c r="AH992" s="7" t="str">
        <f>IF(COUNTIF(Returns!$A$2:$A$1635,Orders!AG992)&gt;0,"Returned","Not Returned")</f>
        <v>Not Returned</v>
      </c>
    </row>
    <row r="993" spans="5:34" ht="12.75" customHeight="1" thickTop="1" thickBot="1">
      <c r="E993" s="9">
        <v>25609</v>
      </c>
      <c r="F993" s="2" t="s">
        <v>25</v>
      </c>
      <c r="G993" s="2">
        <v>0.08</v>
      </c>
      <c r="H993" s="2">
        <v>1.76</v>
      </c>
      <c r="I993" s="2">
        <v>4.8600000000000003</v>
      </c>
      <c r="J993" s="2">
        <v>1764</v>
      </c>
      <c r="K993" s="7" t="str">
        <f>IF(COUNTIF(Table1[Customer ID],Table1[[#This Row],[Customer ID]])&gt;1,"Repeat Customer","One-Time Customer")</f>
        <v>Repeat Customer</v>
      </c>
      <c r="L993" s="2" t="s">
        <v>1771</v>
      </c>
      <c r="M993" s="2" t="s">
        <v>49</v>
      </c>
      <c r="N993" s="2" t="s">
        <v>114</v>
      </c>
      <c r="O993" s="2" t="s">
        <v>41</v>
      </c>
      <c r="P993" s="2" t="s">
        <v>50</v>
      </c>
      <c r="Q993" s="2" t="s">
        <v>59</v>
      </c>
      <c r="R993" s="2" t="s">
        <v>1775</v>
      </c>
      <c r="S993" s="2">
        <v>0.41</v>
      </c>
      <c r="T993" s="7">
        <f>Table1[[#This Row],[Profit]]/Table1[[#This Row],[Sales]]</f>
        <v>5.8591745400298354</v>
      </c>
      <c r="U993" s="2" t="s">
        <v>33</v>
      </c>
      <c r="V993" s="2" t="s">
        <v>136</v>
      </c>
      <c r="W993" s="2" t="s">
        <v>362</v>
      </c>
      <c r="X993" s="2" t="s">
        <v>1773</v>
      </c>
      <c r="Y993" s="2">
        <v>34698</v>
      </c>
      <c r="Z993" s="10">
        <v>42064</v>
      </c>
      <c r="AA993" s="14" t="str">
        <f>TEXT(Table1[[#This Row],[Order Date]],"mmmm")</f>
        <v>March</v>
      </c>
      <c r="AB993" s="8" t="str">
        <f>TEXT(Table1[[#This Row],[Order Date]],"yyyy")</f>
        <v>2015</v>
      </c>
      <c r="AC993" s="10">
        <v>42065</v>
      </c>
      <c r="AD993" s="2">
        <v>235.65599999999998</v>
      </c>
      <c r="AE993" s="2">
        <v>23</v>
      </c>
      <c r="AF993" s="2">
        <v>40.22</v>
      </c>
      <c r="AG993" s="2">
        <v>89776</v>
      </c>
      <c r="AH993" s="7" t="str">
        <f>IF(COUNTIF(Returns!$A$2:$A$1635,Orders!AG993)&gt;0,"Returned","Not Returned")</f>
        <v>Not Returned</v>
      </c>
    </row>
    <row r="994" spans="5:34" ht="12.75" customHeight="1" thickTop="1" thickBot="1">
      <c r="E994" s="11">
        <v>25054</v>
      </c>
      <c r="F994" s="12" t="s">
        <v>37</v>
      </c>
      <c r="G994" s="12">
        <v>0</v>
      </c>
      <c r="H994" s="12">
        <v>5.77</v>
      </c>
      <c r="I994" s="12">
        <v>4.97</v>
      </c>
      <c r="J994" s="12">
        <v>1765</v>
      </c>
      <c r="K994" s="7" t="str">
        <f>IF(COUNTIF(Table1[Customer ID],Table1[[#This Row],[Customer ID]])&gt;1,"Repeat Customer","One-Time Customer")</f>
        <v>One-Time Customer</v>
      </c>
      <c r="L994" s="12" t="s">
        <v>1776</v>
      </c>
      <c r="M994" s="12" t="s">
        <v>49</v>
      </c>
      <c r="N994" s="12" t="s">
        <v>114</v>
      </c>
      <c r="O994" s="12" t="s">
        <v>29</v>
      </c>
      <c r="P994" s="12" t="s">
        <v>109</v>
      </c>
      <c r="Q994" s="12" t="s">
        <v>59</v>
      </c>
      <c r="R994" s="12" t="s">
        <v>1777</v>
      </c>
      <c r="S994" s="12">
        <v>0.35</v>
      </c>
      <c r="T994" s="7">
        <f>Table1[[#This Row],[Profit]]/Table1[[#This Row],[Sales]]</f>
        <v>6.7863818424566152E-2</v>
      </c>
      <c r="U994" s="12" t="s">
        <v>33</v>
      </c>
      <c r="V994" s="12" t="s">
        <v>61</v>
      </c>
      <c r="W994" s="12" t="s">
        <v>506</v>
      </c>
      <c r="X994" s="12" t="s">
        <v>1778</v>
      </c>
      <c r="Y994" s="12">
        <v>63141</v>
      </c>
      <c r="Z994" s="13">
        <v>42128</v>
      </c>
      <c r="AA994" s="14" t="str">
        <f>TEXT(Table1[[#This Row],[Order Date]],"mmmm")</f>
        <v>May</v>
      </c>
      <c r="AB994" s="8" t="str">
        <f>TEXT(Table1[[#This Row],[Order Date]],"yyyy")</f>
        <v>2015</v>
      </c>
      <c r="AC994" s="13">
        <v>42129</v>
      </c>
      <c r="AD994" s="12">
        <v>3.5581000000000031</v>
      </c>
      <c r="AE994" s="12">
        <v>8</v>
      </c>
      <c r="AF994" s="12">
        <v>52.43</v>
      </c>
      <c r="AG994" s="12">
        <v>89777</v>
      </c>
      <c r="AH994" s="7" t="str">
        <f>IF(COUNTIF(Returns!$A$2:$A$1635,Orders!AG994)&gt;0,"Returned","Not Returned")</f>
        <v>Not Returned</v>
      </c>
    </row>
    <row r="995" spans="5:34" ht="12.75" customHeight="1" thickTop="1" thickBot="1">
      <c r="E995" s="9">
        <v>20636</v>
      </c>
      <c r="F995" s="2" t="s">
        <v>47</v>
      </c>
      <c r="G995" s="2">
        <v>0.01</v>
      </c>
      <c r="H995" s="2">
        <v>50.98</v>
      </c>
      <c r="I995" s="2">
        <v>6.5</v>
      </c>
      <c r="J995" s="2">
        <v>1767</v>
      </c>
      <c r="K995" s="7" t="str">
        <f>IF(COUNTIF(Table1[Customer ID],Table1[[#This Row],[Customer ID]])&gt;1,"Repeat Customer","One-Time Customer")</f>
        <v>One-Time Customer</v>
      </c>
      <c r="L995" s="2" t="s">
        <v>1779</v>
      </c>
      <c r="M995" s="2" t="s">
        <v>49</v>
      </c>
      <c r="N995" s="2" t="s">
        <v>40</v>
      </c>
      <c r="O995" s="2" t="s">
        <v>77</v>
      </c>
      <c r="P995" s="2" t="s">
        <v>180</v>
      </c>
      <c r="Q995" s="2" t="s">
        <v>59</v>
      </c>
      <c r="R995" s="2" t="s">
        <v>937</v>
      </c>
      <c r="S995" s="2">
        <v>0.73</v>
      </c>
      <c r="T995" s="7">
        <f>Table1[[#This Row],[Profit]]/Table1[[#This Row],[Sales]]</f>
        <v>6.5238426859216356E-3</v>
      </c>
      <c r="U995" s="2" t="s">
        <v>33</v>
      </c>
      <c r="V995" s="2" t="s">
        <v>136</v>
      </c>
      <c r="W995" s="2" t="s">
        <v>387</v>
      </c>
      <c r="X995" s="2" t="s">
        <v>1722</v>
      </c>
      <c r="Y995" s="2">
        <v>30265</v>
      </c>
      <c r="Z995" s="10">
        <v>42089</v>
      </c>
      <c r="AA995" s="14" t="str">
        <f>TEXT(Table1[[#This Row],[Order Date]],"mmmm")</f>
        <v>March</v>
      </c>
      <c r="AB995" s="8" t="str">
        <f>TEXT(Table1[[#This Row],[Order Date]],"yyyy")</f>
        <v>2015</v>
      </c>
      <c r="AC995" s="10">
        <v>42090</v>
      </c>
      <c r="AD995" s="2">
        <v>5.3396999999999997</v>
      </c>
      <c r="AE995" s="2">
        <v>16</v>
      </c>
      <c r="AF995" s="2">
        <v>818.49</v>
      </c>
      <c r="AG995" s="2">
        <v>89211</v>
      </c>
      <c r="AH995" s="7" t="str">
        <f>IF(COUNTIF(Returns!$A$2:$A$1635,Orders!AG995)&gt;0,"Returned","Not Returned")</f>
        <v>Not Returned</v>
      </c>
    </row>
    <row r="996" spans="5:34" ht="12.75" customHeight="1" thickTop="1" thickBot="1">
      <c r="E996" s="11">
        <v>24894</v>
      </c>
      <c r="F996" s="12" t="s">
        <v>56</v>
      </c>
      <c r="G996" s="12">
        <v>7.0000000000000007E-2</v>
      </c>
      <c r="H996" s="12">
        <v>60.98</v>
      </c>
      <c r="I996" s="12">
        <v>49</v>
      </c>
      <c r="J996" s="12">
        <v>1771</v>
      </c>
      <c r="K996" s="7" t="str">
        <f>IF(COUNTIF(Table1[Customer ID],Table1[[#This Row],[Customer ID]])&gt;1,"Repeat Customer","One-Time Customer")</f>
        <v>One-Time Customer</v>
      </c>
      <c r="L996" s="12" t="s">
        <v>1780</v>
      </c>
      <c r="M996" s="12" t="s">
        <v>49</v>
      </c>
      <c r="N996" s="12" t="s">
        <v>40</v>
      </c>
      <c r="O996" s="12" t="s">
        <v>29</v>
      </c>
      <c r="P996" s="12" t="s">
        <v>257</v>
      </c>
      <c r="Q996" s="12" t="s">
        <v>236</v>
      </c>
      <c r="R996" s="12" t="s">
        <v>1583</v>
      </c>
      <c r="S996" s="12">
        <v>0.59</v>
      </c>
      <c r="T996" s="7">
        <f>Table1[[#This Row],[Profit]]/Table1[[#This Row],[Sales]]</f>
        <v>-1.9696467318428943</v>
      </c>
      <c r="U996" s="12" t="s">
        <v>33</v>
      </c>
      <c r="V996" s="12" t="s">
        <v>61</v>
      </c>
      <c r="W996" s="12" t="s">
        <v>178</v>
      </c>
      <c r="X996" s="12" t="s">
        <v>1614</v>
      </c>
      <c r="Y996" s="12">
        <v>61032</v>
      </c>
      <c r="Z996" s="13">
        <v>42069</v>
      </c>
      <c r="AA996" s="14" t="str">
        <f>TEXT(Table1[[#This Row],[Order Date]],"mmmm")</f>
        <v>March</v>
      </c>
      <c r="AB996" s="8" t="str">
        <f>TEXT(Table1[[#This Row],[Order Date]],"yyyy")</f>
        <v>2015</v>
      </c>
      <c r="AC996" s="13">
        <v>42070</v>
      </c>
      <c r="AD996" s="12">
        <v>-807.89</v>
      </c>
      <c r="AE996" s="12">
        <v>7</v>
      </c>
      <c r="AF996" s="12">
        <v>410.17</v>
      </c>
      <c r="AG996" s="12">
        <v>89106</v>
      </c>
      <c r="AH996" s="7" t="str">
        <f>IF(COUNTIF(Returns!$A$2:$A$1635,Orders!AG996)&gt;0,"Returned","Not Returned")</f>
        <v>Not Returned</v>
      </c>
    </row>
    <row r="997" spans="5:34" ht="12.75" customHeight="1" thickTop="1" thickBot="1">
      <c r="E997" s="9">
        <v>19826</v>
      </c>
      <c r="F997" s="2" t="s">
        <v>106</v>
      </c>
      <c r="G997" s="2">
        <v>0.09</v>
      </c>
      <c r="H997" s="2">
        <v>12.95</v>
      </c>
      <c r="I997" s="2">
        <v>4.9800000000000004</v>
      </c>
      <c r="J997" s="2">
        <v>1775</v>
      </c>
      <c r="K997" s="7" t="str">
        <f>IF(COUNTIF(Table1[Customer ID],Table1[[#This Row],[Customer ID]])&gt;1,"Repeat Customer","One-Time Customer")</f>
        <v>One-Time Customer</v>
      </c>
      <c r="L997" s="2" t="s">
        <v>1781</v>
      </c>
      <c r="M997" s="2" t="s">
        <v>49</v>
      </c>
      <c r="N997" s="2" t="s">
        <v>114</v>
      </c>
      <c r="O997" s="2" t="s">
        <v>29</v>
      </c>
      <c r="P997" s="2" t="s">
        <v>109</v>
      </c>
      <c r="Q997" s="2" t="s">
        <v>59</v>
      </c>
      <c r="R997" s="2" t="s">
        <v>1504</v>
      </c>
      <c r="S997" s="2">
        <v>0.4</v>
      </c>
      <c r="T997" s="7">
        <f>Table1[[#This Row],[Profit]]/Table1[[#This Row],[Sales]]</f>
        <v>0.45964142613341247</v>
      </c>
      <c r="U997" s="2" t="s">
        <v>33</v>
      </c>
      <c r="V997" s="2" t="s">
        <v>61</v>
      </c>
      <c r="W997" s="2" t="s">
        <v>703</v>
      </c>
      <c r="X997" s="2" t="s">
        <v>1782</v>
      </c>
      <c r="Y997" s="2">
        <v>46614</v>
      </c>
      <c r="Z997" s="10">
        <v>42169</v>
      </c>
      <c r="AA997" s="14" t="str">
        <f>TEXT(Table1[[#This Row],[Order Date]],"mmmm")</f>
        <v>June</v>
      </c>
      <c r="AB997" s="8" t="str">
        <f>TEXT(Table1[[#This Row],[Order Date]],"yyyy")</f>
        <v>2015</v>
      </c>
      <c r="AC997" s="10">
        <v>42176</v>
      </c>
      <c r="AD997" s="2">
        <v>123.89175</v>
      </c>
      <c r="AE997" s="2">
        <v>21</v>
      </c>
      <c r="AF997" s="2">
        <v>269.54000000000002</v>
      </c>
      <c r="AG997" s="2">
        <v>89944</v>
      </c>
      <c r="AH997" s="7" t="str">
        <f>IF(COUNTIF(Returns!$A$2:$A$1635,Orders!AG997)&gt;0,"Returned","Not Returned")</f>
        <v>Not Returned</v>
      </c>
    </row>
    <row r="998" spans="5:34" ht="12.75" customHeight="1" thickTop="1" thickBot="1">
      <c r="E998" s="11">
        <v>20278</v>
      </c>
      <c r="F998" s="12" t="s">
        <v>37</v>
      </c>
      <c r="G998" s="12">
        <v>0.08</v>
      </c>
      <c r="H998" s="12">
        <v>5.78</v>
      </c>
      <c r="I998" s="12">
        <v>5.67</v>
      </c>
      <c r="J998" s="12">
        <v>1776</v>
      </c>
      <c r="K998" s="7" t="str">
        <f>IF(COUNTIF(Table1[Customer ID],Table1[[#This Row],[Customer ID]])&gt;1,"Repeat Customer","One-Time Customer")</f>
        <v>One-Time Customer</v>
      </c>
      <c r="L998" s="12" t="s">
        <v>1783</v>
      </c>
      <c r="M998" s="12" t="s">
        <v>49</v>
      </c>
      <c r="N998" s="12" t="s">
        <v>114</v>
      </c>
      <c r="O998" s="12" t="s">
        <v>29</v>
      </c>
      <c r="P998" s="12" t="s">
        <v>93</v>
      </c>
      <c r="Q998" s="12" t="s">
        <v>59</v>
      </c>
      <c r="R998" s="12" t="s">
        <v>636</v>
      </c>
      <c r="S998" s="12">
        <v>0.36</v>
      </c>
      <c r="T998" s="7">
        <f>Table1[[#This Row],[Profit]]/Table1[[#This Row],[Sales]]</f>
        <v>-0.50575208782959569</v>
      </c>
      <c r="U998" s="12" t="s">
        <v>33</v>
      </c>
      <c r="V998" s="12" t="s">
        <v>61</v>
      </c>
      <c r="W998" s="12" t="s">
        <v>703</v>
      </c>
      <c r="X998" s="12" t="s">
        <v>1784</v>
      </c>
      <c r="Y998" s="12">
        <v>47802</v>
      </c>
      <c r="Z998" s="13">
        <v>42039</v>
      </c>
      <c r="AA998" s="14" t="str">
        <f>TEXT(Table1[[#This Row],[Order Date]],"mmmm")</f>
        <v>February</v>
      </c>
      <c r="AB998" s="8" t="str">
        <f>TEXT(Table1[[#This Row],[Order Date]],"yyyy")</f>
        <v>2015</v>
      </c>
      <c r="AC998" s="13">
        <v>42040</v>
      </c>
      <c r="AD998" s="12">
        <v>-53.898000000000003</v>
      </c>
      <c r="AE998" s="12">
        <v>19</v>
      </c>
      <c r="AF998" s="12">
        <v>106.57</v>
      </c>
      <c r="AG998" s="12">
        <v>89941</v>
      </c>
      <c r="AH998" s="7" t="str">
        <f>IF(COUNTIF(Returns!$A$2:$A$1635,Orders!AG998)&gt;0,"Returned","Not Returned")</f>
        <v>Not Returned</v>
      </c>
    </row>
    <row r="999" spans="5:34" ht="12.75" customHeight="1" thickTop="1" thickBot="1">
      <c r="E999" s="9">
        <v>20391</v>
      </c>
      <c r="F999" s="2" t="s">
        <v>106</v>
      </c>
      <c r="G999" s="2">
        <v>7.0000000000000007E-2</v>
      </c>
      <c r="H999" s="2">
        <v>5.43</v>
      </c>
      <c r="I999" s="2">
        <v>0.95</v>
      </c>
      <c r="J999" s="2">
        <v>1777</v>
      </c>
      <c r="K999" s="7" t="str">
        <f>IF(COUNTIF(Table1[Customer ID],Table1[[#This Row],[Customer ID]])&gt;1,"Repeat Customer","One-Time Customer")</f>
        <v>Repeat Customer</v>
      </c>
      <c r="L999" s="2" t="s">
        <v>1785</v>
      </c>
      <c r="M999" s="2" t="s">
        <v>49</v>
      </c>
      <c r="N999" s="2" t="s">
        <v>114</v>
      </c>
      <c r="O999" s="2" t="s">
        <v>29</v>
      </c>
      <c r="P999" s="2" t="s">
        <v>93</v>
      </c>
      <c r="Q999" s="2" t="s">
        <v>31</v>
      </c>
      <c r="R999" s="2" t="s">
        <v>628</v>
      </c>
      <c r="S999" s="2">
        <v>0.36</v>
      </c>
      <c r="T999" s="7">
        <f>Table1[[#This Row],[Profit]]/Table1[[#This Row],[Sales]]</f>
        <v>0.69</v>
      </c>
      <c r="U999" s="2" t="s">
        <v>33</v>
      </c>
      <c r="V999" s="2" t="s">
        <v>61</v>
      </c>
      <c r="W999" s="2" t="s">
        <v>703</v>
      </c>
      <c r="X999" s="2" t="s">
        <v>1786</v>
      </c>
      <c r="Y999" s="2">
        <v>46383</v>
      </c>
      <c r="Z999" s="10">
        <v>42116</v>
      </c>
      <c r="AA999" s="14" t="str">
        <f>TEXT(Table1[[#This Row],[Order Date]],"mmmm")</f>
        <v>April</v>
      </c>
      <c r="AB999" s="8" t="str">
        <f>TEXT(Table1[[#This Row],[Order Date]],"yyyy")</f>
        <v>2015</v>
      </c>
      <c r="AC999" s="10">
        <v>42120</v>
      </c>
      <c r="AD999" s="2">
        <v>26.502899999999997</v>
      </c>
      <c r="AE999" s="2">
        <v>7</v>
      </c>
      <c r="AF999" s="2">
        <v>38.409999999999997</v>
      </c>
      <c r="AG999" s="2">
        <v>89939</v>
      </c>
      <c r="AH999" s="7" t="str">
        <f>IF(COUNTIF(Returns!$A$2:$A$1635,Orders!AG999)&gt;0,"Returned","Not Returned")</f>
        <v>Not Returned</v>
      </c>
    </row>
    <row r="1000" spans="5:34" ht="12.75" customHeight="1" thickTop="1" thickBot="1">
      <c r="E1000" s="11">
        <v>21163</v>
      </c>
      <c r="F1000" s="12" t="s">
        <v>106</v>
      </c>
      <c r="G1000" s="12">
        <v>0.02</v>
      </c>
      <c r="H1000" s="12">
        <v>10.06</v>
      </c>
      <c r="I1000" s="12">
        <v>2.06</v>
      </c>
      <c r="J1000" s="12">
        <v>1777</v>
      </c>
      <c r="K1000" s="7" t="str">
        <f>IF(COUNTIF(Table1[Customer ID],Table1[[#This Row],[Customer ID]])&gt;1,"Repeat Customer","One-Time Customer")</f>
        <v>Repeat Customer</v>
      </c>
      <c r="L1000" s="12" t="s">
        <v>1785</v>
      </c>
      <c r="M1000" s="12" t="s">
        <v>49</v>
      </c>
      <c r="N1000" s="12" t="s">
        <v>114</v>
      </c>
      <c r="O1000" s="12" t="s">
        <v>29</v>
      </c>
      <c r="P1000" s="12" t="s">
        <v>93</v>
      </c>
      <c r="Q1000" s="12" t="s">
        <v>31</v>
      </c>
      <c r="R1000" s="12" t="s">
        <v>280</v>
      </c>
      <c r="S1000" s="12">
        <v>0.39</v>
      </c>
      <c r="T1000" s="7">
        <f>Table1[[#This Row],[Profit]]/Table1[[#This Row],[Sales]]</f>
        <v>0.69</v>
      </c>
      <c r="U1000" s="12" t="s">
        <v>33</v>
      </c>
      <c r="V1000" s="12" t="s">
        <v>61</v>
      </c>
      <c r="W1000" s="12" t="s">
        <v>703</v>
      </c>
      <c r="X1000" s="12" t="s">
        <v>1786</v>
      </c>
      <c r="Y1000" s="12">
        <v>46383</v>
      </c>
      <c r="Z1000" s="13">
        <v>42007</v>
      </c>
      <c r="AA1000" s="14" t="str">
        <f>TEXT(Table1[[#This Row],[Order Date]],"mmmm")</f>
        <v>January</v>
      </c>
      <c r="AB1000" s="8" t="str">
        <f>TEXT(Table1[[#This Row],[Order Date]],"yyyy")</f>
        <v>2015</v>
      </c>
      <c r="AC1000" s="13">
        <v>42012</v>
      </c>
      <c r="AD1000" s="12">
        <v>90.624600000000001</v>
      </c>
      <c r="AE1000" s="12">
        <v>13</v>
      </c>
      <c r="AF1000" s="12">
        <v>131.34</v>
      </c>
      <c r="AG1000" s="12">
        <v>89940</v>
      </c>
      <c r="AH1000" s="7" t="str">
        <f>IF(COUNTIF(Returns!$A$2:$A$1635,Orders!AG1000)&gt;0,"Returned","Not Returned")</f>
        <v>Not Returned</v>
      </c>
    </row>
    <row r="1001" spans="5:34" ht="12.75" customHeight="1" thickTop="1" thickBot="1">
      <c r="E1001" s="9">
        <v>20600</v>
      </c>
      <c r="F1001" s="2" t="s">
        <v>37</v>
      </c>
      <c r="G1001" s="2">
        <v>0.03</v>
      </c>
      <c r="H1001" s="2">
        <v>19.989999999999998</v>
      </c>
      <c r="I1001" s="2">
        <v>11.17</v>
      </c>
      <c r="J1001" s="2">
        <v>1777</v>
      </c>
      <c r="K1001" s="7" t="str">
        <f>IF(COUNTIF(Table1[Customer ID],Table1[[#This Row],[Customer ID]])&gt;1,"Repeat Customer","One-Time Customer")</f>
        <v>Repeat Customer</v>
      </c>
      <c r="L1001" s="2" t="s">
        <v>1785</v>
      </c>
      <c r="M1001" s="2" t="s">
        <v>49</v>
      </c>
      <c r="N1001" s="2" t="s">
        <v>28</v>
      </c>
      <c r="O1001" s="2" t="s">
        <v>41</v>
      </c>
      <c r="P1001" s="2" t="s">
        <v>50</v>
      </c>
      <c r="Q1001" s="2" t="s">
        <v>236</v>
      </c>
      <c r="R1001" s="2" t="s">
        <v>508</v>
      </c>
      <c r="S1001" s="2">
        <v>0.6</v>
      </c>
      <c r="T1001" s="7">
        <f>Table1[[#This Row],[Profit]]/Table1[[#This Row],[Sales]]</f>
        <v>-8.2971265053058282E-2</v>
      </c>
      <c r="U1001" s="2" t="s">
        <v>33</v>
      </c>
      <c r="V1001" s="2" t="s">
        <v>61</v>
      </c>
      <c r="W1001" s="2" t="s">
        <v>703</v>
      </c>
      <c r="X1001" s="2" t="s">
        <v>1786</v>
      </c>
      <c r="Y1001" s="2">
        <v>46383</v>
      </c>
      <c r="Z1001" s="10">
        <v>42096</v>
      </c>
      <c r="AA1001" s="14" t="str">
        <f>TEXT(Table1[[#This Row],[Order Date]],"mmmm")</f>
        <v>April</v>
      </c>
      <c r="AB1001" s="8" t="str">
        <f>TEXT(Table1[[#This Row],[Order Date]],"yyyy")</f>
        <v>2015</v>
      </c>
      <c r="AC1001" s="10">
        <v>42097</v>
      </c>
      <c r="AD1001" s="2">
        <v>-20.876399999999997</v>
      </c>
      <c r="AE1001" s="2">
        <v>12</v>
      </c>
      <c r="AF1001" s="2">
        <v>251.61</v>
      </c>
      <c r="AG1001" s="2">
        <v>89942</v>
      </c>
      <c r="AH1001" s="7" t="str">
        <f>IF(COUNTIF(Returns!$A$2:$A$1635,Orders!AG1001)&gt;0,"Returned","Not Returned")</f>
        <v>Not Returned</v>
      </c>
    </row>
    <row r="1002" spans="5:34" ht="12.75" customHeight="1" thickTop="1" thickBot="1">
      <c r="E1002" s="11">
        <v>25498</v>
      </c>
      <c r="F1002" s="12" t="s">
        <v>25</v>
      </c>
      <c r="G1002" s="12">
        <v>0.06</v>
      </c>
      <c r="H1002" s="12">
        <v>13.99</v>
      </c>
      <c r="I1002" s="12">
        <v>7.51</v>
      </c>
      <c r="J1002" s="12">
        <v>1778</v>
      </c>
      <c r="K1002" s="7" t="str">
        <f>IF(COUNTIF(Table1[Customer ID],Table1[[#This Row],[Customer ID]])&gt;1,"Repeat Customer","One-Time Customer")</f>
        <v>Repeat Customer</v>
      </c>
      <c r="L1002" s="12" t="s">
        <v>1787</v>
      </c>
      <c r="M1002" s="12" t="s">
        <v>49</v>
      </c>
      <c r="N1002" s="12" t="s">
        <v>114</v>
      </c>
      <c r="O1002" s="12" t="s">
        <v>77</v>
      </c>
      <c r="P1002" s="12" t="s">
        <v>85</v>
      </c>
      <c r="Q1002" s="12" t="s">
        <v>86</v>
      </c>
      <c r="R1002" s="12" t="s">
        <v>1366</v>
      </c>
      <c r="S1002" s="12">
        <v>0.39</v>
      </c>
      <c r="T1002" s="7">
        <f>Table1[[#This Row],[Profit]]/Table1[[#This Row],[Sales]]</f>
        <v>2.2512031667766247E-2</v>
      </c>
      <c r="U1002" s="12" t="s">
        <v>33</v>
      </c>
      <c r="V1002" s="12" t="s">
        <v>61</v>
      </c>
      <c r="W1002" s="12" t="s">
        <v>703</v>
      </c>
      <c r="X1002" s="12" t="s">
        <v>1788</v>
      </c>
      <c r="Y1002" s="12">
        <v>47906</v>
      </c>
      <c r="Z1002" s="13">
        <v>42134</v>
      </c>
      <c r="AA1002" s="14" t="str">
        <f>TEXT(Table1[[#This Row],[Order Date]],"mmmm")</f>
        <v>May</v>
      </c>
      <c r="AB1002" s="8" t="str">
        <f>TEXT(Table1[[#This Row],[Order Date]],"yyyy")</f>
        <v>2015</v>
      </c>
      <c r="AC1002" s="13">
        <v>42136</v>
      </c>
      <c r="AD1002" s="12">
        <v>6.4832400000000021</v>
      </c>
      <c r="AE1002" s="12">
        <v>21</v>
      </c>
      <c r="AF1002" s="12">
        <v>287.99</v>
      </c>
      <c r="AG1002" s="12">
        <v>89943</v>
      </c>
      <c r="AH1002" s="7" t="str">
        <f>IF(COUNTIF(Returns!$A$2:$A$1635,Orders!AG1002)&gt;0,"Returned","Not Returned")</f>
        <v>Not Returned</v>
      </c>
    </row>
    <row r="1003" spans="5:34" ht="12.75" customHeight="1" thickTop="1" thickBot="1">
      <c r="E1003" s="9">
        <v>25499</v>
      </c>
      <c r="F1003" s="2" t="s">
        <v>25</v>
      </c>
      <c r="G1003" s="2">
        <v>0.06</v>
      </c>
      <c r="H1003" s="2">
        <v>15.04</v>
      </c>
      <c r="I1003" s="2">
        <v>1.97</v>
      </c>
      <c r="J1003" s="2">
        <v>1778</v>
      </c>
      <c r="K1003" s="7" t="str">
        <f>IF(COUNTIF(Table1[Customer ID],Table1[[#This Row],[Customer ID]])&gt;1,"Repeat Customer","One-Time Customer")</f>
        <v>Repeat Customer</v>
      </c>
      <c r="L1003" s="2" t="s">
        <v>1787</v>
      </c>
      <c r="M1003" s="2" t="s">
        <v>49</v>
      </c>
      <c r="N1003" s="2" t="s">
        <v>114</v>
      </c>
      <c r="O1003" s="2" t="s">
        <v>29</v>
      </c>
      <c r="P1003" s="2" t="s">
        <v>93</v>
      </c>
      <c r="Q1003" s="2" t="s">
        <v>31</v>
      </c>
      <c r="R1003" s="2" t="s">
        <v>659</v>
      </c>
      <c r="S1003" s="2">
        <v>0.39</v>
      </c>
      <c r="T1003" s="7">
        <f>Table1[[#This Row],[Profit]]/Table1[[#This Row],[Sales]]</f>
        <v>4.9765258215962449E-2</v>
      </c>
      <c r="U1003" s="2" t="s">
        <v>33</v>
      </c>
      <c r="V1003" s="2" t="s">
        <v>61</v>
      </c>
      <c r="W1003" s="2" t="s">
        <v>703</v>
      </c>
      <c r="X1003" s="2" t="s">
        <v>1788</v>
      </c>
      <c r="Y1003" s="2">
        <v>47906</v>
      </c>
      <c r="Z1003" s="10">
        <v>42134</v>
      </c>
      <c r="AA1003" s="14" t="str">
        <f>TEXT(Table1[[#This Row],[Order Date]],"mmmm")</f>
        <v>May</v>
      </c>
      <c r="AB1003" s="8" t="str">
        <f>TEXT(Table1[[#This Row],[Order Date]],"yyyy")</f>
        <v>2015</v>
      </c>
      <c r="AC1003" s="10">
        <v>42134</v>
      </c>
      <c r="AD1003" s="2">
        <v>2.3320000000000003</v>
      </c>
      <c r="AE1003" s="2">
        <v>3</v>
      </c>
      <c r="AF1003" s="2">
        <v>46.86</v>
      </c>
      <c r="AG1003" s="2">
        <v>89943</v>
      </c>
      <c r="AH1003" s="7" t="str">
        <f>IF(COUNTIF(Returns!$A$2:$A$1635,Orders!AG1003)&gt;0,"Returned","Not Returned")</f>
        <v>Not Returned</v>
      </c>
    </row>
    <row r="1004" spans="5:34" ht="12.75" customHeight="1" thickTop="1" thickBot="1">
      <c r="E1004" s="11">
        <v>19237</v>
      </c>
      <c r="F1004" s="12" t="s">
        <v>25</v>
      </c>
      <c r="G1004" s="12">
        <v>0</v>
      </c>
      <c r="H1004" s="12">
        <v>55.48</v>
      </c>
      <c r="I1004" s="12">
        <v>14.3</v>
      </c>
      <c r="J1004" s="12">
        <v>1781</v>
      </c>
      <c r="K1004" s="7" t="str">
        <f>IF(COUNTIF(Table1[Customer ID],Table1[[#This Row],[Customer ID]])&gt;1,"Repeat Customer","One-Time Customer")</f>
        <v>Repeat Customer</v>
      </c>
      <c r="L1004" s="12" t="s">
        <v>1789</v>
      </c>
      <c r="M1004" s="12" t="s">
        <v>49</v>
      </c>
      <c r="N1004" s="12" t="s">
        <v>28</v>
      </c>
      <c r="O1004" s="12" t="s">
        <v>29</v>
      </c>
      <c r="P1004" s="12" t="s">
        <v>93</v>
      </c>
      <c r="Q1004" s="12" t="s">
        <v>59</v>
      </c>
      <c r="R1004" s="12" t="s">
        <v>94</v>
      </c>
      <c r="S1004" s="12">
        <v>0.37</v>
      </c>
      <c r="T1004" s="7">
        <f>Table1[[#This Row],[Profit]]/Table1[[#This Row],[Sales]]</f>
        <v>0.69</v>
      </c>
      <c r="U1004" s="12" t="s">
        <v>33</v>
      </c>
      <c r="V1004" s="12" t="s">
        <v>34</v>
      </c>
      <c r="W1004" s="12" t="s">
        <v>45</v>
      </c>
      <c r="X1004" s="12" t="s">
        <v>1790</v>
      </c>
      <c r="Y1004" s="12">
        <v>94070</v>
      </c>
      <c r="Z1004" s="13">
        <v>42167</v>
      </c>
      <c r="AA1004" s="14" t="str">
        <f>TEXT(Table1[[#This Row],[Order Date]],"mmmm")</f>
        <v>June</v>
      </c>
      <c r="AB1004" s="8" t="str">
        <f>TEXT(Table1[[#This Row],[Order Date]],"yyyy")</f>
        <v>2015</v>
      </c>
      <c r="AC1004" s="13">
        <v>42169</v>
      </c>
      <c r="AD1004" s="12">
        <v>454.44779999999997</v>
      </c>
      <c r="AE1004" s="12">
        <v>11</v>
      </c>
      <c r="AF1004" s="12">
        <v>658.62</v>
      </c>
      <c r="AG1004" s="12">
        <v>89857</v>
      </c>
      <c r="AH1004" s="7" t="str">
        <f>IF(COUNTIF(Returns!$A$2:$A$1635,Orders!AG1004)&gt;0,"Returned","Not Returned")</f>
        <v>Not Returned</v>
      </c>
    </row>
    <row r="1005" spans="5:34" ht="12.75" customHeight="1" thickTop="1" thickBot="1">
      <c r="E1005" s="9">
        <v>19419</v>
      </c>
      <c r="F1005" s="2" t="s">
        <v>106</v>
      </c>
      <c r="G1005" s="2">
        <v>0.03</v>
      </c>
      <c r="H1005" s="2">
        <v>5.08</v>
      </c>
      <c r="I1005" s="2">
        <v>2.0299999999999998</v>
      </c>
      <c r="J1005" s="2">
        <v>1781</v>
      </c>
      <c r="K1005" s="7" t="str">
        <f>IF(COUNTIF(Table1[Customer ID],Table1[[#This Row],[Customer ID]])&gt;1,"Repeat Customer","One-Time Customer")</f>
        <v>Repeat Customer</v>
      </c>
      <c r="L1005" s="2" t="s">
        <v>1789</v>
      </c>
      <c r="M1005" s="2" t="s">
        <v>49</v>
      </c>
      <c r="N1005" s="2" t="s">
        <v>40</v>
      </c>
      <c r="O1005" s="2" t="s">
        <v>41</v>
      </c>
      <c r="P1005" s="2" t="s">
        <v>50</v>
      </c>
      <c r="Q1005" s="2" t="s">
        <v>31</v>
      </c>
      <c r="R1005" s="2" t="s">
        <v>1791</v>
      </c>
      <c r="S1005" s="2">
        <v>0.51</v>
      </c>
      <c r="T1005" s="7">
        <f>Table1[[#This Row],[Profit]]/Table1[[#This Row],[Sales]]</f>
        <v>0.69</v>
      </c>
      <c r="U1005" s="2" t="s">
        <v>33</v>
      </c>
      <c r="V1005" s="2" t="s">
        <v>34</v>
      </c>
      <c r="W1005" s="2" t="s">
        <v>45</v>
      </c>
      <c r="X1005" s="2" t="s">
        <v>1790</v>
      </c>
      <c r="Y1005" s="2">
        <v>94070</v>
      </c>
      <c r="Z1005" s="10">
        <v>42011</v>
      </c>
      <c r="AA1005" s="14" t="str">
        <f>TEXT(Table1[[#This Row],[Order Date]],"mmmm")</f>
        <v>January</v>
      </c>
      <c r="AB1005" s="8" t="str">
        <f>TEXT(Table1[[#This Row],[Order Date]],"yyyy")</f>
        <v>2015</v>
      </c>
      <c r="AC1005" s="10">
        <v>42016</v>
      </c>
      <c r="AD1005" s="2">
        <v>15.1524</v>
      </c>
      <c r="AE1005" s="2">
        <v>4</v>
      </c>
      <c r="AF1005" s="2">
        <v>21.96</v>
      </c>
      <c r="AG1005" s="2">
        <v>89858</v>
      </c>
      <c r="AH1005" s="7" t="str">
        <f>IF(COUNTIF(Returns!$A$2:$A$1635,Orders!AG1005)&gt;0,"Returned","Not Returned")</f>
        <v>Not Returned</v>
      </c>
    </row>
    <row r="1006" spans="5:34" ht="12.75" customHeight="1" thickTop="1" thickBot="1">
      <c r="E1006" s="11">
        <v>21283</v>
      </c>
      <c r="F1006" s="12" t="s">
        <v>25</v>
      </c>
      <c r="G1006" s="12">
        <v>0.03</v>
      </c>
      <c r="H1006" s="12">
        <v>3.28</v>
      </c>
      <c r="I1006" s="12">
        <v>3.97</v>
      </c>
      <c r="J1006" s="12">
        <v>1782</v>
      </c>
      <c r="K1006" s="7" t="str">
        <f>IF(COUNTIF(Table1[Customer ID],Table1[[#This Row],[Customer ID]])&gt;1,"Repeat Customer","One-Time Customer")</f>
        <v>One-Time Customer</v>
      </c>
      <c r="L1006" s="12" t="s">
        <v>1792</v>
      </c>
      <c r="M1006" s="12" t="s">
        <v>49</v>
      </c>
      <c r="N1006" s="12" t="s">
        <v>40</v>
      </c>
      <c r="O1006" s="12" t="s">
        <v>29</v>
      </c>
      <c r="P1006" s="12" t="s">
        <v>30</v>
      </c>
      <c r="Q1006" s="12" t="s">
        <v>31</v>
      </c>
      <c r="R1006" s="12" t="s">
        <v>1793</v>
      </c>
      <c r="S1006" s="12">
        <v>0.56000000000000005</v>
      </c>
      <c r="T1006" s="7">
        <f>Table1[[#This Row],[Profit]]/Table1[[#This Row],[Sales]]</f>
        <v>-3.6937566137566136</v>
      </c>
      <c r="U1006" s="12" t="s">
        <v>33</v>
      </c>
      <c r="V1006" s="12" t="s">
        <v>34</v>
      </c>
      <c r="W1006" s="12" t="s">
        <v>45</v>
      </c>
      <c r="X1006" s="12" t="s">
        <v>1794</v>
      </c>
      <c r="Y1006" s="12">
        <v>92672</v>
      </c>
      <c r="Z1006" s="13">
        <v>42010</v>
      </c>
      <c r="AA1006" s="14" t="str">
        <f>TEXT(Table1[[#This Row],[Order Date]],"mmmm")</f>
        <v>January</v>
      </c>
      <c r="AB1006" s="8" t="str">
        <f>TEXT(Table1[[#This Row],[Order Date]],"yyyy")</f>
        <v>2015</v>
      </c>
      <c r="AC1006" s="13">
        <v>42012</v>
      </c>
      <c r="AD1006" s="12">
        <v>-90.755600000000001</v>
      </c>
      <c r="AE1006" s="12">
        <v>7</v>
      </c>
      <c r="AF1006" s="12">
        <v>24.57</v>
      </c>
      <c r="AG1006" s="12">
        <v>89856</v>
      </c>
      <c r="AH1006" s="7" t="str">
        <f>IF(COUNTIF(Returns!$A$2:$A$1635,Orders!AG1006)&gt;0,"Returned","Not Returned")</f>
        <v>Not Returned</v>
      </c>
    </row>
    <row r="1007" spans="5:34" ht="12.75" customHeight="1" thickTop="1" thickBot="1">
      <c r="E1007" s="9">
        <v>23966</v>
      </c>
      <c r="F1007" s="2" t="s">
        <v>47</v>
      </c>
      <c r="G1007" s="2">
        <v>0.04</v>
      </c>
      <c r="H1007" s="2">
        <v>205.99</v>
      </c>
      <c r="I1007" s="2">
        <v>8.99</v>
      </c>
      <c r="J1007" s="2">
        <v>1788</v>
      </c>
      <c r="K1007" s="7" t="str">
        <f>IF(COUNTIF(Table1[Customer ID],Table1[[#This Row],[Customer ID]])&gt;1,"Repeat Customer","One-Time Customer")</f>
        <v>One-Time Customer</v>
      </c>
      <c r="L1007" s="2" t="s">
        <v>1795</v>
      </c>
      <c r="M1007" s="2" t="s">
        <v>49</v>
      </c>
      <c r="N1007" s="2" t="s">
        <v>114</v>
      </c>
      <c r="O1007" s="2" t="s">
        <v>77</v>
      </c>
      <c r="P1007" s="2" t="s">
        <v>78</v>
      </c>
      <c r="Q1007" s="2" t="s">
        <v>59</v>
      </c>
      <c r="R1007" s="2" t="s">
        <v>107</v>
      </c>
      <c r="S1007" s="2">
        <v>0.56000000000000005</v>
      </c>
      <c r="T1007" s="7">
        <f>Table1[[#This Row],[Profit]]/Table1[[#This Row],[Sales]]</f>
        <v>0.95285613715010964</v>
      </c>
      <c r="U1007" s="2" t="s">
        <v>33</v>
      </c>
      <c r="V1007" s="2" t="s">
        <v>136</v>
      </c>
      <c r="W1007" s="2" t="s">
        <v>387</v>
      </c>
      <c r="X1007" s="2" t="s">
        <v>1658</v>
      </c>
      <c r="Y1007" s="2">
        <v>30188</v>
      </c>
      <c r="Z1007" s="10">
        <v>42025</v>
      </c>
      <c r="AA1007" s="14" t="str">
        <f>TEXT(Table1[[#This Row],[Order Date]],"mmmm")</f>
        <v>January</v>
      </c>
      <c r="AB1007" s="8" t="str">
        <f>TEXT(Table1[[#This Row],[Order Date]],"yyyy")</f>
        <v>2015</v>
      </c>
      <c r="AC1007" s="10">
        <v>42026</v>
      </c>
      <c r="AD1007" s="2">
        <v>960.98400000000004</v>
      </c>
      <c r="AE1007" s="2">
        <v>6</v>
      </c>
      <c r="AF1007" s="2">
        <v>1008.53</v>
      </c>
      <c r="AG1007" s="2">
        <v>88256</v>
      </c>
      <c r="AH1007" s="7" t="str">
        <f>IF(COUNTIF(Returns!$A$2:$A$1635,Orders!AG1007)&gt;0,"Returned","Not Returned")</f>
        <v>Not Returned</v>
      </c>
    </row>
    <row r="1008" spans="5:34" ht="12.75" customHeight="1" thickTop="1" thickBot="1">
      <c r="E1008" s="11">
        <v>21284</v>
      </c>
      <c r="F1008" s="12" t="s">
        <v>47</v>
      </c>
      <c r="G1008" s="12">
        <v>0.04</v>
      </c>
      <c r="H1008" s="12">
        <v>880.98</v>
      </c>
      <c r="I1008" s="12">
        <v>44.55</v>
      </c>
      <c r="J1008" s="12">
        <v>1793</v>
      </c>
      <c r="K1008" s="7" t="str">
        <f>IF(COUNTIF(Table1[Customer ID],Table1[[#This Row],[Customer ID]])&gt;1,"Repeat Customer","One-Time Customer")</f>
        <v>One-Time Customer</v>
      </c>
      <c r="L1008" s="12" t="s">
        <v>1796</v>
      </c>
      <c r="M1008" s="12" t="s">
        <v>39</v>
      </c>
      <c r="N1008" s="12" t="s">
        <v>40</v>
      </c>
      <c r="O1008" s="12" t="s">
        <v>41</v>
      </c>
      <c r="P1008" s="12" t="s">
        <v>191</v>
      </c>
      <c r="Q1008" s="12" t="s">
        <v>121</v>
      </c>
      <c r="R1008" s="12" t="s">
        <v>769</v>
      </c>
      <c r="S1008" s="12">
        <v>0.62</v>
      </c>
      <c r="T1008" s="7">
        <f>Table1[[#This Row],[Profit]]/Table1[[#This Row],[Sales]]</f>
        <v>-1.9668045172121857</v>
      </c>
      <c r="U1008" s="12" t="s">
        <v>33</v>
      </c>
      <c r="V1008" s="12" t="s">
        <v>61</v>
      </c>
      <c r="W1008" s="12" t="s">
        <v>178</v>
      </c>
      <c r="X1008" s="12" t="s">
        <v>1797</v>
      </c>
      <c r="Y1008" s="12">
        <v>61401</v>
      </c>
      <c r="Z1008" s="13">
        <v>42010</v>
      </c>
      <c r="AA1008" s="14" t="str">
        <f>TEXT(Table1[[#This Row],[Order Date]],"mmmm")</f>
        <v>January</v>
      </c>
      <c r="AB1008" s="8" t="str">
        <f>TEXT(Table1[[#This Row],[Order Date]],"yyyy")</f>
        <v>2015</v>
      </c>
      <c r="AC1008" s="13">
        <v>42011</v>
      </c>
      <c r="AD1008" s="12">
        <v>-13706.464</v>
      </c>
      <c r="AE1008" s="12">
        <v>8</v>
      </c>
      <c r="AF1008" s="12">
        <v>6968.9</v>
      </c>
      <c r="AG1008" s="12">
        <v>87853</v>
      </c>
      <c r="AH1008" s="7" t="str">
        <f>IF(COUNTIF(Returns!$A$2:$A$1635,Orders!AG1008)&gt;0,"Returned","Not Returned")</f>
        <v>Not Returned</v>
      </c>
    </row>
    <row r="1009" spans="5:34" ht="12.75" customHeight="1" thickTop="1" thickBot="1">
      <c r="E1009" s="9">
        <v>22986</v>
      </c>
      <c r="F1009" s="2" t="s">
        <v>47</v>
      </c>
      <c r="G1009" s="2">
        <v>0.04</v>
      </c>
      <c r="H1009" s="2">
        <v>3.68</v>
      </c>
      <c r="I1009" s="2">
        <v>1.32</v>
      </c>
      <c r="J1009" s="2">
        <v>1802</v>
      </c>
      <c r="K1009" s="7" t="str">
        <f>IF(COUNTIF(Table1[Customer ID],Table1[[#This Row],[Customer ID]])&gt;1,"Repeat Customer","One-Time Customer")</f>
        <v>One-Time Customer</v>
      </c>
      <c r="L1009" s="2" t="s">
        <v>1798</v>
      </c>
      <c r="M1009" s="2" t="s">
        <v>49</v>
      </c>
      <c r="N1009" s="2" t="s">
        <v>28</v>
      </c>
      <c r="O1009" s="2" t="s">
        <v>29</v>
      </c>
      <c r="P1009" s="2" t="s">
        <v>174</v>
      </c>
      <c r="Q1009" s="2" t="s">
        <v>31</v>
      </c>
      <c r="R1009" s="2" t="s">
        <v>839</v>
      </c>
      <c r="S1009" s="2">
        <v>0.83</v>
      </c>
      <c r="T1009" s="7">
        <f>Table1[[#This Row],[Profit]]/Table1[[#This Row],[Sales]]</f>
        <v>7.2881036570598203</v>
      </c>
      <c r="U1009" s="2" t="s">
        <v>33</v>
      </c>
      <c r="V1009" s="2" t="s">
        <v>136</v>
      </c>
      <c r="W1009" s="2" t="s">
        <v>362</v>
      </c>
      <c r="X1009" s="2" t="s">
        <v>1773</v>
      </c>
      <c r="Y1009" s="2">
        <v>34698</v>
      </c>
      <c r="Z1009" s="10">
        <v>42156</v>
      </c>
      <c r="AA1009" s="14" t="str">
        <f>TEXT(Table1[[#This Row],[Order Date]],"mmmm")</f>
        <v>June</v>
      </c>
      <c r="AB1009" s="8" t="str">
        <f>TEXT(Table1[[#This Row],[Order Date]],"yyyy")</f>
        <v>2015</v>
      </c>
      <c r="AC1009" s="10">
        <v>42157</v>
      </c>
      <c r="AD1009" s="2">
        <v>300.92579999999998</v>
      </c>
      <c r="AE1009" s="2">
        <v>11</v>
      </c>
      <c r="AF1009" s="2">
        <v>41.29</v>
      </c>
      <c r="AG1009" s="2">
        <v>91543</v>
      </c>
      <c r="AH1009" s="7" t="str">
        <f>IF(COUNTIF(Returns!$A$2:$A$1635,Orders!AG1009)&gt;0,"Returned","Not Returned")</f>
        <v>Not Returned</v>
      </c>
    </row>
    <row r="1010" spans="5:34" ht="12.75" customHeight="1" thickTop="1" thickBot="1">
      <c r="E1010" s="11">
        <v>18901</v>
      </c>
      <c r="F1010" s="12" t="s">
        <v>56</v>
      </c>
      <c r="G1010" s="12">
        <v>0.01</v>
      </c>
      <c r="H1010" s="12">
        <v>8.1199999999999992</v>
      </c>
      <c r="I1010" s="12">
        <v>2.83</v>
      </c>
      <c r="J1010" s="12">
        <v>1808</v>
      </c>
      <c r="K1010" s="7" t="str">
        <f>IF(COUNTIF(Table1[Customer ID],Table1[[#This Row],[Customer ID]])&gt;1,"Repeat Customer","One-Time Customer")</f>
        <v>One-Time Customer</v>
      </c>
      <c r="L1010" s="12" t="s">
        <v>1799</v>
      </c>
      <c r="M1010" s="12" t="s">
        <v>27</v>
      </c>
      <c r="N1010" s="12" t="s">
        <v>40</v>
      </c>
      <c r="O1010" s="12" t="s">
        <v>77</v>
      </c>
      <c r="P1010" s="12" t="s">
        <v>180</v>
      </c>
      <c r="Q1010" s="12" t="s">
        <v>51</v>
      </c>
      <c r="R1010" s="12" t="s">
        <v>827</v>
      </c>
      <c r="S1010" s="12">
        <v>0.77</v>
      </c>
      <c r="T1010" s="7">
        <f>Table1[[#This Row],[Profit]]/Table1[[#This Row],[Sales]]</f>
        <v>-0.45983754512635377</v>
      </c>
      <c r="U1010" s="12" t="s">
        <v>33</v>
      </c>
      <c r="V1010" s="12" t="s">
        <v>53</v>
      </c>
      <c r="W1010" s="12" t="s">
        <v>648</v>
      </c>
      <c r="X1010" s="12" t="s">
        <v>1800</v>
      </c>
      <c r="Y1010" s="12">
        <v>26101</v>
      </c>
      <c r="Z1010" s="13">
        <v>42080</v>
      </c>
      <c r="AA1010" s="14" t="str">
        <f>TEXT(Table1[[#This Row],[Order Date]],"mmmm")</f>
        <v>March</v>
      </c>
      <c r="AB1010" s="8" t="str">
        <f>TEXT(Table1[[#This Row],[Order Date]],"yyyy")</f>
        <v>2015</v>
      </c>
      <c r="AC1010" s="13">
        <v>42081</v>
      </c>
      <c r="AD1010" s="12">
        <v>-40.76</v>
      </c>
      <c r="AE1010" s="12">
        <v>10</v>
      </c>
      <c r="AF1010" s="12">
        <v>88.64</v>
      </c>
      <c r="AG1010" s="12">
        <v>89251</v>
      </c>
      <c r="AH1010" s="7" t="str">
        <f>IF(COUNTIF(Returns!$A$2:$A$1635,Orders!AG1010)&gt;0,"Returned","Not Returned")</f>
        <v>Not Returned</v>
      </c>
    </row>
    <row r="1011" spans="5:34" ht="12.75" customHeight="1" thickTop="1" thickBot="1">
      <c r="E1011" s="9">
        <v>21746</v>
      </c>
      <c r="F1011" s="2" t="s">
        <v>37</v>
      </c>
      <c r="G1011" s="2">
        <v>0.09</v>
      </c>
      <c r="H1011" s="2">
        <v>77.510000000000005</v>
      </c>
      <c r="I1011" s="2">
        <v>4</v>
      </c>
      <c r="J1011" s="2">
        <v>1814</v>
      </c>
      <c r="K1011" s="7" t="str">
        <f>IF(COUNTIF(Table1[Customer ID],Table1[[#This Row],[Customer ID]])&gt;1,"Repeat Customer","One-Time Customer")</f>
        <v>Repeat Customer</v>
      </c>
      <c r="L1011" s="2" t="s">
        <v>1801</v>
      </c>
      <c r="M1011" s="2" t="s">
        <v>27</v>
      </c>
      <c r="N1011" s="2" t="s">
        <v>40</v>
      </c>
      <c r="O1011" s="2" t="s">
        <v>77</v>
      </c>
      <c r="P1011" s="2" t="s">
        <v>180</v>
      </c>
      <c r="Q1011" s="2" t="s">
        <v>59</v>
      </c>
      <c r="R1011" s="2" t="s">
        <v>1802</v>
      </c>
      <c r="S1011" s="2">
        <v>0.76</v>
      </c>
      <c r="T1011" s="7">
        <f>Table1[[#This Row],[Profit]]/Table1[[#This Row],[Sales]]</f>
        <v>-0.75854952558168143</v>
      </c>
      <c r="U1011" s="2" t="s">
        <v>33</v>
      </c>
      <c r="V1011" s="2" t="s">
        <v>136</v>
      </c>
      <c r="W1011" s="2" t="s">
        <v>671</v>
      </c>
      <c r="X1011" s="2" t="s">
        <v>1803</v>
      </c>
      <c r="Y1011" s="2">
        <v>38654</v>
      </c>
      <c r="Z1011" s="10">
        <v>42147</v>
      </c>
      <c r="AA1011" s="14" t="str">
        <f>TEXT(Table1[[#This Row],[Order Date]],"mmmm")</f>
        <v>May</v>
      </c>
      <c r="AB1011" s="8" t="str">
        <f>TEXT(Table1[[#This Row],[Order Date]],"yyyy")</f>
        <v>2015</v>
      </c>
      <c r="AC1011" s="10">
        <v>42149</v>
      </c>
      <c r="AD1011" s="2">
        <v>-986.52399999999989</v>
      </c>
      <c r="AE1011" s="2">
        <v>17</v>
      </c>
      <c r="AF1011" s="2">
        <v>1300.54</v>
      </c>
      <c r="AG1011" s="2">
        <v>90524</v>
      </c>
      <c r="AH1011" s="7" t="str">
        <f>IF(COUNTIF(Returns!$A$2:$A$1635,Orders!AG1011)&gt;0,"Returned","Not Returned")</f>
        <v>Not Returned</v>
      </c>
    </row>
    <row r="1012" spans="5:34" ht="12.75" customHeight="1" thickTop="1" thickBot="1">
      <c r="E1012" s="11">
        <v>21747</v>
      </c>
      <c r="F1012" s="12" t="s">
        <v>37</v>
      </c>
      <c r="G1012" s="12">
        <v>0</v>
      </c>
      <c r="H1012" s="12">
        <v>2.88</v>
      </c>
      <c r="I1012" s="12">
        <v>0.7</v>
      </c>
      <c r="J1012" s="12">
        <v>1814</v>
      </c>
      <c r="K1012" s="7" t="str">
        <f>IF(COUNTIF(Table1[Customer ID],Table1[[#This Row],[Customer ID]])&gt;1,"Repeat Customer","One-Time Customer")</f>
        <v>Repeat Customer</v>
      </c>
      <c r="L1012" s="12" t="s">
        <v>1801</v>
      </c>
      <c r="M1012" s="12" t="s">
        <v>49</v>
      </c>
      <c r="N1012" s="12" t="s">
        <v>40</v>
      </c>
      <c r="O1012" s="12" t="s">
        <v>29</v>
      </c>
      <c r="P1012" s="12" t="s">
        <v>30</v>
      </c>
      <c r="Q1012" s="12" t="s">
        <v>31</v>
      </c>
      <c r="R1012" s="12" t="s">
        <v>365</v>
      </c>
      <c r="S1012" s="12">
        <v>0.56000000000000005</v>
      </c>
      <c r="T1012" s="7">
        <f>Table1[[#This Row],[Profit]]/Table1[[#This Row],[Sales]]</f>
        <v>-3.7221755123489224</v>
      </c>
      <c r="U1012" s="12" t="s">
        <v>33</v>
      </c>
      <c r="V1012" s="12" t="s">
        <v>136</v>
      </c>
      <c r="W1012" s="12" t="s">
        <v>671</v>
      </c>
      <c r="X1012" s="12" t="s">
        <v>1803</v>
      </c>
      <c r="Y1012" s="12">
        <v>38654</v>
      </c>
      <c r="Z1012" s="13">
        <v>42147</v>
      </c>
      <c r="AA1012" s="14" t="str">
        <f>TEXT(Table1[[#This Row],[Order Date]],"mmmm")</f>
        <v>May</v>
      </c>
      <c r="AB1012" s="8" t="str">
        <f>TEXT(Table1[[#This Row],[Order Date]],"yyyy")</f>
        <v>2015</v>
      </c>
      <c r="AC1012" s="13">
        <v>42149</v>
      </c>
      <c r="AD1012" s="12">
        <v>-141.666</v>
      </c>
      <c r="AE1012" s="12">
        <v>13</v>
      </c>
      <c r="AF1012" s="12">
        <v>38.06</v>
      </c>
      <c r="AG1012" s="12">
        <v>90524</v>
      </c>
      <c r="AH1012" s="7" t="str">
        <f>IF(COUNTIF(Returns!$A$2:$A$1635,Orders!AG1012)&gt;0,"Returned","Not Returned")</f>
        <v>Not Returned</v>
      </c>
    </row>
    <row r="1013" spans="5:34" ht="12.75" customHeight="1" thickTop="1" thickBot="1">
      <c r="E1013" s="9">
        <v>24463</v>
      </c>
      <c r="F1013" s="2" t="s">
        <v>56</v>
      </c>
      <c r="G1013" s="2">
        <v>0.06</v>
      </c>
      <c r="H1013" s="2">
        <v>90.97</v>
      </c>
      <c r="I1013" s="2">
        <v>14</v>
      </c>
      <c r="J1013" s="2">
        <v>1815</v>
      </c>
      <c r="K1013" s="7" t="str">
        <f>IF(COUNTIF(Table1[Customer ID],Table1[[#This Row],[Customer ID]])&gt;1,"Repeat Customer","One-Time Customer")</f>
        <v>One-Time Customer</v>
      </c>
      <c r="L1013" s="2" t="s">
        <v>1804</v>
      </c>
      <c r="M1013" s="2" t="s">
        <v>39</v>
      </c>
      <c r="N1013" s="2" t="s">
        <v>40</v>
      </c>
      <c r="O1013" s="2" t="s">
        <v>77</v>
      </c>
      <c r="P1013" s="2" t="s">
        <v>85</v>
      </c>
      <c r="Q1013" s="2" t="s">
        <v>43</v>
      </c>
      <c r="R1013" s="2" t="s">
        <v>1805</v>
      </c>
      <c r="S1013" s="2">
        <v>0.36</v>
      </c>
      <c r="T1013" s="7">
        <f>Table1[[#This Row],[Profit]]/Table1[[#This Row],[Sales]]</f>
        <v>3.7467051885859033E-2</v>
      </c>
      <c r="U1013" s="2" t="s">
        <v>33</v>
      </c>
      <c r="V1013" s="2" t="s">
        <v>136</v>
      </c>
      <c r="W1013" s="2" t="s">
        <v>671</v>
      </c>
      <c r="X1013" s="2" t="s">
        <v>1806</v>
      </c>
      <c r="Y1013" s="2">
        <v>39208</v>
      </c>
      <c r="Z1013" s="10">
        <v>42046</v>
      </c>
      <c r="AA1013" s="14" t="str">
        <f>TEXT(Table1[[#This Row],[Order Date]],"mmmm")</f>
        <v>February</v>
      </c>
      <c r="AB1013" s="8" t="str">
        <f>TEXT(Table1[[#This Row],[Order Date]],"yyyy")</f>
        <v>2015</v>
      </c>
      <c r="AC1013" s="10">
        <v>42047</v>
      </c>
      <c r="AD1013" s="2">
        <v>47.334000000000003</v>
      </c>
      <c r="AE1013" s="2">
        <v>14</v>
      </c>
      <c r="AF1013" s="2">
        <v>1263.3499999999999</v>
      </c>
      <c r="AG1013" s="2">
        <v>90525</v>
      </c>
      <c r="AH1013" s="7" t="str">
        <f>IF(COUNTIF(Returns!$A$2:$A$1635,Orders!AG1013)&gt;0,"Returned","Not Returned")</f>
        <v>Not Returned</v>
      </c>
    </row>
    <row r="1014" spans="5:34" ht="12.75" customHeight="1" thickTop="1" thickBot="1">
      <c r="E1014" s="11">
        <v>22843</v>
      </c>
      <c r="F1014" s="12" t="s">
        <v>106</v>
      </c>
      <c r="G1014" s="12">
        <v>0.01</v>
      </c>
      <c r="H1014" s="12">
        <v>10.48</v>
      </c>
      <c r="I1014" s="12">
        <v>2.89</v>
      </c>
      <c r="J1014" s="12">
        <v>1816</v>
      </c>
      <c r="K1014" s="7" t="str">
        <f>IF(COUNTIF(Table1[Customer ID],Table1[[#This Row],[Customer ID]])&gt;1,"Repeat Customer","One-Time Customer")</f>
        <v>One-Time Customer</v>
      </c>
      <c r="L1014" s="12" t="s">
        <v>1807</v>
      </c>
      <c r="M1014" s="12" t="s">
        <v>49</v>
      </c>
      <c r="N1014" s="12" t="s">
        <v>114</v>
      </c>
      <c r="O1014" s="12" t="s">
        <v>29</v>
      </c>
      <c r="P1014" s="12" t="s">
        <v>30</v>
      </c>
      <c r="Q1014" s="12" t="s">
        <v>51</v>
      </c>
      <c r="R1014" s="12" t="s">
        <v>1808</v>
      </c>
      <c r="S1014" s="12">
        <v>0.6</v>
      </c>
      <c r="T1014" s="7">
        <f>Table1[[#This Row],[Profit]]/Table1[[#This Row],[Sales]]</f>
        <v>0.2992469611621702</v>
      </c>
      <c r="U1014" s="12" t="s">
        <v>33</v>
      </c>
      <c r="V1014" s="12" t="s">
        <v>61</v>
      </c>
      <c r="W1014" s="12" t="s">
        <v>300</v>
      </c>
      <c r="X1014" s="12" t="s">
        <v>155</v>
      </c>
      <c r="Y1014" s="12">
        <v>48187</v>
      </c>
      <c r="Z1014" s="13">
        <v>42040</v>
      </c>
      <c r="AA1014" s="14" t="str">
        <f>TEXT(Table1[[#This Row],[Order Date]],"mmmm")</f>
        <v>February</v>
      </c>
      <c r="AB1014" s="8" t="str">
        <f>TEXT(Table1[[#This Row],[Order Date]],"yyyy")</f>
        <v>2015</v>
      </c>
      <c r="AC1014" s="13">
        <v>42042</v>
      </c>
      <c r="AD1014" s="12">
        <v>60.561599999999999</v>
      </c>
      <c r="AE1014" s="12">
        <v>19</v>
      </c>
      <c r="AF1014" s="12">
        <v>202.38</v>
      </c>
      <c r="AG1014" s="12">
        <v>85990</v>
      </c>
      <c r="AH1014" s="7" t="str">
        <f>IF(COUNTIF(Returns!$A$2:$A$1635,Orders!AG1014)&gt;0,"Returned","Not Returned")</f>
        <v>Not Returned</v>
      </c>
    </row>
    <row r="1015" spans="5:34" ht="12.75" customHeight="1" thickTop="1" thickBot="1">
      <c r="E1015" s="9">
        <v>24622</v>
      </c>
      <c r="F1015" s="2" t="s">
        <v>37</v>
      </c>
      <c r="G1015" s="2">
        <v>0.06</v>
      </c>
      <c r="H1015" s="2">
        <v>17.98</v>
      </c>
      <c r="I1015" s="2">
        <v>8.51</v>
      </c>
      <c r="J1015" s="2">
        <v>1818</v>
      </c>
      <c r="K1015" s="7" t="str">
        <f>IF(COUNTIF(Table1[Customer ID],Table1[[#This Row],[Customer ID]])&gt;1,"Repeat Customer","One-Time Customer")</f>
        <v>Repeat Customer</v>
      </c>
      <c r="L1015" s="2" t="s">
        <v>1809</v>
      </c>
      <c r="M1015" s="2" t="s">
        <v>49</v>
      </c>
      <c r="N1015" s="2" t="s">
        <v>114</v>
      </c>
      <c r="O1015" s="2" t="s">
        <v>77</v>
      </c>
      <c r="P1015" s="2" t="s">
        <v>85</v>
      </c>
      <c r="Q1015" s="2" t="s">
        <v>86</v>
      </c>
      <c r="R1015" s="2" t="s">
        <v>104</v>
      </c>
      <c r="S1015" s="2">
        <v>0.4</v>
      </c>
      <c r="T1015" s="7">
        <f>Table1[[#This Row],[Profit]]/Table1[[#This Row],[Sales]]</f>
        <v>-0.83794054629301162</v>
      </c>
      <c r="U1015" s="2" t="s">
        <v>33</v>
      </c>
      <c r="V1015" s="2" t="s">
        <v>61</v>
      </c>
      <c r="W1015" s="2" t="s">
        <v>300</v>
      </c>
      <c r="X1015" s="2" t="s">
        <v>1810</v>
      </c>
      <c r="Y1015" s="2">
        <v>48126</v>
      </c>
      <c r="Z1015" s="10">
        <v>42109</v>
      </c>
      <c r="AA1015" s="14" t="str">
        <f>TEXT(Table1[[#This Row],[Order Date]],"mmmm")</f>
        <v>April</v>
      </c>
      <c r="AB1015" s="8" t="str">
        <f>TEXT(Table1[[#This Row],[Order Date]],"yyyy")</f>
        <v>2015</v>
      </c>
      <c r="AC1015" s="10">
        <v>42111</v>
      </c>
      <c r="AD1015" s="2">
        <v>-47.243088</v>
      </c>
      <c r="AE1015" s="2">
        <v>3</v>
      </c>
      <c r="AF1015" s="2">
        <v>56.38</v>
      </c>
      <c r="AG1015" s="2">
        <v>85991</v>
      </c>
      <c r="AH1015" s="7" t="str">
        <f>IF(COUNTIF(Returns!$A$2:$A$1635,Orders!AG1015)&gt;0,"Returned","Not Returned")</f>
        <v>Not Returned</v>
      </c>
    </row>
    <row r="1016" spans="5:34" ht="12.75" customHeight="1" thickTop="1" thickBot="1">
      <c r="E1016" s="11">
        <v>24623</v>
      </c>
      <c r="F1016" s="12" t="s">
        <v>37</v>
      </c>
      <c r="G1016" s="12">
        <v>0.1</v>
      </c>
      <c r="H1016" s="12">
        <v>9.99</v>
      </c>
      <c r="I1016" s="12">
        <v>4.78</v>
      </c>
      <c r="J1016" s="12">
        <v>1818</v>
      </c>
      <c r="K1016" s="7" t="str">
        <f>IF(COUNTIF(Table1[Customer ID],Table1[[#This Row],[Customer ID]])&gt;1,"Repeat Customer","One-Time Customer")</f>
        <v>Repeat Customer</v>
      </c>
      <c r="L1016" s="12" t="s">
        <v>1809</v>
      </c>
      <c r="M1016" s="12" t="s">
        <v>27</v>
      </c>
      <c r="N1016" s="12" t="s">
        <v>114</v>
      </c>
      <c r="O1016" s="12" t="s">
        <v>29</v>
      </c>
      <c r="P1016" s="12" t="s">
        <v>93</v>
      </c>
      <c r="Q1016" s="12" t="s">
        <v>59</v>
      </c>
      <c r="R1016" s="12" t="s">
        <v>1811</v>
      </c>
      <c r="S1016" s="12">
        <v>0.4</v>
      </c>
      <c r="T1016" s="7">
        <f>Table1[[#This Row],[Profit]]/Table1[[#This Row],[Sales]]</f>
        <v>7.6840426424913968E-2</v>
      </c>
      <c r="U1016" s="12" t="s">
        <v>33</v>
      </c>
      <c r="V1016" s="12" t="s">
        <v>61</v>
      </c>
      <c r="W1016" s="12" t="s">
        <v>300</v>
      </c>
      <c r="X1016" s="12" t="s">
        <v>1810</v>
      </c>
      <c r="Y1016" s="12">
        <v>48126</v>
      </c>
      <c r="Z1016" s="13">
        <v>42109</v>
      </c>
      <c r="AA1016" s="14" t="str">
        <f>TEXT(Table1[[#This Row],[Order Date]],"mmmm")</f>
        <v>April</v>
      </c>
      <c r="AB1016" s="8" t="str">
        <f>TEXT(Table1[[#This Row],[Order Date]],"yyyy")</f>
        <v>2015</v>
      </c>
      <c r="AC1016" s="13">
        <v>42112</v>
      </c>
      <c r="AD1016" s="12">
        <v>9.1539999999999999</v>
      </c>
      <c r="AE1016" s="12">
        <v>12</v>
      </c>
      <c r="AF1016" s="12">
        <v>119.13</v>
      </c>
      <c r="AG1016" s="12">
        <v>85991</v>
      </c>
      <c r="AH1016" s="7" t="str">
        <f>IF(COUNTIF(Returns!$A$2:$A$1635,Orders!AG1016)&gt;0,"Returned","Not Returned")</f>
        <v>Not Returned</v>
      </c>
    </row>
    <row r="1017" spans="5:34" ht="12.75" customHeight="1" thickTop="1" thickBot="1">
      <c r="E1017" s="9">
        <v>4843</v>
      </c>
      <c r="F1017" s="2" t="s">
        <v>106</v>
      </c>
      <c r="G1017" s="2">
        <v>0.01</v>
      </c>
      <c r="H1017" s="2">
        <v>10.48</v>
      </c>
      <c r="I1017" s="2">
        <v>2.89</v>
      </c>
      <c r="J1017" s="2">
        <v>1821</v>
      </c>
      <c r="K1017" s="7" t="str">
        <f>IF(COUNTIF(Table1[Customer ID],Table1[[#This Row],[Customer ID]])&gt;1,"Repeat Customer","One-Time Customer")</f>
        <v>Repeat Customer</v>
      </c>
      <c r="L1017" s="2" t="s">
        <v>1812</v>
      </c>
      <c r="M1017" s="2" t="s">
        <v>49</v>
      </c>
      <c r="N1017" s="2" t="s">
        <v>114</v>
      </c>
      <c r="O1017" s="2" t="s">
        <v>29</v>
      </c>
      <c r="P1017" s="2" t="s">
        <v>30</v>
      </c>
      <c r="Q1017" s="2" t="s">
        <v>51</v>
      </c>
      <c r="R1017" s="2" t="s">
        <v>1808</v>
      </c>
      <c r="S1017" s="2">
        <v>0.6</v>
      </c>
      <c r="T1017" s="7">
        <f>Table1[[#This Row],[Profit]]/Table1[[#This Row],[Sales]]</f>
        <v>5.0549097602253221E-2</v>
      </c>
      <c r="U1017" s="2" t="s">
        <v>33</v>
      </c>
      <c r="V1017" s="2" t="s">
        <v>53</v>
      </c>
      <c r="W1017" s="2" t="s">
        <v>71</v>
      </c>
      <c r="X1017" s="2" t="s">
        <v>90</v>
      </c>
      <c r="Y1017" s="2">
        <v>10177</v>
      </c>
      <c r="Z1017" s="10">
        <v>42040</v>
      </c>
      <c r="AA1017" s="14" t="str">
        <f>TEXT(Table1[[#This Row],[Order Date]],"mmmm")</f>
        <v>February</v>
      </c>
      <c r="AB1017" s="8" t="str">
        <f>TEXT(Table1[[#This Row],[Order Date]],"yyyy")</f>
        <v>2015</v>
      </c>
      <c r="AC1017" s="10">
        <v>42042</v>
      </c>
      <c r="AD1017" s="2">
        <v>40.92</v>
      </c>
      <c r="AE1017" s="2">
        <v>76</v>
      </c>
      <c r="AF1017" s="2">
        <v>809.51</v>
      </c>
      <c r="AG1017" s="2">
        <v>34435</v>
      </c>
      <c r="AH1017" s="7" t="str">
        <f>IF(COUNTIF(Returns!$A$2:$A$1635,Orders!AG1017)&gt;0,"Returned","Not Returned")</f>
        <v>Not Returned</v>
      </c>
    </row>
    <row r="1018" spans="5:34" ht="12.75" customHeight="1" thickTop="1" thickBot="1">
      <c r="E1018" s="11">
        <v>6621</v>
      </c>
      <c r="F1018" s="12" t="s">
        <v>37</v>
      </c>
      <c r="G1018" s="12">
        <v>7.0000000000000007E-2</v>
      </c>
      <c r="H1018" s="12">
        <v>18.649999999999999</v>
      </c>
      <c r="I1018" s="12">
        <v>3.77</v>
      </c>
      <c r="J1018" s="12">
        <v>1821</v>
      </c>
      <c r="K1018" s="7" t="str">
        <f>IF(COUNTIF(Table1[Customer ID],Table1[[#This Row],[Customer ID]])&gt;1,"Repeat Customer","One-Time Customer")</f>
        <v>Repeat Customer</v>
      </c>
      <c r="L1018" s="12" t="s">
        <v>1812</v>
      </c>
      <c r="M1018" s="12" t="s">
        <v>49</v>
      </c>
      <c r="N1018" s="12" t="s">
        <v>114</v>
      </c>
      <c r="O1018" s="12" t="s">
        <v>41</v>
      </c>
      <c r="P1018" s="12" t="s">
        <v>50</v>
      </c>
      <c r="Q1018" s="12" t="s">
        <v>51</v>
      </c>
      <c r="R1018" s="12" t="s">
        <v>1813</v>
      </c>
      <c r="S1018" s="12">
        <v>0.39</v>
      </c>
      <c r="T1018" s="7">
        <f>Table1[[#This Row],[Profit]]/Table1[[#This Row],[Sales]]</f>
        <v>0.2326145050027966</v>
      </c>
      <c r="U1018" s="12" t="s">
        <v>33</v>
      </c>
      <c r="V1018" s="12" t="s">
        <v>53</v>
      </c>
      <c r="W1018" s="12" t="s">
        <v>71</v>
      </c>
      <c r="X1018" s="12" t="s">
        <v>90</v>
      </c>
      <c r="Y1018" s="12">
        <v>10177</v>
      </c>
      <c r="Z1018" s="13">
        <v>42109</v>
      </c>
      <c r="AA1018" s="14" t="str">
        <f>TEXT(Table1[[#This Row],[Order Date]],"mmmm")</f>
        <v>April</v>
      </c>
      <c r="AB1018" s="8" t="str">
        <f>TEXT(Table1[[#This Row],[Order Date]],"yyyy")</f>
        <v>2015</v>
      </c>
      <c r="AC1018" s="13">
        <v>42110</v>
      </c>
      <c r="AD1018" s="12">
        <v>149.72</v>
      </c>
      <c r="AE1018" s="12">
        <v>34</v>
      </c>
      <c r="AF1018" s="12">
        <v>643.64</v>
      </c>
      <c r="AG1018" s="12">
        <v>47108</v>
      </c>
      <c r="AH1018" s="7" t="str">
        <f>IF(COUNTIF(Returns!$A$2:$A$1635,Orders!AG1018)&gt;0,"Returned","Not Returned")</f>
        <v>Not Returned</v>
      </c>
    </row>
    <row r="1019" spans="5:34" ht="12.75" customHeight="1" thickTop="1" thickBot="1">
      <c r="E1019" s="9">
        <v>6622</v>
      </c>
      <c r="F1019" s="2" t="s">
        <v>37</v>
      </c>
      <c r="G1019" s="2">
        <v>0.06</v>
      </c>
      <c r="H1019" s="2">
        <v>17.98</v>
      </c>
      <c r="I1019" s="2">
        <v>8.51</v>
      </c>
      <c r="J1019" s="2">
        <v>1821</v>
      </c>
      <c r="K1019" s="7" t="str">
        <f>IF(COUNTIF(Table1[Customer ID],Table1[[#This Row],[Customer ID]])&gt;1,"Repeat Customer","One-Time Customer")</f>
        <v>Repeat Customer</v>
      </c>
      <c r="L1019" s="2" t="s">
        <v>1812</v>
      </c>
      <c r="M1019" s="2" t="s">
        <v>49</v>
      </c>
      <c r="N1019" s="2" t="s">
        <v>114</v>
      </c>
      <c r="O1019" s="2" t="s">
        <v>77</v>
      </c>
      <c r="P1019" s="2" t="s">
        <v>85</v>
      </c>
      <c r="Q1019" s="2" t="s">
        <v>86</v>
      </c>
      <c r="R1019" s="2" t="s">
        <v>104</v>
      </c>
      <c r="S1019" s="2">
        <v>0.4</v>
      </c>
      <c r="T1019" s="7">
        <f>Table1[[#This Row],[Profit]]/Table1[[#This Row],[Sales]]</f>
        <v>-0.21485948180590234</v>
      </c>
      <c r="U1019" s="2" t="s">
        <v>33</v>
      </c>
      <c r="V1019" s="2" t="s">
        <v>53</v>
      </c>
      <c r="W1019" s="2" t="s">
        <v>71</v>
      </c>
      <c r="X1019" s="2" t="s">
        <v>90</v>
      </c>
      <c r="Y1019" s="2">
        <v>10177</v>
      </c>
      <c r="Z1019" s="10">
        <v>42109</v>
      </c>
      <c r="AA1019" s="14" t="str">
        <f>TEXT(Table1[[#This Row],[Order Date]],"mmmm")</f>
        <v>April</v>
      </c>
      <c r="AB1019" s="8" t="str">
        <f>TEXT(Table1[[#This Row],[Order Date]],"yyyy")</f>
        <v>2015</v>
      </c>
      <c r="AC1019" s="10">
        <v>42111</v>
      </c>
      <c r="AD1019" s="2">
        <v>-52.492319999999999</v>
      </c>
      <c r="AE1019" s="2">
        <v>13</v>
      </c>
      <c r="AF1019" s="2">
        <v>244.31</v>
      </c>
      <c r="AG1019" s="2">
        <v>47108</v>
      </c>
      <c r="AH1019" s="7" t="str">
        <f>IF(COUNTIF(Returns!$A$2:$A$1635,Orders!AG1019)&gt;0,"Returned","Not Returned")</f>
        <v>Not Returned</v>
      </c>
    </row>
    <row r="1020" spans="5:34" ht="12.75" customHeight="1" thickTop="1" thickBot="1">
      <c r="E1020" s="11">
        <v>6623</v>
      </c>
      <c r="F1020" s="12" t="s">
        <v>37</v>
      </c>
      <c r="G1020" s="12">
        <v>0.1</v>
      </c>
      <c r="H1020" s="12">
        <v>9.99</v>
      </c>
      <c r="I1020" s="12">
        <v>4.78</v>
      </c>
      <c r="J1020" s="12">
        <v>1821</v>
      </c>
      <c r="K1020" s="7" t="str">
        <f>IF(COUNTIF(Table1[Customer ID],Table1[[#This Row],[Customer ID]])&gt;1,"Repeat Customer","One-Time Customer")</f>
        <v>Repeat Customer</v>
      </c>
      <c r="L1020" s="12" t="s">
        <v>1812</v>
      </c>
      <c r="M1020" s="12" t="s">
        <v>27</v>
      </c>
      <c r="N1020" s="12" t="s">
        <v>114</v>
      </c>
      <c r="O1020" s="12" t="s">
        <v>29</v>
      </c>
      <c r="P1020" s="12" t="s">
        <v>93</v>
      </c>
      <c r="Q1020" s="12" t="s">
        <v>59</v>
      </c>
      <c r="R1020" s="12" t="s">
        <v>1811</v>
      </c>
      <c r="S1020" s="12">
        <v>0.4</v>
      </c>
      <c r="T1020" s="7">
        <f>Table1[[#This Row],[Profit]]/Table1[[#This Row],[Sales]]</f>
        <v>1.7060311200651549E-2</v>
      </c>
      <c r="U1020" s="12" t="s">
        <v>33</v>
      </c>
      <c r="V1020" s="12" t="s">
        <v>53</v>
      </c>
      <c r="W1020" s="12" t="s">
        <v>71</v>
      </c>
      <c r="X1020" s="12" t="s">
        <v>90</v>
      </c>
      <c r="Y1020" s="12">
        <v>10177</v>
      </c>
      <c r="Z1020" s="13">
        <v>42109</v>
      </c>
      <c r="AA1020" s="14" t="str">
        <f>TEXT(Table1[[#This Row],[Order Date]],"mmmm")</f>
        <v>April</v>
      </c>
      <c r="AB1020" s="8" t="str">
        <f>TEXT(Table1[[#This Row],[Order Date]],"yyyy")</f>
        <v>2015</v>
      </c>
      <c r="AC1020" s="13">
        <v>42112</v>
      </c>
      <c r="AD1020" s="12">
        <v>7.9599999999999991</v>
      </c>
      <c r="AE1020" s="12">
        <v>47</v>
      </c>
      <c r="AF1020" s="12">
        <v>466.58</v>
      </c>
      <c r="AG1020" s="12">
        <v>47108</v>
      </c>
      <c r="AH1020" s="7" t="str">
        <f>IF(COUNTIF(Returns!$A$2:$A$1635,Orders!AG1020)&gt;0,"Returned","Not Returned")</f>
        <v>Not Returned</v>
      </c>
    </row>
    <row r="1021" spans="5:34" ht="12.75" customHeight="1" thickTop="1" thickBot="1">
      <c r="E1021" s="9">
        <v>6624</v>
      </c>
      <c r="F1021" s="2" t="s">
        <v>37</v>
      </c>
      <c r="G1021" s="2">
        <v>0.08</v>
      </c>
      <c r="H1021" s="2">
        <v>175.99</v>
      </c>
      <c r="I1021" s="2">
        <v>8.99</v>
      </c>
      <c r="J1021" s="2">
        <v>1821</v>
      </c>
      <c r="K1021" s="7" t="str">
        <f>IF(COUNTIF(Table1[Customer ID],Table1[[#This Row],[Customer ID]])&gt;1,"Repeat Customer","One-Time Customer")</f>
        <v>Repeat Customer</v>
      </c>
      <c r="L1021" s="2" t="s">
        <v>1812</v>
      </c>
      <c r="M1021" s="2" t="s">
        <v>27</v>
      </c>
      <c r="N1021" s="2" t="s">
        <v>114</v>
      </c>
      <c r="O1021" s="2" t="s">
        <v>77</v>
      </c>
      <c r="P1021" s="2" t="s">
        <v>78</v>
      </c>
      <c r="Q1021" s="2" t="s">
        <v>59</v>
      </c>
      <c r="R1021" s="2" t="s">
        <v>168</v>
      </c>
      <c r="S1021" s="2">
        <v>0.56999999999999995</v>
      </c>
      <c r="T1021" s="7">
        <f>Table1[[#This Row],[Profit]]/Table1[[#This Row],[Sales]]</f>
        <v>-0.20041245214324069</v>
      </c>
      <c r="U1021" s="2" t="s">
        <v>33</v>
      </c>
      <c r="V1021" s="2" t="s">
        <v>53</v>
      </c>
      <c r="W1021" s="2" t="s">
        <v>71</v>
      </c>
      <c r="X1021" s="2" t="s">
        <v>90</v>
      </c>
      <c r="Y1021" s="2">
        <v>10177</v>
      </c>
      <c r="Z1021" s="10">
        <v>42109</v>
      </c>
      <c r="AA1021" s="14" t="str">
        <f>TEXT(Table1[[#This Row],[Order Date]],"mmmm")</f>
        <v>April</v>
      </c>
      <c r="AB1021" s="8" t="str">
        <f>TEXT(Table1[[#This Row],[Order Date]],"yyyy")</f>
        <v>2015</v>
      </c>
      <c r="AC1021" s="10">
        <v>42110</v>
      </c>
      <c r="AD1021" s="2">
        <v>-459.08280000000002</v>
      </c>
      <c r="AE1021" s="2">
        <v>16</v>
      </c>
      <c r="AF1021" s="2">
        <v>2290.69</v>
      </c>
      <c r="AG1021" s="2">
        <v>47108</v>
      </c>
      <c r="AH1021" s="7" t="str">
        <f>IF(COUNTIF(Returns!$A$2:$A$1635,Orders!AG1021)&gt;0,"Returned","Not Returned")</f>
        <v>Not Returned</v>
      </c>
    </row>
    <row r="1022" spans="5:34" ht="12.75" customHeight="1" thickTop="1" thickBot="1">
      <c r="E1022" s="11">
        <v>19596</v>
      </c>
      <c r="F1022" s="12" t="s">
        <v>56</v>
      </c>
      <c r="G1022" s="12">
        <v>0.1</v>
      </c>
      <c r="H1022" s="12">
        <v>52.99</v>
      </c>
      <c r="I1022" s="12">
        <v>19.989999999999998</v>
      </c>
      <c r="J1022" s="12">
        <v>1826</v>
      </c>
      <c r="K1022" s="7" t="str">
        <f>IF(COUNTIF(Table1[Customer ID],Table1[[#This Row],[Customer ID]])&gt;1,"Repeat Customer","One-Time Customer")</f>
        <v>Repeat Customer</v>
      </c>
      <c r="L1022" s="12" t="s">
        <v>1814</v>
      </c>
      <c r="M1022" s="12" t="s">
        <v>27</v>
      </c>
      <c r="N1022" s="12" t="s">
        <v>28</v>
      </c>
      <c r="O1022" s="12" t="s">
        <v>29</v>
      </c>
      <c r="P1022" s="12" t="s">
        <v>141</v>
      </c>
      <c r="Q1022" s="12" t="s">
        <v>59</v>
      </c>
      <c r="R1022" s="12" t="s">
        <v>1815</v>
      </c>
      <c r="S1022" s="12">
        <v>0.81</v>
      </c>
      <c r="T1022" s="7">
        <f>Table1[[#This Row],[Profit]]/Table1[[#This Row],[Sales]]</f>
        <v>-1.5319470363458634</v>
      </c>
      <c r="U1022" s="12" t="s">
        <v>33</v>
      </c>
      <c r="V1022" s="12" t="s">
        <v>61</v>
      </c>
      <c r="W1022" s="12" t="s">
        <v>330</v>
      </c>
      <c r="X1022" s="12" t="s">
        <v>1816</v>
      </c>
      <c r="Y1022" s="12">
        <v>52722</v>
      </c>
      <c r="Z1022" s="13">
        <v>42112</v>
      </c>
      <c r="AA1022" s="14" t="str">
        <f>TEXT(Table1[[#This Row],[Order Date]],"mmmm")</f>
        <v>April</v>
      </c>
      <c r="AB1022" s="8" t="str">
        <f>TEXT(Table1[[#This Row],[Order Date]],"yyyy")</f>
        <v>2015</v>
      </c>
      <c r="AC1022" s="13">
        <v>42113</v>
      </c>
      <c r="AD1022" s="12">
        <v>-517.16999999999996</v>
      </c>
      <c r="AE1022" s="12">
        <v>7</v>
      </c>
      <c r="AF1022" s="12">
        <v>337.59</v>
      </c>
      <c r="AG1022" s="12">
        <v>86958</v>
      </c>
      <c r="AH1022" s="7" t="str">
        <f>IF(COUNTIF(Returns!$A$2:$A$1635,Orders!AG1022)&gt;0,"Returned","Not Returned")</f>
        <v>Not Returned</v>
      </c>
    </row>
    <row r="1023" spans="5:34" ht="12.75" customHeight="1" thickTop="1" thickBot="1">
      <c r="E1023" s="9">
        <v>18199</v>
      </c>
      <c r="F1023" s="2" t="s">
        <v>56</v>
      </c>
      <c r="G1023" s="2">
        <v>0</v>
      </c>
      <c r="H1023" s="2">
        <v>9.27</v>
      </c>
      <c r="I1023" s="2">
        <v>4.3899999999999997</v>
      </c>
      <c r="J1023" s="2">
        <v>1826</v>
      </c>
      <c r="K1023" s="7" t="str">
        <f>IF(COUNTIF(Table1[Customer ID],Table1[[#This Row],[Customer ID]])&gt;1,"Repeat Customer","One-Time Customer")</f>
        <v>Repeat Customer</v>
      </c>
      <c r="L1023" s="2" t="s">
        <v>1814</v>
      </c>
      <c r="M1023" s="2" t="s">
        <v>49</v>
      </c>
      <c r="N1023" s="2" t="s">
        <v>28</v>
      </c>
      <c r="O1023" s="2" t="s">
        <v>29</v>
      </c>
      <c r="P1023" s="2" t="s">
        <v>93</v>
      </c>
      <c r="Q1023" s="2" t="s">
        <v>31</v>
      </c>
      <c r="R1023" s="2" t="s">
        <v>1817</v>
      </c>
      <c r="S1023" s="2">
        <v>0.38</v>
      </c>
      <c r="T1023" s="7">
        <f>Table1[[#This Row],[Profit]]/Table1[[#This Row],[Sales]]</f>
        <v>-0.71455399061032865</v>
      </c>
      <c r="U1023" s="2" t="s">
        <v>33</v>
      </c>
      <c r="V1023" s="2" t="s">
        <v>61</v>
      </c>
      <c r="W1023" s="2" t="s">
        <v>330</v>
      </c>
      <c r="X1023" s="2" t="s">
        <v>1816</v>
      </c>
      <c r="Y1023" s="2">
        <v>52722</v>
      </c>
      <c r="Z1023" s="10">
        <v>42136</v>
      </c>
      <c r="AA1023" s="14" t="str">
        <f>TEXT(Table1[[#This Row],[Order Date]],"mmmm")</f>
        <v>May</v>
      </c>
      <c r="AB1023" s="8" t="str">
        <f>TEXT(Table1[[#This Row],[Order Date]],"yyyy")</f>
        <v>2015</v>
      </c>
      <c r="AC1023" s="10">
        <v>42138</v>
      </c>
      <c r="AD1023" s="2">
        <v>-7.61</v>
      </c>
      <c r="AE1023" s="2">
        <v>1</v>
      </c>
      <c r="AF1023" s="2">
        <v>10.65</v>
      </c>
      <c r="AG1023" s="2">
        <v>86959</v>
      </c>
      <c r="AH1023" s="7" t="str">
        <f>IF(COUNTIF(Returns!$A$2:$A$1635,Orders!AG1023)&gt;0,"Returned","Not Returned")</f>
        <v>Not Returned</v>
      </c>
    </row>
    <row r="1024" spans="5:34" ht="12.75" customHeight="1" thickTop="1" thickBot="1">
      <c r="E1024" s="11">
        <v>20551</v>
      </c>
      <c r="F1024" s="12" t="s">
        <v>37</v>
      </c>
      <c r="G1024" s="12">
        <v>0</v>
      </c>
      <c r="H1024" s="12">
        <v>5.98</v>
      </c>
      <c r="I1024" s="12">
        <v>0.96</v>
      </c>
      <c r="J1024" s="12">
        <v>1827</v>
      </c>
      <c r="K1024" s="7" t="str">
        <f>IF(COUNTIF(Table1[Customer ID],Table1[[#This Row],[Customer ID]])&gt;1,"Repeat Customer","One-Time Customer")</f>
        <v>Repeat Customer</v>
      </c>
      <c r="L1024" s="12" t="s">
        <v>1818</v>
      </c>
      <c r="M1024" s="12" t="s">
        <v>49</v>
      </c>
      <c r="N1024" s="12" t="s">
        <v>28</v>
      </c>
      <c r="O1024" s="12" t="s">
        <v>29</v>
      </c>
      <c r="P1024" s="12" t="s">
        <v>30</v>
      </c>
      <c r="Q1024" s="12" t="s">
        <v>31</v>
      </c>
      <c r="R1024" s="12" t="s">
        <v>1819</v>
      </c>
      <c r="S1024" s="12">
        <v>0.6</v>
      </c>
      <c r="T1024" s="7">
        <f>Table1[[#This Row],[Profit]]/Table1[[#This Row],[Sales]]</f>
        <v>0.69</v>
      </c>
      <c r="U1024" s="12" t="s">
        <v>33</v>
      </c>
      <c r="V1024" s="12" t="s">
        <v>61</v>
      </c>
      <c r="W1024" s="12" t="s">
        <v>330</v>
      </c>
      <c r="X1024" s="12" t="s">
        <v>150</v>
      </c>
      <c r="Y1024" s="12">
        <v>52601</v>
      </c>
      <c r="Z1024" s="13">
        <v>42054</v>
      </c>
      <c r="AA1024" s="14" t="str">
        <f>TEXT(Table1[[#This Row],[Order Date]],"mmmm")</f>
        <v>February</v>
      </c>
      <c r="AB1024" s="8" t="str">
        <f>TEXT(Table1[[#This Row],[Order Date]],"yyyy")</f>
        <v>2015</v>
      </c>
      <c r="AC1024" s="13">
        <v>42055</v>
      </c>
      <c r="AD1024" s="12">
        <v>38.039699999999996</v>
      </c>
      <c r="AE1024" s="12">
        <v>9</v>
      </c>
      <c r="AF1024" s="12">
        <v>55.13</v>
      </c>
      <c r="AG1024" s="12">
        <v>86956</v>
      </c>
      <c r="AH1024" s="7" t="str">
        <f>IF(COUNTIF(Returns!$A$2:$A$1635,Orders!AG1024)&gt;0,"Returned","Not Returned")</f>
        <v>Not Returned</v>
      </c>
    </row>
    <row r="1025" spans="5:34" ht="12.75" customHeight="1" thickTop="1" thickBot="1">
      <c r="E1025" s="9">
        <v>19597</v>
      </c>
      <c r="F1025" s="2" t="s">
        <v>56</v>
      </c>
      <c r="G1025" s="2">
        <v>7.0000000000000007E-2</v>
      </c>
      <c r="H1025" s="2">
        <v>100.98</v>
      </c>
      <c r="I1025" s="2">
        <v>57.38</v>
      </c>
      <c r="J1025" s="2">
        <v>1827</v>
      </c>
      <c r="K1025" s="7" t="str">
        <f>IF(COUNTIF(Table1[Customer ID],Table1[[#This Row],[Customer ID]])&gt;1,"Repeat Customer","One-Time Customer")</f>
        <v>Repeat Customer</v>
      </c>
      <c r="L1025" s="2" t="s">
        <v>1818</v>
      </c>
      <c r="M1025" s="2" t="s">
        <v>39</v>
      </c>
      <c r="N1025" s="2" t="s">
        <v>28</v>
      </c>
      <c r="O1025" s="2" t="s">
        <v>41</v>
      </c>
      <c r="P1025" s="2" t="s">
        <v>191</v>
      </c>
      <c r="Q1025" s="2" t="s">
        <v>121</v>
      </c>
      <c r="R1025" s="2" t="s">
        <v>1820</v>
      </c>
      <c r="S1025" s="2">
        <v>0.78</v>
      </c>
      <c r="T1025" s="7">
        <f>Table1[[#This Row],[Profit]]/Table1[[#This Row],[Sales]]</f>
        <v>-1.9963774846739737</v>
      </c>
      <c r="U1025" s="2" t="s">
        <v>33</v>
      </c>
      <c r="V1025" s="2" t="s">
        <v>61</v>
      </c>
      <c r="W1025" s="2" t="s">
        <v>330</v>
      </c>
      <c r="X1025" s="2" t="s">
        <v>150</v>
      </c>
      <c r="Y1025" s="2">
        <v>52601</v>
      </c>
      <c r="Z1025" s="10">
        <v>42112</v>
      </c>
      <c r="AA1025" s="14" t="str">
        <f>TEXT(Table1[[#This Row],[Order Date]],"mmmm")</f>
        <v>April</v>
      </c>
      <c r="AB1025" s="8" t="str">
        <f>TEXT(Table1[[#This Row],[Order Date]],"yyyy")</f>
        <v>2015</v>
      </c>
      <c r="AC1025" s="10">
        <v>42115</v>
      </c>
      <c r="AD1025" s="2">
        <v>-429.86</v>
      </c>
      <c r="AE1025" s="2">
        <v>2</v>
      </c>
      <c r="AF1025" s="2">
        <v>215.32</v>
      </c>
      <c r="AG1025" s="2">
        <v>86958</v>
      </c>
      <c r="AH1025" s="7" t="str">
        <f>IF(COUNTIF(Returns!$A$2:$A$1635,Orders!AG1025)&gt;0,"Returned","Not Returned")</f>
        <v>Not Returned</v>
      </c>
    </row>
    <row r="1026" spans="5:34" ht="12.75" customHeight="1" thickTop="1" thickBot="1">
      <c r="E1026" s="11">
        <v>19598</v>
      </c>
      <c r="F1026" s="12" t="s">
        <v>56</v>
      </c>
      <c r="G1026" s="12">
        <v>0.03</v>
      </c>
      <c r="H1026" s="12">
        <v>85.99</v>
      </c>
      <c r="I1026" s="12">
        <v>0.99</v>
      </c>
      <c r="J1026" s="12">
        <v>1827</v>
      </c>
      <c r="K1026" s="7" t="str">
        <f>IF(COUNTIF(Table1[Customer ID],Table1[[#This Row],[Customer ID]])&gt;1,"Repeat Customer","One-Time Customer")</f>
        <v>Repeat Customer</v>
      </c>
      <c r="L1026" s="12" t="s">
        <v>1818</v>
      </c>
      <c r="M1026" s="12" t="s">
        <v>49</v>
      </c>
      <c r="N1026" s="12" t="s">
        <v>28</v>
      </c>
      <c r="O1026" s="12" t="s">
        <v>77</v>
      </c>
      <c r="P1026" s="12" t="s">
        <v>78</v>
      </c>
      <c r="Q1026" s="12" t="s">
        <v>31</v>
      </c>
      <c r="R1026" s="12" t="s">
        <v>417</v>
      </c>
      <c r="S1026" s="12">
        <v>0.55000000000000004</v>
      </c>
      <c r="T1026" s="7">
        <f>Table1[[#This Row],[Profit]]/Table1[[#This Row],[Sales]]</f>
        <v>0.69</v>
      </c>
      <c r="U1026" s="12" t="s">
        <v>33</v>
      </c>
      <c r="V1026" s="12" t="s">
        <v>61</v>
      </c>
      <c r="W1026" s="12" t="s">
        <v>330</v>
      </c>
      <c r="X1026" s="12" t="s">
        <v>150</v>
      </c>
      <c r="Y1026" s="12">
        <v>52601</v>
      </c>
      <c r="Z1026" s="13">
        <v>42112</v>
      </c>
      <c r="AA1026" s="14" t="str">
        <f>TEXT(Table1[[#This Row],[Order Date]],"mmmm")</f>
        <v>April</v>
      </c>
      <c r="AB1026" s="8" t="str">
        <f>TEXT(Table1[[#This Row],[Order Date]],"yyyy")</f>
        <v>2015</v>
      </c>
      <c r="AC1026" s="13">
        <v>42114</v>
      </c>
      <c r="AD1026" s="12">
        <v>264.16649999999998</v>
      </c>
      <c r="AE1026" s="12">
        <v>5</v>
      </c>
      <c r="AF1026" s="12">
        <v>382.85</v>
      </c>
      <c r="AG1026" s="12">
        <v>86958</v>
      </c>
      <c r="AH1026" s="7" t="str">
        <f>IF(COUNTIF(Returns!$A$2:$A$1635,Orders!AG1026)&gt;0,"Returned","Not Returned")</f>
        <v>Not Returned</v>
      </c>
    </row>
    <row r="1027" spans="5:34" ht="12.75" customHeight="1" thickTop="1" thickBot="1">
      <c r="E1027" s="9">
        <v>20553</v>
      </c>
      <c r="F1027" s="2" t="s">
        <v>37</v>
      </c>
      <c r="G1027" s="2">
        <v>0.02</v>
      </c>
      <c r="H1027" s="2">
        <v>5.98</v>
      </c>
      <c r="I1027" s="2">
        <v>5.46</v>
      </c>
      <c r="J1027" s="2">
        <v>1828</v>
      </c>
      <c r="K1027" s="7" t="str">
        <f>IF(COUNTIF(Table1[Customer ID],Table1[[#This Row],[Customer ID]])&gt;1,"Repeat Customer","One-Time Customer")</f>
        <v>Repeat Customer</v>
      </c>
      <c r="L1027" s="2" t="s">
        <v>1821</v>
      </c>
      <c r="M1027" s="2" t="s">
        <v>49</v>
      </c>
      <c r="N1027" s="2" t="s">
        <v>28</v>
      </c>
      <c r="O1027" s="2" t="s">
        <v>29</v>
      </c>
      <c r="P1027" s="2" t="s">
        <v>93</v>
      </c>
      <c r="Q1027" s="2" t="s">
        <v>59</v>
      </c>
      <c r="R1027" s="2" t="s">
        <v>1051</v>
      </c>
      <c r="S1027" s="2">
        <v>0.36</v>
      </c>
      <c r="T1027" s="7">
        <f>Table1[[#This Row],[Profit]]/Table1[[#This Row],[Sales]]</f>
        <v>-1.0517857142857143</v>
      </c>
      <c r="U1027" s="2" t="s">
        <v>33</v>
      </c>
      <c r="V1027" s="2" t="s">
        <v>61</v>
      </c>
      <c r="W1027" s="2" t="s">
        <v>330</v>
      </c>
      <c r="X1027" s="2" t="s">
        <v>1822</v>
      </c>
      <c r="Y1027" s="2">
        <v>50613</v>
      </c>
      <c r="Z1027" s="10">
        <v>42054</v>
      </c>
      <c r="AA1027" s="14" t="str">
        <f>TEXT(Table1[[#This Row],[Order Date]],"mmmm")</f>
        <v>February</v>
      </c>
      <c r="AB1027" s="8" t="str">
        <f>TEXT(Table1[[#This Row],[Order Date]],"yyyy")</f>
        <v>2015</v>
      </c>
      <c r="AC1027" s="10">
        <v>42055</v>
      </c>
      <c r="AD1027" s="2">
        <v>-47.12</v>
      </c>
      <c r="AE1027" s="2">
        <v>7</v>
      </c>
      <c r="AF1027" s="2">
        <v>44.8</v>
      </c>
      <c r="AG1027" s="2">
        <v>86956</v>
      </c>
      <c r="AH1027" s="7" t="str">
        <f>IF(COUNTIF(Returns!$A$2:$A$1635,Orders!AG1027)&gt;0,"Returned","Not Returned")</f>
        <v>Not Returned</v>
      </c>
    </row>
    <row r="1028" spans="5:34" ht="12.75" customHeight="1" thickTop="1" thickBot="1">
      <c r="E1028" s="11">
        <v>21383</v>
      </c>
      <c r="F1028" s="12" t="s">
        <v>106</v>
      </c>
      <c r="G1028" s="12">
        <v>0.05</v>
      </c>
      <c r="H1028" s="12">
        <v>7.1</v>
      </c>
      <c r="I1028" s="12">
        <v>6.05</v>
      </c>
      <c r="J1028" s="12">
        <v>1828</v>
      </c>
      <c r="K1028" s="7" t="str">
        <f>IF(COUNTIF(Table1[Customer ID],Table1[[#This Row],[Customer ID]])&gt;1,"Repeat Customer","One-Time Customer")</f>
        <v>Repeat Customer</v>
      </c>
      <c r="L1028" s="12" t="s">
        <v>1821</v>
      </c>
      <c r="M1028" s="12" t="s">
        <v>49</v>
      </c>
      <c r="N1028" s="12" t="s">
        <v>28</v>
      </c>
      <c r="O1028" s="12" t="s">
        <v>29</v>
      </c>
      <c r="P1028" s="12" t="s">
        <v>109</v>
      </c>
      <c r="Q1028" s="12" t="s">
        <v>59</v>
      </c>
      <c r="R1028" s="12" t="s">
        <v>651</v>
      </c>
      <c r="S1028" s="12">
        <v>0.39</v>
      </c>
      <c r="T1028" s="7">
        <f>Table1[[#This Row],[Profit]]/Table1[[#This Row],[Sales]]</f>
        <v>-1.0025349044459848</v>
      </c>
      <c r="U1028" s="12" t="s">
        <v>33</v>
      </c>
      <c r="V1028" s="12" t="s">
        <v>61</v>
      </c>
      <c r="W1028" s="12" t="s">
        <v>330</v>
      </c>
      <c r="X1028" s="12" t="s">
        <v>1822</v>
      </c>
      <c r="Y1028" s="12">
        <v>50613</v>
      </c>
      <c r="Z1028" s="13">
        <v>42010</v>
      </c>
      <c r="AA1028" s="14" t="str">
        <f>TEXT(Table1[[#This Row],[Order Date]],"mmmm")</f>
        <v>January</v>
      </c>
      <c r="AB1028" s="8" t="str">
        <f>TEXT(Table1[[#This Row],[Order Date]],"yyyy")</f>
        <v>2015</v>
      </c>
      <c r="AC1028" s="13">
        <v>42010</v>
      </c>
      <c r="AD1028" s="12">
        <v>-101.24600000000001</v>
      </c>
      <c r="AE1028" s="12">
        <v>14</v>
      </c>
      <c r="AF1028" s="12">
        <v>100.99</v>
      </c>
      <c r="AG1028" s="12">
        <v>86960</v>
      </c>
      <c r="AH1028" s="7" t="str">
        <f>IF(COUNTIF(Returns!$A$2:$A$1635,Orders!AG1028)&gt;0,"Returned","Not Returned")</f>
        <v>Not Returned</v>
      </c>
    </row>
    <row r="1029" spans="5:34" ht="12.75" customHeight="1" thickTop="1" thickBot="1">
      <c r="E1029" s="9">
        <v>21384</v>
      </c>
      <c r="F1029" s="2" t="s">
        <v>106</v>
      </c>
      <c r="G1029" s="2">
        <v>0.04</v>
      </c>
      <c r="H1029" s="2">
        <v>20.95</v>
      </c>
      <c r="I1029" s="2">
        <v>4</v>
      </c>
      <c r="J1029" s="2">
        <v>1828</v>
      </c>
      <c r="K1029" s="7" t="str">
        <f>IF(COUNTIF(Table1[Customer ID],Table1[[#This Row],[Customer ID]])&gt;1,"Repeat Customer","One-Time Customer")</f>
        <v>Repeat Customer</v>
      </c>
      <c r="L1029" s="2" t="s">
        <v>1821</v>
      </c>
      <c r="M1029" s="2" t="s">
        <v>49</v>
      </c>
      <c r="N1029" s="2" t="s">
        <v>28</v>
      </c>
      <c r="O1029" s="2" t="s">
        <v>77</v>
      </c>
      <c r="P1029" s="2" t="s">
        <v>180</v>
      </c>
      <c r="Q1029" s="2" t="s">
        <v>59</v>
      </c>
      <c r="R1029" s="2" t="s">
        <v>1591</v>
      </c>
      <c r="S1029" s="2">
        <v>0.6</v>
      </c>
      <c r="T1029" s="7">
        <f>Table1[[#This Row],[Profit]]/Table1[[#This Row],[Sales]]</f>
        <v>-1.3233844854286921E-2</v>
      </c>
      <c r="U1029" s="2" t="s">
        <v>33</v>
      </c>
      <c r="V1029" s="2" t="s">
        <v>61</v>
      </c>
      <c r="W1029" s="2" t="s">
        <v>330</v>
      </c>
      <c r="X1029" s="2" t="s">
        <v>1822</v>
      </c>
      <c r="Y1029" s="2">
        <v>50613</v>
      </c>
      <c r="Z1029" s="10">
        <v>42010</v>
      </c>
      <c r="AA1029" s="14" t="str">
        <f>TEXT(Table1[[#This Row],[Order Date]],"mmmm")</f>
        <v>January</v>
      </c>
      <c r="AB1029" s="8" t="str">
        <f>TEXT(Table1[[#This Row],[Order Date]],"yyyy")</f>
        <v>2015</v>
      </c>
      <c r="AC1029" s="10">
        <v>42015</v>
      </c>
      <c r="AD1029" s="2">
        <v>-1.88</v>
      </c>
      <c r="AE1029" s="2">
        <v>7</v>
      </c>
      <c r="AF1029" s="2">
        <v>142.06</v>
      </c>
      <c r="AG1029" s="2">
        <v>86960</v>
      </c>
      <c r="AH1029" s="7" t="str">
        <f>IF(COUNTIF(Returns!$A$2:$A$1635,Orders!AG1029)&gt;0,"Returned","Not Returned")</f>
        <v>Not Returned</v>
      </c>
    </row>
    <row r="1030" spans="5:34" ht="12.75" customHeight="1" thickTop="1" thickBot="1">
      <c r="E1030" s="11">
        <v>23430</v>
      </c>
      <c r="F1030" s="12" t="s">
        <v>47</v>
      </c>
      <c r="G1030" s="12">
        <v>0.01</v>
      </c>
      <c r="H1030" s="12">
        <v>10.64</v>
      </c>
      <c r="I1030" s="12">
        <v>5.16</v>
      </c>
      <c r="J1030" s="12">
        <v>1829</v>
      </c>
      <c r="K1030" s="7" t="str">
        <f>IF(COUNTIF(Table1[Customer ID],Table1[[#This Row],[Customer ID]])&gt;1,"Repeat Customer","One-Time Customer")</f>
        <v>Repeat Customer</v>
      </c>
      <c r="L1030" s="12" t="s">
        <v>1823</v>
      </c>
      <c r="M1030" s="12" t="s">
        <v>27</v>
      </c>
      <c r="N1030" s="12" t="s">
        <v>28</v>
      </c>
      <c r="O1030" s="12" t="s">
        <v>41</v>
      </c>
      <c r="P1030" s="12" t="s">
        <v>50</v>
      </c>
      <c r="Q1030" s="12" t="s">
        <v>59</v>
      </c>
      <c r="R1030" s="12" t="s">
        <v>851</v>
      </c>
      <c r="S1030" s="12">
        <v>0.56999999999999995</v>
      </c>
      <c r="T1030" s="7">
        <f>Table1[[#This Row],[Profit]]/Table1[[#This Row],[Sales]]</f>
        <v>-0.19976076555023922</v>
      </c>
      <c r="U1030" s="12" t="s">
        <v>33</v>
      </c>
      <c r="V1030" s="12" t="s">
        <v>61</v>
      </c>
      <c r="W1030" s="12" t="s">
        <v>330</v>
      </c>
      <c r="X1030" s="12" t="s">
        <v>1824</v>
      </c>
      <c r="Y1030" s="12">
        <v>52402</v>
      </c>
      <c r="Z1030" s="13">
        <v>42088</v>
      </c>
      <c r="AA1030" s="14" t="str">
        <f>TEXT(Table1[[#This Row],[Order Date]],"mmmm")</f>
        <v>March</v>
      </c>
      <c r="AB1030" s="8" t="str">
        <f>TEXT(Table1[[#This Row],[Order Date]],"yyyy")</f>
        <v>2015</v>
      </c>
      <c r="AC1030" s="13">
        <v>42090</v>
      </c>
      <c r="AD1030" s="12">
        <v>-11.69</v>
      </c>
      <c r="AE1030" s="12">
        <v>5</v>
      </c>
      <c r="AF1030" s="12">
        <v>58.52</v>
      </c>
      <c r="AG1030" s="12">
        <v>86957</v>
      </c>
      <c r="AH1030" s="7" t="str">
        <f>IF(COUNTIF(Returns!$A$2:$A$1635,Orders!AG1030)&gt;0,"Returned","Not Returned")</f>
        <v>Not Returned</v>
      </c>
    </row>
    <row r="1031" spans="5:34" ht="12.75" customHeight="1" thickTop="1" thickBot="1">
      <c r="E1031" s="9">
        <v>21385</v>
      </c>
      <c r="F1031" s="2" t="s">
        <v>106</v>
      </c>
      <c r="G1031" s="2">
        <v>0.05</v>
      </c>
      <c r="H1031" s="2">
        <v>39.06</v>
      </c>
      <c r="I1031" s="2">
        <v>10.55</v>
      </c>
      <c r="J1031" s="2">
        <v>1829</v>
      </c>
      <c r="K1031" s="7" t="str">
        <f>IF(COUNTIF(Table1[Customer ID],Table1[[#This Row],[Customer ID]])&gt;1,"Repeat Customer","One-Time Customer")</f>
        <v>Repeat Customer</v>
      </c>
      <c r="L1031" s="2" t="s">
        <v>1823</v>
      </c>
      <c r="M1031" s="2" t="s">
        <v>49</v>
      </c>
      <c r="N1031" s="2" t="s">
        <v>28</v>
      </c>
      <c r="O1031" s="2" t="s">
        <v>29</v>
      </c>
      <c r="P1031" s="2" t="s">
        <v>109</v>
      </c>
      <c r="Q1031" s="2" t="s">
        <v>59</v>
      </c>
      <c r="R1031" s="2" t="s">
        <v>1132</v>
      </c>
      <c r="S1031" s="2">
        <v>0.37</v>
      </c>
      <c r="T1031" s="7">
        <f>Table1[[#This Row],[Profit]]/Table1[[#This Row],[Sales]]</f>
        <v>0.69</v>
      </c>
      <c r="U1031" s="2" t="s">
        <v>33</v>
      </c>
      <c r="V1031" s="2" t="s">
        <v>61</v>
      </c>
      <c r="W1031" s="2" t="s">
        <v>330</v>
      </c>
      <c r="X1031" s="2" t="s">
        <v>1824</v>
      </c>
      <c r="Y1031" s="2">
        <v>52402</v>
      </c>
      <c r="Z1031" s="10">
        <v>42010</v>
      </c>
      <c r="AA1031" s="14" t="str">
        <f>TEXT(Table1[[#This Row],[Order Date]],"mmmm")</f>
        <v>January</v>
      </c>
      <c r="AB1031" s="8" t="str">
        <f>TEXT(Table1[[#This Row],[Order Date]],"yyyy")</f>
        <v>2015</v>
      </c>
      <c r="AC1031" s="10">
        <v>42017</v>
      </c>
      <c r="AD1031" s="2">
        <v>250.98059999999998</v>
      </c>
      <c r="AE1031" s="2">
        <v>9</v>
      </c>
      <c r="AF1031" s="2">
        <v>363.74</v>
      </c>
      <c r="AG1031" s="2">
        <v>86960</v>
      </c>
      <c r="AH1031" s="7" t="str">
        <f>IF(COUNTIF(Returns!$A$2:$A$1635,Orders!AG1031)&gt;0,"Returned","Not Returned")</f>
        <v>Not Returned</v>
      </c>
    </row>
    <row r="1032" spans="5:34" ht="12.75" customHeight="1" thickTop="1" thickBot="1">
      <c r="E1032" s="11">
        <v>21386</v>
      </c>
      <c r="F1032" s="12" t="s">
        <v>106</v>
      </c>
      <c r="G1032" s="12">
        <v>0.04</v>
      </c>
      <c r="H1032" s="12">
        <v>3.52</v>
      </c>
      <c r="I1032" s="12">
        <v>6.83</v>
      </c>
      <c r="J1032" s="12">
        <v>1829</v>
      </c>
      <c r="K1032" s="7" t="str">
        <f>IF(COUNTIF(Table1[Customer ID],Table1[[#This Row],[Customer ID]])&gt;1,"Repeat Customer","One-Time Customer")</f>
        <v>Repeat Customer</v>
      </c>
      <c r="L1032" s="12" t="s">
        <v>1823</v>
      </c>
      <c r="M1032" s="12" t="s">
        <v>49</v>
      </c>
      <c r="N1032" s="12" t="s">
        <v>28</v>
      </c>
      <c r="O1032" s="12" t="s">
        <v>29</v>
      </c>
      <c r="P1032" s="12" t="s">
        <v>109</v>
      </c>
      <c r="Q1032" s="12" t="s">
        <v>59</v>
      </c>
      <c r="R1032" s="12" t="s">
        <v>1825</v>
      </c>
      <c r="S1032" s="12">
        <v>0.38</v>
      </c>
      <c r="T1032" s="7">
        <f>Table1[[#This Row],[Profit]]/Table1[[#This Row],[Sales]]</f>
        <v>-3.6254237288135593</v>
      </c>
      <c r="U1032" s="12" t="s">
        <v>33</v>
      </c>
      <c r="V1032" s="12" t="s">
        <v>61</v>
      </c>
      <c r="W1032" s="12" t="s">
        <v>330</v>
      </c>
      <c r="X1032" s="12" t="s">
        <v>1824</v>
      </c>
      <c r="Y1032" s="12">
        <v>52402</v>
      </c>
      <c r="Z1032" s="13">
        <v>42010</v>
      </c>
      <c r="AA1032" s="14" t="str">
        <f>TEXT(Table1[[#This Row],[Order Date]],"mmmm")</f>
        <v>January</v>
      </c>
      <c r="AB1032" s="8" t="str">
        <f>TEXT(Table1[[#This Row],[Order Date]],"yyyy")</f>
        <v>2015</v>
      </c>
      <c r="AC1032" s="13">
        <v>42019</v>
      </c>
      <c r="AD1032" s="12">
        <v>-57.753</v>
      </c>
      <c r="AE1032" s="12">
        <v>4</v>
      </c>
      <c r="AF1032" s="12">
        <v>15.93</v>
      </c>
      <c r="AG1032" s="12">
        <v>86960</v>
      </c>
      <c r="AH1032" s="7" t="str">
        <f>IF(COUNTIF(Returns!$A$2:$A$1635,Orders!AG1032)&gt;0,"Returned","Not Returned")</f>
        <v>Not Returned</v>
      </c>
    </row>
    <row r="1033" spans="5:34" ht="12.75" customHeight="1" thickTop="1" thickBot="1">
      <c r="E1033" s="9">
        <v>21387</v>
      </c>
      <c r="F1033" s="2" t="s">
        <v>106</v>
      </c>
      <c r="G1033" s="2">
        <v>0.02</v>
      </c>
      <c r="H1033" s="2">
        <v>15.51</v>
      </c>
      <c r="I1033" s="2">
        <v>17.78</v>
      </c>
      <c r="J1033" s="2">
        <v>1829</v>
      </c>
      <c r="K1033" s="7" t="str">
        <f>IF(COUNTIF(Table1[Customer ID],Table1[[#This Row],[Customer ID]])&gt;1,"Repeat Customer","One-Time Customer")</f>
        <v>Repeat Customer</v>
      </c>
      <c r="L1033" s="2" t="s">
        <v>1823</v>
      </c>
      <c r="M1033" s="2" t="s">
        <v>49</v>
      </c>
      <c r="N1033" s="2" t="s">
        <v>28</v>
      </c>
      <c r="O1033" s="2" t="s">
        <v>29</v>
      </c>
      <c r="P1033" s="2" t="s">
        <v>141</v>
      </c>
      <c r="Q1033" s="2" t="s">
        <v>59</v>
      </c>
      <c r="R1033" s="2" t="s">
        <v>691</v>
      </c>
      <c r="S1033" s="2">
        <v>0.59</v>
      </c>
      <c r="T1033" s="7">
        <f>Table1[[#This Row],[Profit]]/Table1[[#This Row],[Sales]]</f>
        <v>-2.2542293233082704</v>
      </c>
      <c r="U1033" s="2" t="s">
        <v>33</v>
      </c>
      <c r="V1033" s="2" t="s">
        <v>61</v>
      </c>
      <c r="W1033" s="2" t="s">
        <v>330</v>
      </c>
      <c r="X1033" s="2" t="s">
        <v>1824</v>
      </c>
      <c r="Y1033" s="2">
        <v>52402</v>
      </c>
      <c r="Z1033" s="10">
        <v>42010</v>
      </c>
      <c r="AA1033" s="14" t="str">
        <f>TEXT(Table1[[#This Row],[Order Date]],"mmmm")</f>
        <v>January</v>
      </c>
      <c r="AB1033" s="8" t="str">
        <f>TEXT(Table1[[#This Row],[Order Date]],"yyyy")</f>
        <v>2015</v>
      </c>
      <c r="AC1033" s="10">
        <v>42017</v>
      </c>
      <c r="AD1033" s="2">
        <v>-47.97</v>
      </c>
      <c r="AE1033" s="2">
        <v>1</v>
      </c>
      <c r="AF1033" s="2">
        <v>21.28</v>
      </c>
      <c r="AG1033" s="2">
        <v>86960</v>
      </c>
      <c r="AH1033" s="7" t="str">
        <f>IF(COUNTIF(Returns!$A$2:$A$1635,Orders!AG1033)&gt;0,"Returned","Not Returned")</f>
        <v>Not Returned</v>
      </c>
    </row>
    <row r="1034" spans="5:34" ht="12.75" customHeight="1" thickTop="1" thickBot="1">
      <c r="E1034" s="11">
        <v>23589</v>
      </c>
      <c r="F1034" s="12" t="s">
        <v>25</v>
      </c>
      <c r="G1034" s="12">
        <v>0.01</v>
      </c>
      <c r="H1034" s="12">
        <v>155.99</v>
      </c>
      <c r="I1034" s="12">
        <v>8.99</v>
      </c>
      <c r="J1034" s="12">
        <v>1836</v>
      </c>
      <c r="K1034" s="7" t="str">
        <f>IF(COUNTIF(Table1[Customer ID],Table1[[#This Row],[Customer ID]])&gt;1,"Repeat Customer","One-Time Customer")</f>
        <v>One-Time Customer</v>
      </c>
      <c r="L1034" s="12" t="s">
        <v>1826</v>
      </c>
      <c r="M1034" s="12" t="s">
        <v>27</v>
      </c>
      <c r="N1034" s="12" t="s">
        <v>28</v>
      </c>
      <c r="O1034" s="12" t="s">
        <v>77</v>
      </c>
      <c r="P1034" s="12" t="s">
        <v>78</v>
      </c>
      <c r="Q1034" s="12" t="s">
        <v>59</v>
      </c>
      <c r="R1034" s="12" t="s">
        <v>996</v>
      </c>
      <c r="S1034" s="12">
        <v>0.57999999999999996</v>
      </c>
      <c r="T1034" s="7">
        <f>Table1[[#This Row],[Profit]]/Table1[[#This Row],[Sales]]</f>
        <v>-0.324162999570898</v>
      </c>
      <c r="U1034" s="12" t="s">
        <v>33</v>
      </c>
      <c r="V1034" s="12" t="s">
        <v>34</v>
      </c>
      <c r="W1034" s="12" t="s">
        <v>45</v>
      </c>
      <c r="X1034" s="12" t="s">
        <v>276</v>
      </c>
      <c r="Y1034" s="12">
        <v>94110</v>
      </c>
      <c r="Z1034" s="13">
        <v>42113</v>
      </c>
      <c r="AA1034" s="14" t="str">
        <f>TEXT(Table1[[#This Row],[Order Date]],"mmmm")</f>
        <v>April</v>
      </c>
      <c r="AB1034" s="8" t="str">
        <f>TEXT(Table1[[#This Row],[Order Date]],"yyyy")</f>
        <v>2015</v>
      </c>
      <c r="AC1034" s="13">
        <v>42114</v>
      </c>
      <c r="AD1034" s="12">
        <v>-219.07908</v>
      </c>
      <c r="AE1034" s="12">
        <v>5</v>
      </c>
      <c r="AF1034" s="12">
        <v>675.83</v>
      </c>
      <c r="AG1034" s="12">
        <v>86600</v>
      </c>
      <c r="AH1034" s="7" t="str">
        <f>IF(COUNTIF(Returns!$A$2:$A$1635,Orders!AG1034)&gt;0,"Returned","Not Returned")</f>
        <v>Not Returned</v>
      </c>
    </row>
    <row r="1035" spans="5:34" ht="12.75" customHeight="1" thickTop="1" thickBot="1">
      <c r="E1035" s="9">
        <v>23590</v>
      </c>
      <c r="F1035" s="2" t="s">
        <v>25</v>
      </c>
      <c r="G1035" s="2">
        <v>0.01</v>
      </c>
      <c r="H1035" s="2">
        <v>5.98</v>
      </c>
      <c r="I1035" s="2">
        <v>5.46</v>
      </c>
      <c r="J1035" s="2">
        <v>1837</v>
      </c>
      <c r="K1035" s="7" t="str">
        <f>IF(COUNTIF(Table1[Customer ID],Table1[[#This Row],[Customer ID]])&gt;1,"Repeat Customer","One-Time Customer")</f>
        <v>One-Time Customer</v>
      </c>
      <c r="L1035" s="2" t="s">
        <v>1827</v>
      </c>
      <c r="M1035" s="2" t="s">
        <v>49</v>
      </c>
      <c r="N1035" s="2" t="s">
        <v>28</v>
      </c>
      <c r="O1035" s="2" t="s">
        <v>29</v>
      </c>
      <c r="P1035" s="2" t="s">
        <v>93</v>
      </c>
      <c r="Q1035" s="2" t="s">
        <v>59</v>
      </c>
      <c r="R1035" s="2" t="s">
        <v>1051</v>
      </c>
      <c r="S1035" s="2">
        <v>0.36</v>
      </c>
      <c r="T1035" s="7">
        <f>Table1[[#This Row],[Profit]]/Table1[[#This Row],[Sales]]</f>
        <v>-0.6742285714285714</v>
      </c>
      <c r="U1035" s="2" t="s">
        <v>33</v>
      </c>
      <c r="V1035" s="2" t="s">
        <v>34</v>
      </c>
      <c r="W1035" s="2" t="s">
        <v>45</v>
      </c>
      <c r="X1035" s="2" t="s">
        <v>46</v>
      </c>
      <c r="Y1035" s="2">
        <v>91776</v>
      </c>
      <c r="Z1035" s="10">
        <v>42113</v>
      </c>
      <c r="AA1035" s="14" t="str">
        <f>TEXT(Table1[[#This Row],[Order Date]],"mmmm")</f>
        <v>April</v>
      </c>
      <c r="AB1035" s="8" t="str">
        <f>TEXT(Table1[[#This Row],[Order Date]],"yyyy")</f>
        <v>2015</v>
      </c>
      <c r="AC1035" s="10">
        <v>42115</v>
      </c>
      <c r="AD1035" s="2">
        <v>-18.878399999999999</v>
      </c>
      <c r="AE1035" s="2">
        <v>4</v>
      </c>
      <c r="AF1035" s="2">
        <v>28</v>
      </c>
      <c r="AG1035" s="2">
        <v>86600</v>
      </c>
      <c r="AH1035" s="7" t="str">
        <f>IF(COUNTIF(Returns!$A$2:$A$1635,Orders!AG1035)&gt;0,"Returned","Not Returned")</f>
        <v>Not Returned</v>
      </c>
    </row>
    <row r="1036" spans="5:34" ht="12.75" customHeight="1" thickTop="1" thickBot="1">
      <c r="E1036" s="11">
        <v>18141</v>
      </c>
      <c r="F1036" s="12" t="s">
        <v>37</v>
      </c>
      <c r="G1036" s="12">
        <v>7.0000000000000007E-2</v>
      </c>
      <c r="H1036" s="12">
        <v>40.98</v>
      </c>
      <c r="I1036" s="12">
        <v>2.99</v>
      </c>
      <c r="J1036" s="12">
        <v>1840</v>
      </c>
      <c r="K1036" s="7" t="str">
        <f>IF(COUNTIF(Table1[Customer ID],Table1[[#This Row],[Customer ID]])&gt;1,"Repeat Customer","One-Time Customer")</f>
        <v>One-Time Customer</v>
      </c>
      <c r="L1036" s="12" t="s">
        <v>1828</v>
      </c>
      <c r="M1036" s="12" t="s">
        <v>49</v>
      </c>
      <c r="N1036" s="12" t="s">
        <v>40</v>
      </c>
      <c r="O1036" s="12" t="s">
        <v>29</v>
      </c>
      <c r="P1036" s="12" t="s">
        <v>109</v>
      </c>
      <c r="Q1036" s="12" t="s">
        <v>59</v>
      </c>
      <c r="R1036" s="12" t="s">
        <v>1066</v>
      </c>
      <c r="S1036" s="12">
        <v>0.36</v>
      </c>
      <c r="T1036" s="7">
        <f>Table1[[#This Row],[Profit]]/Table1[[#This Row],[Sales]]</f>
        <v>0.69</v>
      </c>
      <c r="U1036" s="12" t="s">
        <v>33</v>
      </c>
      <c r="V1036" s="12" t="s">
        <v>53</v>
      </c>
      <c r="W1036" s="12" t="s">
        <v>193</v>
      </c>
      <c r="X1036" s="12" t="s">
        <v>1829</v>
      </c>
      <c r="Y1036" s="12">
        <v>1469</v>
      </c>
      <c r="Z1036" s="13">
        <v>42093</v>
      </c>
      <c r="AA1036" s="14" t="str">
        <f>TEXT(Table1[[#This Row],[Order Date]],"mmmm")</f>
        <v>March</v>
      </c>
      <c r="AB1036" s="8" t="str">
        <f>TEXT(Table1[[#This Row],[Order Date]],"yyyy")</f>
        <v>2015</v>
      </c>
      <c r="AC1036" s="13">
        <v>42095</v>
      </c>
      <c r="AD1036" s="12">
        <v>369.20519999999999</v>
      </c>
      <c r="AE1036" s="12">
        <v>13</v>
      </c>
      <c r="AF1036" s="12">
        <v>535.08000000000004</v>
      </c>
      <c r="AG1036" s="12">
        <v>86599</v>
      </c>
      <c r="AH1036" s="7" t="str">
        <f>IF(COUNTIF(Returns!$A$2:$A$1635,Orders!AG1036)&gt;0,"Returned","Not Returned")</f>
        <v>Not Returned</v>
      </c>
    </row>
    <row r="1037" spans="5:34" ht="12.75" customHeight="1" thickTop="1" thickBot="1">
      <c r="E1037" s="9">
        <v>19139</v>
      </c>
      <c r="F1037" s="2" t="s">
        <v>25</v>
      </c>
      <c r="G1037" s="2">
        <v>0.09</v>
      </c>
      <c r="H1037" s="2">
        <v>35.99</v>
      </c>
      <c r="I1037" s="2">
        <v>1.1000000000000001</v>
      </c>
      <c r="J1037" s="2">
        <v>1849</v>
      </c>
      <c r="K1037" s="7" t="str">
        <f>IF(COUNTIF(Table1[Customer ID],Table1[[#This Row],[Customer ID]])&gt;1,"Repeat Customer","One-Time Customer")</f>
        <v>Repeat Customer</v>
      </c>
      <c r="L1037" s="2" t="s">
        <v>1830</v>
      </c>
      <c r="M1037" s="2" t="s">
        <v>49</v>
      </c>
      <c r="N1037" s="2" t="s">
        <v>114</v>
      </c>
      <c r="O1037" s="2" t="s">
        <v>77</v>
      </c>
      <c r="P1037" s="2" t="s">
        <v>78</v>
      </c>
      <c r="Q1037" s="2" t="s">
        <v>59</v>
      </c>
      <c r="R1037" s="2" t="s">
        <v>935</v>
      </c>
      <c r="S1037" s="2">
        <v>0.55000000000000004</v>
      </c>
      <c r="T1037" s="7">
        <f>Table1[[#This Row],[Profit]]/Table1[[#This Row],[Sales]]</f>
        <v>8.6884288985676447E-2</v>
      </c>
      <c r="U1037" s="2" t="s">
        <v>33</v>
      </c>
      <c r="V1037" s="2" t="s">
        <v>136</v>
      </c>
      <c r="W1037" s="2" t="s">
        <v>1278</v>
      </c>
      <c r="X1037" s="2" t="s">
        <v>1831</v>
      </c>
      <c r="Y1037" s="2">
        <v>36330</v>
      </c>
      <c r="Z1037" s="10">
        <v>42095</v>
      </c>
      <c r="AA1037" s="14" t="str">
        <f>TEXT(Table1[[#This Row],[Order Date]],"mmmm")</f>
        <v>April</v>
      </c>
      <c r="AB1037" s="8" t="str">
        <f>TEXT(Table1[[#This Row],[Order Date]],"yyyy")</f>
        <v>2015</v>
      </c>
      <c r="AC1037" s="10">
        <v>42097</v>
      </c>
      <c r="AD1037" s="2">
        <v>19.350000000000001</v>
      </c>
      <c r="AE1037" s="2">
        <v>8</v>
      </c>
      <c r="AF1037" s="2">
        <v>222.71</v>
      </c>
      <c r="AG1037" s="2">
        <v>89697</v>
      </c>
      <c r="AH1037" s="7" t="str">
        <f>IF(COUNTIF(Returns!$A$2:$A$1635,Orders!AG1037)&gt;0,"Returned","Not Returned")</f>
        <v>Not Returned</v>
      </c>
    </row>
    <row r="1038" spans="5:34" ht="12.75" customHeight="1" thickTop="1" thickBot="1">
      <c r="E1038" s="11">
        <v>19140</v>
      </c>
      <c r="F1038" s="12" t="s">
        <v>25</v>
      </c>
      <c r="G1038" s="12">
        <v>0.01</v>
      </c>
      <c r="H1038" s="12">
        <v>125.99</v>
      </c>
      <c r="I1038" s="12">
        <v>2.5</v>
      </c>
      <c r="J1038" s="12">
        <v>1849</v>
      </c>
      <c r="K1038" s="7" t="str">
        <f>IF(COUNTIF(Table1[Customer ID],Table1[[#This Row],[Customer ID]])&gt;1,"Repeat Customer","One-Time Customer")</f>
        <v>Repeat Customer</v>
      </c>
      <c r="L1038" s="12" t="s">
        <v>1830</v>
      </c>
      <c r="M1038" s="12" t="s">
        <v>49</v>
      </c>
      <c r="N1038" s="12" t="s">
        <v>114</v>
      </c>
      <c r="O1038" s="12" t="s">
        <v>77</v>
      </c>
      <c r="P1038" s="12" t="s">
        <v>78</v>
      </c>
      <c r="Q1038" s="12" t="s">
        <v>59</v>
      </c>
      <c r="R1038" s="12" t="s">
        <v>1148</v>
      </c>
      <c r="S1038" s="12">
        <v>0.6</v>
      </c>
      <c r="T1038" s="7">
        <f>Table1[[#This Row],[Profit]]/Table1[[#This Row],[Sales]]</f>
        <v>-4.3888717576637033</v>
      </c>
      <c r="U1038" s="12" t="s">
        <v>33</v>
      </c>
      <c r="V1038" s="12" t="s">
        <v>136</v>
      </c>
      <c r="W1038" s="12" t="s">
        <v>1278</v>
      </c>
      <c r="X1038" s="12" t="s">
        <v>1831</v>
      </c>
      <c r="Y1038" s="12">
        <v>36330</v>
      </c>
      <c r="Z1038" s="13">
        <v>42095</v>
      </c>
      <c r="AA1038" s="14" t="str">
        <f>TEXT(Table1[[#This Row],[Order Date]],"mmmm")</f>
        <v>April</v>
      </c>
      <c r="AB1038" s="8" t="str">
        <f>TEXT(Table1[[#This Row],[Order Date]],"yyyy")</f>
        <v>2015</v>
      </c>
      <c r="AC1038" s="13">
        <v>42096</v>
      </c>
      <c r="AD1038" s="12">
        <v>-967.83399999999995</v>
      </c>
      <c r="AE1038" s="12">
        <v>2</v>
      </c>
      <c r="AF1038" s="12">
        <v>220.52</v>
      </c>
      <c r="AG1038" s="12">
        <v>89697</v>
      </c>
      <c r="AH1038" s="7" t="str">
        <f>IF(COUNTIF(Returns!$A$2:$A$1635,Orders!AG1038)&gt;0,"Returned","Not Returned")</f>
        <v>Not Returned</v>
      </c>
    </row>
    <row r="1039" spans="5:34" ht="12.75" customHeight="1" thickTop="1" thickBot="1">
      <c r="E1039" s="9">
        <v>19141</v>
      </c>
      <c r="F1039" s="2" t="s">
        <v>37</v>
      </c>
      <c r="G1039" s="2">
        <v>0.06</v>
      </c>
      <c r="H1039" s="2">
        <v>6.48</v>
      </c>
      <c r="I1039" s="2">
        <v>5.14</v>
      </c>
      <c r="J1039" s="2">
        <v>1852</v>
      </c>
      <c r="K1039" s="7" t="str">
        <f>IF(COUNTIF(Table1[Customer ID],Table1[[#This Row],[Customer ID]])&gt;1,"Repeat Customer","One-Time Customer")</f>
        <v>One-Time Customer</v>
      </c>
      <c r="L1039" s="2" t="s">
        <v>1832</v>
      </c>
      <c r="M1039" s="2" t="s">
        <v>27</v>
      </c>
      <c r="N1039" s="2" t="s">
        <v>40</v>
      </c>
      <c r="O1039" s="2" t="s">
        <v>29</v>
      </c>
      <c r="P1039" s="2" t="s">
        <v>93</v>
      </c>
      <c r="Q1039" s="2" t="s">
        <v>59</v>
      </c>
      <c r="R1039" s="2" t="s">
        <v>938</v>
      </c>
      <c r="S1039" s="2">
        <v>0.37</v>
      </c>
      <c r="T1039" s="7">
        <f>Table1[[#This Row],[Profit]]/Table1[[#This Row],[Sales]]</f>
        <v>-0.41630084869768802</v>
      </c>
      <c r="U1039" s="2" t="s">
        <v>33</v>
      </c>
      <c r="V1039" s="2" t="s">
        <v>34</v>
      </c>
      <c r="W1039" s="2" t="s">
        <v>45</v>
      </c>
      <c r="X1039" s="2" t="s">
        <v>1833</v>
      </c>
      <c r="Y1039" s="2">
        <v>92008</v>
      </c>
      <c r="Z1039" s="10">
        <v>42082</v>
      </c>
      <c r="AA1039" s="14" t="str">
        <f>TEXT(Table1[[#This Row],[Order Date]],"mmmm")</f>
        <v>March</v>
      </c>
      <c r="AB1039" s="8" t="str">
        <f>TEXT(Table1[[#This Row],[Order Date]],"yyyy")</f>
        <v>2015</v>
      </c>
      <c r="AC1039" s="10">
        <v>42084</v>
      </c>
      <c r="AD1039" s="2">
        <v>-28.45</v>
      </c>
      <c r="AE1039" s="2">
        <v>10</v>
      </c>
      <c r="AF1039" s="2">
        <v>68.34</v>
      </c>
      <c r="AG1039" s="2">
        <v>86847</v>
      </c>
      <c r="AH1039" s="7" t="str">
        <f>IF(COUNTIF(Returns!$A$2:$A$1635,Orders!AG1039)&gt;0,"Returned","Not Returned")</f>
        <v>Not Returned</v>
      </c>
    </row>
    <row r="1040" spans="5:34" ht="12.75" customHeight="1" thickTop="1" thickBot="1">
      <c r="E1040" s="11">
        <v>19142</v>
      </c>
      <c r="F1040" s="12" t="s">
        <v>37</v>
      </c>
      <c r="G1040" s="12">
        <v>0.02</v>
      </c>
      <c r="H1040" s="12">
        <v>30.73</v>
      </c>
      <c r="I1040" s="12">
        <v>4</v>
      </c>
      <c r="J1040" s="12">
        <v>1854</v>
      </c>
      <c r="K1040" s="7" t="str">
        <f>IF(COUNTIF(Table1[Customer ID],Table1[[#This Row],[Customer ID]])&gt;1,"Repeat Customer","One-Time Customer")</f>
        <v>One-Time Customer</v>
      </c>
      <c r="L1040" s="12" t="s">
        <v>1834</v>
      </c>
      <c r="M1040" s="12" t="s">
        <v>49</v>
      </c>
      <c r="N1040" s="12" t="s">
        <v>40</v>
      </c>
      <c r="O1040" s="12" t="s">
        <v>77</v>
      </c>
      <c r="P1040" s="12" t="s">
        <v>180</v>
      </c>
      <c r="Q1040" s="12" t="s">
        <v>59</v>
      </c>
      <c r="R1040" s="12" t="s">
        <v>288</v>
      </c>
      <c r="S1040" s="12">
        <v>0.75</v>
      </c>
      <c r="T1040" s="7">
        <f>Table1[[#This Row],[Profit]]/Table1[[#This Row],[Sales]]</f>
        <v>0.13936655049595956</v>
      </c>
      <c r="U1040" s="12" t="s">
        <v>33</v>
      </c>
      <c r="V1040" s="12" t="s">
        <v>53</v>
      </c>
      <c r="W1040" s="12" t="s">
        <v>228</v>
      </c>
      <c r="X1040" s="12" t="s">
        <v>687</v>
      </c>
      <c r="Y1040" s="12">
        <v>6478</v>
      </c>
      <c r="Z1040" s="13">
        <v>42082</v>
      </c>
      <c r="AA1040" s="14" t="str">
        <f>TEXT(Table1[[#This Row],[Order Date]],"mmmm")</f>
        <v>March</v>
      </c>
      <c r="AB1040" s="8" t="str">
        <f>TEXT(Table1[[#This Row],[Order Date]],"yyyy")</f>
        <v>2015</v>
      </c>
      <c r="AC1040" s="13">
        <v>42085</v>
      </c>
      <c r="AD1040" s="12">
        <v>72.78</v>
      </c>
      <c r="AE1040" s="12">
        <v>16</v>
      </c>
      <c r="AF1040" s="12">
        <v>522.22</v>
      </c>
      <c r="AG1040" s="12">
        <v>86847</v>
      </c>
      <c r="AH1040" s="7" t="str">
        <f>IF(COUNTIF(Returns!$A$2:$A$1635,Orders!AG1040)&gt;0,"Returned","Not Returned")</f>
        <v>Not Returned</v>
      </c>
    </row>
    <row r="1041" spans="5:34" ht="12.75" customHeight="1" thickTop="1" thickBot="1">
      <c r="E1041" s="9">
        <v>20036</v>
      </c>
      <c r="F1041" s="2" t="s">
        <v>47</v>
      </c>
      <c r="G1041" s="2">
        <v>0.09</v>
      </c>
      <c r="H1041" s="2">
        <v>5.98</v>
      </c>
      <c r="I1041" s="2">
        <v>1.49</v>
      </c>
      <c r="J1041" s="2">
        <v>1860</v>
      </c>
      <c r="K1041" s="7" t="str">
        <f>IF(COUNTIF(Table1[Customer ID],Table1[[#This Row],[Customer ID]])&gt;1,"Repeat Customer","One-Time Customer")</f>
        <v>One-Time Customer</v>
      </c>
      <c r="L1041" s="2" t="s">
        <v>1835</v>
      </c>
      <c r="M1041" s="2" t="s">
        <v>49</v>
      </c>
      <c r="N1041" s="2" t="s">
        <v>40</v>
      </c>
      <c r="O1041" s="2" t="s">
        <v>29</v>
      </c>
      <c r="P1041" s="2" t="s">
        <v>109</v>
      </c>
      <c r="Q1041" s="2" t="s">
        <v>59</v>
      </c>
      <c r="R1041" s="2" t="s">
        <v>1020</v>
      </c>
      <c r="S1041" s="2">
        <v>0.39</v>
      </c>
      <c r="T1041" s="7">
        <f>Table1[[#This Row],[Profit]]/Table1[[#This Row],[Sales]]</f>
        <v>0.47230988932524098</v>
      </c>
      <c r="U1041" s="2" t="s">
        <v>33</v>
      </c>
      <c r="V1041" s="2" t="s">
        <v>53</v>
      </c>
      <c r="W1041" s="2" t="s">
        <v>193</v>
      </c>
      <c r="X1041" s="2" t="s">
        <v>1836</v>
      </c>
      <c r="Y1041" s="2">
        <v>1570</v>
      </c>
      <c r="Z1041" s="10">
        <v>42170</v>
      </c>
      <c r="AA1041" s="14" t="str">
        <f>TEXT(Table1[[#This Row],[Order Date]],"mmmm")</f>
        <v>June</v>
      </c>
      <c r="AB1041" s="8" t="str">
        <f>TEXT(Table1[[#This Row],[Order Date]],"yyyy")</f>
        <v>2015</v>
      </c>
      <c r="AC1041" s="10">
        <v>42172</v>
      </c>
      <c r="AD1041" s="2">
        <v>13.2294</v>
      </c>
      <c r="AE1041" s="2">
        <v>5</v>
      </c>
      <c r="AF1041" s="2">
        <v>28.01</v>
      </c>
      <c r="AG1041" s="2">
        <v>86846</v>
      </c>
      <c r="AH1041" s="7" t="str">
        <f>IF(COUNTIF(Returns!$A$2:$A$1635,Orders!AG1041)&gt;0,"Returned","Not Returned")</f>
        <v>Not Returned</v>
      </c>
    </row>
    <row r="1042" spans="5:34" ht="12.75" customHeight="1" thickTop="1" thickBot="1">
      <c r="E1042" s="11">
        <v>18879</v>
      </c>
      <c r="F1042" s="12" t="s">
        <v>37</v>
      </c>
      <c r="G1042" s="12">
        <v>0.08</v>
      </c>
      <c r="H1042" s="12">
        <v>8.09</v>
      </c>
      <c r="I1042" s="12">
        <v>7.96</v>
      </c>
      <c r="J1042" s="12">
        <v>1869</v>
      </c>
      <c r="K1042" s="7" t="str">
        <f>IF(COUNTIF(Table1[Customer ID],Table1[[#This Row],[Customer ID]])&gt;1,"Repeat Customer","One-Time Customer")</f>
        <v>One-Time Customer</v>
      </c>
      <c r="L1042" s="12" t="s">
        <v>1837</v>
      </c>
      <c r="M1042" s="12" t="s">
        <v>49</v>
      </c>
      <c r="N1042" s="12" t="s">
        <v>114</v>
      </c>
      <c r="O1042" s="12" t="s">
        <v>41</v>
      </c>
      <c r="P1042" s="12" t="s">
        <v>50</v>
      </c>
      <c r="Q1042" s="12" t="s">
        <v>59</v>
      </c>
      <c r="R1042" s="12" t="s">
        <v>157</v>
      </c>
      <c r="S1042" s="12">
        <v>0.49</v>
      </c>
      <c r="T1042" s="7">
        <f>Table1[[#This Row],[Profit]]/Table1[[#This Row],[Sales]]</f>
        <v>-1.1054138145612944</v>
      </c>
      <c r="U1042" s="12" t="s">
        <v>33</v>
      </c>
      <c r="V1042" s="12" t="s">
        <v>34</v>
      </c>
      <c r="W1042" s="12" t="s">
        <v>366</v>
      </c>
      <c r="X1042" s="12" t="s">
        <v>1838</v>
      </c>
      <c r="Y1042" s="12">
        <v>88310</v>
      </c>
      <c r="Z1042" s="13">
        <v>42127</v>
      </c>
      <c r="AA1042" s="14" t="str">
        <f>TEXT(Table1[[#This Row],[Order Date]],"mmmm")</f>
        <v>May</v>
      </c>
      <c r="AB1042" s="8" t="str">
        <f>TEXT(Table1[[#This Row],[Order Date]],"yyyy")</f>
        <v>2015</v>
      </c>
      <c r="AC1042" s="13">
        <v>42128</v>
      </c>
      <c r="AD1042" s="12">
        <v>-88.82</v>
      </c>
      <c r="AE1042" s="12">
        <v>10</v>
      </c>
      <c r="AF1042" s="12">
        <v>80.349999999999994</v>
      </c>
      <c r="AG1042" s="12">
        <v>89209</v>
      </c>
      <c r="AH1042" s="7" t="str">
        <f>IF(COUNTIF(Returns!$A$2:$A$1635,Orders!AG1042)&gt;0,"Returned","Not Returned")</f>
        <v>Not Returned</v>
      </c>
    </row>
    <row r="1043" spans="5:34" ht="12.75" customHeight="1" thickTop="1" thickBot="1">
      <c r="E1043" s="9">
        <v>19415</v>
      </c>
      <c r="F1043" s="2" t="s">
        <v>56</v>
      </c>
      <c r="G1043" s="2">
        <v>0.03</v>
      </c>
      <c r="H1043" s="2">
        <v>90.48</v>
      </c>
      <c r="I1043" s="2">
        <v>19.989999999999998</v>
      </c>
      <c r="J1043" s="2">
        <v>1873</v>
      </c>
      <c r="K1043" s="7" t="str">
        <f>IF(COUNTIF(Table1[Customer ID],Table1[[#This Row],[Customer ID]])&gt;1,"Repeat Customer","One-Time Customer")</f>
        <v>Repeat Customer</v>
      </c>
      <c r="L1043" s="2" t="s">
        <v>1839</v>
      </c>
      <c r="M1043" s="2" t="s">
        <v>49</v>
      </c>
      <c r="N1043" s="2" t="s">
        <v>28</v>
      </c>
      <c r="O1043" s="2" t="s">
        <v>29</v>
      </c>
      <c r="P1043" s="2" t="s">
        <v>69</v>
      </c>
      <c r="Q1043" s="2" t="s">
        <v>59</v>
      </c>
      <c r="R1043" s="2" t="s">
        <v>1840</v>
      </c>
      <c r="S1043" s="2">
        <v>0.4</v>
      </c>
      <c r="T1043" s="7">
        <f>Table1[[#This Row],[Profit]]/Table1[[#This Row],[Sales]]</f>
        <v>0.15401745410773396</v>
      </c>
      <c r="U1043" s="2" t="s">
        <v>33</v>
      </c>
      <c r="V1043" s="2" t="s">
        <v>136</v>
      </c>
      <c r="W1043" s="2" t="s">
        <v>362</v>
      </c>
      <c r="X1043" s="2" t="s">
        <v>1841</v>
      </c>
      <c r="Y1043" s="2">
        <v>33403</v>
      </c>
      <c r="Z1043" s="10">
        <v>42021</v>
      </c>
      <c r="AA1043" s="14" t="str">
        <f>TEXT(Table1[[#This Row],[Order Date]],"mmmm")</f>
        <v>January</v>
      </c>
      <c r="AB1043" s="8" t="str">
        <f>TEXT(Table1[[#This Row],[Order Date]],"yyyy")</f>
        <v>2015</v>
      </c>
      <c r="AC1043" s="10">
        <v>42023</v>
      </c>
      <c r="AD1043" s="2">
        <v>15.353999999999999</v>
      </c>
      <c r="AE1043" s="2">
        <v>1</v>
      </c>
      <c r="AF1043" s="2">
        <v>99.69</v>
      </c>
      <c r="AG1043" s="2">
        <v>90099</v>
      </c>
      <c r="AH1043" s="7" t="str">
        <f>IF(COUNTIF(Returns!$A$2:$A$1635,Orders!AG1043)&gt;0,"Returned","Not Returned")</f>
        <v>Not Returned</v>
      </c>
    </row>
    <row r="1044" spans="5:34" ht="12.75" customHeight="1" thickTop="1" thickBot="1">
      <c r="E1044" s="11">
        <v>19416</v>
      </c>
      <c r="F1044" s="12" t="s">
        <v>56</v>
      </c>
      <c r="G1044" s="12">
        <v>0.06</v>
      </c>
      <c r="H1044" s="12">
        <v>22.84</v>
      </c>
      <c r="I1044" s="12">
        <v>8.18</v>
      </c>
      <c r="J1044" s="12">
        <v>1873</v>
      </c>
      <c r="K1044" s="7" t="str">
        <f>IF(COUNTIF(Table1[Customer ID],Table1[[#This Row],[Customer ID]])&gt;1,"Repeat Customer","One-Time Customer")</f>
        <v>Repeat Customer</v>
      </c>
      <c r="L1044" s="12" t="s">
        <v>1839</v>
      </c>
      <c r="M1044" s="12" t="s">
        <v>49</v>
      </c>
      <c r="N1044" s="12" t="s">
        <v>28</v>
      </c>
      <c r="O1044" s="12" t="s">
        <v>29</v>
      </c>
      <c r="P1044" s="12" t="s">
        <v>93</v>
      </c>
      <c r="Q1044" s="12" t="s">
        <v>59</v>
      </c>
      <c r="R1044" s="12" t="s">
        <v>1842</v>
      </c>
      <c r="S1044" s="12">
        <v>0.39</v>
      </c>
      <c r="T1044" s="7">
        <f>Table1[[#This Row],[Profit]]/Table1[[#This Row],[Sales]]</f>
        <v>-2.3471965374778669</v>
      </c>
      <c r="U1044" s="12" t="s">
        <v>33</v>
      </c>
      <c r="V1044" s="12" t="s">
        <v>136</v>
      </c>
      <c r="W1044" s="12" t="s">
        <v>362</v>
      </c>
      <c r="X1044" s="12" t="s">
        <v>1841</v>
      </c>
      <c r="Y1044" s="12">
        <v>33403</v>
      </c>
      <c r="Z1044" s="13">
        <v>42021</v>
      </c>
      <c r="AA1044" s="14" t="str">
        <f>TEXT(Table1[[#This Row],[Order Date]],"mmmm")</f>
        <v>January</v>
      </c>
      <c r="AB1044" s="8" t="str">
        <f>TEXT(Table1[[#This Row],[Order Date]],"yyyy")</f>
        <v>2015</v>
      </c>
      <c r="AC1044" s="13">
        <v>42021</v>
      </c>
      <c r="AD1044" s="12">
        <v>-357.92399999999998</v>
      </c>
      <c r="AE1044" s="12">
        <v>7</v>
      </c>
      <c r="AF1044" s="12">
        <v>152.49</v>
      </c>
      <c r="AG1044" s="12">
        <v>90099</v>
      </c>
      <c r="AH1044" s="7" t="str">
        <f>IF(COUNTIF(Returns!$A$2:$A$1635,Orders!AG1044)&gt;0,"Returned","Not Returned")</f>
        <v>Not Returned</v>
      </c>
    </row>
    <row r="1045" spans="5:34" ht="12.75" customHeight="1" thickTop="1" thickBot="1">
      <c r="E1045" s="9">
        <v>20844</v>
      </c>
      <c r="F1045" s="2" t="s">
        <v>47</v>
      </c>
      <c r="G1045" s="2">
        <v>0.09</v>
      </c>
      <c r="H1045" s="2">
        <v>95.99</v>
      </c>
      <c r="I1045" s="2">
        <v>4.9000000000000004</v>
      </c>
      <c r="J1045" s="2">
        <v>1875</v>
      </c>
      <c r="K1045" s="7" t="str">
        <f>IF(COUNTIF(Table1[Customer ID],Table1[[#This Row],[Customer ID]])&gt;1,"Repeat Customer","One-Time Customer")</f>
        <v>One-Time Customer</v>
      </c>
      <c r="L1045" s="2" t="s">
        <v>1843</v>
      </c>
      <c r="M1045" s="2" t="s">
        <v>49</v>
      </c>
      <c r="N1045" s="2" t="s">
        <v>114</v>
      </c>
      <c r="O1045" s="2" t="s">
        <v>77</v>
      </c>
      <c r="P1045" s="2" t="s">
        <v>78</v>
      </c>
      <c r="Q1045" s="2" t="s">
        <v>59</v>
      </c>
      <c r="R1045" s="2" t="s">
        <v>254</v>
      </c>
      <c r="S1045" s="2">
        <v>0.56000000000000005</v>
      </c>
      <c r="T1045" s="7">
        <f>Table1[[#This Row],[Profit]]/Table1[[#This Row],[Sales]]</f>
        <v>0.10694310210444272</v>
      </c>
      <c r="U1045" s="2" t="s">
        <v>33</v>
      </c>
      <c r="V1045" s="2" t="s">
        <v>136</v>
      </c>
      <c r="W1045" s="2" t="s">
        <v>137</v>
      </c>
      <c r="X1045" s="2" t="s">
        <v>1844</v>
      </c>
      <c r="Y1045" s="2">
        <v>23320</v>
      </c>
      <c r="Z1045" s="10">
        <v>42033</v>
      </c>
      <c r="AA1045" s="14" t="str">
        <f>TEXT(Table1[[#This Row],[Order Date]],"mmmm")</f>
        <v>January</v>
      </c>
      <c r="AB1045" s="8" t="str">
        <f>TEXT(Table1[[#This Row],[Order Date]],"yyyy")</f>
        <v>2015</v>
      </c>
      <c r="AC1045" s="10">
        <v>42035</v>
      </c>
      <c r="AD1045" s="2">
        <v>34.302</v>
      </c>
      <c r="AE1045" s="2">
        <v>4</v>
      </c>
      <c r="AF1045" s="2">
        <v>320.75</v>
      </c>
      <c r="AG1045" s="2">
        <v>90899</v>
      </c>
      <c r="AH1045" s="7" t="str">
        <f>IF(COUNTIF(Returns!$A$2:$A$1635,Orders!AG1045)&gt;0,"Returned","Not Returned")</f>
        <v>Not Returned</v>
      </c>
    </row>
    <row r="1046" spans="5:34" ht="12.75" customHeight="1" thickTop="1" thickBot="1">
      <c r="E1046" s="11">
        <v>18284</v>
      </c>
      <c r="F1046" s="12" t="s">
        <v>37</v>
      </c>
      <c r="G1046" s="12">
        <v>0.09</v>
      </c>
      <c r="H1046" s="12">
        <v>5.78</v>
      </c>
      <c r="I1046" s="12">
        <v>5.67</v>
      </c>
      <c r="J1046" s="12">
        <v>1882</v>
      </c>
      <c r="K1046" s="7" t="str">
        <f>IF(COUNTIF(Table1[Customer ID],Table1[[#This Row],[Customer ID]])&gt;1,"Repeat Customer","One-Time Customer")</f>
        <v>One-Time Customer</v>
      </c>
      <c r="L1046" s="12" t="s">
        <v>1845</v>
      </c>
      <c r="M1046" s="12" t="s">
        <v>49</v>
      </c>
      <c r="N1046" s="12" t="s">
        <v>40</v>
      </c>
      <c r="O1046" s="12" t="s">
        <v>29</v>
      </c>
      <c r="P1046" s="12" t="s">
        <v>93</v>
      </c>
      <c r="Q1046" s="12" t="s">
        <v>59</v>
      </c>
      <c r="R1046" s="12" t="s">
        <v>636</v>
      </c>
      <c r="S1046" s="12">
        <v>0.36</v>
      </c>
      <c r="T1046" s="7">
        <f>Table1[[#This Row],[Profit]]/Table1[[#This Row],[Sales]]</f>
        <v>-0.70132158590308369</v>
      </c>
      <c r="U1046" s="12" t="s">
        <v>33</v>
      </c>
      <c r="V1046" s="12" t="s">
        <v>53</v>
      </c>
      <c r="W1046" s="12" t="s">
        <v>54</v>
      </c>
      <c r="X1046" s="12" t="s">
        <v>1846</v>
      </c>
      <c r="Y1046" s="12">
        <v>7036</v>
      </c>
      <c r="Z1046" s="13">
        <v>42064</v>
      </c>
      <c r="AA1046" s="14" t="str">
        <f>TEXT(Table1[[#This Row],[Order Date]],"mmmm")</f>
        <v>March</v>
      </c>
      <c r="AB1046" s="8" t="str">
        <f>TEXT(Table1[[#This Row],[Order Date]],"yyyy")</f>
        <v>2015</v>
      </c>
      <c r="AC1046" s="13">
        <v>42066</v>
      </c>
      <c r="AD1046" s="12">
        <v>-7.96</v>
      </c>
      <c r="AE1046" s="12">
        <v>1</v>
      </c>
      <c r="AF1046" s="12">
        <v>11.35</v>
      </c>
      <c r="AG1046" s="12">
        <v>87378</v>
      </c>
      <c r="AH1046" s="7" t="str">
        <f>IF(COUNTIF(Returns!$A$2:$A$1635,Orders!AG1046)&gt;0,"Returned","Not Returned")</f>
        <v>Not Returned</v>
      </c>
    </row>
    <row r="1047" spans="5:34" ht="12.75" customHeight="1" thickTop="1" thickBot="1">
      <c r="E1047" s="9">
        <v>18283</v>
      </c>
      <c r="F1047" s="2" t="s">
        <v>37</v>
      </c>
      <c r="G1047" s="2">
        <v>0.05</v>
      </c>
      <c r="H1047" s="2">
        <v>535.64</v>
      </c>
      <c r="I1047" s="2">
        <v>14.7</v>
      </c>
      <c r="J1047" s="2">
        <v>1885</v>
      </c>
      <c r="K1047" s="7" t="str">
        <f>IF(COUNTIF(Table1[Customer ID],Table1[[#This Row],[Customer ID]])&gt;1,"Repeat Customer","One-Time Customer")</f>
        <v>One-Time Customer</v>
      </c>
      <c r="L1047" s="2" t="s">
        <v>1847</v>
      </c>
      <c r="M1047" s="2" t="s">
        <v>39</v>
      </c>
      <c r="N1047" s="2" t="s">
        <v>40</v>
      </c>
      <c r="O1047" s="2" t="s">
        <v>77</v>
      </c>
      <c r="P1047" s="2" t="s">
        <v>85</v>
      </c>
      <c r="Q1047" s="2" t="s">
        <v>43</v>
      </c>
      <c r="R1047" s="2" t="s">
        <v>1848</v>
      </c>
      <c r="S1047" s="2">
        <v>0.59</v>
      </c>
      <c r="T1047" s="7">
        <f>Table1[[#This Row],[Profit]]/Table1[[#This Row],[Sales]]</f>
        <v>0.62702764223015739</v>
      </c>
      <c r="U1047" s="2" t="s">
        <v>33</v>
      </c>
      <c r="V1047" s="2" t="s">
        <v>53</v>
      </c>
      <c r="W1047" s="2" t="s">
        <v>469</v>
      </c>
      <c r="X1047" s="2" t="s">
        <v>1849</v>
      </c>
      <c r="Y1047" s="2">
        <v>2806</v>
      </c>
      <c r="Z1047" s="10">
        <v>42064</v>
      </c>
      <c r="AA1047" s="14" t="str">
        <f>TEXT(Table1[[#This Row],[Order Date]],"mmmm")</f>
        <v>March</v>
      </c>
      <c r="AB1047" s="8" t="str">
        <f>TEXT(Table1[[#This Row],[Order Date]],"yyyy")</f>
        <v>2015</v>
      </c>
      <c r="AC1047" s="10">
        <v>42066</v>
      </c>
      <c r="AD1047" s="2">
        <v>4407.4399999999996</v>
      </c>
      <c r="AE1047" s="2">
        <v>15</v>
      </c>
      <c r="AF1047" s="2">
        <v>7029.1</v>
      </c>
      <c r="AG1047" s="2">
        <v>87378</v>
      </c>
      <c r="AH1047" s="7" t="str">
        <f>IF(COUNTIF(Returns!$A$2:$A$1635,Orders!AG1047)&gt;0,"Returned","Not Returned")</f>
        <v>Not Returned</v>
      </c>
    </row>
    <row r="1048" spans="5:34" ht="12.75" customHeight="1" thickTop="1" thickBot="1">
      <c r="E1048" s="11">
        <v>19918</v>
      </c>
      <c r="F1048" s="12" t="s">
        <v>106</v>
      </c>
      <c r="G1048" s="12">
        <v>0.09</v>
      </c>
      <c r="H1048" s="12">
        <v>78.8</v>
      </c>
      <c r="I1048" s="12">
        <v>35</v>
      </c>
      <c r="J1048" s="12">
        <v>1889</v>
      </c>
      <c r="K1048" s="7" t="str">
        <f>IF(COUNTIF(Table1[Customer ID],Table1[[#This Row],[Customer ID]])&gt;1,"Repeat Customer","One-Time Customer")</f>
        <v>One-Time Customer</v>
      </c>
      <c r="L1048" s="12" t="s">
        <v>1850</v>
      </c>
      <c r="M1048" s="12" t="s">
        <v>49</v>
      </c>
      <c r="N1048" s="12" t="s">
        <v>40</v>
      </c>
      <c r="O1048" s="12" t="s">
        <v>29</v>
      </c>
      <c r="P1048" s="12" t="s">
        <v>141</v>
      </c>
      <c r="Q1048" s="12" t="s">
        <v>236</v>
      </c>
      <c r="R1048" s="12" t="s">
        <v>1851</v>
      </c>
      <c r="S1048" s="12">
        <v>0.83</v>
      </c>
      <c r="T1048" s="7">
        <f>Table1[[#This Row],[Profit]]/Table1[[#This Row],[Sales]]</f>
        <v>-0.9675632917366761</v>
      </c>
      <c r="U1048" s="12" t="s">
        <v>33</v>
      </c>
      <c r="V1048" s="12" t="s">
        <v>53</v>
      </c>
      <c r="W1048" s="12" t="s">
        <v>154</v>
      </c>
      <c r="X1048" s="12" t="s">
        <v>1739</v>
      </c>
      <c r="Y1048" s="12">
        <v>45429</v>
      </c>
      <c r="Z1048" s="13">
        <v>42111</v>
      </c>
      <c r="AA1048" s="14" t="str">
        <f>TEXT(Table1[[#This Row],[Order Date]],"mmmm")</f>
        <v>April</v>
      </c>
      <c r="AB1048" s="8" t="str">
        <f>TEXT(Table1[[#This Row],[Order Date]],"yyyy")</f>
        <v>2015</v>
      </c>
      <c r="AC1048" s="13">
        <v>42115</v>
      </c>
      <c r="AD1048" s="12">
        <v>-1025.0172</v>
      </c>
      <c r="AE1048" s="12">
        <v>14</v>
      </c>
      <c r="AF1048" s="12">
        <v>1059.3800000000001</v>
      </c>
      <c r="AG1048" s="12">
        <v>90631</v>
      </c>
      <c r="AH1048" s="7" t="str">
        <f>IF(COUNTIF(Returns!$A$2:$A$1635,Orders!AG1048)&gt;0,"Returned","Not Returned")</f>
        <v>Not Returned</v>
      </c>
    </row>
    <row r="1049" spans="5:34" ht="12.75" customHeight="1" thickTop="1" thickBot="1">
      <c r="E1049" s="9">
        <v>23886</v>
      </c>
      <c r="F1049" s="2" t="s">
        <v>37</v>
      </c>
      <c r="G1049" s="2">
        <v>0.03</v>
      </c>
      <c r="H1049" s="2">
        <v>320.64</v>
      </c>
      <c r="I1049" s="2">
        <v>29.2</v>
      </c>
      <c r="J1049" s="2">
        <v>1891</v>
      </c>
      <c r="K1049" s="7" t="str">
        <f>IF(COUNTIF(Table1[Customer ID],Table1[[#This Row],[Customer ID]])&gt;1,"Repeat Customer","One-Time Customer")</f>
        <v>One-Time Customer</v>
      </c>
      <c r="L1049" s="2" t="s">
        <v>1852</v>
      </c>
      <c r="M1049" s="2" t="s">
        <v>39</v>
      </c>
      <c r="N1049" s="2" t="s">
        <v>40</v>
      </c>
      <c r="O1049" s="2" t="s">
        <v>41</v>
      </c>
      <c r="P1049" s="2" t="s">
        <v>152</v>
      </c>
      <c r="Q1049" s="2" t="s">
        <v>121</v>
      </c>
      <c r="R1049" s="2" t="s">
        <v>1853</v>
      </c>
      <c r="S1049" s="2">
        <v>0.66</v>
      </c>
      <c r="T1049" s="7">
        <f>Table1[[#This Row],[Profit]]/Table1[[#This Row],[Sales]]</f>
        <v>0.19241641041254379</v>
      </c>
      <c r="U1049" s="2" t="s">
        <v>33</v>
      </c>
      <c r="V1049" s="2" t="s">
        <v>53</v>
      </c>
      <c r="W1049" s="2" t="s">
        <v>154</v>
      </c>
      <c r="X1049" s="2" t="s">
        <v>1854</v>
      </c>
      <c r="Y1049" s="2">
        <v>45801</v>
      </c>
      <c r="Z1049" s="10">
        <v>42099</v>
      </c>
      <c r="AA1049" s="14" t="str">
        <f>TEXT(Table1[[#This Row],[Order Date]],"mmmm")</f>
        <v>April</v>
      </c>
      <c r="AB1049" s="8" t="str">
        <f>TEXT(Table1[[#This Row],[Order Date]],"yyyy")</f>
        <v>2015</v>
      </c>
      <c r="AC1049" s="10">
        <v>42101</v>
      </c>
      <c r="AD1049" s="2">
        <v>429.75435600000003</v>
      </c>
      <c r="AE1049" s="2">
        <v>7</v>
      </c>
      <c r="AF1049" s="2">
        <v>2233.46</v>
      </c>
      <c r="AG1049" s="2">
        <v>90630</v>
      </c>
      <c r="AH1049" s="7" t="str">
        <f>IF(COUNTIF(Returns!$A$2:$A$1635,Orders!AG1049)&gt;0,"Returned","Not Returned")</f>
        <v>Not Returned</v>
      </c>
    </row>
    <row r="1050" spans="5:34" ht="12.75" customHeight="1" thickTop="1" thickBot="1">
      <c r="E1050" s="11">
        <v>22858</v>
      </c>
      <c r="F1050" s="12" t="s">
        <v>106</v>
      </c>
      <c r="G1050" s="12">
        <v>0.03</v>
      </c>
      <c r="H1050" s="12">
        <v>180.98</v>
      </c>
      <c r="I1050" s="12">
        <v>26.2</v>
      </c>
      <c r="J1050" s="12">
        <v>1893</v>
      </c>
      <c r="K1050" s="7" t="str">
        <f>IF(COUNTIF(Table1[Customer ID],Table1[[#This Row],[Customer ID]])&gt;1,"Repeat Customer","One-Time Customer")</f>
        <v>One-Time Customer</v>
      </c>
      <c r="L1050" s="12" t="s">
        <v>1855</v>
      </c>
      <c r="M1050" s="12" t="s">
        <v>39</v>
      </c>
      <c r="N1050" s="12" t="s">
        <v>114</v>
      </c>
      <c r="O1050" s="12" t="s">
        <v>41</v>
      </c>
      <c r="P1050" s="12" t="s">
        <v>42</v>
      </c>
      <c r="Q1050" s="12" t="s">
        <v>43</v>
      </c>
      <c r="R1050" s="12" t="s">
        <v>241</v>
      </c>
      <c r="S1050" s="12">
        <v>0.59</v>
      </c>
      <c r="T1050" s="7">
        <f>Table1[[#This Row],[Profit]]/Table1[[#This Row],[Sales]]</f>
        <v>0.63357447358222452</v>
      </c>
      <c r="U1050" s="12" t="s">
        <v>33</v>
      </c>
      <c r="V1050" s="12" t="s">
        <v>61</v>
      </c>
      <c r="W1050" s="12" t="s">
        <v>506</v>
      </c>
      <c r="X1050" s="12" t="s">
        <v>1856</v>
      </c>
      <c r="Y1050" s="12">
        <v>63119</v>
      </c>
      <c r="Z1050" s="13">
        <v>42120</v>
      </c>
      <c r="AA1050" s="14" t="str">
        <f>TEXT(Table1[[#This Row],[Order Date]],"mmmm")</f>
        <v>April</v>
      </c>
      <c r="AB1050" s="8" t="str">
        <f>TEXT(Table1[[#This Row],[Order Date]],"yyyy")</f>
        <v>2015</v>
      </c>
      <c r="AC1050" s="13">
        <v>42124</v>
      </c>
      <c r="AD1050" s="12">
        <v>588.54</v>
      </c>
      <c r="AE1050" s="12">
        <v>5</v>
      </c>
      <c r="AF1050" s="12">
        <v>928.92</v>
      </c>
      <c r="AG1050" s="12">
        <v>91262</v>
      </c>
      <c r="AH1050" s="7" t="str">
        <f>IF(COUNTIF(Returns!$A$2:$A$1635,Orders!AG1050)&gt;0,"Returned","Not Returned")</f>
        <v>Not Returned</v>
      </c>
    </row>
    <row r="1051" spans="5:34" ht="12.75" customHeight="1" thickTop="1" thickBot="1">
      <c r="E1051" s="9">
        <v>23260</v>
      </c>
      <c r="F1051" s="2" t="s">
        <v>47</v>
      </c>
      <c r="G1051" s="2">
        <v>0</v>
      </c>
      <c r="H1051" s="2">
        <v>300.98</v>
      </c>
      <c r="I1051" s="2">
        <v>164.73</v>
      </c>
      <c r="J1051" s="2">
        <v>1894</v>
      </c>
      <c r="K1051" s="7" t="str">
        <f>IF(COUNTIF(Table1[Customer ID],Table1[[#This Row],[Customer ID]])&gt;1,"Repeat Customer","One-Time Customer")</f>
        <v>Repeat Customer</v>
      </c>
      <c r="L1051" s="2" t="s">
        <v>1857</v>
      </c>
      <c r="M1051" s="2" t="s">
        <v>39</v>
      </c>
      <c r="N1051" s="2" t="s">
        <v>40</v>
      </c>
      <c r="O1051" s="2" t="s">
        <v>41</v>
      </c>
      <c r="P1051" s="2" t="s">
        <v>42</v>
      </c>
      <c r="Q1051" s="2" t="s">
        <v>43</v>
      </c>
      <c r="R1051" s="2" t="s">
        <v>1489</v>
      </c>
      <c r="S1051" s="2">
        <v>0.56000000000000005</v>
      </c>
      <c r="T1051" s="7">
        <f>Table1[[#This Row],[Profit]]/Table1[[#This Row],[Sales]]</f>
        <v>0.69</v>
      </c>
      <c r="U1051" s="2" t="s">
        <v>33</v>
      </c>
      <c r="V1051" s="2" t="s">
        <v>61</v>
      </c>
      <c r="W1051" s="2" t="s">
        <v>1858</v>
      </c>
      <c r="X1051" s="2" t="s">
        <v>1859</v>
      </c>
      <c r="Y1051" s="2">
        <v>54915</v>
      </c>
      <c r="Z1051" s="10">
        <v>42059</v>
      </c>
      <c r="AA1051" s="14" t="str">
        <f>TEXT(Table1[[#This Row],[Order Date]],"mmmm")</f>
        <v>February</v>
      </c>
      <c r="AB1051" s="8" t="str">
        <f>TEXT(Table1[[#This Row],[Order Date]],"yyyy")</f>
        <v>2015</v>
      </c>
      <c r="AC1051" s="10">
        <v>42060</v>
      </c>
      <c r="AD1051" s="2">
        <v>2653.2914999999998</v>
      </c>
      <c r="AE1051" s="2">
        <v>12</v>
      </c>
      <c r="AF1051" s="2">
        <v>3845.35</v>
      </c>
      <c r="AG1051" s="2">
        <v>91261</v>
      </c>
      <c r="AH1051" s="7" t="str">
        <f>IF(COUNTIF(Returns!$A$2:$A$1635,Orders!AG1051)&gt;0,"Returned","Not Returned")</f>
        <v>Not Returned</v>
      </c>
    </row>
    <row r="1052" spans="5:34" ht="12.75" customHeight="1" thickTop="1" thickBot="1">
      <c r="E1052" s="11">
        <v>23261</v>
      </c>
      <c r="F1052" s="12" t="s">
        <v>47</v>
      </c>
      <c r="G1052" s="12">
        <v>0.09</v>
      </c>
      <c r="H1052" s="12">
        <v>2.94</v>
      </c>
      <c r="I1052" s="12">
        <v>0.96</v>
      </c>
      <c r="J1052" s="12">
        <v>1894</v>
      </c>
      <c r="K1052" s="7" t="str">
        <f>IF(COUNTIF(Table1[Customer ID],Table1[[#This Row],[Customer ID]])&gt;1,"Repeat Customer","One-Time Customer")</f>
        <v>Repeat Customer</v>
      </c>
      <c r="L1052" s="12" t="s">
        <v>1857</v>
      </c>
      <c r="M1052" s="12" t="s">
        <v>49</v>
      </c>
      <c r="N1052" s="12" t="s">
        <v>40</v>
      </c>
      <c r="O1052" s="12" t="s">
        <v>29</v>
      </c>
      <c r="P1052" s="12" t="s">
        <v>30</v>
      </c>
      <c r="Q1052" s="12" t="s">
        <v>31</v>
      </c>
      <c r="R1052" s="12" t="s">
        <v>599</v>
      </c>
      <c r="S1052" s="12">
        <v>0.57999999999999996</v>
      </c>
      <c r="T1052" s="7">
        <f>Table1[[#This Row],[Profit]]/Table1[[#This Row],[Sales]]</f>
        <v>-0.48806366047745359</v>
      </c>
      <c r="U1052" s="12" t="s">
        <v>33</v>
      </c>
      <c r="V1052" s="12" t="s">
        <v>61</v>
      </c>
      <c r="W1052" s="12" t="s">
        <v>1858</v>
      </c>
      <c r="X1052" s="12" t="s">
        <v>1859</v>
      </c>
      <c r="Y1052" s="12">
        <v>54915</v>
      </c>
      <c r="Z1052" s="13">
        <v>42059</v>
      </c>
      <c r="AA1052" s="14" t="str">
        <f>TEXT(Table1[[#This Row],[Order Date]],"mmmm")</f>
        <v>February</v>
      </c>
      <c r="AB1052" s="8" t="str">
        <f>TEXT(Table1[[#This Row],[Order Date]],"yyyy")</f>
        <v>2015</v>
      </c>
      <c r="AC1052" s="13">
        <v>42061</v>
      </c>
      <c r="AD1052" s="12">
        <v>-1.84</v>
      </c>
      <c r="AE1052" s="12">
        <v>1</v>
      </c>
      <c r="AF1052" s="12">
        <v>3.77</v>
      </c>
      <c r="AG1052" s="12">
        <v>91261</v>
      </c>
      <c r="AH1052" s="7" t="str">
        <f>IF(COUNTIF(Returns!$A$2:$A$1635,Orders!AG1052)&gt;0,"Returned","Not Returned")</f>
        <v>Not Returned</v>
      </c>
    </row>
    <row r="1053" spans="5:34" ht="12.75" customHeight="1" thickTop="1" thickBot="1">
      <c r="E1053" s="9">
        <v>23237</v>
      </c>
      <c r="F1053" s="2" t="s">
        <v>25</v>
      </c>
      <c r="G1053" s="2">
        <v>0.01</v>
      </c>
      <c r="H1053" s="2">
        <v>26.17</v>
      </c>
      <c r="I1053" s="2">
        <v>1.39</v>
      </c>
      <c r="J1053" s="2">
        <v>1894</v>
      </c>
      <c r="K1053" s="7" t="str">
        <f>IF(COUNTIF(Table1[Customer ID],Table1[[#This Row],[Customer ID]])&gt;1,"Repeat Customer","One-Time Customer")</f>
        <v>Repeat Customer</v>
      </c>
      <c r="L1053" s="2" t="s">
        <v>1857</v>
      </c>
      <c r="M1053" s="2" t="s">
        <v>49</v>
      </c>
      <c r="N1053" s="2" t="s">
        <v>114</v>
      </c>
      <c r="O1053" s="2" t="s">
        <v>29</v>
      </c>
      <c r="P1053" s="2" t="s">
        <v>69</v>
      </c>
      <c r="Q1053" s="2" t="s">
        <v>59</v>
      </c>
      <c r="R1053" s="2" t="s">
        <v>1860</v>
      </c>
      <c r="S1053" s="2">
        <v>0.38</v>
      </c>
      <c r="T1053" s="7">
        <f>Table1[[#This Row],[Profit]]/Table1[[#This Row],[Sales]]</f>
        <v>0.69</v>
      </c>
      <c r="U1053" s="2" t="s">
        <v>33</v>
      </c>
      <c r="V1053" s="2" t="s">
        <v>61</v>
      </c>
      <c r="W1053" s="2" t="s">
        <v>1858</v>
      </c>
      <c r="X1053" s="2" t="s">
        <v>1859</v>
      </c>
      <c r="Y1053" s="2">
        <v>54915</v>
      </c>
      <c r="Z1053" s="10">
        <v>42081</v>
      </c>
      <c r="AA1053" s="14" t="str">
        <f>TEXT(Table1[[#This Row],[Order Date]],"mmmm")</f>
        <v>March</v>
      </c>
      <c r="AB1053" s="8" t="str">
        <f>TEXT(Table1[[#This Row],[Order Date]],"yyyy")</f>
        <v>2015</v>
      </c>
      <c r="AC1053" s="10">
        <v>42082</v>
      </c>
      <c r="AD1053" s="2">
        <v>237.04259999999999</v>
      </c>
      <c r="AE1053" s="2">
        <v>13</v>
      </c>
      <c r="AF1053" s="2">
        <v>343.54</v>
      </c>
      <c r="AG1053" s="2">
        <v>91263</v>
      </c>
      <c r="AH1053" s="7" t="str">
        <f>IF(COUNTIF(Returns!$A$2:$A$1635,Orders!AG1053)&gt;0,"Returned","Not Returned")</f>
        <v>Not Returned</v>
      </c>
    </row>
    <row r="1054" spans="5:34" ht="12.75" customHeight="1" thickTop="1" thickBot="1">
      <c r="E1054" s="11">
        <v>19048</v>
      </c>
      <c r="F1054" s="12" t="s">
        <v>106</v>
      </c>
      <c r="G1054" s="12">
        <v>7.0000000000000007E-2</v>
      </c>
      <c r="H1054" s="12">
        <v>172.99</v>
      </c>
      <c r="I1054" s="12">
        <v>19.989999999999998</v>
      </c>
      <c r="J1054" s="12">
        <v>1906</v>
      </c>
      <c r="K1054" s="7" t="str">
        <f>IF(COUNTIF(Table1[Customer ID],Table1[[#This Row],[Customer ID]])&gt;1,"Repeat Customer","One-Time Customer")</f>
        <v>One-Time Customer</v>
      </c>
      <c r="L1054" s="12" t="s">
        <v>1861</v>
      </c>
      <c r="M1054" s="12" t="s">
        <v>49</v>
      </c>
      <c r="N1054" s="12" t="s">
        <v>28</v>
      </c>
      <c r="O1054" s="12" t="s">
        <v>29</v>
      </c>
      <c r="P1054" s="12" t="s">
        <v>109</v>
      </c>
      <c r="Q1054" s="12" t="s">
        <v>59</v>
      </c>
      <c r="R1054" s="12" t="s">
        <v>1862</v>
      </c>
      <c r="S1054" s="12">
        <v>0.39</v>
      </c>
      <c r="T1054" s="7">
        <f>Table1[[#This Row],[Profit]]/Table1[[#This Row],[Sales]]</f>
        <v>0.69</v>
      </c>
      <c r="U1054" s="12" t="s">
        <v>33</v>
      </c>
      <c r="V1054" s="12" t="s">
        <v>53</v>
      </c>
      <c r="W1054" s="12" t="s">
        <v>154</v>
      </c>
      <c r="X1054" s="12" t="s">
        <v>1854</v>
      </c>
      <c r="Y1054" s="12">
        <v>45801</v>
      </c>
      <c r="Z1054" s="13">
        <v>42141</v>
      </c>
      <c r="AA1054" s="14" t="str">
        <f>TEXT(Table1[[#This Row],[Order Date]],"mmmm")</f>
        <v>May</v>
      </c>
      <c r="AB1054" s="8" t="str">
        <f>TEXT(Table1[[#This Row],[Order Date]],"yyyy")</f>
        <v>2015</v>
      </c>
      <c r="AC1054" s="13">
        <v>42141</v>
      </c>
      <c r="AD1054" s="12">
        <v>2502.6851999999999</v>
      </c>
      <c r="AE1054" s="12">
        <v>22</v>
      </c>
      <c r="AF1054" s="12">
        <v>3627.08</v>
      </c>
      <c r="AG1054" s="12">
        <v>86500</v>
      </c>
      <c r="AH1054" s="7" t="str">
        <f>IF(COUNTIF(Returns!$A$2:$A$1635,Orders!AG1054)&gt;0,"Returned","Not Returned")</f>
        <v>Not Returned</v>
      </c>
    </row>
    <row r="1055" spans="5:34" ht="12.75" customHeight="1" thickTop="1" thickBot="1">
      <c r="E1055" s="9">
        <v>19049</v>
      </c>
      <c r="F1055" s="2" t="s">
        <v>106</v>
      </c>
      <c r="G1055" s="2">
        <v>0.09</v>
      </c>
      <c r="H1055" s="2">
        <v>7.64</v>
      </c>
      <c r="I1055" s="2">
        <v>1.39</v>
      </c>
      <c r="J1055" s="2">
        <v>1907</v>
      </c>
      <c r="K1055" s="7" t="str">
        <f>IF(COUNTIF(Table1[Customer ID],Table1[[#This Row],[Customer ID]])&gt;1,"Repeat Customer","One-Time Customer")</f>
        <v>One-Time Customer</v>
      </c>
      <c r="L1055" s="2" t="s">
        <v>1863</v>
      </c>
      <c r="M1055" s="2" t="s">
        <v>49</v>
      </c>
      <c r="N1055" s="2" t="s">
        <v>28</v>
      </c>
      <c r="O1055" s="2" t="s">
        <v>29</v>
      </c>
      <c r="P1055" s="2" t="s">
        <v>69</v>
      </c>
      <c r="Q1055" s="2" t="s">
        <v>59</v>
      </c>
      <c r="R1055" s="2" t="s">
        <v>1239</v>
      </c>
      <c r="S1055" s="2">
        <v>0.36</v>
      </c>
      <c r="T1055" s="7">
        <f>Table1[[#This Row],[Profit]]/Table1[[#This Row],[Sales]]</f>
        <v>8.249400479616309E-2</v>
      </c>
      <c r="U1055" s="2" t="s">
        <v>33</v>
      </c>
      <c r="V1055" s="2" t="s">
        <v>53</v>
      </c>
      <c r="W1055" s="2" t="s">
        <v>154</v>
      </c>
      <c r="X1055" s="2" t="s">
        <v>1864</v>
      </c>
      <c r="Y1055" s="2">
        <v>44052</v>
      </c>
      <c r="Z1055" s="10">
        <v>42141</v>
      </c>
      <c r="AA1055" s="14" t="str">
        <f>TEXT(Table1[[#This Row],[Order Date]],"mmmm")</f>
        <v>May</v>
      </c>
      <c r="AB1055" s="8" t="str">
        <f>TEXT(Table1[[#This Row],[Order Date]],"yyyy")</f>
        <v>2015</v>
      </c>
      <c r="AC1055" s="10">
        <v>42150</v>
      </c>
      <c r="AD1055" s="2">
        <v>0.68800000000000017</v>
      </c>
      <c r="AE1055" s="2">
        <v>1</v>
      </c>
      <c r="AF1055" s="2">
        <v>8.34</v>
      </c>
      <c r="AG1055" s="2">
        <v>86500</v>
      </c>
      <c r="AH1055" s="7" t="str">
        <f>IF(COUNTIF(Returns!$A$2:$A$1635,Orders!AG1055)&gt;0,"Returned","Not Returned")</f>
        <v>Not Returned</v>
      </c>
    </row>
    <row r="1056" spans="5:34" ht="12.75" customHeight="1" thickTop="1" thickBot="1">
      <c r="E1056" s="11">
        <v>23812</v>
      </c>
      <c r="F1056" s="12" t="s">
        <v>37</v>
      </c>
      <c r="G1056" s="12">
        <v>0.02</v>
      </c>
      <c r="H1056" s="12">
        <v>29.17</v>
      </c>
      <c r="I1056" s="12">
        <v>6.27</v>
      </c>
      <c r="J1056" s="12">
        <v>1910</v>
      </c>
      <c r="K1056" s="7" t="str">
        <f>IF(COUNTIF(Table1[Customer ID],Table1[[#This Row],[Customer ID]])&gt;1,"Repeat Customer","One-Time Customer")</f>
        <v>One-Time Customer</v>
      </c>
      <c r="L1056" s="12" t="s">
        <v>1865</v>
      </c>
      <c r="M1056" s="12" t="s">
        <v>49</v>
      </c>
      <c r="N1056" s="12" t="s">
        <v>40</v>
      </c>
      <c r="O1056" s="12" t="s">
        <v>29</v>
      </c>
      <c r="P1056" s="12" t="s">
        <v>109</v>
      </c>
      <c r="Q1056" s="12" t="s">
        <v>59</v>
      </c>
      <c r="R1056" s="12" t="s">
        <v>525</v>
      </c>
      <c r="S1056" s="12">
        <v>0.37</v>
      </c>
      <c r="T1056" s="7">
        <f>Table1[[#This Row],[Profit]]/Table1[[#This Row],[Sales]]</f>
        <v>0.58284902084649393</v>
      </c>
      <c r="U1056" s="12" t="s">
        <v>33</v>
      </c>
      <c r="V1056" s="12" t="s">
        <v>136</v>
      </c>
      <c r="W1056" s="12" t="s">
        <v>387</v>
      </c>
      <c r="X1056" s="12" t="s">
        <v>1866</v>
      </c>
      <c r="Y1056" s="12">
        <v>30269</v>
      </c>
      <c r="Z1056" s="13">
        <v>42005</v>
      </c>
      <c r="AA1056" s="14" t="str">
        <f>TEXT(Table1[[#This Row],[Order Date]],"mmmm")</f>
        <v>January</v>
      </c>
      <c r="AB1056" s="8" t="str">
        <f>TEXT(Table1[[#This Row],[Order Date]],"yyyy")</f>
        <v>2015</v>
      </c>
      <c r="AC1056" s="13">
        <v>42006</v>
      </c>
      <c r="AD1056" s="12">
        <v>36.905999999999999</v>
      </c>
      <c r="AE1056" s="12">
        <v>2</v>
      </c>
      <c r="AF1056" s="12">
        <v>63.32</v>
      </c>
      <c r="AG1056" s="12">
        <v>91371</v>
      </c>
      <c r="AH1056" s="7" t="str">
        <f>IF(COUNTIF(Returns!$A$2:$A$1635,Orders!AG1056)&gt;0,"Returned","Not Returned")</f>
        <v>Not Returned</v>
      </c>
    </row>
    <row r="1057" spans="5:34" ht="12.75" customHeight="1" thickTop="1" thickBot="1">
      <c r="E1057" s="9">
        <v>18962</v>
      </c>
      <c r="F1057" s="2" t="s">
        <v>47</v>
      </c>
      <c r="G1057" s="2">
        <v>0.03</v>
      </c>
      <c r="H1057" s="2">
        <v>11.99</v>
      </c>
      <c r="I1057" s="2">
        <v>5.99</v>
      </c>
      <c r="J1057" s="2">
        <v>1916</v>
      </c>
      <c r="K1057" s="7" t="str">
        <f>IF(COUNTIF(Table1[Customer ID],Table1[[#This Row],[Customer ID]])&gt;1,"Repeat Customer","One-Time Customer")</f>
        <v>Repeat Customer</v>
      </c>
      <c r="L1057" s="2" t="s">
        <v>1867</v>
      </c>
      <c r="M1057" s="2" t="s">
        <v>49</v>
      </c>
      <c r="N1057" s="2" t="s">
        <v>40</v>
      </c>
      <c r="O1057" s="2" t="s">
        <v>77</v>
      </c>
      <c r="P1057" s="2" t="s">
        <v>85</v>
      </c>
      <c r="Q1057" s="2" t="s">
        <v>86</v>
      </c>
      <c r="R1057" s="2" t="s">
        <v>1868</v>
      </c>
      <c r="S1057" s="2">
        <v>0.36</v>
      </c>
      <c r="T1057" s="7">
        <f>Table1[[#This Row],[Profit]]/Table1[[#This Row],[Sales]]</f>
        <v>-2.5803846153846157</v>
      </c>
      <c r="U1057" s="2" t="s">
        <v>33</v>
      </c>
      <c r="V1057" s="2" t="s">
        <v>136</v>
      </c>
      <c r="W1057" s="2" t="s">
        <v>958</v>
      </c>
      <c r="X1057" s="2" t="s">
        <v>1869</v>
      </c>
      <c r="Y1057" s="2">
        <v>72209</v>
      </c>
      <c r="Z1057" s="10">
        <v>42062</v>
      </c>
      <c r="AA1057" s="14" t="str">
        <f>TEXT(Table1[[#This Row],[Order Date]],"mmmm")</f>
        <v>February</v>
      </c>
      <c r="AB1057" s="8" t="str">
        <f>TEXT(Table1[[#This Row],[Order Date]],"yyyy")</f>
        <v>2015</v>
      </c>
      <c r="AC1057" s="10">
        <v>42063</v>
      </c>
      <c r="AD1057" s="2">
        <v>-216.02980000000002</v>
      </c>
      <c r="AE1057" s="2">
        <v>7</v>
      </c>
      <c r="AF1057" s="2">
        <v>83.72</v>
      </c>
      <c r="AG1057" s="2">
        <v>85893</v>
      </c>
      <c r="AH1057" s="7" t="str">
        <f>IF(COUNTIF(Returns!$A$2:$A$1635,Orders!AG1057)&gt;0,"Returned","Not Returned")</f>
        <v>Not Returned</v>
      </c>
    </row>
    <row r="1058" spans="5:34" ht="12.75" customHeight="1" thickTop="1" thickBot="1">
      <c r="E1058" s="11">
        <v>18016</v>
      </c>
      <c r="F1058" s="12" t="s">
        <v>25</v>
      </c>
      <c r="G1058" s="12">
        <v>0.01</v>
      </c>
      <c r="H1058" s="12">
        <v>125.99</v>
      </c>
      <c r="I1058" s="12">
        <v>8.99</v>
      </c>
      <c r="J1058" s="12">
        <v>1916</v>
      </c>
      <c r="K1058" s="7" t="str">
        <f>IF(COUNTIF(Table1[Customer ID],Table1[[#This Row],[Customer ID]])&gt;1,"Repeat Customer","One-Time Customer")</f>
        <v>Repeat Customer</v>
      </c>
      <c r="L1058" s="12" t="s">
        <v>1867</v>
      </c>
      <c r="M1058" s="12" t="s">
        <v>49</v>
      </c>
      <c r="N1058" s="12" t="s">
        <v>40</v>
      </c>
      <c r="O1058" s="12" t="s">
        <v>77</v>
      </c>
      <c r="P1058" s="12" t="s">
        <v>78</v>
      </c>
      <c r="Q1058" s="12" t="s">
        <v>59</v>
      </c>
      <c r="R1058" s="12" t="s">
        <v>856</v>
      </c>
      <c r="S1058" s="12">
        <v>0.55000000000000004</v>
      </c>
      <c r="T1058" s="7">
        <f>Table1[[#This Row],[Profit]]/Table1[[#This Row],[Sales]]</f>
        <v>-4.4957684093965035E-2</v>
      </c>
      <c r="U1058" s="12" t="s">
        <v>33</v>
      </c>
      <c r="V1058" s="12" t="s">
        <v>136</v>
      </c>
      <c r="W1058" s="12" t="s">
        <v>958</v>
      </c>
      <c r="X1058" s="12" t="s">
        <v>1869</v>
      </c>
      <c r="Y1058" s="12">
        <v>72209</v>
      </c>
      <c r="Z1058" s="13">
        <v>42110</v>
      </c>
      <c r="AA1058" s="14" t="str">
        <f>TEXT(Table1[[#This Row],[Order Date]],"mmmm")</f>
        <v>April</v>
      </c>
      <c r="AB1058" s="8" t="str">
        <f>TEXT(Table1[[#This Row],[Order Date]],"yyyy")</f>
        <v>2015</v>
      </c>
      <c r="AC1058" s="13">
        <v>42112</v>
      </c>
      <c r="AD1058" s="12">
        <v>-45.471999999999994</v>
      </c>
      <c r="AE1058" s="12">
        <v>9</v>
      </c>
      <c r="AF1058" s="12">
        <v>1011.44</v>
      </c>
      <c r="AG1058" s="12">
        <v>85895</v>
      </c>
      <c r="AH1058" s="7" t="str">
        <f>IF(COUNTIF(Returns!$A$2:$A$1635,Orders!AG1058)&gt;0,"Returned","Not Returned")</f>
        <v>Not Returned</v>
      </c>
    </row>
    <row r="1059" spans="5:34" ht="12.75" customHeight="1" thickTop="1" thickBot="1">
      <c r="E1059" s="9">
        <v>21000</v>
      </c>
      <c r="F1059" s="2" t="s">
        <v>56</v>
      </c>
      <c r="G1059" s="2">
        <v>0.08</v>
      </c>
      <c r="H1059" s="2">
        <v>18.7</v>
      </c>
      <c r="I1059" s="2">
        <v>8.99</v>
      </c>
      <c r="J1059" s="2">
        <v>1917</v>
      </c>
      <c r="K1059" s="7" t="str">
        <f>IF(COUNTIF(Table1[Customer ID],Table1[[#This Row],[Customer ID]])&gt;1,"Repeat Customer","One-Time Customer")</f>
        <v>Repeat Customer</v>
      </c>
      <c r="L1059" s="2" t="s">
        <v>1870</v>
      </c>
      <c r="M1059" s="2" t="s">
        <v>49</v>
      </c>
      <c r="N1059" s="2" t="s">
        <v>40</v>
      </c>
      <c r="O1059" s="2" t="s">
        <v>41</v>
      </c>
      <c r="P1059" s="2" t="s">
        <v>50</v>
      </c>
      <c r="Q1059" s="2" t="s">
        <v>51</v>
      </c>
      <c r="R1059" s="2" t="s">
        <v>1871</v>
      </c>
      <c r="S1059" s="2">
        <v>0.47</v>
      </c>
      <c r="T1059" s="7">
        <f>Table1[[#This Row],[Profit]]/Table1[[#This Row],[Sales]]</f>
        <v>0.12203282159872951</v>
      </c>
      <c r="U1059" s="2" t="s">
        <v>33</v>
      </c>
      <c r="V1059" s="2" t="s">
        <v>136</v>
      </c>
      <c r="W1059" s="2" t="s">
        <v>958</v>
      </c>
      <c r="X1059" s="2" t="s">
        <v>1872</v>
      </c>
      <c r="Y1059" s="2">
        <v>72113</v>
      </c>
      <c r="Z1059" s="10">
        <v>42090</v>
      </c>
      <c r="AA1059" s="14" t="str">
        <f>TEXT(Table1[[#This Row],[Order Date]],"mmmm")</f>
        <v>March</v>
      </c>
      <c r="AB1059" s="8" t="str">
        <f>TEXT(Table1[[#This Row],[Order Date]],"yyyy")</f>
        <v>2015</v>
      </c>
      <c r="AC1059" s="10">
        <v>42091</v>
      </c>
      <c r="AD1059" s="2">
        <v>16.136400000000002</v>
      </c>
      <c r="AE1059" s="2">
        <v>7</v>
      </c>
      <c r="AF1059" s="2">
        <v>132.22999999999999</v>
      </c>
      <c r="AG1059" s="2">
        <v>85894</v>
      </c>
      <c r="AH1059" s="7" t="str">
        <f>IF(COUNTIF(Returns!$A$2:$A$1635,Orders!AG1059)&gt;0,"Returned","Not Returned")</f>
        <v>Not Returned</v>
      </c>
    </row>
    <row r="1060" spans="5:34" ht="12.75" customHeight="1" thickTop="1" thickBot="1">
      <c r="E1060" s="11">
        <v>19967</v>
      </c>
      <c r="F1060" s="12" t="s">
        <v>25</v>
      </c>
      <c r="G1060" s="12">
        <v>0.08</v>
      </c>
      <c r="H1060" s="12">
        <v>22.23</v>
      </c>
      <c r="I1060" s="12">
        <v>3.63</v>
      </c>
      <c r="J1060" s="12">
        <v>1917</v>
      </c>
      <c r="K1060" s="7" t="str">
        <f>IF(COUNTIF(Table1[Customer ID],Table1[[#This Row],[Customer ID]])&gt;1,"Repeat Customer","One-Time Customer")</f>
        <v>Repeat Customer</v>
      </c>
      <c r="L1060" s="12" t="s">
        <v>1870</v>
      </c>
      <c r="M1060" s="12" t="s">
        <v>49</v>
      </c>
      <c r="N1060" s="12" t="s">
        <v>40</v>
      </c>
      <c r="O1060" s="12" t="s">
        <v>41</v>
      </c>
      <c r="P1060" s="12" t="s">
        <v>50</v>
      </c>
      <c r="Q1060" s="12" t="s">
        <v>51</v>
      </c>
      <c r="R1060" s="12" t="s">
        <v>1873</v>
      </c>
      <c r="S1060" s="12">
        <v>0.52</v>
      </c>
      <c r="T1060" s="7">
        <f>Table1[[#This Row],[Profit]]/Table1[[#This Row],[Sales]]</f>
        <v>-0.14077877620881471</v>
      </c>
      <c r="U1060" s="12" t="s">
        <v>33</v>
      </c>
      <c r="V1060" s="12" t="s">
        <v>136</v>
      </c>
      <c r="W1060" s="12" t="s">
        <v>958</v>
      </c>
      <c r="X1060" s="12" t="s">
        <v>1872</v>
      </c>
      <c r="Y1060" s="12">
        <v>72113</v>
      </c>
      <c r="Z1060" s="13">
        <v>42064</v>
      </c>
      <c r="AA1060" s="14" t="str">
        <f>TEXT(Table1[[#This Row],[Order Date]],"mmmm")</f>
        <v>March</v>
      </c>
      <c r="AB1060" s="8" t="str">
        <f>TEXT(Table1[[#This Row],[Order Date]],"yyyy")</f>
        <v>2015</v>
      </c>
      <c r="AC1060" s="13">
        <v>42066</v>
      </c>
      <c r="AD1060" s="12">
        <v>-29.61</v>
      </c>
      <c r="AE1060" s="12">
        <v>10</v>
      </c>
      <c r="AF1060" s="12">
        <v>210.33</v>
      </c>
      <c r="AG1060" s="12">
        <v>85897</v>
      </c>
      <c r="AH1060" s="7" t="str">
        <f>IF(COUNTIF(Returns!$A$2:$A$1635,Orders!AG1060)&gt;0,"Returned","Not Returned")</f>
        <v>Not Returned</v>
      </c>
    </row>
    <row r="1061" spans="5:34" ht="12.75" customHeight="1" thickTop="1" thickBot="1">
      <c r="E1061" s="9">
        <v>22246</v>
      </c>
      <c r="F1061" s="2" t="s">
        <v>106</v>
      </c>
      <c r="G1061" s="2">
        <v>0.1</v>
      </c>
      <c r="H1061" s="2">
        <v>10.44</v>
      </c>
      <c r="I1061" s="2">
        <v>5.75</v>
      </c>
      <c r="J1061" s="2">
        <v>1918</v>
      </c>
      <c r="K1061" s="7" t="str">
        <f>IF(COUNTIF(Table1[Customer ID],Table1[[#This Row],[Customer ID]])&gt;1,"Repeat Customer","One-Time Customer")</f>
        <v>One-Time Customer</v>
      </c>
      <c r="L1061" s="2" t="s">
        <v>1874</v>
      </c>
      <c r="M1061" s="2" t="s">
        <v>27</v>
      </c>
      <c r="N1061" s="2" t="s">
        <v>40</v>
      </c>
      <c r="O1061" s="2" t="s">
        <v>29</v>
      </c>
      <c r="P1061" s="2" t="s">
        <v>109</v>
      </c>
      <c r="Q1061" s="2" t="s">
        <v>59</v>
      </c>
      <c r="R1061" s="2" t="s">
        <v>1875</v>
      </c>
      <c r="S1061" s="2">
        <v>0.39</v>
      </c>
      <c r="T1061" s="7">
        <f>Table1[[#This Row],[Profit]]/Table1[[#This Row],[Sales]]</f>
        <v>0.74817900499880974</v>
      </c>
      <c r="U1061" s="2" t="s">
        <v>33</v>
      </c>
      <c r="V1061" s="2" t="s">
        <v>136</v>
      </c>
      <c r="W1061" s="2" t="s">
        <v>958</v>
      </c>
      <c r="X1061" s="2" t="s">
        <v>1876</v>
      </c>
      <c r="Y1061" s="2">
        <v>72450</v>
      </c>
      <c r="Z1061" s="10">
        <v>42098</v>
      </c>
      <c r="AA1061" s="14" t="str">
        <f>TEXT(Table1[[#This Row],[Order Date]],"mmmm")</f>
        <v>April</v>
      </c>
      <c r="AB1061" s="8" t="str">
        <f>TEXT(Table1[[#This Row],[Order Date]],"yyyy")</f>
        <v>2015</v>
      </c>
      <c r="AC1061" s="10">
        <v>42105</v>
      </c>
      <c r="AD1061" s="2">
        <v>125.72399999999999</v>
      </c>
      <c r="AE1061" s="2">
        <v>17</v>
      </c>
      <c r="AF1061" s="2">
        <v>168.04</v>
      </c>
      <c r="AG1061" s="2">
        <v>85898</v>
      </c>
      <c r="AH1061" s="7" t="str">
        <f>IF(COUNTIF(Returns!$A$2:$A$1635,Orders!AG1061)&gt;0,"Returned","Not Returned")</f>
        <v>Not Returned</v>
      </c>
    </row>
    <row r="1062" spans="5:34" ht="12.75" customHeight="1" thickTop="1" thickBot="1">
      <c r="E1062" s="11">
        <v>24971</v>
      </c>
      <c r="F1062" s="12" t="s">
        <v>25</v>
      </c>
      <c r="G1062" s="12">
        <v>0</v>
      </c>
      <c r="H1062" s="12">
        <v>195.99</v>
      </c>
      <c r="I1062" s="12">
        <v>8.99</v>
      </c>
      <c r="J1062" s="12">
        <v>1919</v>
      </c>
      <c r="K1062" s="7" t="str">
        <f>IF(COUNTIF(Table1[Customer ID],Table1[[#This Row],[Customer ID]])&gt;1,"Repeat Customer","One-Time Customer")</f>
        <v>One-Time Customer</v>
      </c>
      <c r="L1062" s="12" t="s">
        <v>1877</v>
      </c>
      <c r="M1062" s="12" t="s">
        <v>49</v>
      </c>
      <c r="N1062" s="12" t="s">
        <v>40</v>
      </c>
      <c r="O1062" s="12" t="s">
        <v>77</v>
      </c>
      <c r="P1062" s="12" t="s">
        <v>78</v>
      </c>
      <c r="Q1062" s="12" t="s">
        <v>59</v>
      </c>
      <c r="R1062" s="12" t="s">
        <v>734</v>
      </c>
      <c r="S1062" s="12">
        <v>0.6</v>
      </c>
      <c r="T1062" s="7">
        <f>Table1[[#This Row],[Profit]]/Table1[[#This Row],[Sales]]</f>
        <v>0.13011450511365566</v>
      </c>
      <c r="U1062" s="12" t="s">
        <v>33</v>
      </c>
      <c r="V1062" s="12" t="s">
        <v>136</v>
      </c>
      <c r="W1062" s="12" t="s">
        <v>958</v>
      </c>
      <c r="X1062" s="12" t="s">
        <v>1878</v>
      </c>
      <c r="Y1062" s="12">
        <v>71603</v>
      </c>
      <c r="Z1062" s="13">
        <v>42059</v>
      </c>
      <c r="AA1062" s="14" t="str">
        <f>TEXT(Table1[[#This Row],[Order Date]],"mmmm")</f>
        <v>February</v>
      </c>
      <c r="AB1062" s="8" t="str">
        <f>TEXT(Table1[[#This Row],[Order Date]],"yyyy")</f>
        <v>2015</v>
      </c>
      <c r="AC1062" s="13">
        <v>42060</v>
      </c>
      <c r="AD1062" s="12">
        <v>114.88199999999999</v>
      </c>
      <c r="AE1062" s="12">
        <v>5</v>
      </c>
      <c r="AF1062" s="12">
        <v>882.93</v>
      </c>
      <c r="AG1062" s="12">
        <v>85896</v>
      </c>
      <c r="AH1062" s="7" t="str">
        <f>IF(COUNTIF(Returns!$A$2:$A$1635,Orders!AG1062)&gt;0,"Returned","Not Returned")</f>
        <v>Not Returned</v>
      </c>
    </row>
    <row r="1063" spans="5:34" ht="12.75" customHeight="1" thickTop="1" thickBot="1">
      <c r="E1063" s="9">
        <v>21563</v>
      </c>
      <c r="F1063" s="2" t="s">
        <v>25</v>
      </c>
      <c r="G1063" s="2">
        <v>0.02</v>
      </c>
      <c r="H1063" s="2">
        <v>259.70999999999998</v>
      </c>
      <c r="I1063" s="2">
        <v>66.67</v>
      </c>
      <c r="J1063" s="2">
        <v>1927</v>
      </c>
      <c r="K1063" s="7" t="str">
        <f>IF(COUNTIF(Table1[Customer ID],Table1[[#This Row],[Customer ID]])&gt;1,"Repeat Customer","One-Time Customer")</f>
        <v>One-Time Customer</v>
      </c>
      <c r="L1063" s="2" t="s">
        <v>1879</v>
      </c>
      <c r="M1063" s="2" t="s">
        <v>39</v>
      </c>
      <c r="N1063" s="2" t="s">
        <v>40</v>
      </c>
      <c r="O1063" s="2" t="s">
        <v>41</v>
      </c>
      <c r="P1063" s="2" t="s">
        <v>152</v>
      </c>
      <c r="Q1063" s="2" t="s">
        <v>121</v>
      </c>
      <c r="R1063" s="2" t="s">
        <v>342</v>
      </c>
      <c r="S1063" s="2">
        <v>0.65</v>
      </c>
      <c r="T1063" s="7">
        <f>Table1[[#This Row],[Profit]]/Table1[[#This Row],[Sales]]</f>
        <v>-8.2224055999772349E-3</v>
      </c>
      <c r="U1063" s="2" t="s">
        <v>33</v>
      </c>
      <c r="V1063" s="2" t="s">
        <v>136</v>
      </c>
      <c r="W1063" s="2" t="s">
        <v>932</v>
      </c>
      <c r="X1063" s="2" t="s">
        <v>1576</v>
      </c>
      <c r="Y1063" s="2">
        <v>29611</v>
      </c>
      <c r="Z1063" s="10">
        <v>42041</v>
      </c>
      <c r="AA1063" s="14" t="str">
        <f>TEXT(Table1[[#This Row],[Order Date]],"mmmm")</f>
        <v>February</v>
      </c>
      <c r="AB1063" s="8" t="str">
        <f>TEXT(Table1[[#This Row],[Order Date]],"yyyy")</f>
        <v>2015</v>
      </c>
      <c r="AC1063" s="10">
        <v>42041</v>
      </c>
      <c r="AD1063" s="2">
        <v>-14.448</v>
      </c>
      <c r="AE1063" s="2">
        <v>8</v>
      </c>
      <c r="AF1063" s="2">
        <v>1757.15</v>
      </c>
      <c r="AG1063" s="2">
        <v>88579</v>
      </c>
      <c r="AH1063" s="7" t="str">
        <f>IF(COUNTIF(Returns!$A$2:$A$1635,Orders!AG1063)&gt;0,"Returned","Not Returned")</f>
        <v>Not Returned</v>
      </c>
    </row>
    <row r="1064" spans="5:34" ht="12.75" customHeight="1" thickTop="1" thickBot="1">
      <c r="E1064" s="11">
        <v>22686</v>
      </c>
      <c r="F1064" s="12" t="s">
        <v>37</v>
      </c>
      <c r="G1064" s="12">
        <v>0.1</v>
      </c>
      <c r="H1064" s="12">
        <v>1889.99</v>
      </c>
      <c r="I1064" s="12">
        <v>19.989999999999998</v>
      </c>
      <c r="J1064" s="12">
        <v>1928</v>
      </c>
      <c r="K1064" s="7" t="str">
        <f>IF(COUNTIF(Table1[Customer ID],Table1[[#This Row],[Customer ID]])&gt;1,"Repeat Customer","One-Time Customer")</f>
        <v>One-Time Customer</v>
      </c>
      <c r="L1064" s="12" t="s">
        <v>1880</v>
      </c>
      <c r="M1064" s="12" t="s">
        <v>49</v>
      </c>
      <c r="N1064" s="12" t="s">
        <v>40</v>
      </c>
      <c r="O1064" s="12" t="s">
        <v>29</v>
      </c>
      <c r="P1064" s="12" t="s">
        <v>109</v>
      </c>
      <c r="Q1064" s="12" t="s">
        <v>59</v>
      </c>
      <c r="R1064" s="12" t="s">
        <v>1881</v>
      </c>
      <c r="S1064" s="12">
        <v>0.36</v>
      </c>
      <c r="T1064" s="7">
        <f>Table1[[#This Row],[Profit]]/Table1[[#This Row],[Sales]]</f>
        <v>-2.3821414973908758E-2</v>
      </c>
      <c r="U1064" s="12" t="s">
        <v>33</v>
      </c>
      <c r="V1064" s="12" t="s">
        <v>136</v>
      </c>
      <c r="W1064" s="12" t="s">
        <v>932</v>
      </c>
      <c r="X1064" s="12" t="s">
        <v>1882</v>
      </c>
      <c r="Y1064" s="12">
        <v>29651</v>
      </c>
      <c r="Z1064" s="13">
        <v>42025</v>
      </c>
      <c r="AA1064" s="14" t="str">
        <f>TEXT(Table1[[#This Row],[Order Date]],"mmmm")</f>
        <v>January</v>
      </c>
      <c r="AB1064" s="8" t="str">
        <f>TEXT(Table1[[#This Row],[Order Date]],"yyyy")</f>
        <v>2015</v>
      </c>
      <c r="AC1064" s="13">
        <v>42025</v>
      </c>
      <c r="AD1064" s="12">
        <v>-42.545999999999999</v>
      </c>
      <c r="AE1064" s="12">
        <v>1</v>
      </c>
      <c r="AF1064" s="12">
        <v>1786.04</v>
      </c>
      <c r="AG1064" s="12">
        <v>88580</v>
      </c>
      <c r="AH1064" s="7" t="str">
        <f>IF(COUNTIF(Returns!$A$2:$A$1635,Orders!AG1064)&gt;0,"Returned","Not Returned")</f>
        <v>Not Returned</v>
      </c>
    </row>
    <row r="1065" spans="5:34" ht="12.75" customHeight="1" thickTop="1" thickBot="1">
      <c r="E1065" s="9">
        <v>18159</v>
      </c>
      <c r="F1065" s="2" t="s">
        <v>106</v>
      </c>
      <c r="G1065" s="2">
        <v>0.06</v>
      </c>
      <c r="H1065" s="2">
        <v>3.58</v>
      </c>
      <c r="I1065" s="2">
        <v>1.63</v>
      </c>
      <c r="J1065" s="2">
        <v>1933</v>
      </c>
      <c r="K1065" s="7" t="str">
        <f>IF(COUNTIF(Table1[Customer ID],Table1[[#This Row],[Customer ID]])&gt;1,"Repeat Customer","One-Time Customer")</f>
        <v>One-Time Customer</v>
      </c>
      <c r="L1065" s="2" t="s">
        <v>1883</v>
      </c>
      <c r="M1065" s="2" t="s">
        <v>49</v>
      </c>
      <c r="N1065" s="2" t="s">
        <v>28</v>
      </c>
      <c r="O1065" s="2" t="s">
        <v>29</v>
      </c>
      <c r="P1065" s="2" t="s">
        <v>66</v>
      </c>
      <c r="Q1065" s="2" t="s">
        <v>31</v>
      </c>
      <c r="R1065" s="2" t="s">
        <v>67</v>
      </c>
      <c r="S1065" s="2">
        <v>0.36</v>
      </c>
      <c r="T1065" s="7">
        <f>Table1[[#This Row],[Profit]]/Table1[[#This Row],[Sales]]</f>
        <v>0.40276179516685851</v>
      </c>
      <c r="U1065" s="2" t="s">
        <v>33</v>
      </c>
      <c r="V1065" s="2" t="s">
        <v>61</v>
      </c>
      <c r="W1065" s="2" t="s">
        <v>130</v>
      </c>
      <c r="X1065" s="2" t="s">
        <v>1884</v>
      </c>
      <c r="Y1065" s="2">
        <v>75043</v>
      </c>
      <c r="Z1065" s="10">
        <v>42113</v>
      </c>
      <c r="AA1065" s="14" t="str">
        <f>TEXT(Table1[[#This Row],[Order Date]],"mmmm")</f>
        <v>April</v>
      </c>
      <c r="AB1065" s="8" t="str">
        <f>TEXT(Table1[[#This Row],[Order Date]],"yyyy")</f>
        <v>2015</v>
      </c>
      <c r="AC1065" s="10">
        <v>42117</v>
      </c>
      <c r="AD1065" s="2">
        <v>14</v>
      </c>
      <c r="AE1065" s="2">
        <v>10</v>
      </c>
      <c r="AF1065" s="2">
        <v>34.76</v>
      </c>
      <c r="AG1065" s="2">
        <v>86687</v>
      </c>
      <c r="AH1065" s="7" t="str">
        <f>IF(COUNTIF(Returns!$A$2:$A$1635,Orders!AG1065)&gt;0,"Returned","Not Returned")</f>
        <v>Not Returned</v>
      </c>
    </row>
    <row r="1066" spans="5:34" ht="12.75" customHeight="1" thickTop="1" thickBot="1">
      <c r="E1066" s="11">
        <v>19697</v>
      </c>
      <c r="F1066" s="12" t="s">
        <v>106</v>
      </c>
      <c r="G1066" s="12">
        <v>0.04</v>
      </c>
      <c r="H1066" s="12">
        <v>180.98</v>
      </c>
      <c r="I1066" s="12">
        <v>30</v>
      </c>
      <c r="J1066" s="12">
        <v>1934</v>
      </c>
      <c r="K1066" s="7" t="str">
        <f>IF(COUNTIF(Table1[Customer ID],Table1[[#This Row],[Customer ID]])&gt;1,"Repeat Customer","One-Time Customer")</f>
        <v>One-Time Customer</v>
      </c>
      <c r="L1066" s="12" t="s">
        <v>1885</v>
      </c>
      <c r="M1066" s="12" t="s">
        <v>39</v>
      </c>
      <c r="N1066" s="12" t="s">
        <v>40</v>
      </c>
      <c r="O1066" s="12" t="s">
        <v>41</v>
      </c>
      <c r="P1066" s="12" t="s">
        <v>42</v>
      </c>
      <c r="Q1066" s="12" t="s">
        <v>43</v>
      </c>
      <c r="R1066" s="12" t="s">
        <v>1886</v>
      </c>
      <c r="S1066" s="12">
        <v>0.69</v>
      </c>
      <c r="T1066" s="7">
        <f>Table1[[#This Row],[Profit]]/Table1[[#This Row],[Sales]]</f>
        <v>9.434345232796236E-2</v>
      </c>
      <c r="U1066" s="12" t="s">
        <v>33</v>
      </c>
      <c r="V1066" s="12" t="s">
        <v>61</v>
      </c>
      <c r="W1066" s="12" t="s">
        <v>130</v>
      </c>
      <c r="X1066" s="12" t="s">
        <v>883</v>
      </c>
      <c r="Y1066" s="12">
        <v>78626</v>
      </c>
      <c r="Z1066" s="13">
        <v>42154</v>
      </c>
      <c r="AA1066" s="14" t="str">
        <f>TEXT(Table1[[#This Row],[Order Date]],"mmmm")</f>
        <v>May</v>
      </c>
      <c r="AB1066" s="8" t="str">
        <f>TEXT(Table1[[#This Row],[Order Date]],"yyyy")</f>
        <v>2015</v>
      </c>
      <c r="AC1066" s="13">
        <v>42154</v>
      </c>
      <c r="AD1066" s="12">
        <v>52.988000000000056</v>
      </c>
      <c r="AE1066" s="12">
        <v>3</v>
      </c>
      <c r="AF1066" s="12">
        <v>561.65</v>
      </c>
      <c r="AG1066" s="12">
        <v>86688</v>
      </c>
      <c r="AH1066" s="7" t="str">
        <f>IF(COUNTIF(Returns!$A$2:$A$1635,Orders!AG1066)&gt;0,"Returned","Not Returned")</f>
        <v>Not Returned</v>
      </c>
    </row>
    <row r="1067" spans="5:34" ht="12.75" customHeight="1" thickTop="1" thickBot="1">
      <c r="E1067" s="9">
        <v>19780</v>
      </c>
      <c r="F1067" s="2" t="s">
        <v>47</v>
      </c>
      <c r="G1067" s="2">
        <v>0.01</v>
      </c>
      <c r="H1067" s="2">
        <v>42.98</v>
      </c>
      <c r="I1067" s="2">
        <v>4.62</v>
      </c>
      <c r="J1067" s="2">
        <v>1935</v>
      </c>
      <c r="K1067" s="7" t="str">
        <f>IF(COUNTIF(Table1[Customer ID],Table1[[#This Row],[Customer ID]])&gt;1,"Repeat Customer","One-Time Customer")</f>
        <v>Repeat Customer</v>
      </c>
      <c r="L1067" s="2" t="s">
        <v>1887</v>
      </c>
      <c r="M1067" s="2" t="s">
        <v>27</v>
      </c>
      <c r="N1067" s="2" t="s">
        <v>28</v>
      </c>
      <c r="O1067" s="2" t="s">
        <v>29</v>
      </c>
      <c r="P1067" s="2" t="s">
        <v>257</v>
      </c>
      <c r="Q1067" s="2" t="s">
        <v>59</v>
      </c>
      <c r="R1067" s="2" t="s">
        <v>1888</v>
      </c>
      <c r="S1067" s="2">
        <v>0.56000000000000005</v>
      </c>
      <c r="T1067" s="7">
        <f>Table1[[#This Row],[Profit]]/Table1[[#This Row],[Sales]]</f>
        <v>0.69</v>
      </c>
      <c r="U1067" s="2" t="s">
        <v>33</v>
      </c>
      <c r="V1067" s="2" t="s">
        <v>61</v>
      </c>
      <c r="W1067" s="2" t="s">
        <v>130</v>
      </c>
      <c r="X1067" s="2" t="s">
        <v>1889</v>
      </c>
      <c r="Y1067" s="2">
        <v>75051</v>
      </c>
      <c r="Z1067" s="10">
        <v>42102</v>
      </c>
      <c r="AA1067" s="14" t="str">
        <f>TEXT(Table1[[#This Row],[Order Date]],"mmmm")</f>
        <v>April</v>
      </c>
      <c r="AB1067" s="8" t="str">
        <f>TEXT(Table1[[#This Row],[Order Date]],"yyyy")</f>
        <v>2015</v>
      </c>
      <c r="AC1067" s="10">
        <v>42104</v>
      </c>
      <c r="AD1067" s="2">
        <v>285.47370000000001</v>
      </c>
      <c r="AE1067" s="2">
        <v>9</v>
      </c>
      <c r="AF1067" s="2">
        <v>413.73</v>
      </c>
      <c r="AG1067" s="2">
        <v>86686</v>
      </c>
      <c r="AH1067" s="7" t="str">
        <f>IF(COUNTIF(Returns!$A$2:$A$1635,Orders!AG1067)&gt;0,"Returned","Not Returned")</f>
        <v>Not Returned</v>
      </c>
    </row>
    <row r="1068" spans="5:34" ht="12.75" customHeight="1" thickTop="1" thickBot="1">
      <c r="E1068" s="11">
        <v>19698</v>
      </c>
      <c r="F1068" s="12" t="s">
        <v>106</v>
      </c>
      <c r="G1068" s="12">
        <v>0.06</v>
      </c>
      <c r="H1068" s="12">
        <v>3.25</v>
      </c>
      <c r="I1068" s="12">
        <v>49</v>
      </c>
      <c r="J1068" s="12">
        <v>1935</v>
      </c>
      <c r="K1068" s="7" t="str">
        <f>IF(COUNTIF(Table1[Customer ID],Table1[[#This Row],[Customer ID]])&gt;1,"Repeat Customer","One-Time Customer")</f>
        <v>Repeat Customer</v>
      </c>
      <c r="L1068" s="12" t="s">
        <v>1887</v>
      </c>
      <c r="M1068" s="12" t="s">
        <v>49</v>
      </c>
      <c r="N1068" s="12" t="s">
        <v>40</v>
      </c>
      <c r="O1068" s="12" t="s">
        <v>29</v>
      </c>
      <c r="P1068" s="12" t="s">
        <v>257</v>
      </c>
      <c r="Q1068" s="12" t="s">
        <v>236</v>
      </c>
      <c r="R1068" s="12" t="s">
        <v>1890</v>
      </c>
      <c r="S1068" s="12">
        <v>0.56000000000000005</v>
      </c>
      <c r="T1068" s="7">
        <f>Table1[[#This Row],[Profit]]/Table1[[#This Row],[Sales]]</f>
        <v>0.18899280575539584</v>
      </c>
      <c r="U1068" s="12" t="s">
        <v>33</v>
      </c>
      <c r="V1068" s="12" t="s">
        <v>61</v>
      </c>
      <c r="W1068" s="12" t="s">
        <v>130</v>
      </c>
      <c r="X1068" s="12" t="s">
        <v>1889</v>
      </c>
      <c r="Y1068" s="12">
        <v>75051</v>
      </c>
      <c r="Z1068" s="13">
        <v>42154</v>
      </c>
      <c r="AA1068" s="14" t="str">
        <f>TEXT(Table1[[#This Row],[Order Date]],"mmmm")</f>
        <v>May</v>
      </c>
      <c r="AB1068" s="8" t="str">
        <f>TEXT(Table1[[#This Row],[Order Date]],"yyyy")</f>
        <v>2015</v>
      </c>
      <c r="AC1068" s="13">
        <v>42160</v>
      </c>
      <c r="AD1068" s="12">
        <v>10.50800000000001</v>
      </c>
      <c r="AE1068" s="12">
        <v>2</v>
      </c>
      <c r="AF1068" s="12">
        <v>55.6</v>
      </c>
      <c r="AG1068" s="12">
        <v>86688</v>
      </c>
      <c r="AH1068" s="7" t="str">
        <f>IF(COUNTIF(Returns!$A$2:$A$1635,Orders!AG1068)&gt;0,"Returned","Not Returned")</f>
        <v>Not Returned</v>
      </c>
    </row>
    <row r="1069" spans="5:34" ht="12.75" customHeight="1" thickTop="1" thickBot="1">
      <c r="E1069" s="9">
        <v>19699</v>
      </c>
      <c r="F1069" s="2" t="s">
        <v>106</v>
      </c>
      <c r="G1069" s="2">
        <v>0.01</v>
      </c>
      <c r="H1069" s="2">
        <v>110.98</v>
      </c>
      <c r="I1069" s="2">
        <v>13.99</v>
      </c>
      <c r="J1069" s="2">
        <v>1935</v>
      </c>
      <c r="K1069" s="7" t="str">
        <f>IF(COUNTIF(Table1[Customer ID],Table1[[#This Row],[Customer ID]])&gt;1,"Repeat Customer","One-Time Customer")</f>
        <v>Repeat Customer</v>
      </c>
      <c r="L1069" s="2" t="s">
        <v>1887</v>
      </c>
      <c r="M1069" s="2" t="s">
        <v>49</v>
      </c>
      <c r="N1069" s="2" t="s">
        <v>40</v>
      </c>
      <c r="O1069" s="2" t="s">
        <v>41</v>
      </c>
      <c r="P1069" s="2" t="s">
        <v>50</v>
      </c>
      <c r="Q1069" s="2" t="s">
        <v>86</v>
      </c>
      <c r="R1069" s="2" t="s">
        <v>1891</v>
      </c>
      <c r="S1069" s="2">
        <v>0.69</v>
      </c>
      <c r="T1069" s="7">
        <f>Table1[[#This Row],[Profit]]/Table1[[#This Row],[Sales]]</f>
        <v>0.69</v>
      </c>
      <c r="U1069" s="2" t="s">
        <v>33</v>
      </c>
      <c r="V1069" s="2" t="s">
        <v>61</v>
      </c>
      <c r="W1069" s="2" t="s">
        <v>130</v>
      </c>
      <c r="X1069" s="2" t="s">
        <v>1889</v>
      </c>
      <c r="Y1069" s="2">
        <v>75051</v>
      </c>
      <c r="Z1069" s="10">
        <v>42154</v>
      </c>
      <c r="AA1069" s="14" t="str">
        <f>TEXT(Table1[[#This Row],[Order Date]],"mmmm")</f>
        <v>May</v>
      </c>
      <c r="AB1069" s="8" t="str">
        <f>TEXT(Table1[[#This Row],[Order Date]],"yyyy")</f>
        <v>2015</v>
      </c>
      <c r="AC1069" s="10">
        <v>42159</v>
      </c>
      <c r="AD1069" s="2">
        <v>1448.7309</v>
      </c>
      <c r="AE1069" s="2">
        <v>19</v>
      </c>
      <c r="AF1069" s="2">
        <v>2099.61</v>
      </c>
      <c r="AG1069" s="2">
        <v>86688</v>
      </c>
      <c r="AH1069" s="7" t="str">
        <f>IF(COUNTIF(Returns!$A$2:$A$1635,Orders!AG1069)&gt;0,"Returned","Not Returned")</f>
        <v>Not Returned</v>
      </c>
    </row>
    <row r="1070" spans="5:34" ht="12.75" customHeight="1" thickTop="1" thickBot="1">
      <c r="E1070" s="11">
        <v>19700</v>
      </c>
      <c r="F1070" s="12" t="s">
        <v>106</v>
      </c>
      <c r="G1070" s="12">
        <v>0.05</v>
      </c>
      <c r="H1070" s="12">
        <v>3.95</v>
      </c>
      <c r="I1070" s="12">
        <v>2</v>
      </c>
      <c r="J1070" s="12">
        <v>1935</v>
      </c>
      <c r="K1070" s="7" t="str">
        <f>IF(COUNTIF(Table1[Customer ID],Table1[[#This Row],[Customer ID]])&gt;1,"Repeat Customer","One-Time Customer")</f>
        <v>Repeat Customer</v>
      </c>
      <c r="L1070" s="12" t="s">
        <v>1887</v>
      </c>
      <c r="M1070" s="12" t="s">
        <v>27</v>
      </c>
      <c r="N1070" s="12" t="s">
        <v>40</v>
      </c>
      <c r="O1070" s="12" t="s">
        <v>29</v>
      </c>
      <c r="P1070" s="12" t="s">
        <v>66</v>
      </c>
      <c r="Q1070" s="12" t="s">
        <v>31</v>
      </c>
      <c r="R1070" s="12" t="s">
        <v>1353</v>
      </c>
      <c r="S1070" s="12">
        <v>0.53</v>
      </c>
      <c r="T1070" s="7">
        <f>Table1[[#This Row],[Profit]]/Table1[[#This Row],[Sales]]</f>
        <v>1.0393374741200834E-2</v>
      </c>
      <c r="U1070" s="12" t="s">
        <v>33</v>
      </c>
      <c r="V1070" s="12" t="s">
        <v>61</v>
      </c>
      <c r="W1070" s="12" t="s">
        <v>130</v>
      </c>
      <c r="X1070" s="12" t="s">
        <v>1889</v>
      </c>
      <c r="Y1070" s="12">
        <v>75051</v>
      </c>
      <c r="Z1070" s="13">
        <v>42154</v>
      </c>
      <c r="AA1070" s="14" t="str">
        <f>TEXT(Table1[[#This Row],[Order Date]],"mmmm")</f>
        <v>May</v>
      </c>
      <c r="AB1070" s="8" t="str">
        <f>TEXT(Table1[[#This Row],[Order Date]],"yyyy")</f>
        <v>2015</v>
      </c>
      <c r="AC1070" s="13">
        <v>42162</v>
      </c>
      <c r="AD1070" s="12">
        <v>1.0040000000000004</v>
      </c>
      <c r="AE1070" s="12">
        <v>23</v>
      </c>
      <c r="AF1070" s="12">
        <v>96.6</v>
      </c>
      <c r="AG1070" s="12">
        <v>86688</v>
      </c>
      <c r="AH1070" s="7" t="str">
        <f>IF(COUNTIF(Returns!$A$2:$A$1635,Orders!AG1070)&gt;0,"Returned","Not Returned")</f>
        <v>Not Returned</v>
      </c>
    </row>
    <row r="1071" spans="5:34" ht="12.75" customHeight="1" thickTop="1" thickBot="1">
      <c r="E1071" s="9">
        <v>23551</v>
      </c>
      <c r="F1071" s="2" t="s">
        <v>56</v>
      </c>
      <c r="G1071" s="2">
        <v>0.1</v>
      </c>
      <c r="H1071" s="2">
        <v>152.47999999999999</v>
      </c>
      <c r="I1071" s="2">
        <v>4</v>
      </c>
      <c r="J1071" s="2">
        <v>1938</v>
      </c>
      <c r="K1071" s="7" t="str">
        <f>IF(COUNTIF(Table1[Customer ID],Table1[[#This Row],[Customer ID]])&gt;1,"Repeat Customer","One-Time Customer")</f>
        <v>One-Time Customer</v>
      </c>
      <c r="L1071" s="2" t="s">
        <v>1892</v>
      </c>
      <c r="M1071" s="2" t="s">
        <v>27</v>
      </c>
      <c r="N1071" s="2" t="s">
        <v>28</v>
      </c>
      <c r="O1071" s="2" t="s">
        <v>77</v>
      </c>
      <c r="P1071" s="2" t="s">
        <v>180</v>
      </c>
      <c r="Q1071" s="2" t="s">
        <v>59</v>
      </c>
      <c r="R1071" s="2" t="s">
        <v>609</v>
      </c>
      <c r="S1071" s="2">
        <v>0.79</v>
      </c>
      <c r="T1071" s="7">
        <f>Table1[[#This Row],[Profit]]/Table1[[#This Row],[Sales]]</f>
        <v>-0.93356862604582846</v>
      </c>
      <c r="U1071" s="2" t="s">
        <v>33</v>
      </c>
      <c r="V1071" s="2" t="s">
        <v>61</v>
      </c>
      <c r="W1071" s="2" t="s">
        <v>183</v>
      </c>
      <c r="X1071" s="2" t="s">
        <v>1893</v>
      </c>
      <c r="Y1071" s="2">
        <v>66801</v>
      </c>
      <c r="Z1071" s="10">
        <v>42085</v>
      </c>
      <c r="AA1071" s="14" t="str">
        <f>TEXT(Table1[[#This Row],[Order Date]],"mmmm")</f>
        <v>March</v>
      </c>
      <c r="AB1071" s="8" t="str">
        <f>TEXT(Table1[[#This Row],[Order Date]],"yyyy")</f>
        <v>2015</v>
      </c>
      <c r="AC1071" s="10">
        <v>42086</v>
      </c>
      <c r="AD1071" s="2">
        <v>-521.09</v>
      </c>
      <c r="AE1071" s="2">
        <v>4</v>
      </c>
      <c r="AF1071" s="2">
        <v>558.16999999999996</v>
      </c>
      <c r="AG1071" s="2">
        <v>88870</v>
      </c>
      <c r="AH1071" s="7" t="str">
        <f>IF(COUNTIF(Returns!$A$2:$A$1635,Orders!AG1071)&gt;0,"Returned","Not Returned")</f>
        <v>Not Returned</v>
      </c>
    </row>
    <row r="1072" spans="5:34" ht="12.75" customHeight="1" thickTop="1" thickBot="1">
      <c r="E1072" s="11">
        <v>23550</v>
      </c>
      <c r="F1072" s="12" t="s">
        <v>56</v>
      </c>
      <c r="G1072" s="12">
        <v>0.08</v>
      </c>
      <c r="H1072" s="12">
        <v>6.84</v>
      </c>
      <c r="I1072" s="12">
        <v>8.3699999999999992</v>
      </c>
      <c r="J1072" s="12">
        <v>1940</v>
      </c>
      <c r="K1072" s="7" t="str">
        <f>IF(COUNTIF(Table1[Customer ID],Table1[[#This Row],[Customer ID]])&gt;1,"Repeat Customer","One-Time Customer")</f>
        <v>Repeat Customer</v>
      </c>
      <c r="L1072" s="12" t="s">
        <v>1894</v>
      </c>
      <c r="M1072" s="12" t="s">
        <v>49</v>
      </c>
      <c r="N1072" s="12" t="s">
        <v>28</v>
      </c>
      <c r="O1072" s="12" t="s">
        <v>29</v>
      </c>
      <c r="P1072" s="12" t="s">
        <v>174</v>
      </c>
      <c r="Q1072" s="12" t="s">
        <v>51</v>
      </c>
      <c r="R1072" s="12" t="s">
        <v>1697</v>
      </c>
      <c r="S1072" s="12">
        <v>0.57999999999999996</v>
      </c>
      <c r="T1072" s="7">
        <f>Table1[[#This Row],[Profit]]/Table1[[#This Row],[Sales]]</f>
        <v>-3.514898688915375</v>
      </c>
      <c r="U1072" s="12" t="s">
        <v>33</v>
      </c>
      <c r="V1072" s="12" t="s">
        <v>34</v>
      </c>
      <c r="W1072" s="12" t="s">
        <v>212</v>
      </c>
      <c r="X1072" s="12" t="s">
        <v>1895</v>
      </c>
      <c r="Y1072" s="12">
        <v>84020</v>
      </c>
      <c r="Z1072" s="13">
        <v>42085</v>
      </c>
      <c r="AA1072" s="14" t="str">
        <f>TEXT(Table1[[#This Row],[Order Date]],"mmmm")</f>
        <v>March</v>
      </c>
      <c r="AB1072" s="8" t="str">
        <f>TEXT(Table1[[#This Row],[Order Date]],"yyyy")</f>
        <v>2015</v>
      </c>
      <c r="AC1072" s="13">
        <v>42087</v>
      </c>
      <c r="AD1072" s="12">
        <v>-29.49</v>
      </c>
      <c r="AE1072" s="12">
        <v>1</v>
      </c>
      <c r="AF1072" s="12">
        <v>8.39</v>
      </c>
      <c r="AG1072" s="12">
        <v>88870</v>
      </c>
      <c r="AH1072" s="7" t="str">
        <f>IF(COUNTIF(Returns!$A$2:$A$1635,Orders!AG1072)&gt;0,"Returned","Not Returned")</f>
        <v>Not Returned</v>
      </c>
    </row>
    <row r="1073" spans="5:34" ht="12.75" customHeight="1" thickTop="1" thickBot="1">
      <c r="E1073" s="9">
        <v>25531</v>
      </c>
      <c r="F1073" s="2" t="s">
        <v>106</v>
      </c>
      <c r="G1073" s="2">
        <v>0</v>
      </c>
      <c r="H1073" s="2">
        <v>78.650000000000006</v>
      </c>
      <c r="I1073" s="2">
        <v>13.99</v>
      </c>
      <c r="J1073" s="2">
        <v>1940</v>
      </c>
      <c r="K1073" s="7" t="str">
        <f>IF(COUNTIF(Table1[Customer ID],Table1[[#This Row],[Customer ID]])&gt;1,"Repeat Customer","One-Time Customer")</f>
        <v>Repeat Customer</v>
      </c>
      <c r="L1073" s="2" t="s">
        <v>1894</v>
      </c>
      <c r="M1073" s="2" t="s">
        <v>49</v>
      </c>
      <c r="N1073" s="2" t="s">
        <v>28</v>
      </c>
      <c r="O1073" s="2" t="s">
        <v>29</v>
      </c>
      <c r="P1073" s="2" t="s">
        <v>257</v>
      </c>
      <c r="Q1073" s="2" t="s">
        <v>86</v>
      </c>
      <c r="R1073" s="2" t="s">
        <v>1896</v>
      </c>
      <c r="S1073" s="2">
        <v>0.52</v>
      </c>
      <c r="T1073" s="7">
        <f>Table1[[#This Row],[Profit]]/Table1[[#This Row],[Sales]]</f>
        <v>0.69</v>
      </c>
      <c r="U1073" s="2" t="s">
        <v>33</v>
      </c>
      <c r="V1073" s="2" t="s">
        <v>34</v>
      </c>
      <c r="W1073" s="2" t="s">
        <v>212</v>
      </c>
      <c r="X1073" s="2" t="s">
        <v>1895</v>
      </c>
      <c r="Y1073" s="2">
        <v>84020</v>
      </c>
      <c r="Z1073" s="10">
        <v>42113</v>
      </c>
      <c r="AA1073" s="14" t="str">
        <f>TEXT(Table1[[#This Row],[Order Date]],"mmmm")</f>
        <v>April</v>
      </c>
      <c r="AB1073" s="8" t="str">
        <f>TEXT(Table1[[#This Row],[Order Date]],"yyyy")</f>
        <v>2015</v>
      </c>
      <c r="AC1073" s="10">
        <v>42120</v>
      </c>
      <c r="AD1073" s="2">
        <v>386.00669999999991</v>
      </c>
      <c r="AE1073" s="2">
        <v>7</v>
      </c>
      <c r="AF1073" s="2">
        <v>559.42999999999995</v>
      </c>
      <c r="AG1073" s="2">
        <v>88871</v>
      </c>
      <c r="AH1073" s="7" t="str">
        <f>IF(COUNTIF(Returns!$A$2:$A$1635,Orders!AG1073)&gt;0,"Returned","Not Returned")</f>
        <v>Not Returned</v>
      </c>
    </row>
    <row r="1074" spans="5:34" ht="12.75" customHeight="1" thickTop="1" thickBot="1">
      <c r="E1074" s="11">
        <v>25532</v>
      </c>
      <c r="F1074" s="12" t="s">
        <v>106</v>
      </c>
      <c r="G1074" s="12">
        <v>0.08</v>
      </c>
      <c r="H1074" s="12">
        <v>122.99</v>
      </c>
      <c r="I1074" s="12">
        <v>70.2</v>
      </c>
      <c r="J1074" s="12">
        <v>1940</v>
      </c>
      <c r="K1074" s="7" t="str">
        <f>IF(COUNTIF(Table1[Customer ID],Table1[[#This Row],[Customer ID]])&gt;1,"Repeat Customer","One-Time Customer")</f>
        <v>Repeat Customer</v>
      </c>
      <c r="L1074" s="12" t="s">
        <v>1894</v>
      </c>
      <c r="M1074" s="12" t="s">
        <v>39</v>
      </c>
      <c r="N1074" s="12" t="s">
        <v>28</v>
      </c>
      <c r="O1074" s="12" t="s">
        <v>41</v>
      </c>
      <c r="P1074" s="12" t="s">
        <v>42</v>
      </c>
      <c r="Q1074" s="12" t="s">
        <v>43</v>
      </c>
      <c r="R1074" s="12" t="s">
        <v>147</v>
      </c>
      <c r="S1074" s="12">
        <v>0.74</v>
      </c>
      <c r="T1074" s="7">
        <f>Table1[[#This Row],[Profit]]/Table1[[#This Row],[Sales]]</f>
        <v>-1.5355029099398283</v>
      </c>
      <c r="U1074" s="12" t="s">
        <v>33</v>
      </c>
      <c r="V1074" s="12" t="s">
        <v>34</v>
      </c>
      <c r="W1074" s="12" t="s">
        <v>212</v>
      </c>
      <c r="X1074" s="12" t="s">
        <v>1895</v>
      </c>
      <c r="Y1074" s="12">
        <v>84020</v>
      </c>
      <c r="Z1074" s="13">
        <v>42113</v>
      </c>
      <c r="AA1074" s="14" t="str">
        <f>TEXT(Table1[[#This Row],[Order Date]],"mmmm")</f>
        <v>April</v>
      </c>
      <c r="AB1074" s="8" t="str">
        <f>TEXT(Table1[[#This Row],[Order Date]],"yyyy")</f>
        <v>2015</v>
      </c>
      <c r="AC1074" s="13">
        <v>42118</v>
      </c>
      <c r="AD1074" s="12">
        <v>-1867.97</v>
      </c>
      <c r="AE1074" s="12">
        <v>10</v>
      </c>
      <c r="AF1074" s="12">
        <v>1216.52</v>
      </c>
      <c r="AG1074" s="12">
        <v>88871</v>
      </c>
      <c r="AH1074" s="7" t="str">
        <f>IF(COUNTIF(Returns!$A$2:$A$1635,Orders!AG1074)&gt;0,"Returned","Not Returned")</f>
        <v>Not Returned</v>
      </c>
    </row>
    <row r="1075" spans="5:34" ht="12.75" customHeight="1" thickTop="1" thickBot="1">
      <c r="E1075" s="9">
        <v>20371</v>
      </c>
      <c r="F1075" s="2" t="s">
        <v>56</v>
      </c>
      <c r="G1075" s="2">
        <v>0.08</v>
      </c>
      <c r="H1075" s="2">
        <v>90.98</v>
      </c>
      <c r="I1075" s="2">
        <v>56.2</v>
      </c>
      <c r="J1075" s="2">
        <v>1946</v>
      </c>
      <c r="K1075" s="7" t="str">
        <f>IF(COUNTIF(Table1[Customer ID],Table1[[#This Row],[Customer ID]])&gt;1,"Repeat Customer","One-Time Customer")</f>
        <v>Repeat Customer</v>
      </c>
      <c r="L1075" s="2" t="s">
        <v>1897</v>
      </c>
      <c r="M1075" s="2" t="s">
        <v>49</v>
      </c>
      <c r="N1075" s="2" t="s">
        <v>114</v>
      </c>
      <c r="O1075" s="2" t="s">
        <v>41</v>
      </c>
      <c r="P1075" s="2" t="s">
        <v>50</v>
      </c>
      <c r="Q1075" s="2" t="s">
        <v>86</v>
      </c>
      <c r="R1075" s="2" t="s">
        <v>1061</v>
      </c>
      <c r="S1075" s="2">
        <v>0.74</v>
      </c>
      <c r="T1075" s="7">
        <f>Table1[[#This Row],[Profit]]/Table1[[#This Row],[Sales]]</f>
        <v>-1.8150096375524398</v>
      </c>
      <c r="U1075" s="2" t="s">
        <v>33</v>
      </c>
      <c r="V1075" s="2" t="s">
        <v>53</v>
      </c>
      <c r="W1075" s="2" t="s">
        <v>234</v>
      </c>
      <c r="X1075" s="2" t="s">
        <v>1898</v>
      </c>
      <c r="Y1075" s="2">
        <v>15228</v>
      </c>
      <c r="Z1075" s="10">
        <v>42030</v>
      </c>
      <c r="AA1075" s="14" t="str">
        <f>TEXT(Table1[[#This Row],[Order Date]],"mmmm")</f>
        <v>January</v>
      </c>
      <c r="AB1075" s="8" t="str">
        <f>TEXT(Table1[[#This Row],[Order Date]],"yyyy")</f>
        <v>2015</v>
      </c>
      <c r="AC1075" s="10">
        <v>42032</v>
      </c>
      <c r="AD1075" s="2">
        <v>-1920.9336000000001</v>
      </c>
      <c r="AE1075" s="2">
        <v>12</v>
      </c>
      <c r="AF1075" s="2">
        <v>1058.3599999999999</v>
      </c>
      <c r="AG1075" s="2">
        <v>86331</v>
      </c>
      <c r="AH1075" s="7" t="str">
        <f>IF(COUNTIF(Returns!$A$2:$A$1635,Orders!AG1075)&gt;0,"Returned","Not Returned")</f>
        <v>Not Returned</v>
      </c>
    </row>
    <row r="1076" spans="5:34" ht="12.75" customHeight="1" thickTop="1" thickBot="1">
      <c r="E1076" s="11">
        <v>20372</v>
      </c>
      <c r="F1076" s="12" t="s">
        <v>56</v>
      </c>
      <c r="G1076" s="12">
        <v>7.0000000000000007E-2</v>
      </c>
      <c r="H1076" s="12">
        <v>5.98</v>
      </c>
      <c r="I1076" s="12">
        <v>5.35</v>
      </c>
      <c r="J1076" s="12">
        <v>1946</v>
      </c>
      <c r="K1076" s="7" t="str">
        <f>IF(COUNTIF(Table1[Customer ID],Table1[[#This Row],[Customer ID]])&gt;1,"Repeat Customer","One-Time Customer")</f>
        <v>Repeat Customer</v>
      </c>
      <c r="L1076" s="12" t="s">
        <v>1897</v>
      </c>
      <c r="M1076" s="12" t="s">
        <v>49</v>
      </c>
      <c r="N1076" s="12" t="s">
        <v>114</v>
      </c>
      <c r="O1076" s="12" t="s">
        <v>29</v>
      </c>
      <c r="P1076" s="12" t="s">
        <v>93</v>
      </c>
      <c r="Q1076" s="12" t="s">
        <v>59</v>
      </c>
      <c r="R1076" s="12" t="s">
        <v>1437</v>
      </c>
      <c r="S1076" s="12">
        <v>0.4</v>
      </c>
      <c r="T1076" s="7">
        <f>Table1[[#This Row],[Profit]]/Table1[[#This Row],[Sales]]</f>
        <v>-2.0303222282905518</v>
      </c>
      <c r="U1076" s="12" t="s">
        <v>33</v>
      </c>
      <c r="V1076" s="12" t="s">
        <v>53</v>
      </c>
      <c r="W1076" s="12" t="s">
        <v>234</v>
      </c>
      <c r="X1076" s="12" t="s">
        <v>1898</v>
      </c>
      <c r="Y1076" s="12">
        <v>15228</v>
      </c>
      <c r="Z1076" s="13">
        <v>42030</v>
      </c>
      <c r="AA1076" s="14" t="str">
        <f>TEXT(Table1[[#This Row],[Order Date]],"mmmm")</f>
        <v>January</v>
      </c>
      <c r="AB1076" s="8" t="str">
        <f>TEXT(Table1[[#This Row],[Order Date]],"yyyy")</f>
        <v>2015</v>
      </c>
      <c r="AC1076" s="13">
        <v>42032</v>
      </c>
      <c r="AD1076" s="12">
        <v>-37.175200000000004</v>
      </c>
      <c r="AE1076" s="12">
        <v>3</v>
      </c>
      <c r="AF1076" s="12">
        <v>18.309999999999999</v>
      </c>
      <c r="AG1076" s="12">
        <v>86331</v>
      </c>
      <c r="AH1076" s="7" t="str">
        <f>IF(COUNTIF(Returns!$A$2:$A$1635,Orders!AG1076)&gt;0,"Returned","Not Returned")</f>
        <v>Not Returned</v>
      </c>
    </row>
    <row r="1077" spans="5:34" ht="12.75" customHeight="1" thickTop="1" thickBot="1">
      <c r="E1077" s="9">
        <v>21762</v>
      </c>
      <c r="F1077" s="2" t="s">
        <v>106</v>
      </c>
      <c r="G1077" s="2">
        <v>0.05</v>
      </c>
      <c r="H1077" s="2">
        <v>424.21</v>
      </c>
      <c r="I1077" s="2">
        <v>110.2</v>
      </c>
      <c r="J1077" s="2">
        <v>1949</v>
      </c>
      <c r="K1077" s="7" t="str">
        <f>IF(COUNTIF(Table1[Customer ID],Table1[[#This Row],[Customer ID]])&gt;1,"Repeat Customer","One-Time Customer")</f>
        <v>One-Time Customer</v>
      </c>
      <c r="L1077" s="2" t="s">
        <v>1899</v>
      </c>
      <c r="M1077" s="2" t="s">
        <v>39</v>
      </c>
      <c r="N1077" s="2" t="s">
        <v>58</v>
      </c>
      <c r="O1077" s="2" t="s">
        <v>41</v>
      </c>
      <c r="P1077" s="2" t="s">
        <v>152</v>
      </c>
      <c r="Q1077" s="2" t="s">
        <v>121</v>
      </c>
      <c r="R1077" s="2" t="s">
        <v>1900</v>
      </c>
      <c r="S1077" s="2">
        <v>0.67</v>
      </c>
      <c r="T1077" s="7">
        <f>Table1[[#This Row],[Profit]]/Table1[[#This Row],[Sales]]</f>
        <v>-4.3240787644725061E-2</v>
      </c>
      <c r="U1077" s="2" t="s">
        <v>33</v>
      </c>
      <c r="V1077" s="2" t="s">
        <v>34</v>
      </c>
      <c r="W1077" s="2" t="s">
        <v>82</v>
      </c>
      <c r="X1077" s="2" t="s">
        <v>1901</v>
      </c>
      <c r="Y1077" s="2">
        <v>59715</v>
      </c>
      <c r="Z1077" s="10">
        <v>42036</v>
      </c>
      <c r="AA1077" s="14" t="str">
        <f>TEXT(Table1[[#This Row],[Order Date]],"mmmm")</f>
        <v>February</v>
      </c>
      <c r="AB1077" s="8" t="str">
        <f>TEXT(Table1[[#This Row],[Order Date]],"yyyy")</f>
        <v>2015</v>
      </c>
      <c r="AC1077" s="10">
        <v>42040</v>
      </c>
      <c r="AD1077" s="2">
        <v>-213.40280000000001</v>
      </c>
      <c r="AE1077" s="2">
        <v>12</v>
      </c>
      <c r="AF1077" s="2">
        <v>4935.22</v>
      </c>
      <c r="AG1077" s="2">
        <v>90415</v>
      </c>
      <c r="AH1077" s="7" t="str">
        <f>IF(COUNTIF(Returns!$A$2:$A$1635,Orders!AG1077)&gt;0,"Returned","Not Returned")</f>
        <v>Not Returned</v>
      </c>
    </row>
    <row r="1078" spans="5:34" ht="12.75" customHeight="1" thickTop="1" thickBot="1">
      <c r="E1078" s="11">
        <v>24793</v>
      </c>
      <c r="F1078" s="12" t="s">
        <v>37</v>
      </c>
      <c r="G1078" s="12">
        <v>0.01</v>
      </c>
      <c r="H1078" s="12">
        <v>6.68</v>
      </c>
      <c r="I1078" s="12">
        <v>4.91</v>
      </c>
      <c r="J1078" s="12">
        <v>1950</v>
      </c>
      <c r="K1078" s="7" t="str">
        <f>IF(COUNTIF(Table1[Customer ID],Table1[[#This Row],[Customer ID]])&gt;1,"Repeat Customer","One-Time Customer")</f>
        <v>One-Time Customer</v>
      </c>
      <c r="L1078" s="12" t="s">
        <v>1902</v>
      </c>
      <c r="M1078" s="12" t="s">
        <v>49</v>
      </c>
      <c r="N1078" s="12" t="s">
        <v>58</v>
      </c>
      <c r="O1078" s="12" t="s">
        <v>29</v>
      </c>
      <c r="P1078" s="12" t="s">
        <v>93</v>
      </c>
      <c r="Q1078" s="12" t="s">
        <v>59</v>
      </c>
      <c r="R1078" s="12" t="s">
        <v>1903</v>
      </c>
      <c r="S1078" s="12">
        <v>0.37</v>
      </c>
      <c r="T1078" s="7">
        <f>Table1[[#This Row],[Profit]]/Table1[[#This Row],[Sales]]</f>
        <v>-0.30335097001763667</v>
      </c>
      <c r="U1078" s="12" t="s">
        <v>33</v>
      </c>
      <c r="V1078" s="12" t="s">
        <v>34</v>
      </c>
      <c r="W1078" s="12" t="s">
        <v>82</v>
      </c>
      <c r="X1078" s="12" t="s">
        <v>1904</v>
      </c>
      <c r="Y1078" s="12">
        <v>59750</v>
      </c>
      <c r="Z1078" s="13">
        <v>42010</v>
      </c>
      <c r="AA1078" s="14" t="str">
        <f>TEXT(Table1[[#This Row],[Order Date]],"mmmm")</f>
        <v>January</v>
      </c>
      <c r="AB1078" s="8" t="str">
        <f>TEXT(Table1[[#This Row],[Order Date]],"yyyy")</f>
        <v>2015</v>
      </c>
      <c r="AC1078" s="13">
        <v>42012</v>
      </c>
      <c r="AD1078" s="12">
        <v>-15.48</v>
      </c>
      <c r="AE1078" s="12">
        <v>7</v>
      </c>
      <c r="AF1078" s="12">
        <v>51.03</v>
      </c>
      <c r="AG1078" s="12">
        <v>90414</v>
      </c>
      <c r="AH1078" s="7" t="str">
        <f>IF(COUNTIF(Returns!$A$2:$A$1635,Orders!AG1078)&gt;0,"Returned","Not Returned")</f>
        <v>Not Returned</v>
      </c>
    </row>
    <row r="1079" spans="5:34" ht="12.75" customHeight="1" thickTop="1" thickBot="1">
      <c r="E1079" s="9">
        <v>23378</v>
      </c>
      <c r="F1079" s="2" t="s">
        <v>25</v>
      </c>
      <c r="G1079" s="2">
        <v>0.09</v>
      </c>
      <c r="H1079" s="2">
        <v>40.98</v>
      </c>
      <c r="I1079" s="2">
        <v>6.5</v>
      </c>
      <c r="J1079" s="2">
        <v>1956</v>
      </c>
      <c r="K1079" s="7" t="str">
        <f>IF(COUNTIF(Table1[Customer ID],Table1[[#This Row],[Customer ID]])&gt;1,"Repeat Customer","One-Time Customer")</f>
        <v>One-Time Customer</v>
      </c>
      <c r="L1079" s="2" t="s">
        <v>1905</v>
      </c>
      <c r="M1079" s="2" t="s">
        <v>49</v>
      </c>
      <c r="N1079" s="2" t="s">
        <v>114</v>
      </c>
      <c r="O1079" s="2" t="s">
        <v>77</v>
      </c>
      <c r="P1079" s="2" t="s">
        <v>180</v>
      </c>
      <c r="Q1079" s="2" t="s">
        <v>59</v>
      </c>
      <c r="R1079" s="2" t="s">
        <v>1270</v>
      </c>
      <c r="S1079" s="2">
        <v>0.74</v>
      </c>
      <c r="T1079" s="7">
        <f>Table1[[#This Row],[Profit]]/Table1[[#This Row],[Sales]]</f>
        <v>-6.7270487742833812E-2</v>
      </c>
      <c r="U1079" s="2" t="s">
        <v>33</v>
      </c>
      <c r="V1079" s="2" t="s">
        <v>34</v>
      </c>
      <c r="W1079" s="2" t="s">
        <v>255</v>
      </c>
      <c r="X1079" s="2" t="s">
        <v>337</v>
      </c>
      <c r="Y1079" s="2">
        <v>80027</v>
      </c>
      <c r="Z1079" s="10">
        <v>42174</v>
      </c>
      <c r="AA1079" s="14" t="str">
        <f>TEXT(Table1[[#This Row],[Order Date]],"mmmm")</f>
        <v>June</v>
      </c>
      <c r="AB1079" s="8" t="str">
        <f>TEXT(Table1[[#This Row],[Order Date]],"yyyy")</f>
        <v>2015</v>
      </c>
      <c r="AC1079" s="10">
        <v>42176</v>
      </c>
      <c r="AD1079" s="2">
        <v>-50.244999999999997</v>
      </c>
      <c r="AE1079" s="2">
        <v>19</v>
      </c>
      <c r="AF1079" s="2">
        <v>746.91</v>
      </c>
      <c r="AG1079" s="2">
        <v>89820</v>
      </c>
      <c r="AH1079" s="7" t="str">
        <f>IF(COUNTIF(Returns!$A$2:$A$1635,Orders!AG1079)&gt;0,"Returned","Not Returned")</f>
        <v>Not Returned</v>
      </c>
    </row>
    <row r="1080" spans="5:34" ht="12.75" customHeight="1" thickTop="1" thickBot="1">
      <c r="E1080" s="11">
        <v>21638</v>
      </c>
      <c r="F1080" s="12" t="s">
        <v>25</v>
      </c>
      <c r="G1080" s="12">
        <v>0.09</v>
      </c>
      <c r="H1080" s="12">
        <v>77.510000000000005</v>
      </c>
      <c r="I1080" s="12">
        <v>4</v>
      </c>
      <c r="J1080" s="12">
        <v>1957</v>
      </c>
      <c r="K1080" s="7" t="str">
        <f>IF(COUNTIF(Table1[Customer ID],Table1[[#This Row],[Customer ID]])&gt;1,"Repeat Customer","One-Time Customer")</f>
        <v>One-Time Customer</v>
      </c>
      <c r="L1080" s="12" t="s">
        <v>1906</v>
      </c>
      <c r="M1080" s="12" t="s">
        <v>49</v>
      </c>
      <c r="N1080" s="12" t="s">
        <v>114</v>
      </c>
      <c r="O1080" s="12" t="s">
        <v>77</v>
      </c>
      <c r="P1080" s="12" t="s">
        <v>180</v>
      </c>
      <c r="Q1080" s="12" t="s">
        <v>59</v>
      </c>
      <c r="R1080" s="12" t="s">
        <v>1802</v>
      </c>
      <c r="S1080" s="12">
        <v>0.76</v>
      </c>
      <c r="T1080" s="7">
        <f>Table1[[#This Row],[Profit]]/Table1[[#This Row],[Sales]]</f>
        <v>-4.9968297405447268</v>
      </c>
      <c r="U1080" s="12" t="s">
        <v>33</v>
      </c>
      <c r="V1080" s="12" t="s">
        <v>61</v>
      </c>
      <c r="W1080" s="12" t="s">
        <v>506</v>
      </c>
      <c r="X1080" s="12" t="s">
        <v>1564</v>
      </c>
      <c r="Y1080" s="12">
        <v>63130</v>
      </c>
      <c r="Z1080" s="13">
        <v>42101</v>
      </c>
      <c r="AA1080" s="14" t="str">
        <f>TEXT(Table1[[#This Row],[Order Date]],"mmmm")</f>
        <v>April</v>
      </c>
      <c r="AB1080" s="8" t="str">
        <f>TEXT(Table1[[#This Row],[Order Date]],"yyyy")</f>
        <v>2015</v>
      </c>
      <c r="AC1080" s="13">
        <v>42103</v>
      </c>
      <c r="AD1080" s="12">
        <v>-387.1044</v>
      </c>
      <c r="AE1080" s="12">
        <v>1</v>
      </c>
      <c r="AF1080" s="12">
        <v>77.47</v>
      </c>
      <c r="AG1080" s="12">
        <v>89818</v>
      </c>
      <c r="AH1080" s="7" t="str">
        <f>IF(COUNTIF(Returns!$A$2:$A$1635,Orders!AG1080)&gt;0,"Returned","Not Returned")</f>
        <v>Not Returned</v>
      </c>
    </row>
    <row r="1081" spans="5:34" ht="12.75" customHeight="1" thickTop="1" thickBot="1">
      <c r="E1081" s="9">
        <v>24640</v>
      </c>
      <c r="F1081" s="2" t="s">
        <v>106</v>
      </c>
      <c r="G1081" s="2">
        <v>0.09</v>
      </c>
      <c r="H1081" s="2">
        <v>30.98</v>
      </c>
      <c r="I1081" s="2">
        <v>6.5</v>
      </c>
      <c r="J1081" s="2">
        <v>1958</v>
      </c>
      <c r="K1081" s="7" t="str">
        <f>IF(COUNTIF(Table1[Customer ID],Table1[[#This Row],[Customer ID]])&gt;1,"Repeat Customer","One-Time Customer")</f>
        <v>One-Time Customer</v>
      </c>
      <c r="L1081" s="2" t="s">
        <v>1907</v>
      </c>
      <c r="M1081" s="2" t="s">
        <v>27</v>
      </c>
      <c r="N1081" s="2" t="s">
        <v>114</v>
      </c>
      <c r="O1081" s="2" t="s">
        <v>77</v>
      </c>
      <c r="P1081" s="2" t="s">
        <v>180</v>
      </c>
      <c r="Q1081" s="2" t="s">
        <v>59</v>
      </c>
      <c r="R1081" s="2" t="s">
        <v>1908</v>
      </c>
      <c r="S1081" s="2">
        <v>0.64</v>
      </c>
      <c r="T1081" s="7">
        <f>Table1[[#This Row],[Profit]]/Table1[[#This Row],[Sales]]</f>
        <v>-0.2739062347068611</v>
      </c>
      <c r="U1081" s="2" t="s">
        <v>33</v>
      </c>
      <c r="V1081" s="2" t="s">
        <v>34</v>
      </c>
      <c r="W1081" s="2" t="s">
        <v>102</v>
      </c>
      <c r="X1081" s="2" t="s">
        <v>906</v>
      </c>
      <c r="Y1081" s="2">
        <v>97068</v>
      </c>
      <c r="Z1081" s="10">
        <v>42173</v>
      </c>
      <c r="AA1081" s="14" t="str">
        <f>TEXT(Table1[[#This Row],[Order Date]],"mmmm")</f>
        <v>June</v>
      </c>
      <c r="AB1081" s="8" t="str">
        <f>TEXT(Table1[[#This Row],[Order Date]],"yyyy")</f>
        <v>2015</v>
      </c>
      <c r="AC1081" s="10">
        <v>42177</v>
      </c>
      <c r="AD1081" s="2">
        <v>-55.97</v>
      </c>
      <c r="AE1081" s="2">
        <v>7</v>
      </c>
      <c r="AF1081" s="2">
        <v>204.34</v>
      </c>
      <c r="AG1081" s="2">
        <v>89819</v>
      </c>
      <c r="AH1081" s="7" t="str">
        <f>IF(COUNTIF(Returns!$A$2:$A$1635,Orders!AG1081)&gt;0,"Returned","Not Returned")</f>
        <v>Not Returned</v>
      </c>
    </row>
    <row r="1082" spans="5:34" ht="12.75" customHeight="1" thickTop="1" thickBot="1">
      <c r="E1082" s="11">
        <v>3956</v>
      </c>
      <c r="F1082" s="12" t="s">
        <v>47</v>
      </c>
      <c r="G1082" s="12">
        <v>0</v>
      </c>
      <c r="H1082" s="12">
        <v>20.28</v>
      </c>
      <c r="I1082" s="12">
        <v>14.39</v>
      </c>
      <c r="J1082" s="12">
        <v>1959</v>
      </c>
      <c r="K1082" s="7" t="str">
        <f>IF(COUNTIF(Table1[Customer ID],Table1[[#This Row],[Customer ID]])&gt;1,"Repeat Customer","One-Time Customer")</f>
        <v>Repeat Customer</v>
      </c>
      <c r="L1082" s="12" t="s">
        <v>1909</v>
      </c>
      <c r="M1082" s="12" t="s">
        <v>49</v>
      </c>
      <c r="N1082" s="12" t="s">
        <v>28</v>
      </c>
      <c r="O1082" s="12" t="s">
        <v>41</v>
      </c>
      <c r="P1082" s="12" t="s">
        <v>50</v>
      </c>
      <c r="Q1082" s="12" t="s">
        <v>59</v>
      </c>
      <c r="R1082" s="12" t="s">
        <v>1910</v>
      </c>
      <c r="S1082" s="12">
        <v>0.47</v>
      </c>
      <c r="T1082" s="7">
        <f>Table1[[#This Row],[Profit]]/Table1[[#This Row],[Sales]]</f>
        <v>-0.321526402640264</v>
      </c>
      <c r="U1082" s="12" t="s">
        <v>33</v>
      </c>
      <c r="V1082" s="12" t="s">
        <v>136</v>
      </c>
      <c r="W1082" s="12" t="s">
        <v>362</v>
      </c>
      <c r="X1082" s="12" t="s">
        <v>447</v>
      </c>
      <c r="Y1082" s="12">
        <v>33916</v>
      </c>
      <c r="Z1082" s="13">
        <v>42026</v>
      </c>
      <c r="AA1082" s="14" t="str">
        <f>TEXT(Table1[[#This Row],[Order Date]],"mmmm")</f>
        <v>January</v>
      </c>
      <c r="AB1082" s="8" t="str">
        <f>TEXT(Table1[[#This Row],[Order Date]],"yyyy")</f>
        <v>2015</v>
      </c>
      <c r="AC1082" s="13">
        <v>42026</v>
      </c>
      <c r="AD1082" s="12">
        <v>-66.247299999999996</v>
      </c>
      <c r="AE1082" s="12">
        <v>9</v>
      </c>
      <c r="AF1082" s="12">
        <v>206.04</v>
      </c>
      <c r="AG1082" s="12">
        <v>28225</v>
      </c>
      <c r="AH1082" s="7" t="str">
        <f>IF(COUNTIF(Returns!$A$2:$A$1635,Orders!AG1082)&gt;0,"Returned","Not Returned")</f>
        <v>Not Returned</v>
      </c>
    </row>
    <row r="1083" spans="5:34" ht="12.75" customHeight="1" thickTop="1" thickBot="1">
      <c r="E1083" s="9">
        <v>3684</v>
      </c>
      <c r="F1083" s="2" t="s">
        <v>106</v>
      </c>
      <c r="G1083" s="2">
        <v>0.02</v>
      </c>
      <c r="H1083" s="2">
        <v>9.99</v>
      </c>
      <c r="I1083" s="2">
        <v>11.59</v>
      </c>
      <c r="J1083" s="2">
        <v>1959</v>
      </c>
      <c r="K1083" s="7" t="str">
        <f>IF(COUNTIF(Table1[Customer ID],Table1[[#This Row],[Customer ID]])&gt;1,"Repeat Customer","One-Time Customer")</f>
        <v>Repeat Customer</v>
      </c>
      <c r="L1083" s="2" t="s">
        <v>1909</v>
      </c>
      <c r="M1083" s="2" t="s">
        <v>49</v>
      </c>
      <c r="N1083" s="2" t="s">
        <v>40</v>
      </c>
      <c r="O1083" s="2" t="s">
        <v>29</v>
      </c>
      <c r="P1083" s="2" t="s">
        <v>93</v>
      </c>
      <c r="Q1083" s="2" t="s">
        <v>59</v>
      </c>
      <c r="R1083" s="2" t="s">
        <v>1911</v>
      </c>
      <c r="S1083" s="2">
        <v>0.4</v>
      </c>
      <c r="T1083" s="7">
        <f>Table1[[#This Row],[Profit]]/Table1[[#This Row],[Sales]]</f>
        <v>-0.3600136721214926</v>
      </c>
      <c r="U1083" s="2" t="s">
        <v>33</v>
      </c>
      <c r="V1083" s="2" t="s">
        <v>136</v>
      </c>
      <c r="W1083" s="2" t="s">
        <v>362</v>
      </c>
      <c r="X1083" s="2" t="s">
        <v>447</v>
      </c>
      <c r="Y1083" s="2">
        <v>33916</v>
      </c>
      <c r="Z1083" s="10">
        <v>42112</v>
      </c>
      <c r="AA1083" s="14" t="str">
        <f>TEXT(Table1[[#This Row],[Order Date]],"mmmm")</f>
        <v>April</v>
      </c>
      <c r="AB1083" s="8" t="str">
        <f>TEXT(Table1[[#This Row],[Order Date]],"yyyy")</f>
        <v>2015</v>
      </c>
      <c r="AC1083" s="10">
        <v>42121</v>
      </c>
      <c r="AD1083" s="2">
        <v>-171.15770000000001</v>
      </c>
      <c r="AE1083" s="2">
        <v>43</v>
      </c>
      <c r="AF1083" s="2">
        <v>475.42</v>
      </c>
      <c r="AG1083" s="2">
        <v>26342</v>
      </c>
      <c r="AH1083" s="7" t="str">
        <f>IF(COUNTIF(Returns!$A$2:$A$1635,Orders!AG1083)&gt;0,"Returned","Not Returned")</f>
        <v>Not Returned</v>
      </c>
    </row>
    <row r="1084" spans="5:34" ht="12.75" customHeight="1" thickTop="1" thickBot="1">
      <c r="E1084" s="11">
        <v>3685</v>
      </c>
      <c r="F1084" s="12" t="s">
        <v>106</v>
      </c>
      <c r="G1084" s="12">
        <v>0.02</v>
      </c>
      <c r="H1084" s="12">
        <v>48.04</v>
      </c>
      <c r="I1084" s="12">
        <v>5.79</v>
      </c>
      <c r="J1084" s="12">
        <v>1959</v>
      </c>
      <c r="K1084" s="7" t="str">
        <f>IF(COUNTIF(Table1[Customer ID],Table1[[#This Row],[Customer ID]])&gt;1,"Repeat Customer","One-Time Customer")</f>
        <v>Repeat Customer</v>
      </c>
      <c r="L1084" s="12" t="s">
        <v>1909</v>
      </c>
      <c r="M1084" s="12" t="s">
        <v>49</v>
      </c>
      <c r="N1084" s="12" t="s">
        <v>40</v>
      </c>
      <c r="O1084" s="12" t="s">
        <v>29</v>
      </c>
      <c r="P1084" s="12" t="s">
        <v>93</v>
      </c>
      <c r="Q1084" s="12" t="s">
        <v>59</v>
      </c>
      <c r="R1084" s="12" t="s">
        <v>864</v>
      </c>
      <c r="S1084" s="12">
        <v>0.37</v>
      </c>
      <c r="T1084" s="7">
        <f>Table1[[#This Row],[Profit]]/Table1[[#This Row],[Sales]]</f>
        <v>0.1734565774337144</v>
      </c>
      <c r="U1084" s="12" t="s">
        <v>33</v>
      </c>
      <c r="V1084" s="12" t="s">
        <v>136</v>
      </c>
      <c r="W1084" s="12" t="s">
        <v>362</v>
      </c>
      <c r="X1084" s="12" t="s">
        <v>447</v>
      </c>
      <c r="Y1084" s="12">
        <v>33916</v>
      </c>
      <c r="Z1084" s="13">
        <v>42112</v>
      </c>
      <c r="AA1084" s="14" t="str">
        <f>TEXT(Table1[[#This Row],[Order Date]],"mmmm")</f>
        <v>April</v>
      </c>
      <c r="AB1084" s="8" t="str">
        <f>TEXT(Table1[[#This Row],[Order Date]],"yyyy")</f>
        <v>2015</v>
      </c>
      <c r="AC1084" s="13">
        <v>42117</v>
      </c>
      <c r="AD1084" s="12">
        <v>624.23900000000003</v>
      </c>
      <c r="AE1084" s="12">
        <v>74</v>
      </c>
      <c r="AF1084" s="12">
        <v>3598.82</v>
      </c>
      <c r="AG1084" s="12">
        <v>26342</v>
      </c>
      <c r="AH1084" s="7" t="str">
        <f>IF(COUNTIF(Returns!$A$2:$A$1635,Orders!AG1084)&gt;0,"Returned","Not Returned")</f>
        <v>Not Returned</v>
      </c>
    </row>
    <row r="1085" spans="5:34" ht="12.75" customHeight="1" thickTop="1" thickBot="1">
      <c r="E1085" s="9">
        <v>3686</v>
      </c>
      <c r="F1085" s="2" t="s">
        <v>106</v>
      </c>
      <c r="G1085" s="2">
        <v>0.04</v>
      </c>
      <c r="H1085" s="2">
        <v>6.68</v>
      </c>
      <c r="I1085" s="2">
        <v>4.91</v>
      </c>
      <c r="J1085" s="2">
        <v>1959</v>
      </c>
      <c r="K1085" s="7" t="str">
        <f>IF(COUNTIF(Table1[Customer ID],Table1[[#This Row],[Customer ID]])&gt;1,"Repeat Customer","One-Time Customer")</f>
        <v>Repeat Customer</v>
      </c>
      <c r="L1085" s="2" t="s">
        <v>1909</v>
      </c>
      <c r="M1085" s="2" t="s">
        <v>49</v>
      </c>
      <c r="N1085" s="2" t="s">
        <v>40</v>
      </c>
      <c r="O1085" s="2" t="s">
        <v>29</v>
      </c>
      <c r="P1085" s="2" t="s">
        <v>93</v>
      </c>
      <c r="Q1085" s="2" t="s">
        <v>59</v>
      </c>
      <c r="R1085" s="2" t="s">
        <v>1903</v>
      </c>
      <c r="S1085" s="2">
        <v>0.37</v>
      </c>
      <c r="T1085" s="7">
        <f>Table1[[#This Row],[Profit]]/Table1[[#This Row],[Sales]]</f>
        <v>-0.34750363901018921</v>
      </c>
      <c r="U1085" s="2" t="s">
        <v>33</v>
      </c>
      <c r="V1085" s="2" t="s">
        <v>136</v>
      </c>
      <c r="W1085" s="2" t="s">
        <v>362</v>
      </c>
      <c r="X1085" s="2" t="s">
        <v>447</v>
      </c>
      <c r="Y1085" s="2">
        <v>33916</v>
      </c>
      <c r="Z1085" s="10">
        <v>42112</v>
      </c>
      <c r="AA1085" s="14" t="str">
        <f>TEXT(Table1[[#This Row],[Order Date]],"mmmm")</f>
        <v>April</v>
      </c>
      <c r="AB1085" s="8" t="str">
        <f>TEXT(Table1[[#This Row],[Order Date]],"yyyy")</f>
        <v>2015</v>
      </c>
      <c r="AC1085" s="10">
        <v>42119</v>
      </c>
      <c r="AD1085" s="2">
        <v>-14.3241</v>
      </c>
      <c r="AE1085" s="2">
        <v>5</v>
      </c>
      <c r="AF1085" s="2">
        <v>41.22</v>
      </c>
      <c r="AG1085" s="2">
        <v>26342</v>
      </c>
      <c r="AH1085" s="7" t="str">
        <f>IF(COUNTIF(Returns!$A$2:$A$1635,Orders!AG1085)&gt;0,"Returned","Not Returned")</f>
        <v>Not Returned</v>
      </c>
    </row>
    <row r="1086" spans="5:34" ht="12.75" customHeight="1" thickTop="1" thickBot="1">
      <c r="E1086" s="11">
        <v>21685</v>
      </c>
      <c r="F1086" s="12" t="s">
        <v>106</v>
      </c>
      <c r="G1086" s="12">
        <v>0.02</v>
      </c>
      <c r="H1086" s="12">
        <v>48.04</v>
      </c>
      <c r="I1086" s="12">
        <v>5.79</v>
      </c>
      <c r="J1086" s="12">
        <v>1962</v>
      </c>
      <c r="K1086" s="7" t="str">
        <f>IF(COUNTIF(Table1[Customer ID],Table1[[#This Row],[Customer ID]])&gt;1,"Repeat Customer","One-Time Customer")</f>
        <v>Repeat Customer</v>
      </c>
      <c r="L1086" s="12" t="s">
        <v>1912</v>
      </c>
      <c r="M1086" s="12" t="s">
        <v>49</v>
      </c>
      <c r="N1086" s="12" t="s">
        <v>40</v>
      </c>
      <c r="O1086" s="12" t="s">
        <v>29</v>
      </c>
      <c r="P1086" s="12" t="s">
        <v>93</v>
      </c>
      <c r="Q1086" s="12" t="s">
        <v>59</v>
      </c>
      <c r="R1086" s="12" t="s">
        <v>864</v>
      </c>
      <c r="S1086" s="12">
        <v>0.37</v>
      </c>
      <c r="T1086" s="7">
        <f>Table1[[#This Row],[Profit]]/Table1[[#This Row],[Sales]]</f>
        <v>0.69</v>
      </c>
      <c r="U1086" s="12" t="s">
        <v>33</v>
      </c>
      <c r="V1086" s="12" t="s">
        <v>61</v>
      </c>
      <c r="W1086" s="12" t="s">
        <v>300</v>
      </c>
      <c r="X1086" s="12" t="s">
        <v>1913</v>
      </c>
      <c r="Y1086" s="12">
        <v>48601</v>
      </c>
      <c r="Z1086" s="13">
        <v>42112</v>
      </c>
      <c r="AA1086" s="14" t="str">
        <f>TEXT(Table1[[#This Row],[Order Date]],"mmmm")</f>
        <v>April</v>
      </c>
      <c r="AB1086" s="8" t="str">
        <f>TEXT(Table1[[#This Row],[Order Date]],"yyyy")</f>
        <v>2015</v>
      </c>
      <c r="AC1086" s="13">
        <v>42117</v>
      </c>
      <c r="AD1086" s="12">
        <v>604.01909999999998</v>
      </c>
      <c r="AE1086" s="12">
        <v>18</v>
      </c>
      <c r="AF1086" s="12">
        <v>875.39</v>
      </c>
      <c r="AG1086" s="12">
        <v>88857</v>
      </c>
      <c r="AH1086" s="7" t="str">
        <f>IF(COUNTIF(Returns!$A$2:$A$1635,Orders!AG1086)&gt;0,"Returned","Not Returned")</f>
        <v>Not Returned</v>
      </c>
    </row>
    <row r="1087" spans="5:34" ht="12.75" customHeight="1" thickTop="1" thickBot="1">
      <c r="E1087" s="9">
        <v>21686</v>
      </c>
      <c r="F1087" s="2" t="s">
        <v>106</v>
      </c>
      <c r="G1087" s="2">
        <v>0.04</v>
      </c>
      <c r="H1087" s="2">
        <v>6.68</v>
      </c>
      <c r="I1087" s="2">
        <v>4.91</v>
      </c>
      <c r="J1087" s="2">
        <v>1962</v>
      </c>
      <c r="K1087" s="7" t="str">
        <f>IF(COUNTIF(Table1[Customer ID],Table1[[#This Row],[Customer ID]])&gt;1,"Repeat Customer","One-Time Customer")</f>
        <v>Repeat Customer</v>
      </c>
      <c r="L1087" s="2" t="s">
        <v>1912</v>
      </c>
      <c r="M1087" s="2" t="s">
        <v>49</v>
      </c>
      <c r="N1087" s="2" t="s">
        <v>40</v>
      </c>
      <c r="O1087" s="2" t="s">
        <v>29</v>
      </c>
      <c r="P1087" s="2" t="s">
        <v>93</v>
      </c>
      <c r="Q1087" s="2" t="s">
        <v>59</v>
      </c>
      <c r="R1087" s="2" t="s">
        <v>1903</v>
      </c>
      <c r="S1087" s="2">
        <v>0.37</v>
      </c>
      <c r="T1087" s="7">
        <f>Table1[[#This Row],[Profit]]/Table1[[#This Row],[Sales]]</f>
        <v>-1.4116019417475727</v>
      </c>
      <c r="U1087" s="2" t="s">
        <v>33</v>
      </c>
      <c r="V1087" s="2" t="s">
        <v>61</v>
      </c>
      <c r="W1087" s="2" t="s">
        <v>300</v>
      </c>
      <c r="X1087" s="2" t="s">
        <v>1913</v>
      </c>
      <c r="Y1087" s="2">
        <v>48601</v>
      </c>
      <c r="Z1087" s="10">
        <v>42112</v>
      </c>
      <c r="AA1087" s="14" t="str">
        <f>TEXT(Table1[[#This Row],[Order Date]],"mmmm")</f>
        <v>April</v>
      </c>
      <c r="AB1087" s="8" t="str">
        <f>TEXT(Table1[[#This Row],[Order Date]],"yyyy")</f>
        <v>2015</v>
      </c>
      <c r="AC1087" s="10">
        <v>42119</v>
      </c>
      <c r="AD1087" s="2">
        <v>-11.631599999999999</v>
      </c>
      <c r="AE1087" s="2">
        <v>1</v>
      </c>
      <c r="AF1087" s="2">
        <v>8.24</v>
      </c>
      <c r="AG1087" s="2">
        <v>88857</v>
      </c>
      <c r="AH1087" s="7" t="str">
        <f>IF(COUNTIF(Returns!$A$2:$A$1635,Orders!AG1087)&gt;0,"Returned","Not Returned")</f>
        <v>Not Returned</v>
      </c>
    </row>
    <row r="1088" spans="5:34" ht="12.75" customHeight="1" thickTop="1" thickBot="1">
      <c r="E1088" s="11">
        <v>22488</v>
      </c>
      <c r="F1088" s="12" t="s">
        <v>56</v>
      </c>
      <c r="G1088" s="12">
        <v>0.01</v>
      </c>
      <c r="H1088" s="12">
        <v>78.650000000000006</v>
      </c>
      <c r="I1088" s="12">
        <v>13.99</v>
      </c>
      <c r="J1088" s="12">
        <v>1967</v>
      </c>
      <c r="K1088" s="7" t="str">
        <f>IF(COUNTIF(Table1[Customer ID],Table1[[#This Row],[Customer ID]])&gt;1,"Repeat Customer","One-Time Customer")</f>
        <v>One-Time Customer</v>
      </c>
      <c r="L1088" s="12" t="s">
        <v>1914</v>
      </c>
      <c r="M1088" s="12" t="s">
        <v>27</v>
      </c>
      <c r="N1088" s="12" t="s">
        <v>58</v>
      </c>
      <c r="O1088" s="12" t="s">
        <v>29</v>
      </c>
      <c r="P1088" s="12" t="s">
        <v>257</v>
      </c>
      <c r="Q1088" s="12" t="s">
        <v>86</v>
      </c>
      <c r="R1088" s="12" t="s">
        <v>1896</v>
      </c>
      <c r="S1088" s="12">
        <v>0.52</v>
      </c>
      <c r="T1088" s="7">
        <f>Table1[[#This Row],[Profit]]/Table1[[#This Row],[Sales]]</f>
        <v>0.69</v>
      </c>
      <c r="U1088" s="12" t="s">
        <v>33</v>
      </c>
      <c r="V1088" s="12" t="s">
        <v>61</v>
      </c>
      <c r="W1088" s="12" t="s">
        <v>330</v>
      </c>
      <c r="X1088" s="12" t="s">
        <v>1573</v>
      </c>
      <c r="Y1088" s="12">
        <v>52732</v>
      </c>
      <c r="Z1088" s="13">
        <v>42081</v>
      </c>
      <c r="AA1088" s="14" t="str">
        <f>TEXT(Table1[[#This Row],[Order Date]],"mmmm")</f>
        <v>March</v>
      </c>
      <c r="AB1088" s="8" t="str">
        <f>TEXT(Table1[[#This Row],[Order Date]],"yyyy")</f>
        <v>2015</v>
      </c>
      <c r="AC1088" s="13">
        <v>42082</v>
      </c>
      <c r="AD1088" s="12">
        <v>442.36589999999995</v>
      </c>
      <c r="AE1088" s="12">
        <v>8</v>
      </c>
      <c r="AF1088" s="12">
        <v>641.11</v>
      </c>
      <c r="AG1088" s="12">
        <v>89456</v>
      </c>
      <c r="AH1088" s="7" t="str">
        <f>IF(COUNTIF(Returns!$A$2:$A$1635,Orders!AG1088)&gt;0,"Returned","Not Returned")</f>
        <v>Not Returned</v>
      </c>
    </row>
    <row r="1089" spans="5:34" ht="12.75" customHeight="1" thickTop="1" thickBot="1">
      <c r="E1089" s="9">
        <v>26220</v>
      </c>
      <c r="F1089" s="2" t="s">
        <v>56</v>
      </c>
      <c r="G1089" s="2">
        <v>0.02</v>
      </c>
      <c r="H1089" s="2">
        <v>11.58</v>
      </c>
      <c r="I1089" s="2">
        <v>5.72</v>
      </c>
      <c r="J1089" s="2">
        <v>1971</v>
      </c>
      <c r="K1089" s="7" t="str">
        <f>IF(COUNTIF(Table1[Customer ID],Table1[[#This Row],[Customer ID]])&gt;1,"Repeat Customer","One-Time Customer")</f>
        <v>One-Time Customer</v>
      </c>
      <c r="L1089" s="2" t="s">
        <v>1915</v>
      </c>
      <c r="M1089" s="2" t="s">
        <v>49</v>
      </c>
      <c r="N1089" s="2" t="s">
        <v>28</v>
      </c>
      <c r="O1089" s="2" t="s">
        <v>29</v>
      </c>
      <c r="P1089" s="2" t="s">
        <v>69</v>
      </c>
      <c r="Q1089" s="2" t="s">
        <v>59</v>
      </c>
      <c r="R1089" s="2" t="s">
        <v>686</v>
      </c>
      <c r="S1089" s="2">
        <v>0.35</v>
      </c>
      <c r="T1089" s="7">
        <f>Table1[[#This Row],[Profit]]/Table1[[#This Row],[Sales]]</f>
        <v>-7.3211950394588499</v>
      </c>
      <c r="U1089" s="2" t="s">
        <v>33</v>
      </c>
      <c r="V1089" s="2" t="s">
        <v>136</v>
      </c>
      <c r="W1089" s="2" t="s">
        <v>671</v>
      </c>
      <c r="X1089" s="2" t="s">
        <v>1916</v>
      </c>
      <c r="Y1089" s="2">
        <v>38801</v>
      </c>
      <c r="Z1089" s="10">
        <v>42022</v>
      </c>
      <c r="AA1089" s="14" t="str">
        <f>TEXT(Table1[[#This Row],[Order Date]],"mmmm")</f>
        <v>January</v>
      </c>
      <c r="AB1089" s="8" t="str">
        <f>TEXT(Table1[[#This Row],[Order Date]],"yyyy")</f>
        <v>2015</v>
      </c>
      <c r="AC1089" s="10">
        <v>42023</v>
      </c>
      <c r="AD1089" s="2">
        <v>-259.75599999999997</v>
      </c>
      <c r="AE1089" s="2">
        <v>3</v>
      </c>
      <c r="AF1089" s="2">
        <v>35.479999999999997</v>
      </c>
      <c r="AG1089" s="2">
        <v>91550</v>
      </c>
      <c r="AH1089" s="7" t="str">
        <f>IF(COUNTIF(Returns!$A$2:$A$1635,Orders!AG1089)&gt;0,"Returned","Not Returned")</f>
        <v>Not Returned</v>
      </c>
    </row>
    <row r="1090" spans="5:34" ht="12.75" customHeight="1" thickTop="1" thickBot="1">
      <c r="E1090" s="11">
        <v>26223</v>
      </c>
      <c r="F1090" s="12" t="s">
        <v>56</v>
      </c>
      <c r="G1090" s="12">
        <v>0.05</v>
      </c>
      <c r="H1090" s="12">
        <v>350.99</v>
      </c>
      <c r="I1090" s="12">
        <v>39</v>
      </c>
      <c r="J1090" s="12">
        <v>1972</v>
      </c>
      <c r="K1090" s="7" t="str">
        <f>IF(COUNTIF(Table1[Customer ID],Table1[[#This Row],[Customer ID]])&gt;1,"Repeat Customer","One-Time Customer")</f>
        <v>Repeat Customer</v>
      </c>
      <c r="L1090" s="12" t="s">
        <v>1917</v>
      </c>
      <c r="M1090" s="12" t="s">
        <v>39</v>
      </c>
      <c r="N1090" s="12" t="s">
        <v>28</v>
      </c>
      <c r="O1090" s="12" t="s">
        <v>41</v>
      </c>
      <c r="P1090" s="12" t="s">
        <v>42</v>
      </c>
      <c r="Q1090" s="12" t="s">
        <v>43</v>
      </c>
      <c r="R1090" s="12" t="s">
        <v>1269</v>
      </c>
      <c r="S1090" s="12">
        <v>0.55000000000000004</v>
      </c>
      <c r="T1090" s="7">
        <f>Table1[[#This Row],[Profit]]/Table1[[#This Row],[Sales]]</f>
        <v>0.69</v>
      </c>
      <c r="U1090" s="12" t="s">
        <v>33</v>
      </c>
      <c r="V1090" s="12" t="s">
        <v>53</v>
      </c>
      <c r="W1090" s="12" t="s">
        <v>234</v>
      </c>
      <c r="X1090" s="12" t="s">
        <v>1918</v>
      </c>
      <c r="Y1090" s="12">
        <v>19090</v>
      </c>
      <c r="Z1090" s="13">
        <v>42022</v>
      </c>
      <c r="AA1090" s="14" t="str">
        <f>TEXT(Table1[[#This Row],[Order Date]],"mmmm")</f>
        <v>January</v>
      </c>
      <c r="AB1090" s="8" t="str">
        <f>TEXT(Table1[[#This Row],[Order Date]],"yyyy")</f>
        <v>2015</v>
      </c>
      <c r="AC1090" s="13">
        <v>42024</v>
      </c>
      <c r="AD1090" s="12">
        <v>1469.7275999999999</v>
      </c>
      <c r="AE1090" s="12">
        <v>6</v>
      </c>
      <c r="AF1090" s="12">
        <v>2130.04</v>
      </c>
      <c r="AG1090" s="12">
        <v>91550</v>
      </c>
      <c r="AH1090" s="7" t="str">
        <f>IF(COUNTIF(Returns!$A$2:$A$1635,Orders!AG1090)&gt;0,"Returned","Not Returned")</f>
        <v>Not Returned</v>
      </c>
    </row>
    <row r="1091" spans="5:34" ht="12.75" customHeight="1" thickTop="1" thickBot="1">
      <c r="E1091" s="9">
        <v>26224</v>
      </c>
      <c r="F1091" s="2" t="s">
        <v>56</v>
      </c>
      <c r="G1091" s="2">
        <v>0.04</v>
      </c>
      <c r="H1091" s="2">
        <v>15.99</v>
      </c>
      <c r="I1091" s="2">
        <v>9.4</v>
      </c>
      <c r="J1091" s="2">
        <v>1972</v>
      </c>
      <c r="K1091" s="7" t="str">
        <f>IF(COUNTIF(Table1[Customer ID],Table1[[#This Row],[Customer ID]])&gt;1,"Repeat Customer","One-Time Customer")</f>
        <v>Repeat Customer</v>
      </c>
      <c r="L1091" s="2" t="s">
        <v>1917</v>
      </c>
      <c r="M1091" s="2" t="s">
        <v>27</v>
      </c>
      <c r="N1091" s="2" t="s">
        <v>28</v>
      </c>
      <c r="O1091" s="2" t="s">
        <v>77</v>
      </c>
      <c r="P1091" s="2" t="s">
        <v>85</v>
      </c>
      <c r="Q1091" s="2" t="s">
        <v>59</v>
      </c>
      <c r="R1091" s="2" t="s">
        <v>1769</v>
      </c>
      <c r="S1091" s="2">
        <v>0.49</v>
      </c>
      <c r="T1091" s="7">
        <f>Table1[[#This Row],[Profit]]/Table1[[#This Row],[Sales]]</f>
        <v>-1.009094927536232</v>
      </c>
      <c r="U1091" s="2" t="s">
        <v>33</v>
      </c>
      <c r="V1091" s="2" t="s">
        <v>53</v>
      </c>
      <c r="W1091" s="2" t="s">
        <v>234</v>
      </c>
      <c r="X1091" s="2" t="s">
        <v>1918</v>
      </c>
      <c r="Y1091" s="2">
        <v>19090</v>
      </c>
      <c r="Z1091" s="10">
        <v>42022</v>
      </c>
      <c r="AA1091" s="14" t="str">
        <f>TEXT(Table1[[#This Row],[Order Date]],"mmmm")</f>
        <v>January</v>
      </c>
      <c r="AB1091" s="8" t="str">
        <f>TEXT(Table1[[#This Row],[Order Date]],"yyyy")</f>
        <v>2015</v>
      </c>
      <c r="AC1091" s="10">
        <v>42024</v>
      </c>
      <c r="AD1091" s="2">
        <v>-83.553060000000002</v>
      </c>
      <c r="AE1091" s="2">
        <v>5</v>
      </c>
      <c r="AF1091" s="2">
        <v>82.8</v>
      </c>
      <c r="AG1091" s="2">
        <v>91550</v>
      </c>
      <c r="AH1091" s="7" t="str">
        <f>IF(COUNTIF(Returns!$A$2:$A$1635,Orders!AG1091)&gt;0,"Returned","Not Returned")</f>
        <v>Not Returned</v>
      </c>
    </row>
    <row r="1092" spans="5:34" ht="12.75" customHeight="1" thickTop="1" thickBot="1">
      <c r="E1092" s="11">
        <v>18795</v>
      </c>
      <c r="F1092" s="12" t="s">
        <v>56</v>
      </c>
      <c r="G1092" s="12">
        <v>0.09</v>
      </c>
      <c r="H1092" s="12">
        <v>20.48</v>
      </c>
      <c r="I1092" s="12">
        <v>6.32</v>
      </c>
      <c r="J1092" s="12">
        <v>1974</v>
      </c>
      <c r="K1092" s="7" t="str">
        <f>IF(COUNTIF(Table1[Customer ID],Table1[[#This Row],[Customer ID]])&gt;1,"Repeat Customer","One-Time Customer")</f>
        <v>Repeat Customer</v>
      </c>
      <c r="L1092" s="12" t="s">
        <v>1919</v>
      </c>
      <c r="M1092" s="12" t="s">
        <v>49</v>
      </c>
      <c r="N1092" s="12" t="s">
        <v>114</v>
      </c>
      <c r="O1092" s="12" t="s">
        <v>29</v>
      </c>
      <c r="P1092" s="12" t="s">
        <v>257</v>
      </c>
      <c r="Q1092" s="12" t="s">
        <v>59</v>
      </c>
      <c r="R1092" s="12" t="s">
        <v>1920</v>
      </c>
      <c r="S1092" s="12">
        <v>0.57999999999999996</v>
      </c>
      <c r="T1092" s="7">
        <f>Table1[[#This Row],[Profit]]/Table1[[#This Row],[Sales]]</f>
        <v>-0.17057160169662697</v>
      </c>
      <c r="U1092" s="12" t="s">
        <v>33</v>
      </c>
      <c r="V1092" s="12" t="s">
        <v>61</v>
      </c>
      <c r="W1092" s="12" t="s">
        <v>300</v>
      </c>
      <c r="X1092" s="12" t="s">
        <v>1921</v>
      </c>
      <c r="Y1092" s="12">
        <v>48127</v>
      </c>
      <c r="Z1092" s="13">
        <v>42144</v>
      </c>
      <c r="AA1092" s="14" t="str">
        <f>TEXT(Table1[[#This Row],[Order Date]],"mmmm")</f>
        <v>May</v>
      </c>
      <c r="AB1092" s="8" t="str">
        <f>TEXT(Table1[[#This Row],[Order Date]],"yyyy")</f>
        <v>2015</v>
      </c>
      <c r="AC1092" s="13">
        <v>42145</v>
      </c>
      <c r="AD1092" s="12">
        <v>-16.89</v>
      </c>
      <c r="AE1092" s="12">
        <v>5</v>
      </c>
      <c r="AF1092" s="12">
        <v>99.02</v>
      </c>
      <c r="AG1092" s="12">
        <v>89040</v>
      </c>
      <c r="AH1092" s="7" t="str">
        <f>IF(COUNTIF(Returns!$A$2:$A$1635,Orders!AG1092)&gt;0,"Returned","Not Returned")</f>
        <v>Not Returned</v>
      </c>
    </row>
    <row r="1093" spans="5:34" ht="12.75" customHeight="1" thickTop="1" thickBot="1">
      <c r="E1093" s="9">
        <v>18796</v>
      </c>
      <c r="F1093" s="2" t="s">
        <v>56</v>
      </c>
      <c r="G1093" s="2">
        <v>0.06</v>
      </c>
      <c r="H1093" s="2">
        <v>15.67</v>
      </c>
      <c r="I1093" s="2">
        <v>1.39</v>
      </c>
      <c r="J1093" s="2">
        <v>1974</v>
      </c>
      <c r="K1093" s="7" t="str">
        <f>IF(COUNTIF(Table1[Customer ID],Table1[[#This Row],[Customer ID]])&gt;1,"Repeat Customer","One-Time Customer")</f>
        <v>Repeat Customer</v>
      </c>
      <c r="L1093" s="2" t="s">
        <v>1919</v>
      </c>
      <c r="M1093" s="2" t="s">
        <v>49</v>
      </c>
      <c r="N1093" s="2" t="s">
        <v>114</v>
      </c>
      <c r="O1093" s="2" t="s">
        <v>29</v>
      </c>
      <c r="P1093" s="2" t="s">
        <v>69</v>
      </c>
      <c r="Q1093" s="2" t="s">
        <v>59</v>
      </c>
      <c r="R1093" s="2" t="s">
        <v>1700</v>
      </c>
      <c r="S1093" s="2">
        <v>0.38</v>
      </c>
      <c r="T1093" s="7">
        <f>Table1[[#This Row],[Profit]]/Table1[[#This Row],[Sales]]</f>
        <v>0.54978448275862069</v>
      </c>
      <c r="U1093" s="2" t="s">
        <v>33</v>
      </c>
      <c r="V1093" s="2" t="s">
        <v>61</v>
      </c>
      <c r="W1093" s="2" t="s">
        <v>300</v>
      </c>
      <c r="X1093" s="2" t="s">
        <v>1921</v>
      </c>
      <c r="Y1093" s="2">
        <v>48127</v>
      </c>
      <c r="Z1093" s="10">
        <v>42144</v>
      </c>
      <c r="AA1093" s="14" t="str">
        <f>TEXT(Table1[[#This Row],[Order Date]],"mmmm")</f>
        <v>May</v>
      </c>
      <c r="AB1093" s="8" t="str">
        <f>TEXT(Table1[[#This Row],[Order Date]],"yyyy")</f>
        <v>2015</v>
      </c>
      <c r="AC1093" s="10">
        <v>42145</v>
      </c>
      <c r="AD1093" s="2">
        <v>25.51</v>
      </c>
      <c r="AE1093" s="2">
        <v>3</v>
      </c>
      <c r="AF1093" s="2">
        <v>46.4</v>
      </c>
      <c r="AG1093" s="2">
        <v>89040</v>
      </c>
      <c r="AH1093" s="7" t="str">
        <f>IF(COUNTIF(Returns!$A$2:$A$1635,Orders!AG1093)&gt;0,"Returned","Not Returned")</f>
        <v>Not Returned</v>
      </c>
    </row>
    <row r="1094" spans="5:34" ht="12.75" customHeight="1" thickTop="1" thickBot="1">
      <c r="E1094" s="11">
        <v>25731</v>
      </c>
      <c r="F1094" s="12" t="s">
        <v>47</v>
      </c>
      <c r="G1094" s="12">
        <v>0.05</v>
      </c>
      <c r="H1094" s="12">
        <v>70.98</v>
      </c>
      <c r="I1094" s="12">
        <v>46.74</v>
      </c>
      <c r="J1094" s="12">
        <v>1976</v>
      </c>
      <c r="K1094" s="7" t="str">
        <f>IF(COUNTIF(Table1[Customer ID],Table1[[#This Row],[Customer ID]])&gt;1,"Repeat Customer","One-Time Customer")</f>
        <v>Repeat Customer</v>
      </c>
      <c r="L1094" s="12" t="s">
        <v>1922</v>
      </c>
      <c r="M1094" s="12" t="s">
        <v>39</v>
      </c>
      <c r="N1094" s="12" t="s">
        <v>114</v>
      </c>
      <c r="O1094" s="12" t="s">
        <v>41</v>
      </c>
      <c r="P1094" s="12" t="s">
        <v>191</v>
      </c>
      <c r="Q1094" s="12" t="s">
        <v>121</v>
      </c>
      <c r="R1094" s="12" t="s">
        <v>867</v>
      </c>
      <c r="S1094" s="12">
        <v>0.56000000000000005</v>
      </c>
      <c r="T1094" s="7">
        <f>Table1[[#This Row],[Profit]]/Table1[[#This Row],[Sales]]</f>
        <v>-1.5424061213758589</v>
      </c>
      <c r="U1094" s="12" t="s">
        <v>33</v>
      </c>
      <c r="V1094" s="12" t="s">
        <v>61</v>
      </c>
      <c r="W1094" s="12" t="s">
        <v>300</v>
      </c>
      <c r="X1094" s="12" t="s">
        <v>1923</v>
      </c>
      <c r="Y1094" s="12">
        <v>48823</v>
      </c>
      <c r="Z1094" s="13">
        <v>42014</v>
      </c>
      <c r="AA1094" s="14" t="str">
        <f>TEXT(Table1[[#This Row],[Order Date]],"mmmm")</f>
        <v>January</v>
      </c>
      <c r="AB1094" s="8" t="str">
        <f>TEXT(Table1[[#This Row],[Order Date]],"yyyy")</f>
        <v>2015</v>
      </c>
      <c r="AC1094" s="13">
        <v>42015</v>
      </c>
      <c r="AD1094" s="12">
        <v>-850.65239999999994</v>
      </c>
      <c r="AE1094" s="12">
        <v>8</v>
      </c>
      <c r="AF1094" s="12">
        <v>551.51</v>
      </c>
      <c r="AG1094" s="12">
        <v>89039</v>
      </c>
      <c r="AH1094" s="7" t="str">
        <f>IF(COUNTIF(Returns!$A$2:$A$1635,Orders!AG1094)&gt;0,"Returned","Not Returned")</f>
        <v>Not Returned</v>
      </c>
    </row>
    <row r="1095" spans="5:34" ht="12.75" customHeight="1" thickTop="1" thickBot="1">
      <c r="E1095" s="9">
        <v>25732</v>
      </c>
      <c r="F1095" s="2" t="s">
        <v>47</v>
      </c>
      <c r="G1095" s="2">
        <v>0.05</v>
      </c>
      <c r="H1095" s="2">
        <v>11.55</v>
      </c>
      <c r="I1095" s="2">
        <v>2.36</v>
      </c>
      <c r="J1095" s="2">
        <v>1976</v>
      </c>
      <c r="K1095" s="7" t="str">
        <f>IF(COUNTIF(Table1[Customer ID],Table1[[#This Row],[Customer ID]])&gt;1,"Repeat Customer","One-Time Customer")</f>
        <v>Repeat Customer</v>
      </c>
      <c r="L1095" s="2" t="s">
        <v>1922</v>
      </c>
      <c r="M1095" s="2" t="s">
        <v>49</v>
      </c>
      <c r="N1095" s="2" t="s">
        <v>114</v>
      </c>
      <c r="O1095" s="2" t="s">
        <v>29</v>
      </c>
      <c r="P1095" s="2" t="s">
        <v>30</v>
      </c>
      <c r="Q1095" s="2" t="s">
        <v>31</v>
      </c>
      <c r="R1095" s="2" t="s">
        <v>312</v>
      </c>
      <c r="S1095" s="2">
        <v>0.55000000000000004</v>
      </c>
      <c r="T1095" s="7">
        <f>Table1[[#This Row],[Profit]]/Table1[[#This Row],[Sales]]</f>
        <v>0.69</v>
      </c>
      <c r="U1095" s="2" t="s">
        <v>33</v>
      </c>
      <c r="V1095" s="2" t="s">
        <v>61</v>
      </c>
      <c r="W1095" s="2" t="s">
        <v>300</v>
      </c>
      <c r="X1095" s="2" t="s">
        <v>1923</v>
      </c>
      <c r="Y1095" s="2">
        <v>48823</v>
      </c>
      <c r="Z1095" s="10">
        <v>42014</v>
      </c>
      <c r="AA1095" s="14" t="str">
        <f>TEXT(Table1[[#This Row],[Order Date]],"mmmm")</f>
        <v>January</v>
      </c>
      <c r="AB1095" s="8" t="str">
        <f>TEXT(Table1[[#This Row],[Order Date]],"yyyy")</f>
        <v>2015</v>
      </c>
      <c r="AC1095" s="10">
        <v>42016</v>
      </c>
      <c r="AD1095" s="2">
        <v>98.525099999999981</v>
      </c>
      <c r="AE1095" s="2">
        <v>12</v>
      </c>
      <c r="AF1095" s="2">
        <v>142.79</v>
      </c>
      <c r="AG1095" s="2">
        <v>89039</v>
      </c>
      <c r="AH1095" s="7" t="str">
        <f>IF(COUNTIF(Returns!$A$2:$A$1635,Orders!AG1095)&gt;0,"Returned","Not Returned")</f>
        <v>Not Returned</v>
      </c>
    </row>
    <row r="1096" spans="5:34" ht="12.75" customHeight="1" thickTop="1" thickBot="1">
      <c r="E1096" s="11">
        <v>24887</v>
      </c>
      <c r="F1096" s="12" t="s">
        <v>47</v>
      </c>
      <c r="G1096" s="12">
        <v>0.06</v>
      </c>
      <c r="H1096" s="12">
        <v>40.99</v>
      </c>
      <c r="I1096" s="12">
        <v>17.48</v>
      </c>
      <c r="J1096" s="12">
        <v>1976</v>
      </c>
      <c r="K1096" s="7" t="str">
        <f>IF(COUNTIF(Table1[Customer ID],Table1[[#This Row],[Customer ID]])&gt;1,"Repeat Customer","One-Time Customer")</f>
        <v>Repeat Customer</v>
      </c>
      <c r="L1096" s="12" t="s">
        <v>1922</v>
      </c>
      <c r="M1096" s="12" t="s">
        <v>49</v>
      </c>
      <c r="N1096" s="12" t="s">
        <v>114</v>
      </c>
      <c r="O1096" s="12" t="s">
        <v>29</v>
      </c>
      <c r="P1096" s="12" t="s">
        <v>93</v>
      </c>
      <c r="Q1096" s="12" t="s">
        <v>59</v>
      </c>
      <c r="R1096" s="12" t="s">
        <v>1106</v>
      </c>
      <c r="S1096" s="12">
        <v>0.36</v>
      </c>
      <c r="T1096" s="7">
        <f>Table1[[#This Row],[Profit]]/Table1[[#This Row],[Sales]]</f>
        <v>0.36615505571887602</v>
      </c>
      <c r="U1096" s="12" t="s">
        <v>33</v>
      </c>
      <c r="V1096" s="12" t="s">
        <v>61</v>
      </c>
      <c r="W1096" s="12" t="s">
        <v>300</v>
      </c>
      <c r="X1096" s="12" t="s">
        <v>1923</v>
      </c>
      <c r="Y1096" s="12">
        <v>48823</v>
      </c>
      <c r="Z1096" s="13">
        <v>42086</v>
      </c>
      <c r="AA1096" s="14" t="str">
        <f>TEXT(Table1[[#This Row],[Order Date]],"mmmm")</f>
        <v>March</v>
      </c>
      <c r="AB1096" s="8" t="str">
        <f>TEXT(Table1[[#This Row],[Order Date]],"yyyy")</f>
        <v>2015</v>
      </c>
      <c r="AC1096" s="13">
        <v>42088</v>
      </c>
      <c r="AD1096" s="12">
        <v>214.23</v>
      </c>
      <c r="AE1096" s="12">
        <v>14</v>
      </c>
      <c r="AF1096" s="12">
        <v>585.08000000000004</v>
      </c>
      <c r="AG1096" s="12">
        <v>89041</v>
      </c>
      <c r="AH1096" s="7" t="str">
        <f>IF(COUNTIF(Returns!$A$2:$A$1635,Orders!AG1096)&gt;0,"Returned","Not Returned")</f>
        <v>Not Returned</v>
      </c>
    </row>
    <row r="1097" spans="5:34" ht="12.75" customHeight="1" thickTop="1" thickBot="1">
      <c r="E1097" s="9">
        <v>21692</v>
      </c>
      <c r="F1097" s="2" t="s">
        <v>37</v>
      </c>
      <c r="G1097" s="2">
        <v>0.05</v>
      </c>
      <c r="H1097" s="2">
        <v>20.99</v>
      </c>
      <c r="I1097" s="2">
        <v>3.3</v>
      </c>
      <c r="J1097" s="2">
        <v>1979</v>
      </c>
      <c r="K1097" s="7" t="str">
        <f>IF(COUNTIF(Table1[Customer ID],Table1[[#This Row],[Customer ID]])&gt;1,"Repeat Customer","One-Time Customer")</f>
        <v>One-Time Customer</v>
      </c>
      <c r="L1097" s="2" t="s">
        <v>1924</v>
      </c>
      <c r="M1097" s="2" t="s">
        <v>49</v>
      </c>
      <c r="N1097" s="2" t="s">
        <v>28</v>
      </c>
      <c r="O1097" s="2" t="s">
        <v>77</v>
      </c>
      <c r="P1097" s="2" t="s">
        <v>78</v>
      </c>
      <c r="Q1097" s="2" t="s">
        <v>51</v>
      </c>
      <c r="R1097" s="2" t="s">
        <v>895</v>
      </c>
      <c r="S1097" s="2">
        <v>0.81</v>
      </c>
      <c r="T1097" s="7">
        <f>Table1[[#This Row],[Profit]]/Table1[[#This Row],[Sales]]</f>
        <v>0.30080274914089378</v>
      </c>
      <c r="U1097" s="2" t="s">
        <v>33</v>
      </c>
      <c r="V1097" s="2" t="s">
        <v>34</v>
      </c>
      <c r="W1097" s="2" t="s">
        <v>255</v>
      </c>
      <c r="X1097" s="2" t="s">
        <v>1925</v>
      </c>
      <c r="Y1097" s="2">
        <v>80122</v>
      </c>
      <c r="Z1097" s="10">
        <v>42129</v>
      </c>
      <c r="AA1097" s="14" t="str">
        <f>TEXT(Table1[[#This Row],[Order Date]],"mmmm")</f>
        <v>May</v>
      </c>
      <c r="AB1097" s="8" t="str">
        <f>TEXT(Table1[[#This Row],[Order Date]],"yyyy")</f>
        <v>2015</v>
      </c>
      <c r="AC1097" s="10">
        <v>42130</v>
      </c>
      <c r="AD1097" s="2">
        <v>21.883400000000023</v>
      </c>
      <c r="AE1097" s="2">
        <v>4</v>
      </c>
      <c r="AF1097" s="2">
        <v>72.75</v>
      </c>
      <c r="AG1097" s="2">
        <v>87757</v>
      </c>
      <c r="AH1097" s="7" t="str">
        <f>IF(COUNTIF(Returns!$A$2:$A$1635,Orders!AG1097)&gt;0,"Returned","Not Returned")</f>
        <v>Not Returned</v>
      </c>
    </row>
    <row r="1098" spans="5:34" ht="12.75" customHeight="1" thickTop="1" thickBot="1">
      <c r="E1098" s="11">
        <v>24935</v>
      </c>
      <c r="F1098" s="12" t="s">
        <v>37</v>
      </c>
      <c r="G1098" s="12">
        <v>0.1</v>
      </c>
      <c r="H1098" s="12">
        <v>7.37</v>
      </c>
      <c r="I1098" s="12">
        <v>5.53</v>
      </c>
      <c r="J1098" s="12">
        <v>1984</v>
      </c>
      <c r="K1098" s="7" t="str">
        <f>IF(COUNTIF(Table1[Customer ID],Table1[[#This Row],[Customer ID]])&gt;1,"Repeat Customer","One-Time Customer")</f>
        <v>One-Time Customer</v>
      </c>
      <c r="L1098" s="12" t="s">
        <v>1926</v>
      </c>
      <c r="M1098" s="12" t="s">
        <v>49</v>
      </c>
      <c r="N1098" s="12" t="s">
        <v>114</v>
      </c>
      <c r="O1098" s="12" t="s">
        <v>77</v>
      </c>
      <c r="P1098" s="12" t="s">
        <v>180</v>
      </c>
      <c r="Q1098" s="12" t="s">
        <v>51</v>
      </c>
      <c r="R1098" s="12" t="s">
        <v>306</v>
      </c>
      <c r="S1098" s="12">
        <v>0.69</v>
      </c>
      <c r="T1098" s="7">
        <f>Table1[[#This Row],[Profit]]/Table1[[#This Row],[Sales]]</f>
        <v>1.077496008613968</v>
      </c>
      <c r="U1098" s="12" t="s">
        <v>33</v>
      </c>
      <c r="V1098" s="12" t="s">
        <v>136</v>
      </c>
      <c r="W1098" s="12" t="s">
        <v>932</v>
      </c>
      <c r="X1098" s="12" t="s">
        <v>933</v>
      </c>
      <c r="Y1098" s="12">
        <v>29915</v>
      </c>
      <c r="Z1098" s="13">
        <v>42140</v>
      </c>
      <c r="AA1098" s="14" t="str">
        <f>TEXT(Table1[[#This Row],[Order Date]],"mmmm")</f>
        <v>May</v>
      </c>
      <c r="AB1098" s="8" t="str">
        <f>TEXT(Table1[[#This Row],[Order Date]],"yyyy")</f>
        <v>2015</v>
      </c>
      <c r="AC1098" s="13">
        <v>42140</v>
      </c>
      <c r="AD1098" s="12">
        <v>290.202</v>
      </c>
      <c r="AE1098" s="12">
        <v>38</v>
      </c>
      <c r="AF1098" s="12">
        <v>269.33</v>
      </c>
      <c r="AG1098" s="12">
        <v>91258</v>
      </c>
      <c r="AH1098" s="7" t="str">
        <f>IF(COUNTIF(Returns!$A$2:$A$1635,Orders!AG1098)&gt;0,"Returned","Not Returned")</f>
        <v>Not Returned</v>
      </c>
    </row>
    <row r="1099" spans="5:34" ht="12.75" customHeight="1" thickTop="1" thickBot="1">
      <c r="E1099" s="9">
        <v>20568</v>
      </c>
      <c r="F1099" s="2" t="s">
        <v>37</v>
      </c>
      <c r="G1099" s="2">
        <v>0.01</v>
      </c>
      <c r="H1099" s="2">
        <v>15.31</v>
      </c>
      <c r="I1099" s="2">
        <v>8.7799999999999994</v>
      </c>
      <c r="J1099" s="2">
        <v>1986</v>
      </c>
      <c r="K1099" s="7" t="str">
        <f>IF(COUNTIF(Table1[Customer ID],Table1[[#This Row],[Customer ID]])&gt;1,"Repeat Customer","One-Time Customer")</f>
        <v>Repeat Customer</v>
      </c>
      <c r="L1099" s="2" t="s">
        <v>1927</v>
      </c>
      <c r="M1099" s="2" t="s">
        <v>49</v>
      </c>
      <c r="N1099" s="2" t="s">
        <v>40</v>
      </c>
      <c r="O1099" s="2" t="s">
        <v>29</v>
      </c>
      <c r="P1099" s="2" t="s">
        <v>141</v>
      </c>
      <c r="Q1099" s="2" t="s">
        <v>59</v>
      </c>
      <c r="R1099" s="2" t="s">
        <v>1928</v>
      </c>
      <c r="S1099" s="2">
        <v>0.56999999999999995</v>
      </c>
      <c r="T1099" s="7">
        <f>Table1[[#This Row],[Profit]]/Table1[[#This Row],[Sales]]</f>
        <v>3.2217506631299755E-2</v>
      </c>
      <c r="U1099" s="2" t="s">
        <v>33</v>
      </c>
      <c r="V1099" s="2" t="s">
        <v>61</v>
      </c>
      <c r="W1099" s="2" t="s">
        <v>130</v>
      </c>
      <c r="X1099" s="2" t="s">
        <v>1929</v>
      </c>
      <c r="Y1099" s="2">
        <v>79701</v>
      </c>
      <c r="Z1099" s="10">
        <v>42130</v>
      </c>
      <c r="AA1099" s="14" t="str">
        <f>TEXT(Table1[[#This Row],[Order Date]],"mmmm")</f>
        <v>May</v>
      </c>
      <c r="AB1099" s="8" t="str">
        <f>TEXT(Table1[[#This Row],[Order Date]],"yyyy")</f>
        <v>2015</v>
      </c>
      <c r="AC1099" s="10">
        <v>42131</v>
      </c>
      <c r="AD1099" s="2">
        <v>12.146000000000008</v>
      </c>
      <c r="AE1099" s="2">
        <v>23</v>
      </c>
      <c r="AF1099" s="2">
        <v>377</v>
      </c>
      <c r="AG1099" s="2">
        <v>90888</v>
      </c>
      <c r="AH1099" s="7" t="str">
        <f>IF(COUNTIF(Returns!$A$2:$A$1635,Orders!AG1099)&gt;0,"Returned","Not Returned")</f>
        <v>Not Returned</v>
      </c>
    </row>
    <row r="1100" spans="5:34" ht="12.75" customHeight="1" thickTop="1" thickBot="1">
      <c r="E1100" s="11">
        <v>20569</v>
      </c>
      <c r="F1100" s="12" t="s">
        <v>37</v>
      </c>
      <c r="G1100" s="12">
        <v>0.05</v>
      </c>
      <c r="H1100" s="12">
        <v>7.99</v>
      </c>
      <c r="I1100" s="12">
        <v>5.03</v>
      </c>
      <c r="J1100" s="12">
        <v>1986</v>
      </c>
      <c r="K1100" s="7" t="str">
        <f>IF(COUNTIF(Table1[Customer ID],Table1[[#This Row],[Customer ID]])&gt;1,"Repeat Customer","One-Time Customer")</f>
        <v>Repeat Customer</v>
      </c>
      <c r="L1100" s="12" t="s">
        <v>1927</v>
      </c>
      <c r="M1100" s="12" t="s">
        <v>27</v>
      </c>
      <c r="N1100" s="12" t="s">
        <v>40</v>
      </c>
      <c r="O1100" s="12" t="s">
        <v>77</v>
      </c>
      <c r="P1100" s="12" t="s">
        <v>78</v>
      </c>
      <c r="Q1100" s="12" t="s">
        <v>86</v>
      </c>
      <c r="R1100" s="12" t="s">
        <v>430</v>
      </c>
      <c r="S1100" s="12">
        <v>0.6</v>
      </c>
      <c r="T1100" s="7">
        <f>Table1[[#This Row],[Profit]]/Table1[[#This Row],[Sales]]</f>
        <v>0.13228657827401741</v>
      </c>
      <c r="U1100" s="12" t="s">
        <v>33</v>
      </c>
      <c r="V1100" s="12" t="s">
        <v>61</v>
      </c>
      <c r="W1100" s="12" t="s">
        <v>130</v>
      </c>
      <c r="X1100" s="12" t="s">
        <v>1929</v>
      </c>
      <c r="Y1100" s="12">
        <v>79701</v>
      </c>
      <c r="Z1100" s="13">
        <v>42130</v>
      </c>
      <c r="AA1100" s="14" t="str">
        <f>TEXT(Table1[[#This Row],[Order Date]],"mmmm")</f>
        <v>May</v>
      </c>
      <c r="AB1100" s="8" t="str">
        <f>TEXT(Table1[[#This Row],[Order Date]],"yyyy")</f>
        <v>2015</v>
      </c>
      <c r="AC1100" s="13">
        <v>42132</v>
      </c>
      <c r="AD1100" s="12">
        <v>5.6870000000000083</v>
      </c>
      <c r="AE1100" s="12">
        <v>4</v>
      </c>
      <c r="AF1100" s="12">
        <v>42.99</v>
      </c>
      <c r="AG1100" s="12">
        <v>90888</v>
      </c>
      <c r="AH1100" s="7" t="str">
        <f>IF(COUNTIF(Returns!$A$2:$A$1635,Orders!AG1100)&gt;0,"Returned","Not Returned")</f>
        <v>Not Returned</v>
      </c>
    </row>
    <row r="1101" spans="5:34" ht="12.75" customHeight="1" thickTop="1" thickBot="1">
      <c r="E1101" s="9">
        <v>19336</v>
      </c>
      <c r="F1101" s="2" t="s">
        <v>25</v>
      </c>
      <c r="G1101" s="2">
        <v>0.05</v>
      </c>
      <c r="H1101" s="2">
        <v>20.98</v>
      </c>
      <c r="I1101" s="2">
        <v>21.2</v>
      </c>
      <c r="J1101" s="2">
        <v>1988</v>
      </c>
      <c r="K1101" s="7" t="str">
        <f>IF(COUNTIF(Table1[Customer ID],Table1[[#This Row],[Customer ID]])&gt;1,"Repeat Customer","One-Time Customer")</f>
        <v>One-Time Customer</v>
      </c>
      <c r="L1101" s="2" t="s">
        <v>1930</v>
      </c>
      <c r="M1101" s="2" t="s">
        <v>49</v>
      </c>
      <c r="N1101" s="2" t="s">
        <v>40</v>
      </c>
      <c r="O1101" s="2" t="s">
        <v>41</v>
      </c>
      <c r="P1101" s="2" t="s">
        <v>50</v>
      </c>
      <c r="Q1101" s="2" t="s">
        <v>86</v>
      </c>
      <c r="R1101" s="2" t="s">
        <v>1931</v>
      </c>
      <c r="S1101" s="2">
        <v>0.78</v>
      </c>
      <c r="T1101" s="7">
        <f>Table1[[#This Row],[Profit]]/Table1[[#This Row],[Sales]]</f>
        <v>-2.7569188613183133</v>
      </c>
      <c r="U1101" s="2" t="s">
        <v>33</v>
      </c>
      <c r="V1101" s="2" t="s">
        <v>34</v>
      </c>
      <c r="W1101" s="2" t="s">
        <v>212</v>
      </c>
      <c r="X1101" s="2" t="s">
        <v>1895</v>
      </c>
      <c r="Y1101" s="2">
        <v>84020</v>
      </c>
      <c r="Z1101" s="10">
        <v>42007</v>
      </c>
      <c r="AA1101" s="14" t="str">
        <f>TEXT(Table1[[#This Row],[Order Date]],"mmmm")</f>
        <v>January</v>
      </c>
      <c r="AB1101" s="8" t="str">
        <f>TEXT(Table1[[#This Row],[Order Date]],"yyyy")</f>
        <v>2015</v>
      </c>
      <c r="AC1101" s="10">
        <v>42008</v>
      </c>
      <c r="AD1101" s="2">
        <v>-181.102</v>
      </c>
      <c r="AE1101" s="2">
        <v>3</v>
      </c>
      <c r="AF1101" s="2">
        <v>65.69</v>
      </c>
      <c r="AG1101" s="2">
        <v>89999</v>
      </c>
      <c r="AH1101" s="7" t="str">
        <f>IF(COUNTIF(Returns!$A$2:$A$1635,Orders!AG1101)&gt;0,"Returned","Not Returned")</f>
        <v>Not Returned</v>
      </c>
    </row>
    <row r="1102" spans="5:34" ht="12.75" customHeight="1" thickTop="1" thickBot="1">
      <c r="E1102" s="11">
        <v>22600</v>
      </c>
      <c r="F1102" s="12" t="s">
        <v>37</v>
      </c>
      <c r="G1102" s="12">
        <v>0.04</v>
      </c>
      <c r="H1102" s="12">
        <v>355.98</v>
      </c>
      <c r="I1102" s="12">
        <v>58.92</v>
      </c>
      <c r="J1102" s="12">
        <v>1989</v>
      </c>
      <c r="K1102" s="7" t="str">
        <f>IF(COUNTIF(Table1[Customer ID],Table1[[#This Row],[Customer ID]])&gt;1,"Repeat Customer","One-Time Customer")</f>
        <v>Repeat Customer</v>
      </c>
      <c r="L1102" s="12" t="s">
        <v>1932</v>
      </c>
      <c r="M1102" s="12" t="s">
        <v>39</v>
      </c>
      <c r="N1102" s="12" t="s">
        <v>40</v>
      </c>
      <c r="O1102" s="12" t="s">
        <v>41</v>
      </c>
      <c r="P1102" s="12" t="s">
        <v>42</v>
      </c>
      <c r="Q1102" s="12" t="s">
        <v>43</v>
      </c>
      <c r="R1102" s="12" t="s">
        <v>1294</v>
      </c>
      <c r="S1102" s="12">
        <v>0.64</v>
      </c>
      <c r="T1102" s="7">
        <f>Table1[[#This Row],[Profit]]/Table1[[#This Row],[Sales]]</f>
        <v>0.3212745750870567</v>
      </c>
      <c r="U1102" s="12" t="s">
        <v>33</v>
      </c>
      <c r="V1102" s="12" t="s">
        <v>34</v>
      </c>
      <c r="W1102" s="12" t="s">
        <v>212</v>
      </c>
      <c r="X1102" s="12" t="s">
        <v>1933</v>
      </c>
      <c r="Y1102" s="12">
        <v>84117</v>
      </c>
      <c r="Z1102" s="13">
        <v>42025</v>
      </c>
      <c r="AA1102" s="14" t="str">
        <f>TEXT(Table1[[#This Row],[Order Date]],"mmmm")</f>
        <v>January</v>
      </c>
      <c r="AB1102" s="8" t="str">
        <f>TEXT(Table1[[#This Row],[Order Date]],"yyyy")</f>
        <v>2015</v>
      </c>
      <c r="AC1102" s="13">
        <v>42026</v>
      </c>
      <c r="AD1102" s="12">
        <v>882.93000000000006</v>
      </c>
      <c r="AE1102" s="12">
        <v>8</v>
      </c>
      <c r="AF1102" s="12">
        <v>2748.21</v>
      </c>
      <c r="AG1102" s="12">
        <v>90000</v>
      </c>
      <c r="AH1102" s="7" t="str">
        <f>IF(COUNTIF(Returns!$A$2:$A$1635,Orders!AG1102)&gt;0,"Returned","Not Returned")</f>
        <v>Not Returned</v>
      </c>
    </row>
    <row r="1103" spans="5:34" ht="12.75" customHeight="1" thickTop="1" thickBot="1">
      <c r="E1103" s="9">
        <v>22601</v>
      </c>
      <c r="F1103" s="2" t="s">
        <v>37</v>
      </c>
      <c r="G1103" s="2">
        <v>0.09</v>
      </c>
      <c r="H1103" s="2">
        <v>19.98</v>
      </c>
      <c r="I1103" s="2">
        <v>8.68</v>
      </c>
      <c r="J1103" s="2">
        <v>1989</v>
      </c>
      <c r="K1103" s="7" t="str">
        <f>IF(COUNTIF(Table1[Customer ID],Table1[[#This Row],[Customer ID]])&gt;1,"Repeat Customer","One-Time Customer")</f>
        <v>Repeat Customer</v>
      </c>
      <c r="L1103" s="2" t="s">
        <v>1932</v>
      </c>
      <c r="M1103" s="2" t="s">
        <v>49</v>
      </c>
      <c r="N1103" s="2" t="s">
        <v>40</v>
      </c>
      <c r="O1103" s="2" t="s">
        <v>29</v>
      </c>
      <c r="P1103" s="2" t="s">
        <v>93</v>
      </c>
      <c r="Q1103" s="2" t="s">
        <v>59</v>
      </c>
      <c r="R1103" s="2" t="s">
        <v>1223</v>
      </c>
      <c r="S1103" s="2">
        <v>0.37</v>
      </c>
      <c r="T1103" s="7">
        <f>Table1[[#This Row],[Profit]]/Table1[[#This Row],[Sales]]</f>
        <v>7.1685803197767989E-2</v>
      </c>
      <c r="U1103" s="2" t="s">
        <v>33</v>
      </c>
      <c r="V1103" s="2" t="s">
        <v>34</v>
      </c>
      <c r="W1103" s="2" t="s">
        <v>212</v>
      </c>
      <c r="X1103" s="2" t="s">
        <v>1933</v>
      </c>
      <c r="Y1103" s="2">
        <v>84117</v>
      </c>
      <c r="Z1103" s="10">
        <v>42025</v>
      </c>
      <c r="AA1103" s="14" t="str">
        <f>TEXT(Table1[[#This Row],[Order Date]],"mmmm")</f>
        <v>January</v>
      </c>
      <c r="AB1103" s="8" t="str">
        <f>TEXT(Table1[[#This Row],[Order Date]],"yyyy")</f>
        <v>2015</v>
      </c>
      <c r="AC1103" s="10">
        <v>42026</v>
      </c>
      <c r="AD1103" s="2">
        <v>6.6803999999999988</v>
      </c>
      <c r="AE1103" s="2">
        <v>5</v>
      </c>
      <c r="AF1103" s="2">
        <v>93.19</v>
      </c>
      <c r="AG1103" s="2">
        <v>90000</v>
      </c>
      <c r="AH1103" s="7" t="str">
        <f>IF(COUNTIF(Returns!$A$2:$A$1635,Orders!AG1103)&gt;0,"Returned","Not Returned")</f>
        <v>Not Returned</v>
      </c>
    </row>
    <row r="1104" spans="5:34" ht="12.75" customHeight="1" thickTop="1" thickBot="1">
      <c r="E1104" s="11">
        <v>20554</v>
      </c>
      <c r="F1104" s="12" t="s">
        <v>25</v>
      </c>
      <c r="G1104" s="12">
        <v>0.01</v>
      </c>
      <c r="H1104" s="12">
        <v>30.98</v>
      </c>
      <c r="I1104" s="12">
        <v>6.5</v>
      </c>
      <c r="J1104" s="12">
        <v>1989</v>
      </c>
      <c r="K1104" s="7" t="str">
        <f>IF(COUNTIF(Table1[Customer ID],Table1[[#This Row],[Customer ID]])&gt;1,"Repeat Customer","One-Time Customer")</f>
        <v>Repeat Customer</v>
      </c>
      <c r="L1104" s="12" t="s">
        <v>1932</v>
      </c>
      <c r="M1104" s="12" t="s">
        <v>49</v>
      </c>
      <c r="N1104" s="12" t="s">
        <v>28</v>
      </c>
      <c r="O1104" s="12" t="s">
        <v>77</v>
      </c>
      <c r="P1104" s="12" t="s">
        <v>180</v>
      </c>
      <c r="Q1104" s="12" t="s">
        <v>59</v>
      </c>
      <c r="R1104" s="12" t="s">
        <v>1908</v>
      </c>
      <c r="S1104" s="12">
        <v>0.64</v>
      </c>
      <c r="T1104" s="7">
        <f>Table1[[#This Row],[Profit]]/Table1[[#This Row],[Sales]]</f>
        <v>0.12739081377108732</v>
      </c>
      <c r="U1104" s="12" t="s">
        <v>33</v>
      </c>
      <c r="V1104" s="12" t="s">
        <v>34</v>
      </c>
      <c r="W1104" s="12" t="s">
        <v>212</v>
      </c>
      <c r="X1104" s="12" t="s">
        <v>1933</v>
      </c>
      <c r="Y1104" s="12">
        <v>84117</v>
      </c>
      <c r="Z1104" s="13">
        <v>42139</v>
      </c>
      <c r="AA1104" s="14" t="str">
        <f>TEXT(Table1[[#This Row],[Order Date]],"mmmm")</f>
        <v>May</v>
      </c>
      <c r="AB1104" s="8" t="str">
        <f>TEXT(Table1[[#This Row],[Order Date]],"yyyy")</f>
        <v>2015</v>
      </c>
      <c r="AC1104" s="13">
        <v>42140</v>
      </c>
      <c r="AD1104" s="12">
        <v>46.29</v>
      </c>
      <c r="AE1104" s="12">
        <v>11</v>
      </c>
      <c r="AF1104" s="12">
        <v>363.37</v>
      </c>
      <c r="AG1104" s="12">
        <v>90001</v>
      </c>
      <c r="AH1104" s="7" t="str">
        <f>IF(COUNTIF(Returns!$A$2:$A$1635,Orders!AG1104)&gt;0,"Returned","Not Returned")</f>
        <v>Not Returned</v>
      </c>
    </row>
    <row r="1105" spans="5:34" ht="12.75" customHeight="1" thickTop="1" thickBot="1">
      <c r="E1105" s="9">
        <v>20555</v>
      </c>
      <c r="F1105" s="2" t="s">
        <v>25</v>
      </c>
      <c r="G1105" s="2">
        <v>0.01</v>
      </c>
      <c r="H1105" s="2">
        <v>40.99</v>
      </c>
      <c r="I1105" s="2">
        <v>19.989999999999998</v>
      </c>
      <c r="J1105" s="2">
        <v>1989</v>
      </c>
      <c r="K1105" s="7" t="str">
        <f>IF(COUNTIF(Table1[Customer ID],Table1[[#This Row],[Customer ID]])&gt;1,"Repeat Customer","One-Time Customer")</f>
        <v>Repeat Customer</v>
      </c>
      <c r="L1105" s="2" t="s">
        <v>1932</v>
      </c>
      <c r="M1105" s="2" t="s">
        <v>49</v>
      </c>
      <c r="N1105" s="2" t="s">
        <v>28</v>
      </c>
      <c r="O1105" s="2" t="s">
        <v>29</v>
      </c>
      <c r="P1105" s="2" t="s">
        <v>93</v>
      </c>
      <c r="Q1105" s="2" t="s">
        <v>59</v>
      </c>
      <c r="R1105" s="2" t="s">
        <v>1934</v>
      </c>
      <c r="S1105" s="2">
        <v>0.36</v>
      </c>
      <c r="T1105" s="7">
        <f>Table1[[#This Row],[Profit]]/Table1[[#This Row],[Sales]]</f>
        <v>0.36981799271970878</v>
      </c>
      <c r="U1105" s="2" t="s">
        <v>33</v>
      </c>
      <c r="V1105" s="2" t="s">
        <v>34</v>
      </c>
      <c r="W1105" s="2" t="s">
        <v>212</v>
      </c>
      <c r="X1105" s="2" t="s">
        <v>1933</v>
      </c>
      <c r="Y1105" s="2">
        <v>84117</v>
      </c>
      <c r="Z1105" s="10">
        <v>42139</v>
      </c>
      <c r="AA1105" s="14" t="str">
        <f>TEXT(Table1[[#This Row],[Order Date]],"mmmm")</f>
        <v>May</v>
      </c>
      <c r="AB1105" s="8" t="str">
        <f>TEXT(Table1[[#This Row],[Order Date]],"yyyy")</f>
        <v>2015</v>
      </c>
      <c r="AC1105" s="10">
        <v>42142</v>
      </c>
      <c r="AD1105" s="2">
        <v>177.79</v>
      </c>
      <c r="AE1105" s="2">
        <v>11</v>
      </c>
      <c r="AF1105" s="2">
        <v>480.75</v>
      </c>
      <c r="AG1105" s="2">
        <v>90001</v>
      </c>
      <c r="AH1105" s="7" t="str">
        <f>IF(COUNTIF(Returns!$A$2:$A$1635,Orders!AG1105)&gt;0,"Returned","Not Returned")</f>
        <v>Not Returned</v>
      </c>
    </row>
    <row r="1106" spans="5:34" ht="12.75" customHeight="1" thickTop="1" thickBot="1">
      <c r="E1106" s="11">
        <v>21723</v>
      </c>
      <c r="F1106" s="12" t="s">
        <v>56</v>
      </c>
      <c r="G1106" s="12">
        <v>0.1</v>
      </c>
      <c r="H1106" s="12">
        <v>1.6</v>
      </c>
      <c r="I1106" s="12">
        <v>1.29</v>
      </c>
      <c r="J1106" s="12">
        <v>1989</v>
      </c>
      <c r="K1106" s="7" t="str">
        <f>IF(COUNTIF(Table1[Customer ID],Table1[[#This Row],[Customer ID]])&gt;1,"Repeat Customer","One-Time Customer")</f>
        <v>Repeat Customer</v>
      </c>
      <c r="L1106" s="12" t="s">
        <v>1932</v>
      </c>
      <c r="M1106" s="12" t="s">
        <v>49</v>
      </c>
      <c r="N1106" s="12" t="s">
        <v>40</v>
      </c>
      <c r="O1106" s="12" t="s">
        <v>29</v>
      </c>
      <c r="P1106" s="12" t="s">
        <v>30</v>
      </c>
      <c r="Q1106" s="12" t="s">
        <v>31</v>
      </c>
      <c r="R1106" s="12" t="s">
        <v>1935</v>
      </c>
      <c r="S1106" s="12">
        <v>0.42</v>
      </c>
      <c r="T1106" s="7">
        <f>Table1[[#This Row],[Profit]]/Table1[[#This Row],[Sales]]</f>
        <v>-0.88805687203791484</v>
      </c>
      <c r="U1106" s="12" t="s">
        <v>33</v>
      </c>
      <c r="V1106" s="12" t="s">
        <v>34</v>
      </c>
      <c r="W1106" s="12" t="s">
        <v>212</v>
      </c>
      <c r="X1106" s="12" t="s">
        <v>1933</v>
      </c>
      <c r="Y1106" s="12">
        <v>84117</v>
      </c>
      <c r="Z1106" s="13">
        <v>42124</v>
      </c>
      <c r="AA1106" s="14" t="str">
        <f>TEXT(Table1[[#This Row],[Order Date]],"mmmm")</f>
        <v>April</v>
      </c>
      <c r="AB1106" s="8" t="str">
        <f>TEXT(Table1[[#This Row],[Order Date]],"yyyy")</f>
        <v>2015</v>
      </c>
      <c r="AC1106" s="13">
        <v>42124</v>
      </c>
      <c r="AD1106" s="12">
        <v>-14.990400000000001</v>
      </c>
      <c r="AE1106" s="12">
        <v>11</v>
      </c>
      <c r="AF1106" s="12">
        <v>16.88</v>
      </c>
      <c r="AG1106" s="12">
        <v>90003</v>
      </c>
      <c r="AH1106" s="7" t="str">
        <f>IF(COUNTIF(Returns!$A$2:$A$1635,Orders!AG1106)&gt;0,"Returned","Not Returned")</f>
        <v>Not Returned</v>
      </c>
    </row>
    <row r="1107" spans="5:34" ht="12.75" customHeight="1" thickTop="1" thickBot="1">
      <c r="E1107" s="9">
        <v>25417</v>
      </c>
      <c r="F1107" s="2" t="s">
        <v>56</v>
      </c>
      <c r="G1107" s="2">
        <v>0</v>
      </c>
      <c r="H1107" s="2">
        <v>47.9</v>
      </c>
      <c r="I1107" s="2">
        <v>5.86</v>
      </c>
      <c r="J1107" s="2">
        <v>1991</v>
      </c>
      <c r="K1107" s="7" t="str">
        <f>IF(COUNTIF(Table1[Customer ID],Table1[[#This Row],[Customer ID]])&gt;1,"Repeat Customer","One-Time Customer")</f>
        <v>One-Time Customer</v>
      </c>
      <c r="L1107" s="2" t="s">
        <v>1936</v>
      </c>
      <c r="M1107" s="2" t="s">
        <v>49</v>
      </c>
      <c r="N1107" s="2" t="s">
        <v>40</v>
      </c>
      <c r="O1107" s="2" t="s">
        <v>29</v>
      </c>
      <c r="P1107" s="2" t="s">
        <v>93</v>
      </c>
      <c r="Q1107" s="2" t="s">
        <v>59</v>
      </c>
      <c r="R1107" s="2" t="s">
        <v>1937</v>
      </c>
      <c r="S1107" s="2">
        <v>0.37</v>
      </c>
      <c r="T1107" s="7">
        <f>Table1[[#This Row],[Profit]]/Table1[[#This Row],[Sales]]</f>
        <v>0.69</v>
      </c>
      <c r="U1107" s="2" t="s">
        <v>33</v>
      </c>
      <c r="V1107" s="2" t="s">
        <v>34</v>
      </c>
      <c r="W1107" s="2" t="s">
        <v>212</v>
      </c>
      <c r="X1107" s="2" t="s">
        <v>1938</v>
      </c>
      <c r="Y1107" s="2">
        <v>84118</v>
      </c>
      <c r="Z1107" s="10">
        <v>42057</v>
      </c>
      <c r="AA1107" s="14" t="str">
        <f>TEXT(Table1[[#This Row],[Order Date]],"mmmm")</f>
        <v>February</v>
      </c>
      <c r="AB1107" s="8" t="str">
        <f>TEXT(Table1[[#This Row],[Order Date]],"yyyy")</f>
        <v>2015</v>
      </c>
      <c r="AC1107" s="10">
        <v>42059</v>
      </c>
      <c r="AD1107" s="2">
        <v>638.38109999999995</v>
      </c>
      <c r="AE1107" s="2">
        <v>18</v>
      </c>
      <c r="AF1107" s="2">
        <v>925.19</v>
      </c>
      <c r="AG1107" s="2">
        <v>90002</v>
      </c>
      <c r="AH1107" s="7" t="str">
        <f>IF(COUNTIF(Returns!$A$2:$A$1635,Orders!AG1107)&gt;0,"Returned","Not Returned")</f>
        <v>Not Returned</v>
      </c>
    </row>
    <row r="1108" spans="5:34" ht="12.75" customHeight="1" thickTop="1" thickBot="1">
      <c r="E1108" s="11">
        <v>19797</v>
      </c>
      <c r="F1108" s="12" t="s">
        <v>37</v>
      </c>
      <c r="G1108" s="12">
        <v>0.1</v>
      </c>
      <c r="H1108" s="12">
        <v>125.99</v>
      </c>
      <c r="I1108" s="12">
        <v>8.99</v>
      </c>
      <c r="J1108" s="12">
        <v>1997</v>
      </c>
      <c r="K1108" s="7" t="str">
        <f>IF(COUNTIF(Table1[Customer ID],Table1[[#This Row],[Customer ID]])&gt;1,"Repeat Customer","One-Time Customer")</f>
        <v>Repeat Customer</v>
      </c>
      <c r="L1108" s="12" t="s">
        <v>1939</v>
      </c>
      <c r="M1108" s="12" t="s">
        <v>49</v>
      </c>
      <c r="N1108" s="12" t="s">
        <v>114</v>
      </c>
      <c r="O1108" s="12" t="s">
        <v>77</v>
      </c>
      <c r="P1108" s="12" t="s">
        <v>78</v>
      </c>
      <c r="Q1108" s="12" t="s">
        <v>59</v>
      </c>
      <c r="R1108" s="12" t="s">
        <v>898</v>
      </c>
      <c r="S1108" s="12">
        <v>0.56999999999999995</v>
      </c>
      <c r="T1108" s="7">
        <f>Table1[[#This Row],[Profit]]/Table1[[#This Row],[Sales]]</f>
        <v>4.319483188959037E-2</v>
      </c>
      <c r="U1108" s="12" t="s">
        <v>33</v>
      </c>
      <c r="V1108" s="12" t="s">
        <v>136</v>
      </c>
      <c r="W1108" s="12" t="s">
        <v>932</v>
      </c>
      <c r="X1108" s="12" t="s">
        <v>933</v>
      </c>
      <c r="Y1108" s="12">
        <v>29915</v>
      </c>
      <c r="Z1108" s="13">
        <v>42029</v>
      </c>
      <c r="AA1108" s="14" t="str">
        <f>TEXT(Table1[[#This Row],[Order Date]],"mmmm")</f>
        <v>January</v>
      </c>
      <c r="AB1108" s="8" t="str">
        <f>TEXT(Table1[[#This Row],[Order Date]],"yyyy")</f>
        <v>2015</v>
      </c>
      <c r="AC1108" s="13">
        <v>42032</v>
      </c>
      <c r="AD1108" s="12">
        <v>17.652000000000001</v>
      </c>
      <c r="AE1108" s="12">
        <v>4</v>
      </c>
      <c r="AF1108" s="12">
        <v>408.66</v>
      </c>
      <c r="AG1108" s="12">
        <v>90333</v>
      </c>
      <c r="AH1108" s="7" t="str">
        <f>IF(COUNTIF(Returns!$A$2:$A$1635,Orders!AG1108)&gt;0,"Returned","Not Returned")</f>
        <v>Not Returned</v>
      </c>
    </row>
    <row r="1109" spans="5:34" ht="12.75" customHeight="1" thickTop="1" thickBot="1">
      <c r="E1109" s="9">
        <v>19581</v>
      </c>
      <c r="F1109" s="2" t="s">
        <v>56</v>
      </c>
      <c r="G1109" s="2">
        <v>0.01</v>
      </c>
      <c r="H1109" s="2">
        <v>16.48</v>
      </c>
      <c r="I1109" s="2">
        <v>1.99</v>
      </c>
      <c r="J1109" s="2">
        <v>1997</v>
      </c>
      <c r="K1109" s="7" t="str">
        <f>IF(COUNTIF(Table1[Customer ID],Table1[[#This Row],[Customer ID]])&gt;1,"Repeat Customer","One-Time Customer")</f>
        <v>Repeat Customer</v>
      </c>
      <c r="L1109" s="2" t="s">
        <v>1939</v>
      </c>
      <c r="M1109" s="2" t="s">
        <v>49</v>
      </c>
      <c r="N1109" s="2" t="s">
        <v>114</v>
      </c>
      <c r="O1109" s="2" t="s">
        <v>77</v>
      </c>
      <c r="P1109" s="2" t="s">
        <v>180</v>
      </c>
      <c r="Q1109" s="2" t="s">
        <v>51</v>
      </c>
      <c r="R1109" s="2" t="s">
        <v>1472</v>
      </c>
      <c r="S1109" s="2">
        <v>0.42</v>
      </c>
      <c r="T1109" s="7">
        <f>Table1[[#This Row],[Profit]]/Table1[[#This Row],[Sales]]</f>
        <v>6.0170340844382979</v>
      </c>
      <c r="U1109" s="2" t="s">
        <v>33</v>
      </c>
      <c r="V1109" s="2" t="s">
        <v>136</v>
      </c>
      <c r="W1109" s="2" t="s">
        <v>932</v>
      </c>
      <c r="X1109" s="2" t="s">
        <v>933</v>
      </c>
      <c r="Y1109" s="2">
        <v>29915</v>
      </c>
      <c r="Z1109" s="10">
        <v>42131</v>
      </c>
      <c r="AA1109" s="14" t="str">
        <f>TEXT(Table1[[#This Row],[Order Date]],"mmmm")</f>
        <v>May</v>
      </c>
      <c r="AB1109" s="8" t="str">
        <f>TEXT(Table1[[#This Row],[Order Date]],"yyyy")</f>
        <v>2015</v>
      </c>
      <c r="AC1109" s="10">
        <v>42132</v>
      </c>
      <c r="AD1109" s="2">
        <v>739.67399999999998</v>
      </c>
      <c r="AE1109" s="2">
        <v>7</v>
      </c>
      <c r="AF1109" s="2">
        <v>122.93</v>
      </c>
      <c r="AG1109" s="2">
        <v>90334</v>
      </c>
      <c r="AH1109" s="7" t="str">
        <f>IF(COUNTIF(Returns!$A$2:$A$1635,Orders!AG1109)&gt;0,"Returned","Not Returned")</f>
        <v>Not Returned</v>
      </c>
    </row>
    <row r="1110" spans="5:34" ht="12.75" customHeight="1" thickTop="1" thickBot="1">
      <c r="E1110" s="11">
        <v>21003</v>
      </c>
      <c r="F1110" s="12" t="s">
        <v>106</v>
      </c>
      <c r="G1110" s="12">
        <v>0</v>
      </c>
      <c r="H1110" s="12">
        <v>24.92</v>
      </c>
      <c r="I1110" s="12">
        <v>12.98</v>
      </c>
      <c r="J1110" s="12">
        <v>1997</v>
      </c>
      <c r="K1110" s="7" t="str">
        <f>IF(COUNTIF(Table1[Customer ID],Table1[[#This Row],[Customer ID]])&gt;1,"Repeat Customer","One-Time Customer")</f>
        <v>Repeat Customer</v>
      </c>
      <c r="L1110" s="12" t="s">
        <v>1939</v>
      </c>
      <c r="M1110" s="12" t="s">
        <v>49</v>
      </c>
      <c r="N1110" s="12" t="s">
        <v>114</v>
      </c>
      <c r="O1110" s="12" t="s">
        <v>29</v>
      </c>
      <c r="P1110" s="12" t="s">
        <v>109</v>
      </c>
      <c r="Q1110" s="12" t="s">
        <v>59</v>
      </c>
      <c r="R1110" s="12" t="s">
        <v>1940</v>
      </c>
      <c r="S1110" s="12">
        <v>0.39</v>
      </c>
      <c r="T1110" s="7">
        <f>Table1[[#This Row],[Profit]]/Table1[[#This Row],[Sales]]</f>
        <v>-0.70900183710961429</v>
      </c>
      <c r="U1110" s="12" t="s">
        <v>33</v>
      </c>
      <c r="V1110" s="12" t="s">
        <v>136</v>
      </c>
      <c r="W1110" s="12" t="s">
        <v>932</v>
      </c>
      <c r="X1110" s="12" t="s">
        <v>933</v>
      </c>
      <c r="Y1110" s="12">
        <v>29915</v>
      </c>
      <c r="Z1110" s="13">
        <v>42157</v>
      </c>
      <c r="AA1110" s="14" t="str">
        <f>TEXT(Table1[[#This Row],[Order Date]],"mmmm")</f>
        <v>June</v>
      </c>
      <c r="AB1110" s="8" t="str">
        <f>TEXT(Table1[[#This Row],[Order Date]],"yyyy")</f>
        <v>2015</v>
      </c>
      <c r="AC1110" s="13">
        <v>42157</v>
      </c>
      <c r="AD1110" s="12">
        <v>-23.155999999999999</v>
      </c>
      <c r="AE1110" s="12">
        <v>1</v>
      </c>
      <c r="AF1110" s="12">
        <v>32.659999999999997</v>
      </c>
      <c r="AG1110" s="12">
        <v>90335</v>
      </c>
      <c r="AH1110" s="7" t="str">
        <f>IF(COUNTIF(Returns!$A$2:$A$1635,Orders!AG1110)&gt;0,"Returned","Not Returned")</f>
        <v>Not Returned</v>
      </c>
    </row>
    <row r="1111" spans="5:34" ht="12.75" customHeight="1" thickTop="1" thickBot="1">
      <c r="E1111" s="9">
        <v>20392</v>
      </c>
      <c r="F1111" s="2" t="s">
        <v>37</v>
      </c>
      <c r="G1111" s="2">
        <v>0.06</v>
      </c>
      <c r="H1111" s="2">
        <v>4.42</v>
      </c>
      <c r="I1111" s="2">
        <v>4.99</v>
      </c>
      <c r="J1111" s="2">
        <v>1998</v>
      </c>
      <c r="K1111" s="7" t="str">
        <f>IF(COUNTIF(Table1[Customer ID],Table1[[#This Row],[Customer ID]])&gt;1,"Repeat Customer","One-Time Customer")</f>
        <v>One-Time Customer</v>
      </c>
      <c r="L1111" s="2" t="s">
        <v>1941</v>
      </c>
      <c r="M1111" s="2" t="s">
        <v>49</v>
      </c>
      <c r="N1111" s="2" t="s">
        <v>28</v>
      </c>
      <c r="O1111" s="2" t="s">
        <v>29</v>
      </c>
      <c r="P1111" s="2" t="s">
        <v>69</v>
      </c>
      <c r="Q1111" s="2" t="s">
        <v>59</v>
      </c>
      <c r="R1111" s="2" t="s">
        <v>70</v>
      </c>
      <c r="S1111" s="2">
        <v>0.38</v>
      </c>
      <c r="T1111" s="7">
        <f>Table1[[#This Row],[Profit]]/Table1[[#This Row],[Sales]]</f>
        <v>-0.7026936026936027</v>
      </c>
      <c r="U1111" s="2" t="s">
        <v>33</v>
      </c>
      <c r="V1111" s="2" t="s">
        <v>53</v>
      </c>
      <c r="W1111" s="2" t="s">
        <v>71</v>
      </c>
      <c r="X1111" s="2" t="s">
        <v>1942</v>
      </c>
      <c r="Y1111" s="2">
        <v>11758</v>
      </c>
      <c r="Z1111" s="10">
        <v>42158</v>
      </c>
      <c r="AA1111" s="14" t="str">
        <f>TEXT(Table1[[#This Row],[Order Date]],"mmmm")</f>
        <v>June</v>
      </c>
      <c r="AB1111" s="8" t="str">
        <f>TEXT(Table1[[#This Row],[Order Date]],"yyyy")</f>
        <v>2015</v>
      </c>
      <c r="AC1111" s="10">
        <v>42160</v>
      </c>
      <c r="AD1111" s="2">
        <v>-10.435</v>
      </c>
      <c r="AE1111" s="2">
        <v>3</v>
      </c>
      <c r="AF1111" s="2">
        <v>14.85</v>
      </c>
      <c r="AG1111" s="2">
        <v>90568</v>
      </c>
      <c r="AH1111" s="7" t="str">
        <f>IF(COUNTIF(Returns!$A$2:$A$1635,Orders!AG1111)&gt;0,"Returned","Not Returned")</f>
        <v>Not Returned</v>
      </c>
    </row>
    <row r="1112" spans="5:34" ht="12.75" customHeight="1" thickTop="1" thickBot="1">
      <c r="E1112" s="11">
        <v>24075</v>
      </c>
      <c r="F1112" s="12" t="s">
        <v>56</v>
      </c>
      <c r="G1112" s="12">
        <v>0.06</v>
      </c>
      <c r="H1112" s="12">
        <v>4.24</v>
      </c>
      <c r="I1112" s="12">
        <v>5.41</v>
      </c>
      <c r="J1112" s="12">
        <v>2004</v>
      </c>
      <c r="K1112" s="7" t="str">
        <f>IF(COUNTIF(Table1[Customer ID],Table1[[#This Row],[Customer ID]])&gt;1,"Repeat Customer","One-Time Customer")</f>
        <v>Repeat Customer</v>
      </c>
      <c r="L1112" s="12" t="s">
        <v>1943</v>
      </c>
      <c r="M1112" s="12" t="s">
        <v>49</v>
      </c>
      <c r="N1112" s="12" t="s">
        <v>40</v>
      </c>
      <c r="O1112" s="12" t="s">
        <v>29</v>
      </c>
      <c r="P1112" s="12" t="s">
        <v>109</v>
      </c>
      <c r="Q1112" s="12" t="s">
        <v>59</v>
      </c>
      <c r="R1112" s="12" t="s">
        <v>110</v>
      </c>
      <c r="S1112" s="12">
        <v>0.35</v>
      </c>
      <c r="T1112" s="7">
        <f>Table1[[#This Row],[Profit]]/Table1[[#This Row],[Sales]]</f>
        <v>-1.7537039999999999</v>
      </c>
      <c r="U1112" s="12" t="s">
        <v>33</v>
      </c>
      <c r="V1112" s="12" t="s">
        <v>34</v>
      </c>
      <c r="W1112" s="12" t="s">
        <v>82</v>
      </c>
      <c r="X1112" s="12" t="s">
        <v>1901</v>
      </c>
      <c r="Y1112" s="12">
        <v>59715</v>
      </c>
      <c r="Z1112" s="13">
        <v>42111</v>
      </c>
      <c r="AA1112" s="14" t="str">
        <f>TEXT(Table1[[#This Row],[Order Date]],"mmmm")</f>
        <v>April</v>
      </c>
      <c r="AB1112" s="8" t="str">
        <f>TEXT(Table1[[#This Row],[Order Date]],"yyyy")</f>
        <v>2015</v>
      </c>
      <c r="AC1112" s="13">
        <v>42113</v>
      </c>
      <c r="AD1112" s="12">
        <v>-78.916679999999999</v>
      </c>
      <c r="AE1112" s="12">
        <v>10</v>
      </c>
      <c r="AF1112" s="12">
        <v>45</v>
      </c>
      <c r="AG1112" s="12">
        <v>91277</v>
      </c>
      <c r="AH1112" s="7" t="str">
        <f>IF(COUNTIF(Returns!$A$2:$A$1635,Orders!AG1112)&gt;0,"Returned","Not Returned")</f>
        <v>Not Returned</v>
      </c>
    </row>
    <row r="1113" spans="5:34" ht="12.75" customHeight="1" thickTop="1" thickBot="1">
      <c r="E1113" s="9">
        <v>24076</v>
      </c>
      <c r="F1113" s="2" t="s">
        <v>56</v>
      </c>
      <c r="G1113" s="2">
        <v>0.04</v>
      </c>
      <c r="H1113" s="2">
        <v>6783.02</v>
      </c>
      <c r="I1113" s="2">
        <v>24.49</v>
      </c>
      <c r="J1113" s="2">
        <v>2004</v>
      </c>
      <c r="K1113" s="7" t="str">
        <f>IF(COUNTIF(Table1[Customer ID],Table1[[#This Row],[Customer ID]])&gt;1,"Repeat Customer","One-Time Customer")</f>
        <v>Repeat Customer</v>
      </c>
      <c r="L1113" s="2" t="s">
        <v>1943</v>
      </c>
      <c r="M1113" s="2" t="s">
        <v>49</v>
      </c>
      <c r="N1113" s="2" t="s">
        <v>40</v>
      </c>
      <c r="O1113" s="2" t="s">
        <v>77</v>
      </c>
      <c r="P1113" s="2" t="s">
        <v>85</v>
      </c>
      <c r="Q1113" s="2" t="s">
        <v>236</v>
      </c>
      <c r="R1113" s="2" t="s">
        <v>1277</v>
      </c>
      <c r="S1113" s="2">
        <v>0.39</v>
      </c>
      <c r="T1113" s="7">
        <f>Table1[[#This Row],[Profit]]/Table1[[#This Row],[Sales]]</f>
        <v>-2.0646206248373056</v>
      </c>
      <c r="U1113" s="2" t="s">
        <v>33</v>
      </c>
      <c r="V1113" s="2" t="s">
        <v>34</v>
      </c>
      <c r="W1113" s="2" t="s">
        <v>82</v>
      </c>
      <c r="X1113" s="2" t="s">
        <v>1901</v>
      </c>
      <c r="Y1113" s="2">
        <v>59715</v>
      </c>
      <c r="Z1113" s="10">
        <v>42111</v>
      </c>
      <c r="AA1113" s="14" t="str">
        <f>TEXT(Table1[[#This Row],[Order Date]],"mmmm")</f>
        <v>April</v>
      </c>
      <c r="AB1113" s="8" t="str">
        <f>TEXT(Table1[[#This Row],[Order Date]],"yyyy")</f>
        <v>2015</v>
      </c>
      <c r="AC1113" s="10">
        <v>42113</v>
      </c>
      <c r="AD1113" s="2">
        <v>-13562.637407999999</v>
      </c>
      <c r="AE1113" s="2">
        <v>1</v>
      </c>
      <c r="AF1113" s="2">
        <v>6569.07</v>
      </c>
      <c r="AG1113" s="2">
        <v>91277</v>
      </c>
      <c r="AH1113" s="7" t="str">
        <f>IF(COUNTIF(Returns!$A$2:$A$1635,Orders!AG1113)&gt;0,"Returned","Not Returned")</f>
        <v>Not Returned</v>
      </c>
    </row>
    <row r="1114" spans="5:34" ht="12.75" customHeight="1" thickTop="1" thickBot="1">
      <c r="E1114" s="11">
        <v>25251</v>
      </c>
      <c r="F1114" s="12" t="s">
        <v>37</v>
      </c>
      <c r="G1114" s="12">
        <v>0.03</v>
      </c>
      <c r="H1114" s="12">
        <v>5.78</v>
      </c>
      <c r="I1114" s="12">
        <v>5.37</v>
      </c>
      <c r="J1114" s="12">
        <v>2006</v>
      </c>
      <c r="K1114" s="7" t="str">
        <f>IF(COUNTIF(Table1[Customer ID],Table1[[#This Row],[Customer ID]])&gt;1,"Repeat Customer","One-Time Customer")</f>
        <v>One-Time Customer</v>
      </c>
      <c r="L1114" s="12" t="s">
        <v>1944</v>
      </c>
      <c r="M1114" s="12" t="s">
        <v>49</v>
      </c>
      <c r="N1114" s="12" t="s">
        <v>40</v>
      </c>
      <c r="O1114" s="12" t="s">
        <v>29</v>
      </c>
      <c r="P1114" s="12" t="s">
        <v>93</v>
      </c>
      <c r="Q1114" s="12" t="s">
        <v>59</v>
      </c>
      <c r="R1114" s="12" t="s">
        <v>1945</v>
      </c>
      <c r="S1114" s="12">
        <v>0.36</v>
      </c>
      <c r="T1114" s="7">
        <f>Table1[[#This Row],[Profit]]/Table1[[#This Row],[Sales]]</f>
        <v>-0.71809113579687145</v>
      </c>
      <c r="U1114" s="12" t="s">
        <v>33</v>
      </c>
      <c r="V1114" s="12" t="s">
        <v>34</v>
      </c>
      <c r="W1114" s="12" t="s">
        <v>255</v>
      </c>
      <c r="X1114" s="12" t="s">
        <v>1946</v>
      </c>
      <c r="Y1114" s="12">
        <v>81301</v>
      </c>
      <c r="Z1114" s="13">
        <v>42068</v>
      </c>
      <c r="AA1114" s="14" t="str">
        <f>TEXT(Table1[[#This Row],[Order Date]],"mmmm")</f>
        <v>March</v>
      </c>
      <c r="AB1114" s="8" t="str">
        <f>TEXT(Table1[[#This Row],[Order Date]],"yyyy")</f>
        <v>2015</v>
      </c>
      <c r="AC1114" s="13">
        <v>42069</v>
      </c>
      <c r="AD1114" s="12">
        <v>-63.35</v>
      </c>
      <c r="AE1114" s="12">
        <v>15</v>
      </c>
      <c r="AF1114" s="12">
        <v>88.22</v>
      </c>
      <c r="AG1114" s="12">
        <v>88798</v>
      </c>
      <c r="AH1114" s="7" t="str">
        <f>IF(COUNTIF(Returns!$A$2:$A$1635,Orders!AG1114)&gt;0,"Returned","Not Returned")</f>
        <v>Not Returned</v>
      </c>
    </row>
    <row r="1115" spans="5:34" ht="12.75" customHeight="1" thickTop="1" thickBot="1">
      <c r="E1115" s="9">
        <v>20006</v>
      </c>
      <c r="F1115" s="2" t="s">
        <v>56</v>
      </c>
      <c r="G1115" s="2">
        <v>0.1</v>
      </c>
      <c r="H1115" s="2">
        <v>10.48</v>
      </c>
      <c r="I1115" s="2">
        <v>2.89</v>
      </c>
      <c r="J1115" s="2">
        <v>2016</v>
      </c>
      <c r="K1115" s="7" t="str">
        <f>IF(COUNTIF(Table1[Customer ID],Table1[[#This Row],[Customer ID]])&gt;1,"Repeat Customer","One-Time Customer")</f>
        <v>One-Time Customer</v>
      </c>
      <c r="L1115" s="2" t="s">
        <v>1947</v>
      </c>
      <c r="M1115" s="2" t="s">
        <v>49</v>
      </c>
      <c r="N1115" s="2" t="s">
        <v>28</v>
      </c>
      <c r="O1115" s="2" t="s">
        <v>29</v>
      </c>
      <c r="P1115" s="2" t="s">
        <v>30</v>
      </c>
      <c r="Q1115" s="2" t="s">
        <v>51</v>
      </c>
      <c r="R1115" s="2" t="s">
        <v>1808</v>
      </c>
      <c r="S1115" s="2">
        <v>0.6</v>
      </c>
      <c r="T1115" s="7">
        <f>Table1[[#This Row],[Profit]]/Table1[[#This Row],[Sales]]</f>
        <v>-0.22099776619508563</v>
      </c>
      <c r="U1115" s="2" t="s">
        <v>33</v>
      </c>
      <c r="V1115" s="2" t="s">
        <v>61</v>
      </c>
      <c r="W1115" s="2" t="s">
        <v>300</v>
      </c>
      <c r="X1115" s="2" t="s">
        <v>731</v>
      </c>
      <c r="Y1115" s="2">
        <v>48195</v>
      </c>
      <c r="Z1115" s="10">
        <v>42173</v>
      </c>
      <c r="AA1115" s="14" t="str">
        <f>TEXT(Table1[[#This Row],[Order Date]],"mmmm")</f>
        <v>June</v>
      </c>
      <c r="AB1115" s="8" t="str">
        <f>TEXT(Table1[[#This Row],[Order Date]],"yyyy")</f>
        <v>2015</v>
      </c>
      <c r="AC1115" s="10">
        <v>42174</v>
      </c>
      <c r="AD1115" s="2">
        <v>-8.9039999999999999</v>
      </c>
      <c r="AE1115" s="2">
        <v>4</v>
      </c>
      <c r="AF1115" s="2">
        <v>40.29</v>
      </c>
      <c r="AG1115" s="2">
        <v>86874</v>
      </c>
      <c r="AH1115" s="7" t="str">
        <f>IF(COUNTIF(Returns!$A$2:$A$1635,Orders!AG1115)&gt;0,"Returned","Not Returned")</f>
        <v>Not Returned</v>
      </c>
    </row>
    <row r="1116" spans="5:34" ht="12.75" customHeight="1" thickTop="1" thickBot="1">
      <c r="E1116" s="11">
        <v>18989</v>
      </c>
      <c r="F1116" s="12" t="s">
        <v>25</v>
      </c>
      <c r="G1116" s="12">
        <v>7.0000000000000007E-2</v>
      </c>
      <c r="H1116" s="12">
        <v>39.479999999999997</v>
      </c>
      <c r="I1116" s="12">
        <v>1.99</v>
      </c>
      <c r="J1116" s="12">
        <v>2014</v>
      </c>
      <c r="K1116" s="7" t="str">
        <f>IF(COUNTIF(Table1[Customer ID],Table1[[#This Row],[Customer ID]])&gt;1,"Repeat Customer","One-Time Customer")</f>
        <v>Repeat Customer</v>
      </c>
      <c r="L1116" s="12" t="s">
        <v>1948</v>
      </c>
      <c r="M1116" s="12" t="s">
        <v>49</v>
      </c>
      <c r="N1116" s="12" t="s">
        <v>40</v>
      </c>
      <c r="O1116" s="12" t="s">
        <v>77</v>
      </c>
      <c r="P1116" s="12" t="s">
        <v>180</v>
      </c>
      <c r="Q1116" s="12" t="s">
        <v>51</v>
      </c>
      <c r="R1116" s="12" t="s">
        <v>705</v>
      </c>
      <c r="S1116" s="12">
        <v>0.54</v>
      </c>
      <c r="T1116" s="7">
        <f>Table1[[#This Row],[Profit]]/Table1[[#This Row],[Sales]]</f>
        <v>0.58650095855093531</v>
      </c>
      <c r="U1116" s="12" t="s">
        <v>33</v>
      </c>
      <c r="V1116" s="12" t="s">
        <v>61</v>
      </c>
      <c r="W1116" s="12" t="s">
        <v>330</v>
      </c>
      <c r="X1116" s="12" t="s">
        <v>1949</v>
      </c>
      <c r="Y1116" s="12">
        <v>51503</v>
      </c>
      <c r="Z1116" s="13">
        <v>42085</v>
      </c>
      <c r="AA1116" s="14" t="str">
        <f>TEXT(Table1[[#This Row],[Order Date]],"mmmm")</f>
        <v>March</v>
      </c>
      <c r="AB1116" s="8" t="str">
        <f>TEXT(Table1[[#This Row],[Order Date]],"yyyy")</f>
        <v>2015</v>
      </c>
      <c r="AC1116" s="13">
        <v>42087</v>
      </c>
      <c r="AD1116" s="12">
        <v>88.72</v>
      </c>
      <c r="AE1116" s="12">
        <v>4</v>
      </c>
      <c r="AF1116" s="12">
        <v>151.27000000000001</v>
      </c>
      <c r="AG1116" s="12">
        <v>88367</v>
      </c>
      <c r="AH1116" s="7" t="str">
        <f>IF(COUNTIF(Returns!$A$2:$A$1635,Orders!AG1116)&gt;0,"Returned","Not Returned")</f>
        <v>Not Returned</v>
      </c>
    </row>
    <row r="1117" spans="5:34" ht="12.75" customHeight="1" thickTop="1" thickBot="1">
      <c r="E1117" s="9">
        <v>18990</v>
      </c>
      <c r="F1117" s="2" t="s">
        <v>25</v>
      </c>
      <c r="G1117" s="2">
        <v>0</v>
      </c>
      <c r="H1117" s="2">
        <v>4.91</v>
      </c>
      <c r="I1117" s="2">
        <v>0.5</v>
      </c>
      <c r="J1117" s="2">
        <v>2014</v>
      </c>
      <c r="K1117" s="7" t="str">
        <f>IF(COUNTIF(Table1[Customer ID],Table1[[#This Row],[Customer ID]])&gt;1,"Repeat Customer","One-Time Customer")</f>
        <v>Repeat Customer</v>
      </c>
      <c r="L1117" s="2" t="s">
        <v>1948</v>
      </c>
      <c r="M1117" s="2" t="s">
        <v>49</v>
      </c>
      <c r="N1117" s="2" t="s">
        <v>40</v>
      </c>
      <c r="O1117" s="2" t="s">
        <v>29</v>
      </c>
      <c r="P1117" s="2" t="s">
        <v>134</v>
      </c>
      <c r="Q1117" s="2" t="s">
        <v>59</v>
      </c>
      <c r="R1117" s="2" t="s">
        <v>163</v>
      </c>
      <c r="S1117" s="2">
        <v>0.36</v>
      </c>
      <c r="T1117" s="7">
        <f>Table1[[#This Row],[Profit]]/Table1[[#This Row],[Sales]]</f>
        <v>0.69</v>
      </c>
      <c r="U1117" s="2" t="s">
        <v>33</v>
      </c>
      <c r="V1117" s="2" t="s">
        <v>61</v>
      </c>
      <c r="W1117" s="2" t="s">
        <v>330</v>
      </c>
      <c r="X1117" s="2" t="s">
        <v>1949</v>
      </c>
      <c r="Y1117" s="2">
        <v>51503</v>
      </c>
      <c r="Z1117" s="10">
        <v>42085</v>
      </c>
      <c r="AA1117" s="14" t="str">
        <f>TEXT(Table1[[#This Row],[Order Date]],"mmmm")</f>
        <v>March</v>
      </c>
      <c r="AB1117" s="8" t="str">
        <f>TEXT(Table1[[#This Row],[Order Date]],"yyyy")</f>
        <v>2015</v>
      </c>
      <c r="AC1117" s="10">
        <v>42087</v>
      </c>
      <c r="AD1117" s="2">
        <v>7.2518999999999991</v>
      </c>
      <c r="AE1117" s="2">
        <v>2</v>
      </c>
      <c r="AF1117" s="2">
        <v>10.51</v>
      </c>
      <c r="AG1117" s="2">
        <v>88367</v>
      </c>
      <c r="AH1117" s="7" t="str">
        <f>IF(COUNTIF(Returns!$A$2:$A$1635,Orders!AG1117)&gt;0,"Returned","Not Returned")</f>
        <v>Not Returned</v>
      </c>
    </row>
    <row r="1118" spans="5:34" ht="12.75" customHeight="1" thickTop="1" thickBot="1">
      <c r="E1118" s="11">
        <v>21573</v>
      </c>
      <c r="F1118" s="12" t="s">
        <v>47</v>
      </c>
      <c r="G1118" s="12">
        <v>0.06</v>
      </c>
      <c r="H1118" s="12">
        <v>6.48</v>
      </c>
      <c r="I1118" s="12">
        <v>7.49</v>
      </c>
      <c r="J1118" s="12">
        <v>2014</v>
      </c>
      <c r="K1118" s="7" t="str">
        <f>IF(COUNTIF(Table1[Customer ID],Table1[[#This Row],[Customer ID]])&gt;1,"Repeat Customer","One-Time Customer")</f>
        <v>Repeat Customer</v>
      </c>
      <c r="L1118" s="12" t="s">
        <v>1948</v>
      </c>
      <c r="M1118" s="12" t="s">
        <v>49</v>
      </c>
      <c r="N1118" s="12" t="s">
        <v>40</v>
      </c>
      <c r="O1118" s="12" t="s">
        <v>29</v>
      </c>
      <c r="P1118" s="12" t="s">
        <v>93</v>
      </c>
      <c r="Q1118" s="12" t="s">
        <v>59</v>
      </c>
      <c r="R1118" s="12" t="s">
        <v>1950</v>
      </c>
      <c r="S1118" s="12">
        <v>0.37</v>
      </c>
      <c r="T1118" s="7">
        <f>Table1[[#This Row],[Profit]]/Table1[[#This Row],[Sales]]</f>
        <v>-2.5555852128653407</v>
      </c>
      <c r="U1118" s="12" t="s">
        <v>33</v>
      </c>
      <c r="V1118" s="12" t="s">
        <v>61</v>
      </c>
      <c r="W1118" s="12" t="s">
        <v>330</v>
      </c>
      <c r="X1118" s="12" t="s">
        <v>1949</v>
      </c>
      <c r="Y1118" s="12">
        <v>51503</v>
      </c>
      <c r="Z1118" s="13">
        <v>42098</v>
      </c>
      <c r="AA1118" s="14" t="str">
        <f>TEXT(Table1[[#This Row],[Order Date]],"mmmm")</f>
        <v>April</v>
      </c>
      <c r="AB1118" s="8" t="str">
        <f>TEXT(Table1[[#This Row],[Order Date]],"yyyy")</f>
        <v>2015</v>
      </c>
      <c r="AC1118" s="13">
        <v>42098</v>
      </c>
      <c r="AD1118" s="12">
        <v>-191.49</v>
      </c>
      <c r="AE1118" s="12">
        <v>12</v>
      </c>
      <c r="AF1118" s="12">
        <v>74.930000000000007</v>
      </c>
      <c r="AG1118" s="12">
        <v>88368</v>
      </c>
      <c r="AH1118" s="7" t="str">
        <f>IF(COUNTIF(Returns!$A$2:$A$1635,Orders!AG1118)&gt;0,"Returned","Not Returned")</f>
        <v>Not Returned</v>
      </c>
    </row>
    <row r="1119" spans="5:34" ht="12.75" customHeight="1" thickTop="1" thickBot="1">
      <c r="E1119" s="9">
        <v>25557</v>
      </c>
      <c r="F1119" s="2" t="s">
        <v>47</v>
      </c>
      <c r="G1119" s="2">
        <v>0.02</v>
      </c>
      <c r="H1119" s="2">
        <v>120.98</v>
      </c>
      <c r="I1119" s="2">
        <v>58.64</v>
      </c>
      <c r="J1119" s="2">
        <v>2020</v>
      </c>
      <c r="K1119" s="7" t="str">
        <f>IF(COUNTIF(Table1[Customer ID],Table1[[#This Row],[Customer ID]])&gt;1,"Repeat Customer","One-Time Customer")</f>
        <v>One-Time Customer</v>
      </c>
      <c r="L1119" s="2" t="s">
        <v>1951</v>
      </c>
      <c r="M1119" s="2" t="s">
        <v>39</v>
      </c>
      <c r="N1119" s="2" t="s">
        <v>40</v>
      </c>
      <c r="O1119" s="2" t="s">
        <v>41</v>
      </c>
      <c r="P1119" s="2" t="s">
        <v>191</v>
      </c>
      <c r="Q1119" s="2" t="s">
        <v>121</v>
      </c>
      <c r="R1119" s="2" t="s">
        <v>1952</v>
      </c>
      <c r="S1119" s="2">
        <v>0.75</v>
      </c>
      <c r="T1119" s="7">
        <f>Table1[[#This Row],[Profit]]/Table1[[#This Row],[Sales]]</f>
        <v>-0.97046659713054073</v>
      </c>
      <c r="U1119" s="2" t="s">
        <v>33</v>
      </c>
      <c r="V1119" s="2" t="s">
        <v>53</v>
      </c>
      <c r="W1119" s="2" t="s">
        <v>234</v>
      </c>
      <c r="X1119" s="2" t="s">
        <v>1953</v>
      </c>
      <c r="Y1119" s="2">
        <v>15239</v>
      </c>
      <c r="Z1119" s="10">
        <v>42048</v>
      </c>
      <c r="AA1119" s="14" t="str">
        <f>TEXT(Table1[[#This Row],[Order Date]],"mmmm")</f>
        <v>February</v>
      </c>
      <c r="AB1119" s="8" t="str">
        <f>TEXT(Table1[[#This Row],[Order Date]],"yyyy")</f>
        <v>2015</v>
      </c>
      <c r="AC1119" s="10">
        <v>42050</v>
      </c>
      <c r="AD1119" s="2">
        <v>-1330.5</v>
      </c>
      <c r="AE1119" s="2">
        <v>11</v>
      </c>
      <c r="AF1119" s="2">
        <v>1370.99</v>
      </c>
      <c r="AG1119" s="2">
        <v>86933</v>
      </c>
      <c r="AH1119" s="7" t="str">
        <f>IF(COUNTIF(Returns!$A$2:$A$1635,Orders!AG1119)&gt;0,"Returned","Not Returned")</f>
        <v>Not Returned</v>
      </c>
    </row>
    <row r="1120" spans="5:34" ht="12.75" customHeight="1" thickTop="1" thickBot="1">
      <c r="E1120" s="11">
        <v>22145</v>
      </c>
      <c r="F1120" s="12" t="s">
        <v>47</v>
      </c>
      <c r="G1120" s="12">
        <v>0.04</v>
      </c>
      <c r="H1120" s="12">
        <v>120.97</v>
      </c>
      <c r="I1120" s="12">
        <v>7.11</v>
      </c>
      <c r="J1120" s="12">
        <v>2030</v>
      </c>
      <c r="K1120" s="7" t="str">
        <f>IF(COUNTIF(Table1[Customer ID],Table1[[#This Row],[Customer ID]])&gt;1,"Repeat Customer","One-Time Customer")</f>
        <v>Repeat Customer</v>
      </c>
      <c r="L1120" s="12" t="s">
        <v>1954</v>
      </c>
      <c r="M1120" s="12" t="s">
        <v>49</v>
      </c>
      <c r="N1120" s="12" t="s">
        <v>28</v>
      </c>
      <c r="O1120" s="12" t="s">
        <v>77</v>
      </c>
      <c r="P1120" s="12" t="s">
        <v>85</v>
      </c>
      <c r="Q1120" s="12" t="s">
        <v>86</v>
      </c>
      <c r="R1120" s="12" t="s">
        <v>1955</v>
      </c>
      <c r="S1120" s="12">
        <v>0.36</v>
      </c>
      <c r="T1120" s="7">
        <f>Table1[[#This Row],[Profit]]/Table1[[#This Row],[Sales]]</f>
        <v>0.69</v>
      </c>
      <c r="U1120" s="12" t="s">
        <v>33</v>
      </c>
      <c r="V1120" s="12" t="s">
        <v>61</v>
      </c>
      <c r="W1120" s="12" t="s">
        <v>130</v>
      </c>
      <c r="X1120" s="12" t="s">
        <v>1576</v>
      </c>
      <c r="Y1120" s="12">
        <v>75401</v>
      </c>
      <c r="Z1120" s="13">
        <v>42080</v>
      </c>
      <c r="AA1120" s="14" t="str">
        <f>TEXT(Table1[[#This Row],[Order Date]],"mmmm")</f>
        <v>March</v>
      </c>
      <c r="AB1120" s="8" t="str">
        <f>TEXT(Table1[[#This Row],[Order Date]],"yyyy")</f>
        <v>2015</v>
      </c>
      <c r="AC1120" s="13">
        <v>42080</v>
      </c>
      <c r="AD1120" s="12">
        <v>1320.5495999999998</v>
      </c>
      <c r="AE1120" s="12">
        <v>16</v>
      </c>
      <c r="AF1120" s="12">
        <v>1913.84</v>
      </c>
      <c r="AG1120" s="12">
        <v>91059</v>
      </c>
      <c r="AH1120" s="7" t="str">
        <f>IF(COUNTIF(Returns!$A$2:$A$1635,Orders!AG1120)&gt;0,"Returned","Not Returned")</f>
        <v>Not Returned</v>
      </c>
    </row>
    <row r="1121" spans="5:34" ht="12.75" customHeight="1" thickTop="1" thickBot="1">
      <c r="E1121" s="9">
        <v>22146</v>
      </c>
      <c r="F1121" s="2" t="s">
        <v>47</v>
      </c>
      <c r="G1121" s="2">
        <v>0</v>
      </c>
      <c r="H1121" s="2">
        <v>195.99</v>
      </c>
      <c r="I1121" s="2">
        <v>4.2</v>
      </c>
      <c r="J1121" s="2">
        <v>2030</v>
      </c>
      <c r="K1121" s="7" t="str">
        <f>IF(COUNTIF(Table1[Customer ID],Table1[[#This Row],[Customer ID]])&gt;1,"Repeat Customer","One-Time Customer")</f>
        <v>Repeat Customer</v>
      </c>
      <c r="L1121" s="2" t="s">
        <v>1954</v>
      </c>
      <c r="M1121" s="2" t="s">
        <v>49</v>
      </c>
      <c r="N1121" s="2" t="s">
        <v>28</v>
      </c>
      <c r="O1121" s="2" t="s">
        <v>77</v>
      </c>
      <c r="P1121" s="2" t="s">
        <v>78</v>
      </c>
      <c r="Q1121" s="2" t="s">
        <v>59</v>
      </c>
      <c r="R1121" s="2" t="s">
        <v>1956</v>
      </c>
      <c r="S1121" s="2">
        <v>0.6</v>
      </c>
      <c r="T1121" s="7">
        <f>Table1[[#This Row],[Profit]]/Table1[[#This Row],[Sales]]</f>
        <v>0.58894217196856014</v>
      </c>
      <c r="U1121" s="2" t="s">
        <v>33</v>
      </c>
      <c r="V1121" s="2" t="s">
        <v>61</v>
      </c>
      <c r="W1121" s="2" t="s">
        <v>130</v>
      </c>
      <c r="X1121" s="2" t="s">
        <v>1576</v>
      </c>
      <c r="Y1121" s="2">
        <v>75401</v>
      </c>
      <c r="Z1121" s="10">
        <v>42080</v>
      </c>
      <c r="AA1121" s="14" t="str">
        <f>TEXT(Table1[[#This Row],[Order Date]],"mmmm")</f>
        <v>March</v>
      </c>
      <c r="AB1121" s="8" t="str">
        <f>TEXT(Table1[[#This Row],[Order Date]],"yyyy")</f>
        <v>2015</v>
      </c>
      <c r="AC1121" s="10">
        <v>42082</v>
      </c>
      <c r="AD1121" s="2">
        <v>1585.5030000000002</v>
      </c>
      <c r="AE1121" s="2">
        <v>16</v>
      </c>
      <c r="AF1121" s="2">
        <v>2692.12</v>
      </c>
      <c r="AG1121" s="2">
        <v>91059</v>
      </c>
      <c r="AH1121" s="7" t="str">
        <f>IF(COUNTIF(Returns!$A$2:$A$1635,Orders!AG1121)&gt;0,"Returned","Not Returned")</f>
        <v>Not Returned</v>
      </c>
    </row>
    <row r="1122" spans="5:34" ht="12.75" customHeight="1" thickTop="1" thickBot="1">
      <c r="E1122" s="11">
        <v>20654</v>
      </c>
      <c r="F1122" s="12" t="s">
        <v>56</v>
      </c>
      <c r="G1122" s="12">
        <v>0.03</v>
      </c>
      <c r="H1122" s="12">
        <v>55.98</v>
      </c>
      <c r="I1122" s="12">
        <v>4.8600000000000003</v>
      </c>
      <c r="J1122" s="12">
        <v>2030</v>
      </c>
      <c r="K1122" s="7" t="str">
        <f>IF(COUNTIF(Table1[Customer ID],Table1[[#This Row],[Customer ID]])&gt;1,"Repeat Customer","One-Time Customer")</f>
        <v>Repeat Customer</v>
      </c>
      <c r="L1122" s="12" t="s">
        <v>1954</v>
      </c>
      <c r="M1122" s="12" t="s">
        <v>49</v>
      </c>
      <c r="N1122" s="12" t="s">
        <v>28</v>
      </c>
      <c r="O1122" s="12" t="s">
        <v>29</v>
      </c>
      <c r="P1122" s="12" t="s">
        <v>93</v>
      </c>
      <c r="Q1122" s="12" t="s">
        <v>59</v>
      </c>
      <c r="R1122" s="12" t="s">
        <v>612</v>
      </c>
      <c r="S1122" s="12">
        <v>0.36</v>
      </c>
      <c r="T1122" s="7">
        <f>Table1[[#This Row],[Profit]]/Table1[[#This Row],[Sales]]</f>
        <v>0.69</v>
      </c>
      <c r="U1122" s="12" t="s">
        <v>33</v>
      </c>
      <c r="V1122" s="12" t="s">
        <v>61</v>
      </c>
      <c r="W1122" s="12" t="s">
        <v>130</v>
      </c>
      <c r="X1122" s="12" t="s">
        <v>1576</v>
      </c>
      <c r="Y1122" s="12">
        <v>75401</v>
      </c>
      <c r="Z1122" s="13">
        <v>42081</v>
      </c>
      <c r="AA1122" s="14" t="str">
        <f>TEXT(Table1[[#This Row],[Order Date]],"mmmm")</f>
        <v>March</v>
      </c>
      <c r="AB1122" s="8" t="str">
        <f>TEXT(Table1[[#This Row],[Order Date]],"yyyy")</f>
        <v>2015</v>
      </c>
      <c r="AC1122" s="13">
        <v>42083</v>
      </c>
      <c r="AD1122" s="12">
        <v>526.04219999999998</v>
      </c>
      <c r="AE1122" s="12">
        <v>13</v>
      </c>
      <c r="AF1122" s="12">
        <v>762.38</v>
      </c>
      <c r="AG1122" s="12">
        <v>91060</v>
      </c>
      <c r="AH1122" s="7" t="str">
        <f>IF(COUNTIF(Returns!$A$2:$A$1635,Orders!AG1122)&gt;0,"Returned","Not Returned")</f>
        <v>Not Returned</v>
      </c>
    </row>
    <row r="1123" spans="5:34" ht="12.75" customHeight="1" thickTop="1" thickBot="1">
      <c r="E1123" s="9">
        <v>25918</v>
      </c>
      <c r="F1123" s="2" t="s">
        <v>47</v>
      </c>
      <c r="G1123" s="2">
        <v>0.1</v>
      </c>
      <c r="H1123" s="2">
        <v>1.89</v>
      </c>
      <c r="I1123" s="2">
        <v>0.76</v>
      </c>
      <c r="J1123" s="2">
        <v>2035</v>
      </c>
      <c r="K1123" s="7" t="str">
        <f>IF(COUNTIF(Table1[Customer ID],Table1[[#This Row],[Customer ID]])&gt;1,"Repeat Customer","One-Time Customer")</f>
        <v>One-Time Customer</v>
      </c>
      <c r="L1123" s="2" t="s">
        <v>1957</v>
      </c>
      <c r="M1123" s="2" t="s">
        <v>49</v>
      </c>
      <c r="N1123" s="2" t="s">
        <v>114</v>
      </c>
      <c r="O1123" s="2" t="s">
        <v>29</v>
      </c>
      <c r="P1123" s="2" t="s">
        <v>66</v>
      </c>
      <c r="Q1123" s="2" t="s">
        <v>31</v>
      </c>
      <c r="R1123" s="2" t="s">
        <v>1958</v>
      </c>
      <c r="S1123" s="2">
        <v>0.83</v>
      </c>
      <c r="T1123" s="7">
        <f>Table1[[#This Row],[Profit]]/Table1[[#This Row],[Sales]]</f>
        <v>-1.1010893246187365</v>
      </c>
      <c r="U1123" s="2" t="s">
        <v>33</v>
      </c>
      <c r="V1123" s="2" t="s">
        <v>136</v>
      </c>
      <c r="W1123" s="2" t="s">
        <v>362</v>
      </c>
      <c r="X1123" s="2" t="s">
        <v>1841</v>
      </c>
      <c r="Y1123" s="2">
        <v>33403</v>
      </c>
      <c r="Z1123" s="10">
        <v>42142</v>
      </c>
      <c r="AA1123" s="14" t="str">
        <f>TEXT(Table1[[#This Row],[Order Date]],"mmmm")</f>
        <v>May</v>
      </c>
      <c r="AB1123" s="8" t="str">
        <f>TEXT(Table1[[#This Row],[Order Date]],"yyyy")</f>
        <v>2015</v>
      </c>
      <c r="AC1123" s="10">
        <v>42144</v>
      </c>
      <c r="AD1123" s="2">
        <v>-40.432000000000002</v>
      </c>
      <c r="AE1123" s="2">
        <v>20</v>
      </c>
      <c r="AF1123" s="2">
        <v>36.72</v>
      </c>
      <c r="AG1123" s="2">
        <v>87117</v>
      </c>
      <c r="AH1123" s="7" t="str">
        <f>IF(COUNTIF(Returns!$A$2:$A$1635,Orders!AG1123)&gt;0,"Returned","Not Returned")</f>
        <v>Not Returned</v>
      </c>
    </row>
    <row r="1124" spans="5:34" ht="12.75" customHeight="1" thickTop="1" thickBot="1">
      <c r="E1124" s="11">
        <v>19733</v>
      </c>
      <c r="F1124" s="12" t="s">
        <v>37</v>
      </c>
      <c r="G1124" s="12">
        <v>0</v>
      </c>
      <c r="H1124" s="12">
        <v>73.98</v>
      </c>
      <c r="I1124" s="12">
        <v>14.52</v>
      </c>
      <c r="J1124" s="12">
        <v>2037</v>
      </c>
      <c r="K1124" s="7" t="str">
        <f>IF(COUNTIF(Table1[Customer ID],Table1[[#This Row],[Customer ID]])&gt;1,"Repeat Customer","One-Time Customer")</f>
        <v>One-Time Customer</v>
      </c>
      <c r="L1124" s="12" t="s">
        <v>1959</v>
      </c>
      <c r="M1124" s="12" t="s">
        <v>49</v>
      </c>
      <c r="N1124" s="12" t="s">
        <v>58</v>
      </c>
      <c r="O1124" s="12" t="s">
        <v>77</v>
      </c>
      <c r="P1124" s="12" t="s">
        <v>180</v>
      </c>
      <c r="Q1124" s="12" t="s">
        <v>59</v>
      </c>
      <c r="R1124" s="12" t="s">
        <v>1140</v>
      </c>
      <c r="S1124" s="12">
        <v>0.65</v>
      </c>
      <c r="T1124" s="7">
        <f>Table1[[#This Row],[Profit]]/Table1[[#This Row],[Sales]]</f>
        <v>-0.28984985770828564</v>
      </c>
      <c r="U1124" s="12" t="s">
        <v>33</v>
      </c>
      <c r="V1124" s="12" t="s">
        <v>34</v>
      </c>
      <c r="W1124" s="12" t="s">
        <v>82</v>
      </c>
      <c r="X1124" s="12" t="s">
        <v>1901</v>
      </c>
      <c r="Y1124" s="12">
        <v>59715</v>
      </c>
      <c r="Z1124" s="13">
        <v>42075</v>
      </c>
      <c r="AA1124" s="14" t="str">
        <f>TEXT(Table1[[#This Row],[Order Date]],"mmmm")</f>
        <v>March</v>
      </c>
      <c r="AB1124" s="8" t="str">
        <f>TEXT(Table1[[#This Row],[Order Date]],"yyyy")</f>
        <v>2015</v>
      </c>
      <c r="AC1124" s="13">
        <v>42077</v>
      </c>
      <c r="AD1124" s="12">
        <v>-88.61</v>
      </c>
      <c r="AE1124" s="12">
        <v>4</v>
      </c>
      <c r="AF1124" s="12">
        <v>305.70999999999998</v>
      </c>
      <c r="AG1124" s="12">
        <v>89333</v>
      </c>
      <c r="AH1124" s="7" t="str">
        <f>IF(COUNTIF(Returns!$A$2:$A$1635,Orders!AG1124)&gt;0,"Returned","Not Returned")</f>
        <v>Not Returned</v>
      </c>
    </row>
    <row r="1125" spans="5:34" ht="12.75" customHeight="1" thickTop="1" thickBot="1">
      <c r="E1125" s="9">
        <v>22018</v>
      </c>
      <c r="F1125" s="2" t="s">
        <v>25</v>
      </c>
      <c r="G1125" s="2">
        <v>0.06</v>
      </c>
      <c r="H1125" s="2">
        <v>40.99</v>
      </c>
      <c r="I1125" s="2">
        <v>17.48</v>
      </c>
      <c r="J1125" s="2">
        <v>2038</v>
      </c>
      <c r="K1125" s="7" t="str">
        <f>IF(COUNTIF(Table1[Customer ID],Table1[[#This Row],[Customer ID]])&gt;1,"Repeat Customer","One-Time Customer")</f>
        <v>One-Time Customer</v>
      </c>
      <c r="L1125" s="2" t="s">
        <v>1960</v>
      </c>
      <c r="M1125" s="2" t="s">
        <v>49</v>
      </c>
      <c r="N1125" s="2" t="s">
        <v>58</v>
      </c>
      <c r="O1125" s="2" t="s">
        <v>29</v>
      </c>
      <c r="P1125" s="2" t="s">
        <v>93</v>
      </c>
      <c r="Q1125" s="2" t="s">
        <v>59</v>
      </c>
      <c r="R1125" s="2" t="s">
        <v>1106</v>
      </c>
      <c r="S1125" s="2">
        <v>0.36</v>
      </c>
      <c r="T1125" s="7">
        <f>Table1[[#This Row],[Profit]]/Table1[[#This Row],[Sales]]</f>
        <v>0.39390877598152424</v>
      </c>
      <c r="U1125" s="2" t="s">
        <v>33</v>
      </c>
      <c r="V1125" s="2" t="s">
        <v>53</v>
      </c>
      <c r="W1125" s="2" t="s">
        <v>71</v>
      </c>
      <c r="X1125" s="2" t="s">
        <v>1961</v>
      </c>
      <c r="Y1125" s="2">
        <v>10550</v>
      </c>
      <c r="Z1125" s="10">
        <v>42115</v>
      </c>
      <c r="AA1125" s="14" t="str">
        <f>TEXT(Table1[[#This Row],[Order Date]],"mmmm")</f>
        <v>April</v>
      </c>
      <c r="AB1125" s="8" t="str">
        <f>TEXT(Table1[[#This Row],[Order Date]],"yyyy")</f>
        <v>2015</v>
      </c>
      <c r="AC1125" s="10">
        <v>42115</v>
      </c>
      <c r="AD1125" s="2">
        <v>109.16</v>
      </c>
      <c r="AE1125" s="2">
        <v>7</v>
      </c>
      <c r="AF1125" s="2">
        <v>277.12</v>
      </c>
      <c r="AG1125" s="2">
        <v>89334</v>
      </c>
      <c r="AH1125" s="7" t="str">
        <f>IF(COUNTIF(Returns!$A$2:$A$1635,Orders!AG1125)&gt;0,"Returned","Not Returned")</f>
        <v>Not Returned</v>
      </c>
    </row>
    <row r="1126" spans="5:34" ht="12.75" customHeight="1" thickTop="1" thickBot="1">
      <c r="E1126" s="11">
        <v>24731</v>
      </c>
      <c r="F1126" s="12" t="s">
        <v>106</v>
      </c>
      <c r="G1126" s="12">
        <v>0.09</v>
      </c>
      <c r="H1126" s="12">
        <v>20.99</v>
      </c>
      <c r="I1126" s="12">
        <v>2.5</v>
      </c>
      <c r="J1126" s="12">
        <v>2044</v>
      </c>
      <c r="K1126" s="7" t="str">
        <f>IF(COUNTIF(Table1[Customer ID],Table1[[#This Row],[Customer ID]])&gt;1,"Repeat Customer","One-Time Customer")</f>
        <v>One-Time Customer</v>
      </c>
      <c r="L1126" s="12" t="s">
        <v>1962</v>
      </c>
      <c r="M1126" s="12" t="s">
        <v>49</v>
      </c>
      <c r="N1126" s="12" t="s">
        <v>28</v>
      </c>
      <c r="O1126" s="12" t="s">
        <v>77</v>
      </c>
      <c r="P1126" s="12" t="s">
        <v>78</v>
      </c>
      <c r="Q1126" s="12" t="s">
        <v>31</v>
      </c>
      <c r="R1126" s="12" t="s">
        <v>1170</v>
      </c>
      <c r="S1126" s="12">
        <v>0.81</v>
      </c>
      <c r="T1126" s="7">
        <f>Table1[[#This Row],[Profit]]/Table1[[#This Row],[Sales]]</f>
        <v>-1.359724303266407</v>
      </c>
      <c r="U1126" s="12" t="s">
        <v>33</v>
      </c>
      <c r="V1126" s="12" t="s">
        <v>136</v>
      </c>
      <c r="W1126" s="12" t="s">
        <v>958</v>
      </c>
      <c r="X1126" s="12" t="s">
        <v>1963</v>
      </c>
      <c r="Y1126" s="12">
        <v>72756</v>
      </c>
      <c r="Z1126" s="13">
        <v>42179</v>
      </c>
      <c r="AA1126" s="14" t="str">
        <f>TEXT(Table1[[#This Row],[Order Date]],"mmmm")</f>
        <v>June</v>
      </c>
      <c r="AB1126" s="8" t="str">
        <f>TEXT(Table1[[#This Row],[Order Date]],"yyyy")</f>
        <v>2015</v>
      </c>
      <c r="AC1126" s="13">
        <v>42186</v>
      </c>
      <c r="AD1126" s="12">
        <v>-136.12200000000001</v>
      </c>
      <c r="AE1126" s="12">
        <v>6</v>
      </c>
      <c r="AF1126" s="12">
        <v>100.11</v>
      </c>
      <c r="AG1126" s="12">
        <v>88692</v>
      </c>
      <c r="AH1126" s="7" t="str">
        <f>IF(COUNTIF(Returns!$A$2:$A$1635,Orders!AG1126)&gt;0,"Returned","Not Returned")</f>
        <v>Not Returned</v>
      </c>
    </row>
    <row r="1127" spans="5:34" ht="12.75" customHeight="1" thickTop="1" thickBot="1">
      <c r="E1127" s="9">
        <v>22970</v>
      </c>
      <c r="F1127" s="2" t="s">
        <v>47</v>
      </c>
      <c r="G1127" s="2">
        <v>0.04</v>
      </c>
      <c r="H1127" s="2">
        <v>4.28</v>
      </c>
      <c r="I1127" s="2">
        <v>5.68</v>
      </c>
      <c r="J1127" s="2">
        <v>2046</v>
      </c>
      <c r="K1127" s="7" t="str">
        <f>IF(COUNTIF(Table1[Customer ID],Table1[[#This Row],[Customer ID]])&gt;1,"Repeat Customer","One-Time Customer")</f>
        <v>Repeat Customer</v>
      </c>
      <c r="L1127" s="2" t="s">
        <v>1964</v>
      </c>
      <c r="M1127" s="2" t="s">
        <v>49</v>
      </c>
      <c r="N1127" s="2" t="s">
        <v>28</v>
      </c>
      <c r="O1127" s="2" t="s">
        <v>29</v>
      </c>
      <c r="P1127" s="2" t="s">
        <v>93</v>
      </c>
      <c r="Q1127" s="2" t="s">
        <v>59</v>
      </c>
      <c r="R1127" s="2" t="s">
        <v>1965</v>
      </c>
      <c r="S1127" s="2">
        <v>0.4</v>
      </c>
      <c r="T1127" s="7">
        <f>Table1[[#This Row],[Profit]]/Table1[[#This Row],[Sales]]</f>
        <v>-0.86794546607482559</v>
      </c>
      <c r="U1127" s="2" t="s">
        <v>33</v>
      </c>
      <c r="V1127" s="2" t="s">
        <v>61</v>
      </c>
      <c r="W1127" s="2" t="s">
        <v>183</v>
      </c>
      <c r="X1127" s="2" t="s">
        <v>1966</v>
      </c>
      <c r="Y1127" s="2">
        <v>67901</v>
      </c>
      <c r="Z1127" s="10">
        <v>42167</v>
      </c>
      <c r="AA1127" s="14" t="str">
        <f>TEXT(Table1[[#This Row],[Order Date]],"mmmm")</f>
        <v>June</v>
      </c>
      <c r="AB1127" s="8" t="str">
        <f>TEXT(Table1[[#This Row],[Order Date]],"yyyy")</f>
        <v>2015</v>
      </c>
      <c r="AC1127" s="10">
        <v>42169</v>
      </c>
      <c r="AD1127" s="2">
        <v>-27.375</v>
      </c>
      <c r="AE1127" s="2">
        <v>7</v>
      </c>
      <c r="AF1127" s="2">
        <v>31.54</v>
      </c>
      <c r="AG1127" s="2">
        <v>88219</v>
      </c>
      <c r="AH1127" s="7" t="str">
        <f>IF(COUNTIF(Returns!$A$2:$A$1635,Orders!AG1127)&gt;0,"Returned","Not Returned")</f>
        <v>Not Returned</v>
      </c>
    </row>
    <row r="1128" spans="5:34" ht="12.75" customHeight="1" thickTop="1" thickBot="1">
      <c r="E1128" s="11">
        <v>22971</v>
      </c>
      <c r="F1128" s="12" t="s">
        <v>47</v>
      </c>
      <c r="G1128" s="12">
        <v>0.06</v>
      </c>
      <c r="H1128" s="12">
        <v>376.13</v>
      </c>
      <c r="I1128" s="12">
        <v>85.63</v>
      </c>
      <c r="J1128" s="12">
        <v>2046</v>
      </c>
      <c r="K1128" s="7" t="str">
        <f>IF(COUNTIF(Table1[Customer ID],Table1[[#This Row],[Customer ID]])&gt;1,"Repeat Customer","One-Time Customer")</f>
        <v>Repeat Customer</v>
      </c>
      <c r="L1128" s="12" t="s">
        <v>1964</v>
      </c>
      <c r="M1128" s="12" t="s">
        <v>39</v>
      </c>
      <c r="N1128" s="12" t="s">
        <v>28</v>
      </c>
      <c r="O1128" s="12" t="s">
        <v>41</v>
      </c>
      <c r="P1128" s="12" t="s">
        <v>152</v>
      </c>
      <c r="Q1128" s="12" t="s">
        <v>121</v>
      </c>
      <c r="R1128" s="12" t="s">
        <v>1967</v>
      </c>
      <c r="S1128" s="12">
        <v>0.74</v>
      </c>
      <c r="T1128" s="7">
        <f>Table1[[#This Row],[Profit]]/Table1[[#This Row],[Sales]]</f>
        <v>-9.40208514485327E-2</v>
      </c>
      <c r="U1128" s="12" t="s">
        <v>33</v>
      </c>
      <c r="V1128" s="12" t="s">
        <v>61</v>
      </c>
      <c r="W1128" s="12" t="s">
        <v>183</v>
      </c>
      <c r="X1128" s="12" t="s">
        <v>1966</v>
      </c>
      <c r="Y1128" s="12">
        <v>67901</v>
      </c>
      <c r="Z1128" s="13">
        <v>42167</v>
      </c>
      <c r="AA1128" s="14" t="str">
        <f>TEXT(Table1[[#This Row],[Order Date]],"mmmm")</f>
        <v>June</v>
      </c>
      <c r="AB1128" s="8" t="str">
        <f>TEXT(Table1[[#This Row],[Order Date]],"yyyy")</f>
        <v>2015</v>
      </c>
      <c r="AC1128" s="13">
        <v>42169</v>
      </c>
      <c r="AD1128" s="12">
        <v>-435.75749999999999</v>
      </c>
      <c r="AE1128" s="12">
        <v>13</v>
      </c>
      <c r="AF1128" s="12">
        <v>4634.6899999999996</v>
      </c>
      <c r="AG1128" s="12">
        <v>88219</v>
      </c>
      <c r="AH1128" s="7" t="str">
        <f>IF(COUNTIF(Returns!$A$2:$A$1635,Orders!AG1128)&gt;0,"Returned","Not Returned")</f>
        <v>Not Returned</v>
      </c>
    </row>
    <row r="1129" spans="5:34" ht="12.75" customHeight="1" thickTop="1" thickBot="1">
      <c r="E1129" s="9">
        <v>22972</v>
      </c>
      <c r="F1129" s="2" t="s">
        <v>47</v>
      </c>
      <c r="G1129" s="2">
        <v>0.06</v>
      </c>
      <c r="H1129" s="2">
        <v>424.21</v>
      </c>
      <c r="I1129" s="2">
        <v>110.2</v>
      </c>
      <c r="J1129" s="2">
        <v>2046</v>
      </c>
      <c r="K1129" s="7" t="str">
        <f>IF(COUNTIF(Table1[Customer ID],Table1[[#This Row],[Customer ID]])&gt;1,"Repeat Customer","One-Time Customer")</f>
        <v>Repeat Customer</v>
      </c>
      <c r="L1129" s="2" t="s">
        <v>1964</v>
      </c>
      <c r="M1129" s="2" t="s">
        <v>39</v>
      </c>
      <c r="N1129" s="2" t="s">
        <v>28</v>
      </c>
      <c r="O1129" s="2" t="s">
        <v>41</v>
      </c>
      <c r="P1129" s="2" t="s">
        <v>152</v>
      </c>
      <c r="Q1129" s="2" t="s">
        <v>121</v>
      </c>
      <c r="R1129" s="2" t="s">
        <v>1900</v>
      </c>
      <c r="S1129" s="2">
        <v>0.67</v>
      </c>
      <c r="T1129" s="7">
        <f>Table1[[#This Row],[Profit]]/Table1[[#This Row],[Sales]]</f>
        <v>9.3445673142087307E-2</v>
      </c>
      <c r="U1129" s="2" t="s">
        <v>33</v>
      </c>
      <c r="V1129" s="2" t="s">
        <v>61</v>
      </c>
      <c r="W1129" s="2" t="s">
        <v>183</v>
      </c>
      <c r="X1129" s="2" t="s">
        <v>1966</v>
      </c>
      <c r="Y1129" s="2">
        <v>67901</v>
      </c>
      <c r="Z1129" s="10">
        <v>42167</v>
      </c>
      <c r="AA1129" s="14" t="str">
        <f>TEXT(Table1[[#This Row],[Order Date]],"mmmm")</f>
        <v>June</v>
      </c>
      <c r="AB1129" s="8" t="str">
        <f>TEXT(Table1[[#This Row],[Order Date]],"yyyy")</f>
        <v>2015</v>
      </c>
      <c r="AC1129" s="10">
        <v>42168</v>
      </c>
      <c r="AD1129" s="2">
        <v>682.53</v>
      </c>
      <c r="AE1129" s="2">
        <v>17</v>
      </c>
      <c r="AF1129" s="2">
        <v>7304.03</v>
      </c>
      <c r="AG1129" s="2">
        <v>88219</v>
      </c>
      <c r="AH1129" s="7" t="str">
        <f>IF(COUNTIF(Returns!$A$2:$A$1635,Orders!AG1129)&gt;0,"Returned","Not Returned")</f>
        <v>Not Returned</v>
      </c>
    </row>
    <row r="1130" spans="5:34" ht="12.75" customHeight="1" thickTop="1" thickBot="1">
      <c r="E1130" s="11">
        <v>22973</v>
      </c>
      <c r="F1130" s="12" t="s">
        <v>47</v>
      </c>
      <c r="G1130" s="12">
        <v>0.06</v>
      </c>
      <c r="H1130" s="12">
        <v>195.99</v>
      </c>
      <c r="I1130" s="12">
        <v>8.99</v>
      </c>
      <c r="J1130" s="12">
        <v>2046</v>
      </c>
      <c r="K1130" s="7" t="str">
        <f>IF(COUNTIF(Table1[Customer ID],Table1[[#This Row],[Customer ID]])&gt;1,"Repeat Customer","One-Time Customer")</f>
        <v>Repeat Customer</v>
      </c>
      <c r="L1130" s="12" t="s">
        <v>1964</v>
      </c>
      <c r="M1130" s="12" t="s">
        <v>49</v>
      </c>
      <c r="N1130" s="12" t="s">
        <v>28</v>
      </c>
      <c r="O1130" s="12" t="s">
        <v>77</v>
      </c>
      <c r="P1130" s="12" t="s">
        <v>78</v>
      </c>
      <c r="Q1130" s="12" t="s">
        <v>59</v>
      </c>
      <c r="R1130" s="12" t="s">
        <v>734</v>
      </c>
      <c r="S1130" s="12">
        <v>0.6</v>
      </c>
      <c r="T1130" s="7">
        <f>Table1[[#This Row],[Profit]]/Table1[[#This Row],[Sales]]</f>
        <v>-0.43819173318580579</v>
      </c>
      <c r="U1130" s="12" t="s">
        <v>33</v>
      </c>
      <c r="V1130" s="12" t="s">
        <v>61</v>
      </c>
      <c r="W1130" s="12" t="s">
        <v>183</v>
      </c>
      <c r="X1130" s="12" t="s">
        <v>1966</v>
      </c>
      <c r="Y1130" s="12">
        <v>67901</v>
      </c>
      <c r="Z1130" s="13">
        <v>42167</v>
      </c>
      <c r="AA1130" s="14" t="str">
        <f>TEXT(Table1[[#This Row],[Order Date]],"mmmm")</f>
        <v>June</v>
      </c>
      <c r="AB1130" s="8" t="str">
        <f>TEXT(Table1[[#This Row],[Order Date]],"yyyy")</f>
        <v>2015</v>
      </c>
      <c r="AC1130" s="13">
        <v>42169</v>
      </c>
      <c r="AD1130" s="12">
        <v>-277.22200000000004</v>
      </c>
      <c r="AE1130" s="12">
        <v>4</v>
      </c>
      <c r="AF1130" s="12">
        <v>632.65</v>
      </c>
      <c r="AG1130" s="12">
        <v>88219</v>
      </c>
      <c r="AH1130" s="7" t="str">
        <f>IF(COUNTIF(Returns!$A$2:$A$1635,Orders!AG1130)&gt;0,"Returned","Not Returned")</f>
        <v>Not Returned</v>
      </c>
    </row>
    <row r="1131" spans="5:34" ht="12.75" customHeight="1" thickTop="1" thickBot="1">
      <c r="E1131" s="9">
        <v>18497</v>
      </c>
      <c r="F1131" s="2" t="s">
        <v>25</v>
      </c>
      <c r="G1131" s="2">
        <v>0.03</v>
      </c>
      <c r="H1131" s="2">
        <v>15.28</v>
      </c>
      <c r="I1131" s="2">
        <v>1.99</v>
      </c>
      <c r="J1131" s="2">
        <v>2049</v>
      </c>
      <c r="K1131" s="7" t="str">
        <f>IF(COUNTIF(Table1[Customer ID],Table1[[#This Row],[Customer ID]])&gt;1,"Repeat Customer","One-Time Customer")</f>
        <v>Repeat Customer</v>
      </c>
      <c r="L1131" s="2" t="s">
        <v>1968</v>
      </c>
      <c r="M1131" s="2" t="s">
        <v>49</v>
      </c>
      <c r="N1131" s="2" t="s">
        <v>28</v>
      </c>
      <c r="O1131" s="2" t="s">
        <v>77</v>
      </c>
      <c r="P1131" s="2" t="s">
        <v>180</v>
      </c>
      <c r="Q1131" s="2" t="s">
        <v>51</v>
      </c>
      <c r="R1131" s="2" t="s">
        <v>333</v>
      </c>
      <c r="S1131" s="2">
        <v>0.42</v>
      </c>
      <c r="T1131" s="7">
        <f>Table1[[#This Row],[Profit]]/Table1[[#This Row],[Sales]]</f>
        <v>-0.91650972575434742</v>
      </c>
      <c r="U1131" s="2" t="s">
        <v>33</v>
      </c>
      <c r="V1131" s="2" t="s">
        <v>136</v>
      </c>
      <c r="W1131" s="2" t="s">
        <v>137</v>
      </c>
      <c r="X1131" s="2" t="s">
        <v>1969</v>
      </c>
      <c r="Y1131" s="2">
        <v>22801</v>
      </c>
      <c r="Z1131" s="10">
        <v>42176</v>
      </c>
      <c r="AA1131" s="14" t="str">
        <f>TEXT(Table1[[#This Row],[Order Date]],"mmmm")</f>
        <v>June</v>
      </c>
      <c r="AB1131" s="8" t="str">
        <f>TEXT(Table1[[#This Row],[Order Date]],"yyyy")</f>
        <v>2015</v>
      </c>
      <c r="AC1131" s="10">
        <v>42178</v>
      </c>
      <c r="AD1131" s="2">
        <v>-266.68600000000004</v>
      </c>
      <c r="AE1131" s="2">
        <v>19</v>
      </c>
      <c r="AF1131" s="2">
        <v>290.98</v>
      </c>
      <c r="AG1131" s="2">
        <v>88220</v>
      </c>
      <c r="AH1131" s="7" t="str">
        <f>IF(COUNTIF(Returns!$A$2:$A$1635,Orders!AG1131)&gt;0,"Returned","Not Returned")</f>
        <v>Not Returned</v>
      </c>
    </row>
    <row r="1132" spans="5:34" ht="12.75" customHeight="1" thickTop="1" thickBot="1">
      <c r="E1132" s="11">
        <v>18498</v>
      </c>
      <c r="F1132" s="12" t="s">
        <v>25</v>
      </c>
      <c r="G1132" s="12">
        <v>0.09</v>
      </c>
      <c r="H1132" s="12">
        <v>1.76</v>
      </c>
      <c r="I1132" s="12">
        <v>0.7</v>
      </c>
      <c r="J1132" s="12">
        <v>2049</v>
      </c>
      <c r="K1132" s="7" t="str">
        <f>IF(COUNTIF(Table1[Customer ID],Table1[[#This Row],[Customer ID]])&gt;1,"Repeat Customer","One-Time Customer")</f>
        <v>Repeat Customer</v>
      </c>
      <c r="L1132" s="12" t="s">
        <v>1968</v>
      </c>
      <c r="M1132" s="12" t="s">
        <v>49</v>
      </c>
      <c r="N1132" s="12" t="s">
        <v>28</v>
      </c>
      <c r="O1132" s="12" t="s">
        <v>29</v>
      </c>
      <c r="P1132" s="12" t="s">
        <v>30</v>
      </c>
      <c r="Q1132" s="12" t="s">
        <v>31</v>
      </c>
      <c r="R1132" s="12" t="s">
        <v>1970</v>
      </c>
      <c r="S1132" s="12">
        <v>0.56000000000000005</v>
      </c>
      <c r="T1132" s="7">
        <f>Table1[[#This Row],[Profit]]/Table1[[#This Row],[Sales]]</f>
        <v>-0.56398713826366553</v>
      </c>
      <c r="U1132" s="12" t="s">
        <v>33</v>
      </c>
      <c r="V1132" s="12" t="s">
        <v>136</v>
      </c>
      <c r="W1132" s="12" t="s">
        <v>137</v>
      </c>
      <c r="X1132" s="12" t="s">
        <v>1969</v>
      </c>
      <c r="Y1132" s="12">
        <v>22801</v>
      </c>
      <c r="Z1132" s="13">
        <v>42176</v>
      </c>
      <c r="AA1132" s="14" t="str">
        <f>TEXT(Table1[[#This Row],[Order Date]],"mmmm")</f>
        <v>June</v>
      </c>
      <c r="AB1132" s="8" t="str">
        <f>TEXT(Table1[[#This Row],[Order Date]],"yyyy")</f>
        <v>2015</v>
      </c>
      <c r="AC1132" s="13">
        <v>42179</v>
      </c>
      <c r="AD1132" s="12">
        <v>-12.277999999999999</v>
      </c>
      <c r="AE1132" s="12">
        <v>13</v>
      </c>
      <c r="AF1132" s="12">
        <v>21.77</v>
      </c>
      <c r="AG1132" s="12">
        <v>88220</v>
      </c>
      <c r="AH1132" s="7" t="str">
        <f>IF(COUNTIF(Returns!$A$2:$A$1635,Orders!AG1132)&gt;0,"Returned","Not Returned")</f>
        <v>Not Returned</v>
      </c>
    </row>
    <row r="1133" spans="5:34" ht="12.75" customHeight="1" thickTop="1" thickBot="1">
      <c r="E1133" s="9">
        <v>18251</v>
      </c>
      <c r="F1133" s="2" t="s">
        <v>37</v>
      </c>
      <c r="G1133" s="2">
        <v>7.0000000000000007E-2</v>
      </c>
      <c r="H1133" s="2">
        <v>31.78</v>
      </c>
      <c r="I1133" s="2">
        <v>1.99</v>
      </c>
      <c r="J1133" s="2">
        <v>2052</v>
      </c>
      <c r="K1133" s="7" t="str">
        <f>IF(COUNTIF(Table1[Customer ID],Table1[[#This Row],[Customer ID]])&gt;1,"Repeat Customer","One-Time Customer")</f>
        <v>Repeat Customer</v>
      </c>
      <c r="L1133" s="2" t="s">
        <v>1971</v>
      </c>
      <c r="M1133" s="2" t="s">
        <v>49</v>
      </c>
      <c r="N1133" s="2" t="s">
        <v>40</v>
      </c>
      <c r="O1133" s="2" t="s">
        <v>77</v>
      </c>
      <c r="P1133" s="2" t="s">
        <v>180</v>
      </c>
      <c r="Q1133" s="2" t="s">
        <v>51</v>
      </c>
      <c r="R1133" s="2" t="s">
        <v>901</v>
      </c>
      <c r="S1133" s="2">
        <v>0.42</v>
      </c>
      <c r="T1133" s="7">
        <f>Table1[[#This Row],[Profit]]/Table1[[#This Row],[Sales]]</f>
        <v>0.69</v>
      </c>
      <c r="U1133" s="2" t="s">
        <v>33</v>
      </c>
      <c r="V1133" s="2" t="s">
        <v>34</v>
      </c>
      <c r="W1133" s="2" t="s">
        <v>366</v>
      </c>
      <c r="X1133" s="2" t="s">
        <v>1972</v>
      </c>
      <c r="Y1133" s="2">
        <v>87105</v>
      </c>
      <c r="Z1133" s="10">
        <v>42054</v>
      </c>
      <c r="AA1133" s="14" t="str">
        <f>TEXT(Table1[[#This Row],[Order Date]],"mmmm")</f>
        <v>February</v>
      </c>
      <c r="AB1133" s="8" t="str">
        <f>TEXT(Table1[[#This Row],[Order Date]],"yyyy")</f>
        <v>2015</v>
      </c>
      <c r="AC1133" s="10">
        <v>42056</v>
      </c>
      <c r="AD1133" s="2">
        <v>265.11180000000002</v>
      </c>
      <c r="AE1133" s="2">
        <v>13</v>
      </c>
      <c r="AF1133" s="2">
        <v>384.22</v>
      </c>
      <c r="AG1133" s="2">
        <v>87234</v>
      </c>
      <c r="AH1133" s="7" t="str">
        <f>IF(COUNTIF(Returns!$A$2:$A$1635,Orders!AG1133)&gt;0,"Returned","Not Returned")</f>
        <v>Not Returned</v>
      </c>
    </row>
    <row r="1134" spans="5:34" ht="12.75" customHeight="1" thickTop="1" thickBot="1">
      <c r="E1134" s="11">
        <v>18252</v>
      </c>
      <c r="F1134" s="12" t="s">
        <v>37</v>
      </c>
      <c r="G1134" s="12">
        <v>0</v>
      </c>
      <c r="H1134" s="12">
        <v>5.98</v>
      </c>
      <c r="I1134" s="12">
        <v>2.5</v>
      </c>
      <c r="J1134" s="12">
        <v>2052</v>
      </c>
      <c r="K1134" s="7" t="str">
        <f>IF(COUNTIF(Table1[Customer ID],Table1[[#This Row],[Customer ID]])&gt;1,"Repeat Customer","One-Time Customer")</f>
        <v>Repeat Customer</v>
      </c>
      <c r="L1134" s="12" t="s">
        <v>1971</v>
      </c>
      <c r="M1134" s="12" t="s">
        <v>49</v>
      </c>
      <c r="N1134" s="12" t="s">
        <v>40</v>
      </c>
      <c r="O1134" s="12" t="s">
        <v>29</v>
      </c>
      <c r="P1134" s="12" t="s">
        <v>69</v>
      </c>
      <c r="Q1134" s="12" t="s">
        <v>59</v>
      </c>
      <c r="R1134" s="12" t="s">
        <v>246</v>
      </c>
      <c r="S1134" s="12">
        <v>0.36</v>
      </c>
      <c r="T1134" s="7">
        <f>Table1[[#This Row],[Profit]]/Table1[[#This Row],[Sales]]</f>
        <v>0.30217446270543619</v>
      </c>
      <c r="U1134" s="12" t="s">
        <v>33</v>
      </c>
      <c r="V1134" s="12" t="s">
        <v>34</v>
      </c>
      <c r="W1134" s="12" t="s">
        <v>366</v>
      </c>
      <c r="X1134" s="12" t="s">
        <v>1972</v>
      </c>
      <c r="Y1134" s="12">
        <v>87105</v>
      </c>
      <c r="Z1134" s="13">
        <v>42054</v>
      </c>
      <c r="AA1134" s="14" t="str">
        <f>TEXT(Table1[[#This Row],[Order Date]],"mmmm")</f>
        <v>February</v>
      </c>
      <c r="AB1134" s="8" t="str">
        <f>TEXT(Table1[[#This Row],[Order Date]],"yyyy")</f>
        <v>2015</v>
      </c>
      <c r="AC1134" s="13">
        <v>42055</v>
      </c>
      <c r="AD1134" s="12">
        <v>9.5608000000000004</v>
      </c>
      <c r="AE1134" s="12">
        <v>5</v>
      </c>
      <c r="AF1134" s="12">
        <v>31.64</v>
      </c>
      <c r="AG1134" s="12">
        <v>87234</v>
      </c>
      <c r="AH1134" s="7" t="str">
        <f>IF(COUNTIF(Returns!$A$2:$A$1635,Orders!AG1134)&gt;0,"Returned","Not Returned")</f>
        <v>Not Returned</v>
      </c>
    </row>
    <row r="1135" spans="5:34" ht="12.75" customHeight="1" thickTop="1" thickBot="1">
      <c r="E1135" s="9">
        <v>18253</v>
      </c>
      <c r="F1135" s="2" t="s">
        <v>37</v>
      </c>
      <c r="G1135" s="2">
        <v>0.1</v>
      </c>
      <c r="H1135" s="2">
        <v>35.99</v>
      </c>
      <c r="I1135" s="2">
        <v>1.1000000000000001</v>
      </c>
      <c r="J1135" s="2">
        <v>2052</v>
      </c>
      <c r="K1135" s="7" t="str">
        <f>IF(COUNTIF(Table1[Customer ID],Table1[[#This Row],[Customer ID]])&gt;1,"Repeat Customer","One-Time Customer")</f>
        <v>Repeat Customer</v>
      </c>
      <c r="L1135" s="2" t="s">
        <v>1971</v>
      </c>
      <c r="M1135" s="2" t="s">
        <v>27</v>
      </c>
      <c r="N1135" s="2" t="s">
        <v>40</v>
      </c>
      <c r="O1135" s="2" t="s">
        <v>77</v>
      </c>
      <c r="P1135" s="2" t="s">
        <v>78</v>
      </c>
      <c r="Q1135" s="2" t="s">
        <v>59</v>
      </c>
      <c r="R1135" s="2" t="s">
        <v>935</v>
      </c>
      <c r="S1135" s="2">
        <v>0.55000000000000004</v>
      </c>
      <c r="T1135" s="7">
        <f>Table1[[#This Row],[Profit]]/Table1[[#This Row],[Sales]]</f>
        <v>0.69</v>
      </c>
      <c r="U1135" s="2" t="s">
        <v>33</v>
      </c>
      <c r="V1135" s="2" t="s">
        <v>34</v>
      </c>
      <c r="W1135" s="2" t="s">
        <v>366</v>
      </c>
      <c r="X1135" s="2" t="s">
        <v>1972</v>
      </c>
      <c r="Y1135" s="2">
        <v>87105</v>
      </c>
      <c r="Z1135" s="10">
        <v>42054</v>
      </c>
      <c r="AA1135" s="14" t="str">
        <f>TEXT(Table1[[#This Row],[Order Date]],"mmmm")</f>
        <v>February</v>
      </c>
      <c r="AB1135" s="8" t="str">
        <f>TEXT(Table1[[#This Row],[Order Date]],"yyyy")</f>
        <v>2015</v>
      </c>
      <c r="AC1135" s="10">
        <v>42055</v>
      </c>
      <c r="AD1135" s="2">
        <v>390.09839999999997</v>
      </c>
      <c r="AE1135" s="2">
        <v>19</v>
      </c>
      <c r="AF1135" s="2">
        <v>565.36</v>
      </c>
      <c r="AG1135" s="2">
        <v>87234</v>
      </c>
      <c r="AH1135" s="7" t="str">
        <f>IF(COUNTIF(Returns!$A$2:$A$1635,Orders!AG1135)&gt;0,"Returned","Not Returned")</f>
        <v>Not Returned</v>
      </c>
    </row>
    <row r="1136" spans="5:34" ht="12.75" customHeight="1" thickTop="1" thickBot="1">
      <c r="E1136" s="11">
        <v>20481</v>
      </c>
      <c r="F1136" s="12" t="s">
        <v>56</v>
      </c>
      <c r="G1136" s="12">
        <v>7.0000000000000007E-2</v>
      </c>
      <c r="H1136" s="12">
        <v>5.98</v>
      </c>
      <c r="I1136" s="12">
        <v>5.46</v>
      </c>
      <c r="J1136" s="12">
        <v>2058</v>
      </c>
      <c r="K1136" s="7" t="str">
        <f>IF(COUNTIF(Table1[Customer ID],Table1[[#This Row],[Customer ID]])&gt;1,"Repeat Customer","One-Time Customer")</f>
        <v>One-Time Customer</v>
      </c>
      <c r="L1136" s="12" t="s">
        <v>1973</v>
      </c>
      <c r="M1136" s="12" t="s">
        <v>49</v>
      </c>
      <c r="N1136" s="12" t="s">
        <v>28</v>
      </c>
      <c r="O1136" s="12" t="s">
        <v>29</v>
      </c>
      <c r="P1136" s="12" t="s">
        <v>93</v>
      </c>
      <c r="Q1136" s="12" t="s">
        <v>59</v>
      </c>
      <c r="R1136" s="12" t="s">
        <v>1051</v>
      </c>
      <c r="S1136" s="12">
        <v>0.36</v>
      </c>
      <c r="T1136" s="7">
        <f>Table1[[#This Row],[Profit]]/Table1[[#This Row],[Sales]]</f>
        <v>1.423992673992674</v>
      </c>
      <c r="U1136" s="12" t="s">
        <v>33</v>
      </c>
      <c r="V1136" s="12" t="s">
        <v>136</v>
      </c>
      <c r="W1136" s="12" t="s">
        <v>322</v>
      </c>
      <c r="X1136" s="12" t="s">
        <v>1974</v>
      </c>
      <c r="Y1136" s="12">
        <v>28601</v>
      </c>
      <c r="Z1136" s="13">
        <v>42048</v>
      </c>
      <c r="AA1136" s="14" t="str">
        <f>TEXT(Table1[[#This Row],[Order Date]],"mmmm")</f>
        <v>February</v>
      </c>
      <c r="AB1136" s="8" t="str">
        <f>TEXT(Table1[[#This Row],[Order Date]],"yyyy")</f>
        <v>2015</v>
      </c>
      <c r="AC1136" s="13">
        <v>42050</v>
      </c>
      <c r="AD1136" s="12">
        <v>46.65</v>
      </c>
      <c r="AE1136" s="12">
        <v>5</v>
      </c>
      <c r="AF1136" s="12">
        <v>32.76</v>
      </c>
      <c r="AG1136" s="12">
        <v>88040</v>
      </c>
      <c r="AH1136" s="7" t="str">
        <f>IF(COUNTIF(Returns!$A$2:$A$1635,Orders!AG1136)&gt;0,"Returned","Not Returned")</f>
        <v>Not Returned</v>
      </c>
    </row>
    <row r="1137" spans="5:34" ht="12.75" customHeight="1" thickTop="1" thickBot="1">
      <c r="E1137" s="9">
        <v>23499</v>
      </c>
      <c r="F1137" s="2" t="s">
        <v>37</v>
      </c>
      <c r="G1137" s="2">
        <v>0.09</v>
      </c>
      <c r="H1137" s="2">
        <v>28.48</v>
      </c>
      <c r="I1137" s="2">
        <v>1.99</v>
      </c>
      <c r="J1137" s="2">
        <v>2059</v>
      </c>
      <c r="K1137" s="7" t="str">
        <f>IF(COUNTIF(Table1[Customer ID],Table1[[#This Row],[Customer ID]])&gt;1,"Repeat Customer","One-Time Customer")</f>
        <v>Repeat Customer</v>
      </c>
      <c r="L1137" s="2" t="s">
        <v>1975</v>
      </c>
      <c r="M1137" s="2" t="s">
        <v>49</v>
      </c>
      <c r="N1137" s="2" t="s">
        <v>28</v>
      </c>
      <c r="O1137" s="2" t="s">
        <v>77</v>
      </c>
      <c r="P1137" s="2" t="s">
        <v>180</v>
      </c>
      <c r="Q1137" s="2" t="s">
        <v>51</v>
      </c>
      <c r="R1137" s="2" t="s">
        <v>407</v>
      </c>
      <c r="S1137" s="2">
        <v>0.4</v>
      </c>
      <c r="T1137" s="7">
        <f>Table1[[#This Row],[Profit]]/Table1[[#This Row],[Sales]]</f>
        <v>-3.7122937195773478</v>
      </c>
      <c r="U1137" s="2" t="s">
        <v>33</v>
      </c>
      <c r="V1137" s="2" t="s">
        <v>136</v>
      </c>
      <c r="W1137" s="2" t="s">
        <v>322</v>
      </c>
      <c r="X1137" s="2" t="s">
        <v>1976</v>
      </c>
      <c r="Y1137" s="2">
        <v>27260</v>
      </c>
      <c r="Z1137" s="10">
        <v>42021</v>
      </c>
      <c r="AA1137" s="14" t="str">
        <f>TEXT(Table1[[#This Row],[Order Date]],"mmmm")</f>
        <v>January</v>
      </c>
      <c r="AB1137" s="8" t="str">
        <f>TEXT(Table1[[#This Row],[Order Date]],"yyyy")</f>
        <v>2015</v>
      </c>
      <c r="AC1137" s="10">
        <v>42022</v>
      </c>
      <c r="AD1137" s="2">
        <v>-1250.7460000000001</v>
      </c>
      <c r="AE1137" s="2">
        <v>13</v>
      </c>
      <c r="AF1137" s="2">
        <v>336.92</v>
      </c>
      <c r="AG1137" s="2">
        <v>88039</v>
      </c>
      <c r="AH1137" s="7" t="str">
        <f>IF(COUNTIF(Returns!$A$2:$A$1635,Orders!AG1137)&gt;0,"Returned","Not Returned")</f>
        <v>Not Returned</v>
      </c>
    </row>
    <row r="1138" spans="5:34" ht="12.75" customHeight="1" thickTop="1" thickBot="1">
      <c r="E1138" s="11">
        <v>21632</v>
      </c>
      <c r="F1138" s="12" t="s">
        <v>47</v>
      </c>
      <c r="G1138" s="12">
        <v>0.1</v>
      </c>
      <c r="H1138" s="12">
        <v>9.85</v>
      </c>
      <c r="I1138" s="12">
        <v>4.82</v>
      </c>
      <c r="J1138" s="12">
        <v>2059</v>
      </c>
      <c r="K1138" s="7" t="str">
        <f>IF(COUNTIF(Table1[Customer ID],Table1[[#This Row],[Customer ID]])&gt;1,"Repeat Customer","One-Time Customer")</f>
        <v>Repeat Customer</v>
      </c>
      <c r="L1138" s="12" t="s">
        <v>1975</v>
      </c>
      <c r="M1138" s="12" t="s">
        <v>49</v>
      </c>
      <c r="N1138" s="12" t="s">
        <v>28</v>
      </c>
      <c r="O1138" s="12" t="s">
        <v>29</v>
      </c>
      <c r="P1138" s="12" t="s">
        <v>30</v>
      </c>
      <c r="Q1138" s="12" t="s">
        <v>31</v>
      </c>
      <c r="R1138" s="12" t="s">
        <v>1977</v>
      </c>
      <c r="S1138" s="12">
        <v>0.47</v>
      </c>
      <c r="T1138" s="7">
        <f>Table1[[#This Row],[Profit]]/Table1[[#This Row],[Sales]]</f>
        <v>3.2625881124358194</v>
      </c>
      <c r="U1138" s="12" t="s">
        <v>33</v>
      </c>
      <c r="V1138" s="12" t="s">
        <v>136</v>
      </c>
      <c r="W1138" s="12" t="s">
        <v>322</v>
      </c>
      <c r="X1138" s="12" t="s">
        <v>1976</v>
      </c>
      <c r="Y1138" s="12">
        <v>27260</v>
      </c>
      <c r="Z1138" s="13">
        <v>42090</v>
      </c>
      <c r="AA1138" s="14" t="str">
        <f>TEXT(Table1[[#This Row],[Order Date]],"mmmm")</f>
        <v>March</v>
      </c>
      <c r="AB1138" s="8" t="str">
        <f>TEXT(Table1[[#This Row],[Order Date]],"yyyy")</f>
        <v>2015</v>
      </c>
      <c r="AC1138" s="13">
        <v>42091</v>
      </c>
      <c r="AD1138" s="12">
        <v>374.904</v>
      </c>
      <c r="AE1138" s="12">
        <v>12</v>
      </c>
      <c r="AF1138" s="12">
        <v>114.91</v>
      </c>
      <c r="AG1138" s="12">
        <v>88041</v>
      </c>
      <c r="AH1138" s="7" t="str">
        <f>IF(COUNTIF(Returns!$A$2:$A$1635,Orders!AG1138)&gt;0,"Returned","Not Returned")</f>
        <v>Not Returned</v>
      </c>
    </row>
    <row r="1139" spans="5:34" ht="12.75" customHeight="1" thickTop="1" thickBot="1">
      <c r="E1139" s="9">
        <v>21633</v>
      </c>
      <c r="F1139" s="2" t="s">
        <v>47</v>
      </c>
      <c r="G1139" s="2">
        <v>0.04</v>
      </c>
      <c r="H1139" s="2">
        <v>125.99</v>
      </c>
      <c r="I1139" s="2">
        <v>7.69</v>
      </c>
      <c r="J1139" s="2">
        <v>2059</v>
      </c>
      <c r="K1139" s="7" t="str">
        <f>IF(COUNTIF(Table1[Customer ID],Table1[[#This Row],[Customer ID]])&gt;1,"Repeat Customer","One-Time Customer")</f>
        <v>Repeat Customer</v>
      </c>
      <c r="L1139" s="2" t="s">
        <v>1975</v>
      </c>
      <c r="M1139" s="2" t="s">
        <v>49</v>
      </c>
      <c r="N1139" s="2" t="s">
        <v>28</v>
      </c>
      <c r="O1139" s="2" t="s">
        <v>77</v>
      </c>
      <c r="P1139" s="2" t="s">
        <v>78</v>
      </c>
      <c r="Q1139" s="2" t="s">
        <v>59</v>
      </c>
      <c r="R1139" s="2" t="s">
        <v>1225</v>
      </c>
      <c r="S1139" s="2">
        <v>0.57999999999999996</v>
      </c>
      <c r="T1139" s="7">
        <f>Table1[[#This Row],[Profit]]/Table1[[#This Row],[Sales]]</f>
        <v>-0.56589051063647655</v>
      </c>
      <c r="U1139" s="2" t="s">
        <v>33</v>
      </c>
      <c r="V1139" s="2" t="s">
        <v>136</v>
      </c>
      <c r="W1139" s="2" t="s">
        <v>322</v>
      </c>
      <c r="X1139" s="2" t="s">
        <v>1976</v>
      </c>
      <c r="Y1139" s="2">
        <v>27260</v>
      </c>
      <c r="Z1139" s="10">
        <v>42090</v>
      </c>
      <c r="AA1139" s="14" t="str">
        <f>TEXT(Table1[[#This Row],[Order Date]],"mmmm")</f>
        <v>March</v>
      </c>
      <c r="AB1139" s="8" t="str">
        <f>TEXT(Table1[[#This Row],[Order Date]],"yyyy")</f>
        <v>2015</v>
      </c>
      <c r="AC1139" s="10">
        <v>42091</v>
      </c>
      <c r="AD1139" s="2">
        <v>-528.83600000000001</v>
      </c>
      <c r="AE1139" s="2">
        <v>9</v>
      </c>
      <c r="AF1139" s="2">
        <v>934.52</v>
      </c>
      <c r="AG1139" s="2">
        <v>88041</v>
      </c>
      <c r="AH1139" s="7" t="str">
        <f>IF(COUNTIF(Returns!$A$2:$A$1635,Orders!AG1139)&gt;0,"Returned","Not Returned")</f>
        <v>Not Returned</v>
      </c>
    </row>
    <row r="1140" spans="5:34" ht="12.75" customHeight="1" thickTop="1" thickBot="1">
      <c r="E1140" s="11">
        <v>20841</v>
      </c>
      <c r="F1140" s="12" t="s">
        <v>56</v>
      </c>
      <c r="G1140" s="12">
        <v>0.02</v>
      </c>
      <c r="H1140" s="12">
        <v>240.98</v>
      </c>
      <c r="I1140" s="12">
        <v>60.2</v>
      </c>
      <c r="J1140" s="12">
        <v>2061</v>
      </c>
      <c r="K1140" s="7" t="str">
        <f>IF(COUNTIF(Table1[Customer ID],Table1[[#This Row],[Customer ID]])&gt;1,"Repeat Customer","One-Time Customer")</f>
        <v>One-Time Customer</v>
      </c>
      <c r="L1140" s="12" t="s">
        <v>1978</v>
      </c>
      <c r="M1140" s="12" t="s">
        <v>39</v>
      </c>
      <c r="N1140" s="12" t="s">
        <v>28</v>
      </c>
      <c r="O1140" s="12" t="s">
        <v>41</v>
      </c>
      <c r="P1140" s="12" t="s">
        <v>191</v>
      </c>
      <c r="Q1140" s="12" t="s">
        <v>121</v>
      </c>
      <c r="R1140" s="12" t="s">
        <v>1979</v>
      </c>
      <c r="S1140" s="12">
        <v>0.56000000000000005</v>
      </c>
      <c r="T1140" s="7">
        <f>Table1[[#This Row],[Profit]]/Table1[[#This Row],[Sales]]</f>
        <v>-1.0462410803345354</v>
      </c>
      <c r="U1140" s="12" t="s">
        <v>33</v>
      </c>
      <c r="V1140" s="12" t="s">
        <v>61</v>
      </c>
      <c r="W1140" s="12" t="s">
        <v>496</v>
      </c>
      <c r="X1140" s="12" t="s">
        <v>1980</v>
      </c>
      <c r="Y1140" s="12">
        <v>69101</v>
      </c>
      <c r="Z1140" s="13">
        <v>42033</v>
      </c>
      <c r="AA1140" s="14" t="str">
        <f>TEXT(Table1[[#This Row],[Order Date]],"mmmm")</f>
        <v>January</v>
      </c>
      <c r="AB1140" s="8" t="str">
        <f>TEXT(Table1[[#This Row],[Order Date]],"yyyy")</f>
        <v>2015</v>
      </c>
      <c r="AC1140" s="13">
        <v>42035</v>
      </c>
      <c r="AD1140" s="12">
        <v>-272.71320000000003</v>
      </c>
      <c r="AE1140" s="12">
        <v>1</v>
      </c>
      <c r="AF1140" s="12">
        <v>260.66000000000003</v>
      </c>
      <c r="AG1140" s="12">
        <v>87146</v>
      </c>
      <c r="AH1140" s="7" t="str">
        <f>IF(COUNTIF(Returns!$A$2:$A$1635,Orders!AG1140)&gt;0,"Returned","Not Returned")</f>
        <v>Not Returned</v>
      </c>
    </row>
    <row r="1141" spans="5:34" ht="12.75" customHeight="1" thickTop="1" thickBot="1">
      <c r="E1141" s="9">
        <v>20840</v>
      </c>
      <c r="F1141" s="2" t="s">
        <v>56</v>
      </c>
      <c r="G1141" s="2">
        <v>0.02</v>
      </c>
      <c r="H1141" s="2">
        <v>420.98</v>
      </c>
      <c r="I1141" s="2">
        <v>19.989999999999998</v>
      </c>
      <c r="J1141" s="2">
        <v>2062</v>
      </c>
      <c r="K1141" s="7" t="str">
        <f>IF(COUNTIF(Table1[Customer ID],Table1[[#This Row],[Customer ID]])&gt;1,"Repeat Customer","One-Time Customer")</f>
        <v>Repeat Customer</v>
      </c>
      <c r="L1141" s="2" t="s">
        <v>1981</v>
      </c>
      <c r="M1141" s="2" t="s">
        <v>49</v>
      </c>
      <c r="N1141" s="2" t="s">
        <v>28</v>
      </c>
      <c r="O1141" s="2" t="s">
        <v>29</v>
      </c>
      <c r="P1141" s="2" t="s">
        <v>109</v>
      </c>
      <c r="Q1141" s="2" t="s">
        <v>59</v>
      </c>
      <c r="R1141" s="2" t="s">
        <v>1510</v>
      </c>
      <c r="S1141" s="2">
        <v>0.35</v>
      </c>
      <c r="T1141" s="7">
        <f>Table1[[#This Row],[Profit]]/Table1[[#This Row],[Sales]]</f>
        <v>-3.8286616604343703E-2</v>
      </c>
      <c r="U1141" s="2" t="s">
        <v>33</v>
      </c>
      <c r="V1141" s="2" t="s">
        <v>136</v>
      </c>
      <c r="W1141" s="2" t="s">
        <v>137</v>
      </c>
      <c r="X1141" s="2" t="s">
        <v>1982</v>
      </c>
      <c r="Y1141" s="2">
        <v>23111</v>
      </c>
      <c r="Z1141" s="10">
        <v>42033</v>
      </c>
      <c r="AA1141" s="14" t="str">
        <f>TEXT(Table1[[#This Row],[Order Date]],"mmmm")</f>
        <v>January</v>
      </c>
      <c r="AB1141" s="8" t="str">
        <f>TEXT(Table1[[#This Row],[Order Date]],"yyyy")</f>
        <v>2015</v>
      </c>
      <c r="AC1141" s="10">
        <v>42036</v>
      </c>
      <c r="AD1141" s="2">
        <v>-162.69399999999999</v>
      </c>
      <c r="AE1141" s="2">
        <v>10</v>
      </c>
      <c r="AF1141" s="2">
        <v>4249.37</v>
      </c>
      <c r="AG1141" s="2">
        <v>87146</v>
      </c>
      <c r="AH1141" s="7" t="str">
        <f>IF(COUNTIF(Returns!$A$2:$A$1635,Orders!AG1141)&gt;0,"Returned","Not Returned")</f>
        <v>Not Returned</v>
      </c>
    </row>
    <row r="1142" spans="5:34" ht="12.75" customHeight="1" thickTop="1" thickBot="1">
      <c r="E1142" s="11">
        <v>22511</v>
      </c>
      <c r="F1142" s="12" t="s">
        <v>106</v>
      </c>
      <c r="G1142" s="12">
        <v>0.04</v>
      </c>
      <c r="H1142" s="12">
        <v>291.73</v>
      </c>
      <c r="I1142" s="12">
        <v>48.8</v>
      </c>
      <c r="J1142" s="12">
        <v>2062</v>
      </c>
      <c r="K1142" s="7" t="str">
        <f>IF(COUNTIF(Table1[Customer ID],Table1[[#This Row],[Customer ID]])&gt;1,"Repeat Customer","One-Time Customer")</f>
        <v>Repeat Customer</v>
      </c>
      <c r="L1142" s="12" t="s">
        <v>1981</v>
      </c>
      <c r="M1142" s="12" t="s">
        <v>39</v>
      </c>
      <c r="N1142" s="12" t="s">
        <v>28</v>
      </c>
      <c r="O1142" s="12" t="s">
        <v>41</v>
      </c>
      <c r="P1142" s="12" t="s">
        <v>42</v>
      </c>
      <c r="Q1142" s="12" t="s">
        <v>43</v>
      </c>
      <c r="R1142" s="12" t="s">
        <v>145</v>
      </c>
      <c r="S1142" s="12">
        <v>0.56000000000000005</v>
      </c>
      <c r="T1142" s="7">
        <f>Table1[[#This Row],[Profit]]/Table1[[#This Row],[Sales]]</f>
        <v>-1.7359693017863855E-2</v>
      </c>
      <c r="U1142" s="12" t="s">
        <v>33</v>
      </c>
      <c r="V1142" s="12" t="s">
        <v>136</v>
      </c>
      <c r="W1142" s="12" t="s">
        <v>137</v>
      </c>
      <c r="X1142" s="12" t="s">
        <v>1982</v>
      </c>
      <c r="Y1142" s="12">
        <v>23111</v>
      </c>
      <c r="Z1142" s="13">
        <v>42181</v>
      </c>
      <c r="AA1142" s="14" t="str">
        <f>TEXT(Table1[[#This Row],[Order Date]],"mmmm")</f>
        <v>June</v>
      </c>
      <c r="AB1142" s="8" t="str">
        <f>TEXT(Table1[[#This Row],[Order Date]],"yyyy")</f>
        <v>2015</v>
      </c>
      <c r="AC1142" s="13">
        <v>42185</v>
      </c>
      <c r="AD1142" s="12">
        <v>-115.90389999999999</v>
      </c>
      <c r="AE1142" s="12">
        <v>22</v>
      </c>
      <c r="AF1142" s="12">
        <v>6676.61</v>
      </c>
      <c r="AG1142" s="12">
        <v>87148</v>
      </c>
      <c r="AH1142" s="7" t="str">
        <f>IF(COUNTIF(Returns!$A$2:$A$1635,Orders!AG1142)&gt;0,"Returned","Not Returned")</f>
        <v>Not Returned</v>
      </c>
    </row>
    <row r="1143" spans="5:34" ht="12.75" customHeight="1" thickTop="1" thickBot="1">
      <c r="E1143" s="9">
        <v>25759</v>
      </c>
      <c r="F1143" s="2" t="s">
        <v>106</v>
      </c>
      <c r="G1143" s="2">
        <v>0.06</v>
      </c>
      <c r="H1143" s="2">
        <v>300.97000000000003</v>
      </c>
      <c r="I1143" s="2">
        <v>7.18</v>
      </c>
      <c r="J1143" s="2">
        <v>2063</v>
      </c>
      <c r="K1143" s="7" t="str">
        <f>IF(COUNTIF(Table1[Customer ID],Table1[[#This Row],[Customer ID]])&gt;1,"Repeat Customer","One-Time Customer")</f>
        <v>One-Time Customer</v>
      </c>
      <c r="L1143" s="2" t="s">
        <v>1983</v>
      </c>
      <c r="M1143" s="2" t="s">
        <v>49</v>
      </c>
      <c r="N1143" s="2" t="s">
        <v>28</v>
      </c>
      <c r="O1143" s="2" t="s">
        <v>77</v>
      </c>
      <c r="P1143" s="2" t="s">
        <v>180</v>
      </c>
      <c r="Q1143" s="2" t="s">
        <v>59</v>
      </c>
      <c r="R1143" s="2" t="s">
        <v>1089</v>
      </c>
      <c r="S1143" s="2">
        <v>0.48</v>
      </c>
      <c r="T1143" s="7">
        <f>Table1[[#This Row],[Profit]]/Table1[[#This Row],[Sales]]</f>
        <v>-2.5051063829787235</v>
      </c>
      <c r="U1143" s="2" t="s">
        <v>33</v>
      </c>
      <c r="V1143" s="2" t="s">
        <v>136</v>
      </c>
      <c r="W1143" s="2" t="s">
        <v>137</v>
      </c>
      <c r="X1143" s="2" t="s">
        <v>1984</v>
      </c>
      <c r="Y1143" s="2">
        <v>23602</v>
      </c>
      <c r="Z1143" s="10">
        <v>42132</v>
      </c>
      <c r="AA1143" s="14" t="str">
        <f>TEXT(Table1[[#This Row],[Order Date]],"mmmm")</f>
        <v>May</v>
      </c>
      <c r="AB1143" s="8" t="str">
        <f>TEXT(Table1[[#This Row],[Order Date]],"yyyy")</f>
        <v>2015</v>
      </c>
      <c r="AC1143" s="10">
        <v>42132</v>
      </c>
      <c r="AD1143" s="2">
        <v>-729.98799999999994</v>
      </c>
      <c r="AE1143" s="2">
        <v>1</v>
      </c>
      <c r="AF1143" s="2">
        <v>291.39999999999998</v>
      </c>
      <c r="AG1143" s="2">
        <v>87147</v>
      </c>
      <c r="AH1143" s="7" t="str">
        <f>IF(COUNTIF(Returns!$A$2:$A$1635,Orders!AG1143)&gt;0,"Returned","Not Returned")</f>
        <v>Not Returned</v>
      </c>
    </row>
    <row r="1144" spans="5:34" ht="12.75" customHeight="1" thickTop="1" thickBot="1">
      <c r="E1144" s="11">
        <v>25228</v>
      </c>
      <c r="F1144" s="12" t="s">
        <v>56</v>
      </c>
      <c r="G1144" s="12">
        <v>0.09</v>
      </c>
      <c r="H1144" s="12">
        <v>20.89</v>
      </c>
      <c r="I1144" s="12">
        <v>11.52</v>
      </c>
      <c r="J1144" s="12">
        <v>2066</v>
      </c>
      <c r="K1144" s="7" t="str">
        <f>IF(COUNTIF(Table1[Customer ID],Table1[[#This Row],[Customer ID]])&gt;1,"Repeat Customer","One-Time Customer")</f>
        <v>Repeat Customer</v>
      </c>
      <c r="L1144" s="12" t="s">
        <v>1985</v>
      </c>
      <c r="M1144" s="12" t="s">
        <v>49</v>
      </c>
      <c r="N1144" s="12" t="s">
        <v>40</v>
      </c>
      <c r="O1144" s="12" t="s">
        <v>29</v>
      </c>
      <c r="P1144" s="12" t="s">
        <v>141</v>
      </c>
      <c r="Q1144" s="12" t="s">
        <v>59</v>
      </c>
      <c r="R1144" s="12" t="s">
        <v>724</v>
      </c>
      <c r="S1144" s="12">
        <v>0.83</v>
      </c>
      <c r="T1144" s="7">
        <f>Table1[[#This Row],[Profit]]/Table1[[#This Row],[Sales]]</f>
        <v>-0.91157679180887363</v>
      </c>
      <c r="U1144" s="12" t="s">
        <v>33</v>
      </c>
      <c r="V1144" s="12" t="s">
        <v>136</v>
      </c>
      <c r="W1144" s="12" t="s">
        <v>322</v>
      </c>
      <c r="X1144" s="12" t="s">
        <v>1986</v>
      </c>
      <c r="Y1144" s="12">
        <v>28079</v>
      </c>
      <c r="Z1144" s="13">
        <v>42089</v>
      </c>
      <c r="AA1144" s="14" t="str">
        <f>TEXT(Table1[[#This Row],[Order Date]],"mmmm")</f>
        <v>March</v>
      </c>
      <c r="AB1144" s="8" t="str">
        <f>TEXT(Table1[[#This Row],[Order Date]],"yyyy")</f>
        <v>2015</v>
      </c>
      <c r="AC1144" s="13">
        <v>42090</v>
      </c>
      <c r="AD1144" s="12">
        <v>-133.54599999999999</v>
      </c>
      <c r="AE1144" s="12">
        <v>7</v>
      </c>
      <c r="AF1144" s="12">
        <v>146.5</v>
      </c>
      <c r="AG1144" s="12">
        <v>85833</v>
      </c>
      <c r="AH1144" s="7" t="str">
        <f>IF(COUNTIF(Returns!$A$2:$A$1635,Orders!AG1144)&gt;0,"Returned","Not Returned")</f>
        <v>Not Returned</v>
      </c>
    </row>
    <row r="1145" spans="5:34" ht="12.75" customHeight="1" thickTop="1" thickBot="1">
      <c r="E1145" s="9">
        <v>24748</v>
      </c>
      <c r="F1145" s="2" t="s">
        <v>47</v>
      </c>
      <c r="G1145" s="2">
        <v>0.09</v>
      </c>
      <c r="H1145" s="2">
        <v>20.99</v>
      </c>
      <c r="I1145" s="2">
        <v>4.8099999999999996</v>
      </c>
      <c r="J1145" s="2">
        <v>2066</v>
      </c>
      <c r="K1145" s="7" t="str">
        <f>IF(COUNTIF(Table1[Customer ID],Table1[[#This Row],[Customer ID]])&gt;1,"Repeat Customer","One-Time Customer")</f>
        <v>Repeat Customer</v>
      </c>
      <c r="L1145" s="2" t="s">
        <v>1985</v>
      </c>
      <c r="M1145" s="2" t="s">
        <v>27</v>
      </c>
      <c r="N1145" s="2" t="s">
        <v>40</v>
      </c>
      <c r="O1145" s="2" t="s">
        <v>77</v>
      </c>
      <c r="P1145" s="2" t="s">
        <v>78</v>
      </c>
      <c r="Q1145" s="2" t="s">
        <v>86</v>
      </c>
      <c r="R1145" s="2" t="s">
        <v>475</v>
      </c>
      <c r="S1145" s="2">
        <v>0.57999999999999996</v>
      </c>
      <c r="T1145" s="7">
        <f>Table1[[#This Row],[Profit]]/Table1[[#This Row],[Sales]]</f>
        <v>6.9957414058491532</v>
      </c>
      <c r="U1145" s="2" t="s">
        <v>33</v>
      </c>
      <c r="V1145" s="2" t="s">
        <v>136</v>
      </c>
      <c r="W1145" s="2" t="s">
        <v>322</v>
      </c>
      <c r="X1145" s="2" t="s">
        <v>1986</v>
      </c>
      <c r="Y1145" s="2">
        <v>28079</v>
      </c>
      <c r="Z1145" s="10">
        <v>42094</v>
      </c>
      <c r="AA1145" s="14" t="str">
        <f>TEXT(Table1[[#This Row],[Order Date]],"mmmm")</f>
        <v>March</v>
      </c>
      <c r="AB1145" s="8" t="str">
        <f>TEXT(Table1[[#This Row],[Order Date]],"yyyy")</f>
        <v>2015</v>
      </c>
      <c r="AC1145" s="10">
        <v>42095</v>
      </c>
      <c r="AD1145" s="2">
        <v>272.69399999999996</v>
      </c>
      <c r="AE1145" s="2">
        <v>2</v>
      </c>
      <c r="AF1145" s="2">
        <v>38.979999999999997</v>
      </c>
      <c r="AG1145" s="2">
        <v>85834</v>
      </c>
      <c r="AH1145" s="7" t="str">
        <f>IF(COUNTIF(Returns!$A$2:$A$1635,Orders!AG1145)&gt;0,"Returned","Not Returned")</f>
        <v>Not Returned</v>
      </c>
    </row>
    <row r="1146" spans="5:34" ht="12.75" customHeight="1" thickTop="1" thickBot="1">
      <c r="E1146" s="11">
        <v>25381</v>
      </c>
      <c r="F1146" s="12" t="s">
        <v>106</v>
      </c>
      <c r="G1146" s="12">
        <v>0.1</v>
      </c>
      <c r="H1146" s="12">
        <v>4.24</v>
      </c>
      <c r="I1146" s="12">
        <v>5.41</v>
      </c>
      <c r="J1146" s="12">
        <v>2066</v>
      </c>
      <c r="K1146" s="7" t="str">
        <f>IF(COUNTIF(Table1[Customer ID],Table1[[#This Row],[Customer ID]])&gt;1,"Repeat Customer","One-Time Customer")</f>
        <v>Repeat Customer</v>
      </c>
      <c r="L1146" s="12" t="s">
        <v>1985</v>
      </c>
      <c r="M1146" s="12" t="s">
        <v>49</v>
      </c>
      <c r="N1146" s="12" t="s">
        <v>28</v>
      </c>
      <c r="O1146" s="12" t="s">
        <v>29</v>
      </c>
      <c r="P1146" s="12" t="s">
        <v>109</v>
      </c>
      <c r="Q1146" s="12" t="s">
        <v>59</v>
      </c>
      <c r="R1146" s="12" t="s">
        <v>110</v>
      </c>
      <c r="S1146" s="12">
        <v>0.35</v>
      </c>
      <c r="T1146" s="7">
        <f>Table1[[#This Row],[Profit]]/Table1[[#This Row],[Sales]]</f>
        <v>-1.8032786885245904</v>
      </c>
      <c r="U1146" s="12" t="s">
        <v>33</v>
      </c>
      <c r="V1146" s="12" t="s">
        <v>136</v>
      </c>
      <c r="W1146" s="12" t="s">
        <v>322</v>
      </c>
      <c r="X1146" s="12" t="s">
        <v>1986</v>
      </c>
      <c r="Y1146" s="12">
        <v>28079</v>
      </c>
      <c r="Z1146" s="13">
        <v>42113</v>
      </c>
      <c r="AA1146" s="14" t="str">
        <f>TEXT(Table1[[#This Row],[Order Date]],"mmmm")</f>
        <v>April</v>
      </c>
      <c r="AB1146" s="8" t="str">
        <f>TEXT(Table1[[#This Row],[Order Date]],"yyyy")</f>
        <v>2015</v>
      </c>
      <c r="AC1146" s="13">
        <v>42117</v>
      </c>
      <c r="AD1146" s="12">
        <v>-61.6</v>
      </c>
      <c r="AE1146" s="12">
        <v>8</v>
      </c>
      <c r="AF1146" s="12">
        <v>34.159999999999997</v>
      </c>
      <c r="AG1146" s="12">
        <v>85835</v>
      </c>
      <c r="AH1146" s="7" t="str">
        <f>IF(COUNTIF(Returns!$A$2:$A$1635,Orders!AG1146)&gt;0,"Returned","Not Returned")</f>
        <v>Not Returned</v>
      </c>
    </row>
    <row r="1147" spans="5:34" ht="12.75" customHeight="1" thickTop="1" thickBot="1">
      <c r="E1147" s="9">
        <v>21901</v>
      </c>
      <c r="F1147" s="2" t="s">
        <v>56</v>
      </c>
      <c r="G1147" s="2">
        <v>0.1</v>
      </c>
      <c r="H1147" s="2">
        <v>40.98</v>
      </c>
      <c r="I1147" s="2">
        <v>6.5</v>
      </c>
      <c r="J1147" s="2">
        <v>2069</v>
      </c>
      <c r="K1147" s="7" t="str">
        <f>IF(COUNTIF(Table1[Customer ID],Table1[[#This Row],[Customer ID]])&gt;1,"Repeat Customer","One-Time Customer")</f>
        <v>One-Time Customer</v>
      </c>
      <c r="L1147" s="2" t="s">
        <v>1987</v>
      </c>
      <c r="M1147" s="2" t="s">
        <v>49</v>
      </c>
      <c r="N1147" s="2" t="s">
        <v>114</v>
      </c>
      <c r="O1147" s="2" t="s">
        <v>77</v>
      </c>
      <c r="P1147" s="2" t="s">
        <v>180</v>
      </c>
      <c r="Q1147" s="2" t="s">
        <v>59</v>
      </c>
      <c r="R1147" s="2" t="s">
        <v>1270</v>
      </c>
      <c r="S1147" s="2">
        <v>0.74</v>
      </c>
      <c r="T1147" s="7">
        <f>Table1[[#This Row],[Profit]]/Table1[[#This Row],[Sales]]</f>
        <v>0.55552600963935517</v>
      </c>
      <c r="U1147" s="2" t="s">
        <v>33</v>
      </c>
      <c r="V1147" s="2" t="s">
        <v>136</v>
      </c>
      <c r="W1147" s="2" t="s">
        <v>613</v>
      </c>
      <c r="X1147" s="2" t="s">
        <v>1988</v>
      </c>
      <c r="Y1147" s="2">
        <v>41075</v>
      </c>
      <c r="Z1147" s="10">
        <v>42016</v>
      </c>
      <c r="AA1147" s="14" t="str">
        <f>TEXT(Table1[[#This Row],[Order Date]],"mmmm")</f>
        <v>January</v>
      </c>
      <c r="AB1147" s="8" t="str">
        <f>TEXT(Table1[[#This Row],[Order Date]],"yyyy")</f>
        <v>2015</v>
      </c>
      <c r="AC1147" s="10">
        <v>42018</v>
      </c>
      <c r="AD1147" s="2">
        <v>66.852000000000004</v>
      </c>
      <c r="AE1147" s="2">
        <v>3</v>
      </c>
      <c r="AF1147" s="2">
        <v>120.34</v>
      </c>
      <c r="AG1147" s="2">
        <v>88554</v>
      </c>
      <c r="AH1147" s="7" t="str">
        <f>IF(COUNTIF(Returns!$A$2:$A$1635,Orders!AG1147)&gt;0,"Returned","Not Returned")</f>
        <v>Not Returned</v>
      </c>
    </row>
    <row r="1148" spans="5:34" ht="12.75" customHeight="1" thickTop="1" thickBot="1">
      <c r="E1148" s="11">
        <v>19567</v>
      </c>
      <c r="F1148" s="12" t="s">
        <v>106</v>
      </c>
      <c r="G1148" s="12">
        <v>7.0000000000000007E-2</v>
      </c>
      <c r="H1148" s="12">
        <v>35.99</v>
      </c>
      <c r="I1148" s="12">
        <v>5.99</v>
      </c>
      <c r="J1148" s="12">
        <v>2070</v>
      </c>
      <c r="K1148" s="7" t="str">
        <f>IF(COUNTIF(Table1[Customer ID],Table1[[#This Row],[Customer ID]])&gt;1,"Repeat Customer","One-Time Customer")</f>
        <v>One-Time Customer</v>
      </c>
      <c r="L1148" s="12" t="s">
        <v>1989</v>
      </c>
      <c r="M1148" s="12" t="s">
        <v>49</v>
      </c>
      <c r="N1148" s="12" t="s">
        <v>28</v>
      </c>
      <c r="O1148" s="12" t="s">
        <v>77</v>
      </c>
      <c r="P1148" s="12" t="s">
        <v>78</v>
      </c>
      <c r="Q1148" s="12" t="s">
        <v>31</v>
      </c>
      <c r="R1148" s="12" t="s">
        <v>981</v>
      </c>
      <c r="S1148" s="12">
        <v>0.38</v>
      </c>
      <c r="T1148" s="7">
        <f>Table1[[#This Row],[Profit]]/Table1[[#This Row],[Sales]]</f>
        <v>0.11613697024933278</v>
      </c>
      <c r="U1148" s="12" t="s">
        <v>33</v>
      </c>
      <c r="V1148" s="12" t="s">
        <v>61</v>
      </c>
      <c r="W1148" s="12" t="s">
        <v>300</v>
      </c>
      <c r="X1148" s="12" t="s">
        <v>1990</v>
      </c>
      <c r="Y1148" s="12">
        <v>48021</v>
      </c>
      <c r="Z1148" s="13">
        <v>42140</v>
      </c>
      <c r="AA1148" s="14" t="str">
        <f>TEXT(Table1[[#This Row],[Order Date]],"mmmm")</f>
        <v>May</v>
      </c>
      <c r="AB1148" s="8" t="str">
        <f>TEXT(Table1[[#This Row],[Order Date]],"yyyy")</f>
        <v>2015</v>
      </c>
      <c r="AC1148" s="13">
        <v>42144</v>
      </c>
      <c r="AD1148" s="12">
        <v>17.839800000000011</v>
      </c>
      <c r="AE1148" s="12">
        <v>5</v>
      </c>
      <c r="AF1148" s="12">
        <v>153.61000000000001</v>
      </c>
      <c r="AG1148" s="12">
        <v>88558</v>
      </c>
      <c r="AH1148" s="7" t="str">
        <f>IF(COUNTIF(Returns!$A$2:$A$1635,Orders!AG1148)&gt;0,"Returned","Not Returned")</f>
        <v>Not Returned</v>
      </c>
    </row>
    <row r="1149" spans="5:34" ht="12.75" customHeight="1" thickTop="1" thickBot="1">
      <c r="E1149" s="9">
        <v>20498</v>
      </c>
      <c r="F1149" s="2" t="s">
        <v>37</v>
      </c>
      <c r="G1149" s="2">
        <v>0.03</v>
      </c>
      <c r="H1149" s="2">
        <v>60.98</v>
      </c>
      <c r="I1149" s="2">
        <v>1.99</v>
      </c>
      <c r="J1149" s="2">
        <v>2071</v>
      </c>
      <c r="K1149" s="7" t="str">
        <f>IF(COUNTIF(Table1[Customer ID],Table1[[#This Row],[Customer ID]])&gt;1,"Repeat Customer","One-Time Customer")</f>
        <v>Repeat Customer</v>
      </c>
      <c r="L1149" s="2" t="s">
        <v>1991</v>
      </c>
      <c r="M1149" s="2" t="s">
        <v>49</v>
      </c>
      <c r="N1149" s="2" t="s">
        <v>28</v>
      </c>
      <c r="O1149" s="2" t="s">
        <v>77</v>
      </c>
      <c r="P1149" s="2" t="s">
        <v>180</v>
      </c>
      <c r="Q1149" s="2" t="s">
        <v>51</v>
      </c>
      <c r="R1149" s="2" t="s">
        <v>1992</v>
      </c>
      <c r="S1149" s="2">
        <v>0.5</v>
      </c>
      <c r="T1149" s="7">
        <f>Table1[[#This Row],[Profit]]/Table1[[#This Row],[Sales]]</f>
        <v>0.69</v>
      </c>
      <c r="U1149" s="2" t="s">
        <v>33</v>
      </c>
      <c r="V1149" s="2" t="s">
        <v>61</v>
      </c>
      <c r="W1149" s="2" t="s">
        <v>300</v>
      </c>
      <c r="X1149" s="2" t="s">
        <v>1993</v>
      </c>
      <c r="Y1149" s="2">
        <v>48336</v>
      </c>
      <c r="Z1149" s="10">
        <v>42036</v>
      </c>
      <c r="AA1149" s="14" t="str">
        <f>TEXT(Table1[[#This Row],[Order Date]],"mmmm")</f>
        <v>February</v>
      </c>
      <c r="AB1149" s="8" t="str">
        <f>TEXT(Table1[[#This Row],[Order Date]],"yyyy")</f>
        <v>2015</v>
      </c>
      <c r="AC1149" s="10">
        <v>42036</v>
      </c>
      <c r="AD1149" s="2">
        <v>976.2672</v>
      </c>
      <c r="AE1149" s="2">
        <v>23</v>
      </c>
      <c r="AF1149" s="2">
        <v>1414.88</v>
      </c>
      <c r="AG1149" s="2">
        <v>88555</v>
      </c>
      <c r="AH1149" s="7" t="str">
        <f>IF(COUNTIF(Returns!$A$2:$A$1635,Orders!AG1149)&gt;0,"Returned","Not Returned")</f>
        <v>Not Returned</v>
      </c>
    </row>
    <row r="1150" spans="5:34" ht="12.75" customHeight="1" thickTop="1" thickBot="1">
      <c r="E1150" s="11">
        <v>20499</v>
      </c>
      <c r="F1150" s="12" t="s">
        <v>37</v>
      </c>
      <c r="G1150" s="12">
        <v>0.04</v>
      </c>
      <c r="H1150" s="12">
        <v>3.08</v>
      </c>
      <c r="I1150" s="12">
        <v>0.99</v>
      </c>
      <c r="J1150" s="12">
        <v>2071</v>
      </c>
      <c r="K1150" s="7" t="str">
        <f>IF(COUNTIF(Table1[Customer ID],Table1[[#This Row],[Customer ID]])&gt;1,"Repeat Customer","One-Time Customer")</f>
        <v>Repeat Customer</v>
      </c>
      <c r="L1150" s="12" t="s">
        <v>1991</v>
      </c>
      <c r="M1150" s="12" t="s">
        <v>49</v>
      </c>
      <c r="N1150" s="12" t="s">
        <v>28</v>
      </c>
      <c r="O1150" s="12" t="s">
        <v>29</v>
      </c>
      <c r="P1150" s="12" t="s">
        <v>134</v>
      </c>
      <c r="Q1150" s="12" t="s">
        <v>59</v>
      </c>
      <c r="R1150" s="12" t="s">
        <v>1994</v>
      </c>
      <c r="S1150" s="12">
        <v>0.37</v>
      </c>
      <c r="T1150" s="7">
        <f>Table1[[#This Row],[Profit]]/Table1[[#This Row],[Sales]]</f>
        <v>0.69</v>
      </c>
      <c r="U1150" s="12" t="s">
        <v>33</v>
      </c>
      <c r="V1150" s="12" t="s">
        <v>61</v>
      </c>
      <c r="W1150" s="12" t="s">
        <v>300</v>
      </c>
      <c r="X1150" s="12" t="s">
        <v>1993</v>
      </c>
      <c r="Y1150" s="12">
        <v>48336</v>
      </c>
      <c r="Z1150" s="13">
        <v>42036</v>
      </c>
      <c r="AA1150" s="14" t="str">
        <f>TEXT(Table1[[#This Row],[Order Date]],"mmmm")</f>
        <v>February</v>
      </c>
      <c r="AB1150" s="8" t="str">
        <f>TEXT(Table1[[#This Row],[Order Date]],"yyyy")</f>
        <v>2015</v>
      </c>
      <c r="AC1150" s="13">
        <v>42037</v>
      </c>
      <c r="AD1150" s="12">
        <v>23.204699999999999</v>
      </c>
      <c r="AE1150" s="12">
        <v>11</v>
      </c>
      <c r="AF1150" s="12">
        <v>33.630000000000003</v>
      </c>
      <c r="AG1150" s="12">
        <v>88555</v>
      </c>
      <c r="AH1150" s="7" t="str">
        <f>IF(COUNTIF(Returns!$A$2:$A$1635,Orders!AG1150)&gt;0,"Returned","Not Returned")</f>
        <v>Not Returned</v>
      </c>
    </row>
    <row r="1151" spans="5:34" ht="12.75" customHeight="1" thickTop="1" thickBot="1">
      <c r="E1151" s="9">
        <v>19568</v>
      </c>
      <c r="F1151" s="2" t="s">
        <v>106</v>
      </c>
      <c r="G1151" s="2">
        <v>0.08</v>
      </c>
      <c r="H1151" s="2">
        <v>65.989999999999995</v>
      </c>
      <c r="I1151" s="2">
        <v>5.92</v>
      </c>
      <c r="J1151" s="2">
        <v>2071</v>
      </c>
      <c r="K1151" s="7" t="str">
        <f>IF(COUNTIF(Table1[Customer ID],Table1[[#This Row],[Customer ID]])&gt;1,"Repeat Customer","One-Time Customer")</f>
        <v>Repeat Customer</v>
      </c>
      <c r="L1151" s="2" t="s">
        <v>1991</v>
      </c>
      <c r="M1151" s="2" t="s">
        <v>27</v>
      </c>
      <c r="N1151" s="2" t="s">
        <v>28</v>
      </c>
      <c r="O1151" s="2" t="s">
        <v>77</v>
      </c>
      <c r="P1151" s="2" t="s">
        <v>78</v>
      </c>
      <c r="Q1151" s="2" t="s">
        <v>59</v>
      </c>
      <c r="R1151" s="2" t="s">
        <v>1135</v>
      </c>
      <c r="S1151" s="2">
        <v>0.57999999999999996</v>
      </c>
      <c r="T1151" s="7">
        <f>Table1[[#This Row],[Profit]]/Table1[[#This Row],[Sales]]</f>
        <v>0.17281563437079933</v>
      </c>
      <c r="U1151" s="2" t="s">
        <v>33</v>
      </c>
      <c r="V1151" s="2" t="s">
        <v>61</v>
      </c>
      <c r="W1151" s="2" t="s">
        <v>300</v>
      </c>
      <c r="X1151" s="2" t="s">
        <v>1993</v>
      </c>
      <c r="Y1151" s="2">
        <v>48336</v>
      </c>
      <c r="Z1151" s="10">
        <v>42140</v>
      </c>
      <c r="AA1151" s="14" t="str">
        <f>TEXT(Table1[[#This Row],[Order Date]],"mmmm")</f>
        <v>May</v>
      </c>
      <c r="AB1151" s="8" t="str">
        <f>TEXT(Table1[[#This Row],[Order Date]],"yyyy")</f>
        <v>2015</v>
      </c>
      <c r="AC1151" s="10">
        <v>42147</v>
      </c>
      <c r="AD1151" s="2">
        <v>183.84300000000002</v>
      </c>
      <c r="AE1151" s="2">
        <v>20</v>
      </c>
      <c r="AF1151" s="2">
        <v>1063.81</v>
      </c>
      <c r="AG1151" s="2">
        <v>88558</v>
      </c>
      <c r="AH1151" s="7" t="str">
        <f>IF(COUNTIF(Returns!$A$2:$A$1635,Orders!AG1151)&gt;0,"Returned","Not Returned")</f>
        <v>Not Returned</v>
      </c>
    </row>
    <row r="1152" spans="5:34" ht="12.75" customHeight="1" thickTop="1" thickBot="1">
      <c r="E1152" s="11">
        <v>20500</v>
      </c>
      <c r="F1152" s="12" t="s">
        <v>37</v>
      </c>
      <c r="G1152" s="12">
        <v>0</v>
      </c>
      <c r="H1152" s="12">
        <v>10.31</v>
      </c>
      <c r="I1152" s="12">
        <v>1.79</v>
      </c>
      <c r="J1152" s="12">
        <v>2072</v>
      </c>
      <c r="K1152" s="7" t="str">
        <f>IF(COUNTIF(Table1[Customer ID],Table1[[#This Row],[Customer ID]])&gt;1,"Repeat Customer","One-Time Customer")</f>
        <v>Repeat Customer</v>
      </c>
      <c r="L1152" s="12" t="s">
        <v>1995</v>
      </c>
      <c r="M1152" s="12" t="s">
        <v>49</v>
      </c>
      <c r="N1152" s="12" t="s">
        <v>28</v>
      </c>
      <c r="O1152" s="12" t="s">
        <v>29</v>
      </c>
      <c r="P1152" s="12" t="s">
        <v>93</v>
      </c>
      <c r="Q1152" s="12" t="s">
        <v>31</v>
      </c>
      <c r="R1152" s="12" t="s">
        <v>1996</v>
      </c>
      <c r="S1152" s="12">
        <v>0.38</v>
      </c>
      <c r="T1152" s="7">
        <f>Table1[[#This Row],[Profit]]/Table1[[#This Row],[Sales]]</f>
        <v>0.68999999999999984</v>
      </c>
      <c r="U1152" s="12" t="s">
        <v>33</v>
      </c>
      <c r="V1152" s="12" t="s">
        <v>61</v>
      </c>
      <c r="W1152" s="12" t="s">
        <v>300</v>
      </c>
      <c r="X1152" s="12" t="s">
        <v>1997</v>
      </c>
      <c r="Y1152" s="12">
        <v>48505</v>
      </c>
      <c r="Z1152" s="13">
        <v>42036</v>
      </c>
      <c r="AA1152" s="14" t="str">
        <f>TEXT(Table1[[#This Row],[Order Date]],"mmmm")</f>
        <v>February</v>
      </c>
      <c r="AB1152" s="8" t="str">
        <f>TEXT(Table1[[#This Row],[Order Date]],"yyyy")</f>
        <v>2015</v>
      </c>
      <c r="AC1152" s="13">
        <v>42038</v>
      </c>
      <c r="AD1152" s="12">
        <v>167.46299999999997</v>
      </c>
      <c r="AE1152" s="12">
        <v>23</v>
      </c>
      <c r="AF1152" s="12">
        <v>242.7</v>
      </c>
      <c r="AG1152" s="12">
        <v>88555</v>
      </c>
      <c r="AH1152" s="7" t="str">
        <f>IF(COUNTIF(Returns!$A$2:$A$1635,Orders!AG1152)&gt;0,"Returned","Not Returned")</f>
        <v>Not Returned</v>
      </c>
    </row>
    <row r="1153" spans="5:34" ht="12.75" customHeight="1" thickTop="1" thickBot="1">
      <c r="E1153" s="9">
        <v>20824</v>
      </c>
      <c r="F1153" s="2" t="s">
        <v>25</v>
      </c>
      <c r="G1153" s="2">
        <v>0.09</v>
      </c>
      <c r="H1153" s="2">
        <v>260.98</v>
      </c>
      <c r="I1153" s="2">
        <v>41.91</v>
      </c>
      <c r="J1153" s="2">
        <v>2072</v>
      </c>
      <c r="K1153" s="7" t="str">
        <f>IF(COUNTIF(Table1[Customer ID],Table1[[#This Row],[Customer ID]])&gt;1,"Repeat Customer","One-Time Customer")</f>
        <v>Repeat Customer</v>
      </c>
      <c r="L1153" s="2" t="s">
        <v>1995</v>
      </c>
      <c r="M1153" s="2" t="s">
        <v>39</v>
      </c>
      <c r="N1153" s="2" t="s">
        <v>28</v>
      </c>
      <c r="O1153" s="2" t="s">
        <v>41</v>
      </c>
      <c r="P1153" s="2" t="s">
        <v>191</v>
      </c>
      <c r="Q1153" s="2" t="s">
        <v>121</v>
      </c>
      <c r="R1153" s="2" t="s">
        <v>950</v>
      </c>
      <c r="S1153" s="2">
        <v>0.59</v>
      </c>
      <c r="T1153" s="7">
        <f>Table1[[#This Row],[Profit]]/Table1[[#This Row],[Sales]]</f>
        <v>0.38710274617566759</v>
      </c>
      <c r="U1153" s="2" t="s">
        <v>33</v>
      </c>
      <c r="V1153" s="2" t="s">
        <v>61</v>
      </c>
      <c r="W1153" s="2" t="s">
        <v>300</v>
      </c>
      <c r="X1153" s="2" t="s">
        <v>1997</v>
      </c>
      <c r="Y1153" s="2">
        <v>48505</v>
      </c>
      <c r="Z1153" s="10">
        <v>42046</v>
      </c>
      <c r="AA1153" s="14" t="str">
        <f>TEXT(Table1[[#This Row],[Order Date]],"mmmm")</f>
        <v>February</v>
      </c>
      <c r="AB1153" s="8" t="str">
        <f>TEXT(Table1[[#This Row],[Order Date]],"yyyy")</f>
        <v>2015</v>
      </c>
      <c r="AC1153" s="10">
        <v>42048</v>
      </c>
      <c r="AD1153" s="2">
        <v>1307.2692</v>
      </c>
      <c r="AE1153" s="2">
        <v>14</v>
      </c>
      <c r="AF1153" s="2">
        <v>3377.06</v>
      </c>
      <c r="AG1153" s="2">
        <v>88556</v>
      </c>
      <c r="AH1153" s="7" t="str">
        <f>IF(COUNTIF(Returns!$A$2:$A$1635,Orders!AG1153)&gt;0,"Returned","Not Returned")</f>
        <v>Not Returned</v>
      </c>
    </row>
    <row r="1154" spans="5:34" ht="12.75" customHeight="1" thickTop="1" thickBot="1">
      <c r="E1154" s="11">
        <v>20825</v>
      </c>
      <c r="F1154" s="12" t="s">
        <v>25</v>
      </c>
      <c r="G1154" s="12">
        <v>0.01</v>
      </c>
      <c r="H1154" s="12">
        <v>10.52</v>
      </c>
      <c r="I1154" s="12">
        <v>7.94</v>
      </c>
      <c r="J1154" s="12">
        <v>2072</v>
      </c>
      <c r="K1154" s="7" t="str">
        <f>IF(COUNTIF(Table1[Customer ID],Table1[[#This Row],[Customer ID]])&gt;1,"Repeat Customer","One-Time Customer")</f>
        <v>Repeat Customer</v>
      </c>
      <c r="L1154" s="12" t="s">
        <v>1995</v>
      </c>
      <c r="M1154" s="12" t="s">
        <v>49</v>
      </c>
      <c r="N1154" s="12" t="s">
        <v>28</v>
      </c>
      <c r="O1154" s="12" t="s">
        <v>41</v>
      </c>
      <c r="P1154" s="12" t="s">
        <v>50</v>
      </c>
      <c r="Q1154" s="12" t="s">
        <v>51</v>
      </c>
      <c r="R1154" s="12" t="s">
        <v>1998</v>
      </c>
      <c r="S1154" s="12">
        <v>0.52</v>
      </c>
      <c r="T1154" s="7">
        <f>Table1[[#This Row],[Profit]]/Table1[[#This Row],[Sales]]</f>
        <v>-0.1276397966594045</v>
      </c>
      <c r="U1154" s="12" t="s">
        <v>33</v>
      </c>
      <c r="V1154" s="12" t="s">
        <v>61</v>
      </c>
      <c r="W1154" s="12" t="s">
        <v>300</v>
      </c>
      <c r="X1154" s="12" t="s">
        <v>1997</v>
      </c>
      <c r="Y1154" s="12">
        <v>48505</v>
      </c>
      <c r="Z1154" s="13">
        <v>42046</v>
      </c>
      <c r="AA1154" s="14" t="str">
        <f>TEXT(Table1[[#This Row],[Order Date]],"mmmm")</f>
        <v>February</v>
      </c>
      <c r="AB1154" s="8" t="str">
        <f>TEXT(Table1[[#This Row],[Order Date]],"yyyy")</f>
        <v>2015</v>
      </c>
      <c r="AC1154" s="13">
        <v>42048</v>
      </c>
      <c r="AD1154" s="12">
        <v>-15.818400000000002</v>
      </c>
      <c r="AE1154" s="12">
        <v>11</v>
      </c>
      <c r="AF1154" s="12">
        <v>123.93</v>
      </c>
      <c r="AG1154" s="12">
        <v>88556</v>
      </c>
      <c r="AH1154" s="7" t="str">
        <f>IF(COUNTIF(Returns!$A$2:$A$1635,Orders!AG1154)&gt;0,"Returned","Not Returned")</f>
        <v>Not Returned</v>
      </c>
    </row>
    <row r="1155" spans="5:34" ht="12.75" customHeight="1" thickTop="1" thickBot="1">
      <c r="E1155" s="9">
        <v>20826</v>
      </c>
      <c r="F1155" s="2" t="s">
        <v>25</v>
      </c>
      <c r="G1155" s="2">
        <v>0.02</v>
      </c>
      <c r="H1155" s="2">
        <v>5.98</v>
      </c>
      <c r="I1155" s="2">
        <v>7.5</v>
      </c>
      <c r="J1155" s="2">
        <v>2072</v>
      </c>
      <c r="K1155" s="7" t="str">
        <f>IF(COUNTIF(Table1[Customer ID],Table1[[#This Row],[Customer ID]])&gt;1,"Repeat Customer","One-Time Customer")</f>
        <v>Repeat Customer</v>
      </c>
      <c r="L1155" s="2" t="s">
        <v>1995</v>
      </c>
      <c r="M1155" s="2" t="s">
        <v>27</v>
      </c>
      <c r="N1155" s="2" t="s">
        <v>28</v>
      </c>
      <c r="O1155" s="2" t="s">
        <v>29</v>
      </c>
      <c r="P1155" s="2" t="s">
        <v>93</v>
      </c>
      <c r="Q1155" s="2" t="s">
        <v>59</v>
      </c>
      <c r="R1155" s="2" t="s">
        <v>1999</v>
      </c>
      <c r="S1155" s="2">
        <v>0.4</v>
      </c>
      <c r="T1155" s="7">
        <f>Table1[[#This Row],[Profit]]/Table1[[#This Row],[Sales]]</f>
        <v>-0.59421455938697332</v>
      </c>
      <c r="U1155" s="2" t="s">
        <v>33</v>
      </c>
      <c r="V1155" s="2" t="s">
        <v>61</v>
      </c>
      <c r="W1155" s="2" t="s">
        <v>300</v>
      </c>
      <c r="X1155" s="2" t="s">
        <v>1997</v>
      </c>
      <c r="Y1155" s="2">
        <v>48505</v>
      </c>
      <c r="Z1155" s="10">
        <v>42046</v>
      </c>
      <c r="AA1155" s="14" t="str">
        <f>TEXT(Table1[[#This Row],[Order Date]],"mmmm")</f>
        <v>February</v>
      </c>
      <c r="AB1155" s="8" t="str">
        <f>TEXT(Table1[[#This Row],[Order Date]],"yyyy")</f>
        <v>2015</v>
      </c>
      <c r="AC1155" s="10">
        <v>42048</v>
      </c>
      <c r="AD1155" s="2">
        <v>-55.832400000000007</v>
      </c>
      <c r="AE1155" s="2">
        <v>14</v>
      </c>
      <c r="AF1155" s="2">
        <v>93.96</v>
      </c>
      <c r="AG1155" s="2">
        <v>88556</v>
      </c>
      <c r="AH1155" s="7" t="str">
        <f>IF(COUNTIF(Returns!$A$2:$A$1635,Orders!AG1155)&gt;0,"Returned","Not Returned")</f>
        <v>Not Returned</v>
      </c>
    </row>
    <row r="1156" spans="5:34" ht="12.75" customHeight="1" thickTop="1" thickBot="1">
      <c r="E1156" s="11">
        <v>24677</v>
      </c>
      <c r="F1156" s="12" t="s">
        <v>37</v>
      </c>
      <c r="G1156" s="12">
        <v>0.05</v>
      </c>
      <c r="H1156" s="12">
        <v>291.73</v>
      </c>
      <c r="I1156" s="12">
        <v>48.8</v>
      </c>
      <c r="J1156" s="12">
        <v>2073</v>
      </c>
      <c r="K1156" s="7" t="str">
        <f>IF(COUNTIF(Table1[Customer ID],Table1[[#This Row],[Customer ID]])&gt;1,"Repeat Customer","One-Time Customer")</f>
        <v>One-Time Customer</v>
      </c>
      <c r="L1156" s="12" t="s">
        <v>2000</v>
      </c>
      <c r="M1156" s="12" t="s">
        <v>39</v>
      </c>
      <c r="N1156" s="12" t="s">
        <v>114</v>
      </c>
      <c r="O1156" s="12" t="s">
        <v>41</v>
      </c>
      <c r="P1156" s="12" t="s">
        <v>42</v>
      </c>
      <c r="Q1156" s="12" t="s">
        <v>43</v>
      </c>
      <c r="R1156" s="12" t="s">
        <v>145</v>
      </c>
      <c r="S1156" s="12">
        <v>0.56000000000000005</v>
      </c>
      <c r="T1156" s="7">
        <f>Table1[[#This Row],[Profit]]/Table1[[#This Row],[Sales]]</f>
        <v>0.30267145473243107</v>
      </c>
      <c r="U1156" s="12" t="s">
        <v>33</v>
      </c>
      <c r="V1156" s="12" t="s">
        <v>61</v>
      </c>
      <c r="W1156" s="12" t="s">
        <v>300</v>
      </c>
      <c r="X1156" s="12" t="s">
        <v>2001</v>
      </c>
      <c r="Y1156" s="12">
        <v>48135</v>
      </c>
      <c r="Z1156" s="13">
        <v>42101</v>
      </c>
      <c r="AA1156" s="14" t="str">
        <f>TEXT(Table1[[#This Row],[Order Date]],"mmmm")</f>
        <v>April</v>
      </c>
      <c r="AB1156" s="8" t="str">
        <f>TEXT(Table1[[#This Row],[Order Date]],"yyyy")</f>
        <v>2015</v>
      </c>
      <c r="AC1156" s="13">
        <v>42103</v>
      </c>
      <c r="AD1156" s="12">
        <v>550.38080000000002</v>
      </c>
      <c r="AE1156" s="12">
        <v>6</v>
      </c>
      <c r="AF1156" s="12">
        <v>1818.41</v>
      </c>
      <c r="AG1156" s="12">
        <v>88557</v>
      </c>
      <c r="AH1156" s="7" t="str">
        <f>IF(COUNTIF(Returns!$A$2:$A$1635,Orders!AG1156)&gt;0,"Returned","Not Returned")</f>
        <v>Not Returned</v>
      </c>
    </row>
    <row r="1157" spans="5:34" ht="12.75" customHeight="1" thickTop="1" thickBot="1">
      <c r="E1157" s="9">
        <v>24094</v>
      </c>
      <c r="F1157" s="2" t="s">
        <v>106</v>
      </c>
      <c r="G1157" s="2">
        <v>0.09</v>
      </c>
      <c r="H1157" s="2">
        <v>1.48</v>
      </c>
      <c r="I1157" s="2">
        <v>0.7</v>
      </c>
      <c r="J1157" s="2">
        <v>2081</v>
      </c>
      <c r="K1157" s="7" t="str">
        <f>IF(COUNTIF(Table1[Customer ID],Table1[[#This Row],[Customer ID]])&gt;1,"Repeat Customer","One-Time Customer")</f>
        <v>One-Time Customer</v>
      </c>
      <c r="L1157" s="2" t="s">
        <v>2002</v>
      </c>
      <c r="M1157" s="2" t="s">
        <v>49</v>
      </c>
      <c r="N1157" s="2" t="s">
        <v>28</v>
      </c>
      <c r="O1157" s="2" t="s">
        <v>29</v>
      </c>
      <c r="P1157" s="2" t="s">
        <v>66</v>
      </c>
      <c r="Q1157" s="2" t="s">
        <v>31</v>
      </c>
      <c r="R1157" s="2" t="s">
        <v>2003</v>
      </c>
      <c r="S1157" s="2">
        <v>0.37</v>
      </c>
      <c r="T1157" s="7">
        <f>Table1[[#This Row],[Profit]]/Table1[[#This Row],[Sales]]</f>
        <v>0.18770949720670391</v>
      </c>
      <c r="U1157" s="2" t="s">
        <v>33</v>
      </c>
      <c r="V1157" s="2" t="s">
        <v>53</v>
      </c>
      <c r="W1157" s="2" t="s">
        <v>71</v>
      </c>
      <c r="X1157" s="2" t="s">
        <v>2004</v>
      </c>
      <c r="Y1157" s="2">
        <v>14853</v>
      </c>
      <c r="Z1157" s="10">
        <v>42007</v>
      </c>
      <c r="AA1157" s="14" t="str">
        <f>TEXT(Table1[[#This Row],[Order Date]],"mmmm")</f>
        <v>January</v>
      </c>
      <c r="AB1157" s="8" t="str">
        <f>TEXT(Table1[[#This Row],[Order Date]],"yyyy")</f>
        <v>2015</v>
      </c>
      <c r="AC1157" s="10">
        <v>42009</v>
      </c>
      <c r="AD1157" s="2">
        <v>1.68</v>
      </c>
      <c r="AE1157" s="2">
        <v>6</v>
      </c>
      <c r="AF1157" s="2">
        <v>8.9499999999999993</v>
      </c>
      <c r="AG1157" s="2">
        <v>86092</v>
      </c>
      <c r="AH1157" s="7" t="str">
        <f>IF(COUNTIF(Returns!$A$2:$A$1635,Orders!AG1157)&gt;0,"Returned","Not Returned")</f>
        <v>Not Returned</v>
      </c>
    </row>
    <row r="1158" spans="5:34" ht="12.75" customHeight="1" thickTop="1" thickBot="1">
      <c r="E1158" s="11">
        <v>21697</v>
      </c>
      <c r="F1158" s="12" t="s">
        <v>106</v>
      </c>
      <c r="G1158" s="12">
        <v>0.06</v>
      </c>
      <c r="H1158" s="12">
        <v>38.06</v>
      </c>
      <c r="I1158" s="12">
        <v>4.5</v>
      </c>
      <c r="J1158" s="12">
        <v>2089</v>
      </c>
      <c r="K1158" s="7" t="str">
        <f>IF(COUNTIF(Table1[Customer ID],Table1[[#This Row],[Customer ID]])&gt;1,"Repeat Customer","One-Time Customer")</f>
        <v>Repeat Customer</v>
      </c>
      <c r="L1158" s="12" t="s">
        <v>2005</v>
      </c>
      <c r="M1158" s="12" t="s">
        <v>49</v>
      </c>
      <c r="N1158" s="12" t="s">
        <v>28</v>
      </c>
      <c r="O1158" s="12" t="s">
        <v>29</v>
      </c>
      <c r="P1158" s="12" t="s">
        <v>257</v>
      </c>
      <c r="Q1158" s="12" t="s">
        <v>59</v>
      </c>
      <c r="R1158" s="12" t="s">
        <v>2006</v>
      </c>
      <c r="S1158" s="12">
        <v>0.56000000000000005</v>
      </c>
      <c r="T1158" s="7">
        <f>Table1[[#This Row],[Profit]]/Table1[[#This Row],[Sales]]</f>
        <v>0.69</v>
      </c>
      <c r="U1158" s="12" t="s">
        <v>33</v>
      </c>
      <c r="V1158" s="12" t="s">
        <v>53</v>
      </c>
      <c r="W1158" s="12" t="s">
        <v>71</v>
      </c>
      <c r="X1158" s="12" t="s">
        <v>2007</v>
      </c>
      <c r="Y1158" s="12">
        <v>10956</v>
      </c>
      <c r="Z1158" s="13">
        <v>42185</v>
      </c>
      <c r="AA1158" s="14" t="str">
        <f>TEXT(Table1[[#This Row],[Order Date]],"mmmm")</f>
        <v>June</v>
      </c>
      <c r="AB1158" s="8" t="str">
        <f>TEXT(Table1[[#This Row],[Order Date]],"yyyy")</f>
        <v>2015</v>
      </c>
      <c r="AC1158" s="13">
        <v>42191</v>
      </c>
      <c r="AD1158" s="12">
        <v>450.45959999999997</v>
      </c>
      <c r="AE1158" s="12">
        <v>17</v>
      </c>
      <c r="AF1158" s="12">
        <v>652.84</v>
      </c>
      <c r="AG1158" s="12">
        <v>88348</v>
      </c>
      <c r="AH1158" s="7" t="str">
        <f>IF(COUNTIF(Returns!$A$2:$A$1635,Orders!AG1158)&gt;0,"Returned","Not Returned")</f>
        <v>Not Returned</v>
      </c>
    </row>
    <row r="1159" spans="5:34" ht="12.75" customHeight="1" thickTop="1" thickBot="1">
      <c r="E1159" s="9">
        <v>21698</v>
      </c>
      <c r="F1159" s="2" t="s">
        <v>106</v>
      </c>
      <c r="G1159" s="2">
        <v>0.08</v>
      </c>
      <c r="H1159" s="2">
        <v>599.99</v>
      </c>
      <c r="I1159" s="2">
        <v>24.49</v>
      </c>
      <c r="J1159" s="2">
        <v>2089</v>
      </c>
      <c r="K1159" s="7" t="str">
        <f>IF(COUNTIF(Table1[Customer ID],Table1[[#This Row],[Customer ID]])&gt;1,"Repeat Customer","One-Time Customer")</f>
        <v>Repeat Customer</v>
      </c>
      <c r="L1159" s="2" t="s">
        <v>2005</v>
      </c>
      <c r="M1159" s="2" t="s">
        <v>49</v>
      </c>
      <c r="N1159" s="2" t="s">
        <v>28</v>
      </c>
      <c r="O1159" s="2" t="s">
        <v>77</v>
      </c>
      <c r="P1159" s="2" t="s">
        <v>587</v>
      </c>
      <c r="Q1159" s="2" t="s">
        <v>236</v>
      </c>
      <c r="R1159" s="2" t="s">
        <v>2008</v>
      </c>
      <c r="S1159" s="2">
        <v>0.37</v>
      </c>
      <c r="T1159" s="7">
        <f>Table1[[#This Row],[Profit]]/Table1[[#This Row],[Sales]]</f>
        <v>0.68999999999999984</v>
      </c>
      <c r="U1159" s="2" t="s">
        <v>33</v>
      </c>
      <c r="V1159" s="2" t="s">
        <v>53</v>
      </c>
      <c r="W1159" s="2" t="s">
        <v>71</v>
      </c>
      <c r="X1159" s="2" t="s">
        <v>2007</v>
      </c>
      <c r="Y1159" s="2">
        <v>10956</v>
      </c>
      <c r="Z1159" s="10">
        <v>42185</v>
      </c>
      <c r="AA1159" s="14" t="str">
        <f>TEXT(Table1[[#This Row],[Order Date]],"mmmm")</f>
        <v>June</v>
      </c>
      <c r="AB1159" s="8" t="str">
        <f>TEXT(Table1[[#This Row],[Order Date]],"yyyy")</f>
        <v>2015</v>
      </c>
      <c r="AC1159" s="10">
        <v>42193</v>
      </c>
      <c r="AD1159" s="2">
        <v>8798.1830999999984</v>
      </c>
      <c r="AE1159" s="2">
        <v>22</v>
      </c>
      <c r="AF1159" s="2">
        <v>12750.99</v>
      </c>
      <c r="AG1159" s="2">
        <v>88348</v>
      </c>
      <c r="AH1159" s="7" t="str">
        <f>IF(COUNTIF(Returns!$A$2:$A$1635,Orders!AG1159)&gt;0,"Returned","Not Returned")</f>
        <v>Not Returned</v>
      </c>
    </row>
    <row r="1160" spans="5:34" ht="12.75" customHeight="1" thickTop="1" thickBot="1">
      <c r="E1160" s="11">
        <v>21699</v>
      </c>
      <c r="F1160" s="12" t="s">
        <v>106</v>
      </c>
      <c r="G1160" s="12">
        <v>0.1</v>
      </c>
      <c r="H1160" s="12">
        <v>3.98</v>
      </c>
      <c r="I1160" s="12">
        <v>2.97</v>
      </c>
      <c r="J1160" s="12">
        <v>2089</v>
      </c>
      <c r="K1160" s="7" t="str">
        <f>IF(COUNTIF(Table1[Customer ID],Table1[[#This Row],[Customer ID]])&gt;1,"Repeat Customer","One-Time Customer")</f>
        <v>Repeat Customer</v>
      </c>
      <c r="L1160" s="12" t="s">
        <v>2005</v>
      </c>
      <c r="M1160" s="12" t="s">
        <v>27</v>
      </c>
      <c r="N1160" s="12" t="s">
        <v>28</v>
      </c>
      <c r="O1160" s="12" t="s">
        <v>29</v>
      </c>
      <c r="P1160" s="12" t="s">
        <v>93</v>
      </c>
      <c r="Q1160" s="12" t="s">
        <v>31</v>
      </c>
      <c r="R1160" s="12" t="s">
        <v>2009</v>
      </c>
      <c r="S1160" s="12">
        <v>0.35</v>
      </c>
      <c r="T1160" s="7">
        <f>Table1[[#This Row],[Profit]]/Table1[[#This Row],[Sales]]</f>
        <v>-0.26217137293086662</v>
      </c>
      <c r="U1160" s="12" t="s">
        <v>33</v>
      </c>
      <c r="V1160" s="12" t="s">
        <v>53</v>
      </c>
      <c r="W1160" s="12" t="s">
        <v>71</v>
      </c>
      <c r="X1160" s="12" t="s">
        <v>2007</v>
      </c>
      <c r="Y1160" s="12">
        <v>10956</v>
      </c>
      <c r="Z1160" s="13">
        <v>42185</v>
      </c>
      <c r="AA1160" s="14" t="str">
        <f>TEXT(Table1[[#This Row],[Order Date]],"mmmm")</f>
        <v>June</v>
      </c>
      <c r="AB1160" s="8" t="str">
        <f>TEXT(Table1[[#This Row],[Order Date]],"yyyy")</f>
        <v>2015</v>
      </c>
      <c r="AC1160" s="13">
        <v>42189</v>
      </c>
      <c r="AD1160" s="12">
        <v>-5.3849999999999998</v>
      </c>
      <c r="AE1160" s="12">
        <v>5</v>
      </c>
      <c r="AF1160" s="12">
        <v>20.54</v>
      </c>
      <c r="AG1160" s="12">
        <v>88348</v>
      </c>
      <c r="AH1160" s="7" t="str">
        <f>IF(COUNTIF(Returns!$A$2:$A$1635,Orders!AG1160)&gt;0,"Returned","Not Returned")</f>
        <v>Not Returned</v>
      </c>
    </row>
    <row r="1161" spans="5:34" ht="12.75" customHeight="1" thickTop="1" thickBot="1">
      <c r="E1161" s="9">
        <v>18696</v>
      </c>
      <c r="F1161" s="2" t="s">
        <v>56</v>
      </c>
      <c r="G1161" s="2">
        <v>0.08</v>
      </c>
      <c r="H1161" s="2">
        <v>400.98</v>
      </c>
      <c r="I1161" s="2">
        <v>42.52</v>
      </c>
      <c r="J1161" s="2">
        <v>2094</v>
      </c>
      <c r="K1161" s="7" t="str">
        <f>IF(COUNTIF(Table1[Customer ID],Table1[[#This Row],[Customer ID]])&gt;1,"Repeat Customer","One-Time Customer")</f>
        <v>One-Time Customer</v>
      </c>
      <c r="L1161" s="2" t="s">
        <v>2010</v>
      </c>
      <c r="M1161" s="2" t="s">
        <v>39</v>
      </c>
      <c r="N1161" s="2" t="s">
        <v>28</v>
      </c>
      <c r="O1161" s="2" t="s">
        <v>41</v>
      </c>
      <c r="P1161" s="2" t="s">
        <v>152</v>
      </c>
      <c r="Q1161" s="2" t="s">
        <v>121</v>
      </c>
      <c r="R1161" s="2" t="s">
        <v>1094</v>
      </c>
      <c r="S1161" s="2">
        <v>0.71</v>
      </c>
      <c r="T1161" s="7">
        <f>Table1[[#This Row],[Profit]]/Table1[[#This Row],[Sales]]</f>
        <v>0.38672920036122266</v>
      </c>
      <c r="U1161" s="2" t="s">
        <v>33</v>
      </c>
      <c r="V1161" s="2" t="s">
        <v>34</v>
      </c>
      <c r="W1161" s="2" t="s">
        <v>45</v>
      </c>
      <c r="X1161" s="2" t="s">
        <v>2011</v>
      </c>
      <c r="Y1161" s="2">
        <v>95928</v>
      </c>
      <c r="Z1161" s="10">
        <v>42040</v>
      </c>
      <c r="AA1161" s="14" t="str">
        <f>TEXT(Table1[[#This Row],[Order Date]],"mmmm")</f>
        <v>February</v>
      </c>
      <c r="AB1161" s="8" t="str">
        <f>TEXT(Table1[[#This Row],[Order Date]],"yyyy")</f>
        <v>2015</v>
      </c>
      <c r="AC1161" s="10">
        <v>42041</v>
      </c>
      <c r="AD1161" s="2">
        <v>3031.9724000000001</v>
      </c>
      <c r="AE1161" s="2">
        <v>20</v>
      </c>
      <c r="AF1161" s="2">
        <v>7840.04</v>
      </c>
      <c r="AG1161" s="2">
        <v>86629</v>
      </c>
      <c r="AH1161" s="7" t="str">
        <f>IF(COUNTIF(Returns!$A$2:$A$1635,Orders!AG1161)&gt;0,"Returned","Not Returned")</f>
        <v>Not Returned</v>
      </c>
    </row>
    <row r="1162" spans="5:34" ht="12.75" customHeight="1" thickTop="1" thickBot="1">
      <c r="E1162" s="11">
        <v>18417</v>
      </c>
      <c r="F1162" s="12" t="s">
        <v>56</v>
      </c>
      <c r="G1162" s="12">
        <v>0.1</v>
      </c>
      <c r="H1162" s="12">
        <v>300.97000000000003</v>
      </c>
      <c r="I1162" s="12">
        <v>7.18</v>
      </c>
      <c r="J1162" s="12">
        <v>2097</v>
      </c>
      <c r="K1162" s="7" t="str">
        <f>IF(COUNTIF(Table1[Customer ID],Table1[[#This Row],[Customer ID]])&gt;1,"Repeat Customer","One-Time Customer")</f>
        <v>One-Time Customer</v>
      </c>
      <c r="L1162" s="12" t="s">
        <v>2012</v>
      </c>
      <c r="M1162" s="12" t="s">
        <v>49</v>
      </c>
      <c r="N1162" s="12" t="s">
        <v>40</v>
      </c>
      <c r="O1162" s="12" t="s">
        <v>77</v>
      </c>
      <c r="P1162" s="12" t="s">
        <v>180</v>
      </c>
      <c r="Q1162" s="12" t="s">
        <v>59</v>
      </c>
      <c r="R1162" s="12" t="s">
        <v>1089</v>
      </c>
      <c r="S1162" s="12">
        <v>0.48</v>
      </c>
      <c r="T1162" s="7">
        <f>Table1[[#This Row],[Profit]]/Table1[[#This Row],[Sales]]</f>
        <v>0.12612100554677291</v>
      </c>
      <c r="U1162" s="12" t="s">
        <v>33</v>
      </c>
      <c r="V1162" s="12" t="s">
        <v>136</v>
      </c>
      <c r="W1162" s="12" t="s">
        <v>932</v>
      </c>
      <c r="X1162" s="12" t="s">
        <v>933</v>
      </c>
      <c r="Y1162" s="12">
        <v>29915</v>
      </c>
      <c r="Z1162" s="13">
        <v>42112</v>
      </c>
      <c r="AA1162" s="14" t="str">
        <f>TEXT(Table1[[#This Row],[Order Date]],"mmmm")</f>
        <v>April</v>
      </c>
      <c r="AB1162" s="8" t="str">
        <f>TEXT(Table1[[#This Row],[Order Date]],"yyyy")</f>
        <v>2015</v>
      </c>
      <c r="AC1162" s="13">
        <v>42113</v>
      </c>
      <c r="AD1162" s="12">
        <v>138.018</v>
      </c>
      <c r="AE1162" s="12">
        <v>4</v>
      </c>
      <c r="AF1162" s="12">
        <v>1094.33</v>
      </c>
      <c r="AG1162" s="12">
        <v>87889</v>
      </c>
      <c r="AH1162" s="7" t="str">
        <f>IF(COUNTIF(Returns!$A$2:$A$1635,Orders!AG1162)&gt;0,"Returned","Not Returned")</f>
        <v>Not Returned</v>
      </c>
    </row>
    <row r="1163" spans="5:34" ht="12.75" customHeight="1" thickTop="1" thickBot="1">
      <c r="E1163" s="9">
        <v>18418</v>
      </c>
      <c r="F1163" s="2" t="s">
        <v>56</v>
      </c>
      <c r="G1163" s="2">
        <v>0.06</v>
      </c>
      <c r="H1163" s="2">
        <v>39.89</v>
      </c>
      <c r="I1163" s="2">
        <v>3.04</v>
      </c>
      <c r="J1163" s="2">
        <v>2098</v>
      </c>
      <c r="K1163" s="7" t="str">
        <f>IF(COUNTIF(Table1[Customer ID],Table1[[#This Row],[Customer ID]])&gt;1,"Repeat Customer","One-Time Customer")</f>
        <v>One-Time Customer</v>
      </c>
      <c r="L1163" s="2" t="s">
        <v>2013</v>
      </c>
      <c r="M1163" s="2" t="s">
        <v>49</v>
      </c>
      <c r="N1163" s="2" t="s">
        <v>40</v>
      </c>
      <c r="O1163" s="2" t="s">
        <v>41</v>
      </c>
      <c r="P1163" s="2" t="s">
        <v>50</v>
      </c>
      <c r="Q1163" s="2" t="s">
        <v>31</v>
      </c>
      <c r="R1163" s="2" t="s">
        <v>2014</v>
      </c>
      <c r="S1163" s="2">
        <v>0.53</v>
      </c>
      <c r="T1163" s="7">
        <f>Table1[[#This Row],[Profit]]/Table1[[#This Row],[Sales]]</f>
        <v>9.9684591122394028E-2</v>
      </c>
      <c r="U1163" s="2" t="s">
        <v>33</v>
      </c>
      <c r="V1163" s="2" t="s">
        <v>136</v>
      </c>
      <c r="W1163" s="2" t="s">
        <v>932</v>
      </c>
      <c r="X1163" s="2" t="s">
        <v>2015</v>
      </c>
      <c r="Y1163" s="2">
        <v>29464</v>
      </c>
      <c r="Z1163" s="10">
        <v>42112</v>
      </c>
      <c r="AA1163" s="14" t="str">
        <f>TEXT(Table1[[#This Row],[Order Date]],"mmmm")</f>
        <v>April</v>
      </c>
      <c r="AB1163" s="8" t="str">
        <f>TEXT(Table1[[#This Row],[Order Date]],"yyyy")</f>
        <v>2015</v>
      </c>
      <c r="AC1163" s="10">
        <v>42114</v>
      </c>
      <c r="AD1163" s="2">
        <v>38.874000000000002</v>
      </c>
      <c r="AE1163" s="2">
        <v>10</v>
      </c>
      <c r="AF1163" s="2">
        <v>389.97</v>
      </c>
      <c r="AG1163" s="2">
        <v>87889</v>
      </c>
      <c r="AH1163" s="7" t="str">
        <f>IF(COUNTIF(Returns!$A$2:$A$1635,Orders!AG1163)&gt;0,"Returned","Not Returned")</f>
        <v>Not Returned</v>
      </c>
    </row>
    <row r="1164" spans="5:34" ht="12.75" customHeight="1" thickTop="1" thickBot="1">
      <c r="E1164" s="11">
        <v>22234</v>
      </c>
      <c r="F1164" s="12" t="s">
        <v>37</v>
      </c>
      <c r="G1164" s="12">
        <v>7.0000000000000007E-2</v>
      </c>
      <c r="H1164" s="12">
        <v>14.56</v>
      </c>
      <c r="I1164" s="12">
        <v>3.5</v>
      </c>
      <c r="J1164" s="12">
        <v>2099</v>
      </c>
      <c r="K1164" s="7" t="str">
        <f>IF(COUNTIF(Table1[Customer ID],Table1[[#This Row],[Customer ID]])&gt;1,"Repeat Customer","One-Time Customer")</f>
        <v>One-Time Customer</v>
      </c>
      <c r="L1164" s="12" t="s">
        <v>2016</v>
      </c>
      <c r="M1164" s="12" t="s">
        <v>49</v>
      </c>
      <c r="N1164" s="12" t="s">
        <v>40</v>
      </c>
      <c r="O1164" s="12" t="s">
        <v>29</v>
      </c>
      <c r="P1164" s="12" t="s">
        <v>257</v>
      </c>
      <c r="Q1164" s="12" t="s">
        <v>59</v>
      </c>
      <c r="R1164" s="12" t="s">
        <v>905</v>
      </c>
      <c r="S1164" s="12">
        <v>0.57999999999999996</v>
      </c>
      <c r="T1164" s="7">
        <f>Table1[[#This Row],[Profit]]/Table1[[#This Row],[Sales]]</f>
        <v>-0.53821964771249564</v>
      </c>
      <c r="U1164" s="12" t="s">
        <v>33</v>
      </c>
      <c r="V1164" s="12" t="s">
        <v>136</v>
      </c>
      <c r="W1164" s="12" t="s">
        <v>932</v>
      </c>
      <c r="X1164" s="12" t="s">
        <v>2017</v>
      </c>
      <c r="Y1164" s="12">
        <v>29577</v>
      </c>
      <c r="Z1164" s="13">
        <v>42012</v>
      </c>
      <c r="AA1164" s="14" t="str">
        <f>TEXT(Table1[[#This Row],[Order Date]],"mmmm")</f>
        <v>January</v>
      </c>
      <c r="AB1164" s="8" t="str">
        <f>TEXT(Table1[[#This Row],[Order Date]],"yyyy")</f>
        <v>2015</v>
      </c>
      <c r="AC1164" s="13">
        <v>42013</v>
      </c>
      <c r="AD1164" s="12">
        <v>-45.528000000000006</v>
      </c>
      <c r="AE1164" s="12">
        <v>6</v>
      </c>
      <c r="AF1164" s="12">
        <v>84.59</v>
      </c>
      <c r="AG1164" s="12">
        <v>87888</v>
      </c>
      <c r="AH1164" s="7" t="str">
        <f>IF(COUNTIF(Returns!$A$2:$A$1635,Orders!AG1164)&gt;0,"Returned","Not Returned")</f>
        <v>Not Returned</v>
      </c>
    </row>
    <row r="1165" spans="5:34" ht="12.75" customHeight="1" thickTop="1" thickBot="1">
      <c r="E1165" s="9">
        <v>5501</v>
      </c>
      <c r="F1165" s="2" t="s">
        <v>56</v>
      </c>
      <c r="G1165" s="2">
        <v>0.05</v>
      </c>
      <c r="H1165" s="2">
        <v>399.98</v>
      </c>
      <c r="I1165" s="2">
        <v>12.06</v>
      </c>
      <c r="J1165" s="2">
        <v>2107</v>
      </c>
      <c r="K1165" s="7" t="str">
        <f>IF(COUNTIF(Table1[Customer ID],Table1[[#This Row],[Customer ID]])&gt;1,"Repeat Customer","One-Time Customer")</f>
        <v>Repeat Customer</v>
      </c>
      <c r="L1165" s="2" t="s">
        <v>2018</v>
      </c>
      <c r="M1165" s="2" t="s">
        <v>39</v>
      </c>
      <c r="N1165" s="2" t="s">
        <v>28</v>
      </c>
      <c r="O1165" s="2" t="s">
        <v>77</v>
      </c>
      <c r="P1165" s="2" t="s">
        <v>85</v>
      </c>
      <c r="Q1165" s="2" t="s">
        <v>121</v>
      </c>
      <c r="R1165" s="2" t="s">
        <v>264</v>
      </c>
      <c r="S1165" s="2">
        <v>0.56000000000000005</v>
      </c>
      <c r="T1165" s="7">
        <f>Table1[[#This Row],[Profit]]/Table1[[#This Row],[Sales]]</f>
        <v>5.8715882946852711E-2</v>
      </c>
      <c r="U1165" s="2" t="s">
        <v>33</v>
      </c>
      <c r="V1165" s="2" t="s">
        <v>61</v>
      </c>
      <c r="W1165" s="2" t="s">
        <v>178</v>
      </c>
      <c r="X1165" s="2" t="s">
        <v>179</v>
      </c>
      <c r="Y1165" s="2">
        <v>60601</v>
      </c>
      <c r="Z1165" s="10">
        <v>42161</v>
      </c>
      <c r="AA1165" s="14" t="str">
        <f>TEXT(Table1[[#This Row],[Order Date]],"mmmm")</f>
        <v>June</v>
      </c>
      <c r="AB1165" s="8" t="str">
        <f>TEXT(Table1[[#This Row],[Order Date]],"yyyy")</f>
        <v>2015</v>
      </c>
      <c r="AC1165" s="10">
        <v>42161</v>
      </c>
      <c r="AD1165" s="2">
        <v>567.59</v>
      </c>
      <c r="AE1165" s="2">
        <v>24</v>
      </c>
      <c r="AF1165" s="2">
        <v>9666.7199999999993</v>
      </c>
      <c r="AG1165" s="2">
        <v>39015</v>
      </c>
      <c r="AH1165" s="7" t="str">
        <f>IF(COUNTIF(Returns!$A$2:$A$1635,Orders!AG1165)&gt;0,"Returned","Not Returned")</f>
        <v>Not Returned</v>
      </c>
    </row>
    <row r="1166" spans="5:34" ht="12.75" customHeight="1" thickTop="1" thickBot="1">
      <c r="E1166" s="11">
        <v>5502</v>
      </c>
      <c r="F1166" s="12" t="s">
        <v>56</v>
      </c>
      <c r="G1166" s="12">
        <v>7.0000000000000007E-2</v>
      </c>
      <c r="H1166" s="12">
        <v>6.48</v>
      </c>
      <c r="I1166" s="12">
        <v>5.74</v>
      </c>
      <c r="J1166" s="12">
        <v>2107</v>
      </c>
      <c r="K1166" s="7" t="str">
        <f>IF(COUNTIF(Table1[Customer ID],Table1[[#This Row],[Customer ID]])&gt;1,"Repeat Customer","One-Time Customer")</f>
        <v>Repeat Customer</v>
      </c>
      <c r="L1166" s="12" t="s">
        <v>2018</v>
      </c>
      <c r="M1166" s="12" t="s">
        <v>49</v>
      </c>
      <c r="N1166" s="12" t="s">
        <v>28</v>
      </c>
      <c r="O1166" s="12" t="s">
        <v>29</v>
      </c>
      <c r="P1166" s="12" t="s">
        <v>93</v>
      </c>
      <c r="Q1166" s="12" t="s">
        <v>59</v>
      </c>
      <c r="R1166" s="12" t="s">
        <v>2019</v>
      </c>
      <c r="S1166" s="12">
        <v>0.37</v>
      </c>
      <c r="T1166" s="7">
        <f>Table1[[#This Row],[Profit]]/Table1[[#This Row],[Sales]]</f>
        <v>-0.21139842472878584</v>
      </c>
      <c r="U1166" s="12" t="s">
        <v>33</v>
      </c>
      <c r="V1166" s="12" t="s">
        <v>61</v>
      </c>
      <c r="W1166" s="12" t="s">
        <v>178</v>
      </c>
      <c r="X1166" s="12" t="s">
        <v>179</v>
      </c>
      <c r="Y1166" s="12">
        <v>60601</v>
      </c>
      <c r="Z1166" s="13">
        <v>42161</v>
      </c>
      <c r="AA1166" s="14" t="str">
        <f>TEXT(Table1[[#This Row],[Order Date]],"mmmm")</f>
        <v>June</v>
      </c>
      <c r="AB1166" s="8" t="str">
        <f>TEXT(Table1[[#This Row],[Order Date]],"yyyy")</f>
        <v>2015</v>
      </c>
      <c r="AC1166" s="13">
        <v>42161</v>
      </c>
      <c r="AD1166" s="12">
        <v>-28.45</v>
      </c>
      <c r="AE1166" s="12">
        <v>20</v>
      </c>
      <c r="AF1166" s="12">
        <v>134.58000000000001</v>
      </c>
      <c r="AG1166" s="12">
        <v>39015</v>
      </c>
      <c r="AH1166" s="7" t="str">
        <f>IF(COUNTIF(Returns!$A$2:$A$1635,Orders!AG1166)&gt;0,"Returned","Not Returned")</f>
        <v>Not Returned</v>
      </c>
    </row>
    <row r="1167" spans="5:34" ht="12.75" customHeight="1" thickTop="1" thickBot="1">
      <c r="E1167" s="9">
        <v>23502</v>
      </c>
      <c r="F1167" s="2" t="s">
        <v>56</v>
      </c>
      <c r="G1167" s="2">
        <v>7.0000000000000007E-2</v>
      </c>
      <c r="H1167" s="2">
        <v>6.48</v>
      </c>
      <c r="I1167" s="2">
        <v>5.74</v>
      </c>
      <c r="J1167" s="2">
        <v>2108</v>
      </c>
      <c r="K1167" s="7" t="str">
        <f>IF(COUNTIF(Table1[Customer ID],Table1[[#This Row],[Customer ID]])&gt;1,"Repeat Customer","One-Time Customer")</f>
        <v>One-Time Customer</v>
      </c>
      <c r="L1167" s="2" t="s">
        <v>2020</v>
      </c>
      <c r="M1167" s="2" t="s">
        <v>49</v>
      </c>
      <c r="N1167" s="2" t="s">
        <v>28</v>
      </c>
      <c r="O1167" s="2" t="s">
        <v>29</v>
      </c>
      <c r="P1167" s="2" t="s">
        <v>93</v>
      </c>
      <c r="Q1167" s="2" t="s">
        <v>59</v>
      </c>
      <c r="R1167" s="2" t="s">
        <v>2019</v>
      </c>
      <c r="S1167" s="2">
        <v>0.37</v>
      </c>
      <c r="T1167" s="7">
        <f>Table1[[#This Row],[Profit]]/Table1[[#This Row],[Sales]]</f>
        <v>-0.42273402674591382</v>
      </c>
      <c r="U1167" s="2" t="s">
        <v>33</v>
      </c>
      <c r="V1167" s="2" t="s">
        <v>61</v>
      </c>
      <c r="W1167" s="2" t="s">
        <v>506</v>
      </c>
      <c r="X1167" s="2" t="s">
        <v>2021</v>
      </c>
      <c r="Y1167" s="2">
        <v>63129</v>
      </c>
      <c r="Z1167" s="10">
        <v>42161</v>
      </c>
      <c r="AA1167" s="14" t="str">
        <f>TEXT(Table1[[#This Row],[Order Date]],"mmmm")</f>
        <v>June</v>
      </c>
      <c r="AB1167" s="8" t="str">
        <f>TEXT(Table1[[#This Row],[Order Date]],"yyyy")</f>
        <v>2015</v>
      </c>
      <c r="AC1167" s="10">
        <v>42161</v>
      </c>
      <c r="AD1167" s="2">
        <v>-14.225</v>
      </c>
      <c r="AE1167" s="2">
        <v>5</v>
      </c>
      <c r="AF1167" s="2">
        <v>33.65</v>
      </c>
      <c r="AG1167" s="2">
        <v>87862</v>
      </c>
      <c r="AH1167" s="7" t="str">
        <f>IF(COUNTIF(Returns!$A$2:$A$1635,Orders!AG1167)&gt;0,"Returned","Not Returned")</f>
        <v>Not Returned</v>
      </c>
    </row>
    <row r="1168" spans="5:34" ht="12.75" customHeight="1" thickTop="1" thickBot="1">
      <c r="E1168" s="11">
        <v>18540</v>
      </c>
      <c r="F1168" s="12" t="s">
        <v>47</v>
      </c>
      <c r="G1168" s="12">
        <v>0.08</v>
      </c>
      <c r="H1168" s="12">
        <v>6.68</v>
      </c>
      <c r="I1168" s="12">
        <v>1.5</v>
      </c>
      <c r="J1168" s="12">
        <v>2114</v>
      </c>
      <c r="K1168" s="7" t="str">
        <f>IF(COUNTIF(Table1[Customer ID],Table1[[#This Row],[Customer ID]])&gt;1,"Repeat Customer","One-Time Customer")</f>
        <v>Repeat Customer</v>
      </c>
      <c r="L1168" s="12" t="s">
        <v>2022</v>
      </c>
      <c r="M1168" s="12" t="s">
        <v>49</v>
      </c>
      <c r="N1168" s="12" t="s">
        <v>28</v>
      </c>
      <c r="O1168" s="12" t="s">
        <v>29</v>
      </c>
      <c r="P1168" s="12" t="s">
        <v>30</v>
      </c>
      <c r="Q1168" s="12" t="s">
        <v>31</v>
      </c>
      <c r="R1168" s="12" t="s">
        <v>2023</v>
      </c>
      <c r="S1168" s="12">
        <v>0.48</v>
      </c>
      <c r="T1168" s="7">
        <f>Table1[[#This Row],[Profit]]/Table1[[#This Row],[Sales]]</f>
        <v>-9.1016938898971578</v>
      </c>
      <c r="U1168" s="12" t="s">
        <v>33</v>
      </c>
      <c r="V1168" s="12" t="s">
        <v>136</v>
      </c>
      <c r="W1168" s="12" t="s">
        <v>137</v>
      </c>
      <c r="X1168" s="12" t="s">
        <v>543</v>
      </c>
      <c r="Y1168" s="12">
        <v>23518</v>
      </c>
      <c r="Z1168" s="13">
        <v>42089</v>
      </c>
      <c r="AA1168" s="14" t="str">
        <f>TEXT(Table1[[#This Row],[Order Date]],"mmmm")</f>
        <v>March</v>
      </c>
      <c r="AB1168" s="8" t="str">
        <f>TEXT(Table1[[#This Row],[Order Date]],"yyyy")</f>
        <v>2015</v>
      </c>
      <c r="AC1168" s="13">
        <v>42091</v>
      </c>
      <c r="AD1168" s="12">
        <v>-601.80400000000009</v>
      </c>
      <c r="AE1168" s="12">
        <v>10</v>
      </c>
      <c r="AF1168" s="12">
        <v>66.12</v>
      </c>
      <c r="AG1168" s="12">
        <v>88403</v>
      </c>
      <c r="AH1168" s="7" t="str">
        <f>IF(COUNTIF(Returns!$A$2:$A$1635,Orders!AG1168)&gt;0,"Returned","Not Returned")</f>
        <v>Not Returned</v>
      </c>
    </row>
    <row r="1169" spans="5:34" ht="12.75" customHeight="1" thickTop="1" thickBot="1">
      <c r="E1169" s="9">
        <v>18562</v>
      </c>
      <c r="F1169" s="2" t="s">
        <v>47</v>
      </c>
      <c r="G1169" s="2">
        <v>0.08</v>
      </c>
      <c r="H1169" s="2">
        <v>2.89</v>
      </c>
      <c r="I1169" s="2">
        <v>0.49</v>
      </c>
      <c r="J1169" s="2">
        <v>2114</v>
      </c>
      <c r="K1169" s="7" t="str">
        <f>IF(COUNTIF(Table1[Customer ID],Table1[[#This Row],[Customer ID]])&gt;1,"Repeat Customer","One-Time Customer")</f>
        <v>Repeat Customer</v>
      </c>
      <c r="L1169" s="2" t="s">
        <v>2022</v>
      </c>
      <c r="M1169" s="2" t="s">
        <v>49</v>
      </c>
      <c r="N1169" s="2" t="s">
        <v>28</v>
      </c>
      <c r="O1169" s="2" t="s">
        <v>29</v>
      </c>
      <c r="P1169" s="2" t="s">
        <v>134</v>
      </c>
      <c r="Q1169" s="2" t="s">
        <v>59</v>
      </c>
      <c r="R1169" s="2" t="s">
        <v>2024</v>
      </c>
      <c r="S1169" s="2">
        <v>0.38</v>
      </c>
      <c r="T1169" s="7">
        <f>Table1[[#This Row],[Profit]]/Table1[[#This Row],[Sales]]</f>
        <v>12.510097719869709</v>
      </c>
      <c r="U1169" s="2" t="s">
        <v>33</v>
      </c>
      <c r="V1169" s="2" t="s">
        <v>136</v>
      </c>
      <c r="W1169" s="2" t="s">
        <v>137</v>
      </c>
      <c r="X1169" s="2" t="s">
        <v>543</v>
      </c>
      <c r="Y1169" s="2">
        <v>23518</v>
      </c>
      <c r="Z1169" s="10">
        <v>42117</v>
      </c>
      <c r="AA1169" s="14" t="str">
        <f>TEXT(Table1[[#This Row],[Order Date]],"mmmm")</f>
        <v>April</v>
      </c>
      <c r="AB1169" s="8" t="str">
        <f>TEXT(Table1[[#This Row],[Order Date]],"yyyy")</f>
        <v>2015</v>
      </c>
      <c r="AC1169" s="10">
        <v>42117</v>
      </c>
      <c r="AD1169" s="2">
        <v>38.406000000000006</v>
      </c>
      <c r="AE1169" s="2">
        <v>1</v>
      </c>
      <c r="AF1169" s="2">
        <v>3.07</v>
      </c>
      <c r="AG1169" s="2">
        <v>88404</v>
      </c>
      <c r="AH1169" s="7" t="str">
        <f>IF(COUNTIF(Returns!$A$2:$A$1635,Orders!AG1169)&gt;0,"Returned","Not Returned")</f>
        <v>Not Returned</v>
      </c>
    </row>
    <row r="1170" spans="5:34" ht="12.75" customHeight="1" thickTop="1" thickBot="1">
      <c r="E1170" s="11">
        <v>21066</v>
      </c>
      <c r="F1170" s="12" t="s">
        <v>47</v>
      </c>
      <c r="G1170" s="12">
        <v>7.0000000000000007E-2</v>
      </c>
      <c r="H1170" s="12">
        <v>226.67</v>
      </c>
      <c r="I1170" s="12">
        <v>28.16</v>
      </c>
      <c r="J1170" s="12">
        <v>2114</v>
      </c>
      <c r="K1170" s="7" t="str">
        <f>IF(COUNTIF(Table1[Customer ID],Table1[[#This Row],[Customer ID]])&gt;1,"Repeat Customer","One-Time Customer")</f>
        <v>Repeat Customer</v>
      </c>
      <c r="L1170" s="12" t="s">
        <v>2022</v>
      </c>
      <c r="M1170" s="12" t="s">
        <v>39</v>
      </c>
      <c r="N1170" s="12" t="s">
        <v>28</v>
      </c>
      <c r="O1170" s="12" t="s">
        <v>41</v>
      </c>
      <c r="P1170" s="12" t="s">
        <v>42</v>
      </c>
      <c r="Q1170" s="12" t="s">
        <v>43</v>
      </c>
      <c r="R1170" s="12" t="s">
        <v>1586</v>
      </c>
      <c r="S1170" s="12">
        <v>0.59</v>
      </c>
      <c r="T1170" s="7">
        <f>Table1[[#This Row],[Profit]]/Table1[[#This Row],[Sales]]</f>
        <v>0.20761599499667746</v>
      </c>
      <c r="U1170" s="12" t="s">
        <v>33</v>
      </c>
      <c r="V1170" s="12" t="s">
        <v>136</v>
      </c>
      <c r="W1170" s="12" t="s">
        <v>137</v>
      </c>
      <c r="X1170" s="12" t="s">
        <v>543</v>
      </c>
      <c r="Y1170" s="12">
        <v>23518</v>
      </c>
      <c r="Z1170" s="13">
        <v>42061</v>
      </c>
      <c r="AA1170" s="14" t="str">
        <f>TEXT(Table1[[#This Row],[Order Date]],"mmmm")</f>
        <v>February</v>
      </c>
      <c r="AB1170" s="8" t="str">
        <f>TEXT(Table1[[#This Row],[Order Date]],"yyyy")</f>
        <v>2015</v>
      </c>
      <c r="AC1170" s="13">
        <v>42062</v>
      </c>
      <c r="AD1170" s="12">
        <v>53.114399999999996</v>
      </c>
      <c r="AE1170" s="12">
        <v>1</v>
      </c>
      <c r="AF1170" s="12">
        <v>255.83</v>
      </c>
      <c r="AG1170" s="12">
        <v>88405</v>
      </c>
      <c r="AH1170" s="7" t="str">
        <f>IF(COUNTIF(Returns!$A$2:$A$1635,Orders!AG1170)&gt;0,"Returned","Not Returned")</f>
        <v>Not Returned</v>
      </c>
    </row>
    <row r="1171" spans="5:34" ht="12.75" customHeight="1" thickTop="1" thickBot="1">
      <c r="E1171" s="9">
        <v>21067</v>
      </c>
      <c r="F1171" s="2" t="s">
        <v>47</v>
      </c>
      <c r="G1171" s="2">
        <v>0.08</v>
      </c>
      <c r="H1171" s="2">
        <v>20.98</v>
      </c>
      <c r="I1171" s="2">
        <v>53.03</v>
      </c>
      <c r="J1171" s="2">
        <v>2114</v>
      </c>
      <c r="K1171" s="7" t="str">
        <f>IF(COUNTIF(Table1[Customer ID],Table1[[#This Row],[Customer ID]])&gt;1,"Repeat Customer","One-Time Customer")</f>
        <v>Repeat Customer</v>
      </c>
      <c r="L1171" s="2" t="s">
        <v>2022</v>
      </c>
      <c r="M1171" s="2" t="s">
        <v>39</v>
      </c>
      <c r="N1171" s="2" t="s">
        <v>28</v>
      </c>
      <c r="O1171" s="2" t="s">
        <v>29</v>
      </c>
      <c r="P1171" s="2" t="s">
        <v>141</v>
      </c>
      <c r="Q1171" s="2" t="s">
        <v>43</v>
      </c>
      <c r="R1171" s="2" t="s">
        <v>617</v>
      </c>
      <c r="S1171" s="2">
        <v>0.78</v>
      </c>
      <c r="T1171" s="7">
        <f>Table1[[#This Row],[Profit]]/Table1[[#This Row],[Sales]]</f>
        <v>2.0755971318676101E-2</v>
      </c>
      <c r="U1171" s="2" t="s">
        <v>33</v>
      </c>
      <c r="V1171" s="2" t="s">
        <v>136</v>
      </c>
      <c r="W1171" s="2" t="s">
        <v>137</v>
      </c>
      <c r="X1171" s="2" t="s">
        <v>543</v>
      </c>
      <c r="Y1171" s="2">
        <v>23518</v>
      </c>
      <c r="Z1171" s="10">
        <v>42061</v>
      </c>
      <c r="AA1171" s="14" t="str">
        <f>TEXT(Table1[[#This Row],[Order Date]],"mmmm")</f>
        <v>February</v>
      </c>
      <c r="AB1171" s="8" t="str">
        <f>TEXT(Table1[[#This Row],[Order Date]],"yyyy")</f>
        <v>2015</v>
      </c>
      <c r="AC1171" s="10">
        <v>42063</v>
      </c>
      <c r="AD1171" s="2">
        <v>8.7420000000000009</v>
      </c>
      <c r="AE1171" s="2">
        <v>20</v>
      </c>
      <c r="AF1171" s="2">
        <v>421.18</v>
      </c>
      <c r="AG1171" s="2">
        <v>88405</v>
      </c>
      <c r="AH1171" s="7" t="str">
        <f>IF(COUNTIF(Returns!$A$2:$A$1635,Orders!AG1171)&gt;0,"Returned","Not Returned")</f>
        <v>Not Returned</v>
      </c>
    </row>
    <row r="1172" spans="5:34" ht="12.75" customHeight="1" thickTop="1" thickBot="1">
      <c r="E1172" s="11">
        <v>21153</v>
      </c>
      <c r="F1172" s="12" t="s">
        <v>56</v>
      </c>
      <c r="G1172" s="12">
        <v>0.02</v>
      </c>
      <c r="H1172" s="12">
        <v>95.95</v>
      </c>
      <c r="I1172" s="12">
        <v>74.349999999999994</v>
      </c>
      <c r="J1172" s="12">
        <v>2115</v>
      </c>
      <c r="K1172" s="7" t="str">
        <f>IF(COUNTIF(Table1[Customer ID],Table1[[#This Row],[Customer ID]])&gt;1,"Repeat Customer","One-Time Customer")</f>
        <v>One-Time Customer</v>
      </c>
      <c r="L1172" s="12" t="s">
        <v>2025</v>
      </c>
      <c r="M1172" s="12" t="s">
        <v>39</v>
      </c>
      <c r="N1172" s="12" t="s">
        <v>28</v>
      </c>
      <c r="O1172" s="12" t="s">
        <v>41</v>
      </c>
      <c r="P1172" s="12" t="s">
        <v>42</v>
      </c>
      <c r="Q1172" s="12" t="s">
        <v>43</v>
      </c>
      <c r="R1172" s="12" t="s">
        <v>2026</v>
      </c>
      <c r="S1172" s="12">
        <v>0.56999999999999995</v>
      </c>
      <c r="T1172" s="7">
        <f>Table1[[#This Row],[Profit]]/Table1[[#This Row],[Sales]]</f>
        <v>0.46209835494315621</v>
      </c>
      <c r="U1172" s="12" t="s">
        <v>33</v>
      </c>
      <c r="V1172" s="12" t="s">
        <v>136</v>
      </c>
      <c r="W1172" s="12" t="s">
        <v>137</v>
      </c>
      <c r="X1172" s="12" t="s">
        <v>2027</v>
      </c>
      <c r="Y1172" s="12">
        <v>22124</v>
      </c>
      <c r="Z1172" s="13">
        <v>42123</v>
      </c>
      <c r="AA1172" s="14" t="str">
        <f>TEXT(Table1[[#This Row],[Order Date]],"mmmm")</f>
        <v>April</v>
      </c>
      <c r="AB1172" s="8" t="str">
        <f>TEXT(Table1[[#This Row],[Order Date]],"yyyy")</f>
        <v>2015</v>
      </c>
      <c r="AC1172" s="13">
        <v>42125</v>
      </c>
      <c r="AD1172" s="12">
        <v>636.52199999999993</v>
      </c>
      <c r="AE1172" s="12">
        <v>14</v>
      </c>
      <c r="AF1172" s="12">
        <v>1377.46</v>
      </c>
      <c r="AG1172" s="12">
        <v>88406</v>
      </c>
      <c r="AH1172" s="7" t="str">
        <f>IF(COUNTIF(Returns!$A$2:$A$1635,Orders!AG1172)&gt;0,"Returned","Not Returned")</f>
        <v>Not Returned</v>
      </c>
    </row>
    <row r="1173" spans="5:34" ht="12.75" customHeight="1" thickTop="1" thickBot="1">
      <c r="E1173" s="9">
        <v>20249</v>
      </c>
      <c r="F1173" s="2" t="s">
        <v>25</v>
      </c>
      <c r="G1173" s="2">
        <v>0.03</v>
      </c>
      <c r="H1173" s="2">
        <v>320.98</v>
      </c>
      <c r="I1173" s="2">
        <v>24.49</v>
      </c>
      <c r="J1173" s="2">
        <v>2117</v>
      </c>
      <c r="K1173" s="7" t="str">
        <f>IF(COUNTIF(Table1[Customer ID],Table1[[#This Row],[Customer ID]])&gt;1,"Repeat Customer","One-Time Customer")</f>
        <v>Repeat Customer</v>
      </c>
      <c r="L1173" s="2" t="s">
        <v>2028</v>
      </c>
      <c r="M1173" s="2" t="s">
        <v>49</v>
      </c>
      <c r="N1173" s="2" t="s">
        <v>40</v>
      </c>
      <c r="O1173" s="2" t="s">
        <v>41</v>
      </c>
      <c r="P1173" s="2" t="s">
        <v>42</v>
      </c>
      <c r="Q1173" s="2" t="s">
        <v>236</v>
      </c>
      <c r="R1173" s="2" t="s">
        <v>2029</v>
      </c>
      <c r="S1173" s="2">
        <v>0.55000000000000004</v>
      </c>
      <c r="T1173" s="7">
        <f>Table1[[#This Row],[Profit]]/Table1[[#This Row],[Sales]]</f>
        <v>0.69</v>
      </c>
      <c r="U1173" s="2" t="s">
        <v>33</v>
      </c>
      <c r="V1173" s="2" t="s">
        <v>61</v>
      </c>
      <c r="W1173" s="2" t="s">
        <v>130</v>
      </c>
      <c r="X1173" s="2" t="s">
        <v>1576</v>
      </c>
      <c r="Y1173" s="2">
        <v>75401</v>
      </c>
      <c r="Z1173" s="10">
        <v>42114</v>
      </c>
      <c r="AA1173" s="14" t="str">
        <f>TEXT(Table1[[#This Row],[Order Date]],"mmmm")</f>
        <v>April</v>
      </c>
      <c r="AB1173" s="8" t="str">
        <f>TEXT(Table1[[#This Row],[Order Date]],"yyyy")</f>
        <v>2015</v>
      </c>
      <c r="AC1173" s="10">
        <v>42116</v>
      </c>
      <c r="AD1173" s="2">
        <v>4554.4346999999998</v>
      </c>
      <c r="AE1173" s="2">
        <v>20</v>
      </c>
      <c r="AF1173" s="2">
        <v>6600.63</v>
      </c>
      <c r="AG1173" s="2">
        <v>90891</v>
      </c>
      <c r="AH1173" s="7" t="str">
        <f>IF(COUNTIF(Returns!$A$2:$A$1635,Orders!AG1173)&gt;0,"Returned","Not Returned")</f>
        <v>Not Returned</v>
      </c>
    </row>
    <row r="1174" spans="5:34" ht="12.75" customHeight="1" thickTop="1" thickBot="1">
      <c r="E1174" s="11">
        <v>20250</v>
      </c>
      <c r="F1174" s="12" t="s">
        <v>25</v>
      </c>
      <c r="G1174" s="12">
        <v>0.06</v>
      </c>
      <c r="H1174" s="12">
        <v>125.99</v>
      </c>
      <c r="I1174" s="12">
        <v>8.8000000000000007</v>
      </c>
      <c r="J1174" s="12">
        <v>2117</v>
      </c>
      <c r="K1174" s="7" t="str">
        <f>IF(COUNTIF(Table1[Customer ID],Table1[[#This Row],[Customer ID]])&gt;1,"Repeat Customer","One-Time Customer")</f>
        <v>Repeat Customer</v>
      </c>
      <c r="L1174" s="12" t="s">
        <v>2028</v>
      </c>
      <c r="M1174" s="12" t="s">
        <v>49</v>
      </c>
      <c r="N1174" s="12" t="s">
        <v>40</v>
      </c>
      <c r="O1174" s="12" t="s">
        <v>77</v>
      </c>
      <c r="P1174" s="12" t="s">
        <v>78</v>
      </c>
      <c r="Q1174" s="12" t="s">
        <v>59</v>
      </c>
      <c r="R1174" s="12" t="s">
        <v>2030</v>
      </c>
      <c r="S1174" s="12">
        <v>0.59</v>
      </c>
      <c r="T1174" s="7">
        <f>Table1[[#This Row],[Profit]]/Table1[[#This Row],[Sales]]</f>
        <v>0.34116804176623494</v>
      </c>
      <c r="U1174" s="12" t="s">
        <v>33</v>
      </c>
      <c r="V1174" s="12" t="s">
        <v>61</v>
      </c>
      <c r="W1174" s="12" t="s">
        <v>130</v>
      </c>
      <c r="X1174" s="12" t="s">
        <v>1576</v>
      </c>
      <c r="Y1174" s="12">
        <v>75401</v>
      </c>
      <c r="Z1174" s="13">
        <v>42114</v>
      </c>
      <c r="AA1174" s="14" t="str">
        <f>TEXT(Table1[[#This Row],[Order Date]],"mmmm")</f>
        <v>April</v>
      </c>
      <c r="AB1174" s="8" t="str">
        <f>TEXT(Table1[[#This Row],[Order Date]],"yyyy")</f>
        <v>2015</v>
      </c>
      <c r="AC1174" s="13">
        <v>42115</v>
      </c>
      <c r="AD1174" s="12">
        <v>618.19308000000001</v>
      </c>
      <c r="AE1174" s="12">
        <v>18</v>
      </c>
      <c r="AF1174" s="12">
        <v>1811.99</v>
      </c>
      <c r="AG1174" s="12">
        <v>90891</v>
      </c>
      <c r="AH1174" s="7" t="str">
        <f>IF(COUNTIF(Returns!$A$2:$A$1635,Orders!AG1174)&gt;0,"Returned","Not Returned")</f>
        <v>Not Returned</v>
      </c>
    </row>
    <row r="1175" spans="5:34" ht="12.75" customHeight="1" thickTop="1" thickBot="1">
      <c r="E1175" s="9">
        <v>22231</v>
      </c>
      <c r="F1175" s="2" t="s">
        <v>47</v>
      </c>
      <c r="G1175" s="2">
        <v>0.06</v>
      </c>
      <c r="H1175" s="2">
        <v>80.97</v>
      </c>
      <c r="I1175" s="2">
        <v>33.6</v>
      </c>
      <c r="J1175" s="2">
        <v>2122</v>
      </c>
      <c r="K1175" s="7" t="str">
        <f>IF(COUNTIF(Table1[Customer ID],Table1[[#This Row],[Customer ID]])&gt;1,"Repeat Customer","One-Time Customer")</f>
        <v>One-Time Customer</v>
      </c>
      <c r="L1175" s="2" t="s">
        <v>2031</v>
      </c>
      <c r="M1175" s="2" t="s">
        <v>39</v>
      </c>
      <c r="N1175" s="2" t="s">
        <v>114</v>
      </c>
      <c r="O1175" s="2" t="s">
        <v>77</v>
      </c>
      <c r="P1175" s="2" t="s">
        <v>85</v>
      </c>
      <c r="Q1175" s="2" t="s">
        <v>43</v>
      </c>
      <c r="R1175" s="2" t="s">
        <v>2032</v>
      </c>
      <c r="S1175" s="2">
        <v>0.37</v>
      </c>
      <c r="T1175" s="7">
        <f>Table1[[#This Row],[Profit]]/Table1[[#This Row],[Sales]]</f>
        <v>-1.8986195858757628E-2</v>
      </c>
      <c r="U1175" s="2" t="s">
        <v>33</v>
      </c>
      <c r="V1175" s="2" t="s">
        <v>136</v>
      </c>
      <c r="W1175" s="2" t="s">
        <v>958</v>
      </c>
      <c r="X1175" s="2" t="s">
        <v>2033</v>
      </c>
      <c r="Y1175" s="2">
        <v>72116</v>
      </c>
      <c r="Z1175" s="10">
        <v>42036</v>
      </c>
      <c r="AA1175" s="14" t="str">
        <f>TEXT(Table1[[#This Row],[Order Date]],"mmmm")</f>
        <v>February</v>
      </c>
      <c r="AB1175" s="8" t="str">
        <f>TEXT(Table1[[#This Row],[Order Date]],"yyyy")</f>
        <v>2015</v>
      </c>
      <c r="AC1175" s="10">
        <v>42038</v>
      </c>
      <c r="AD1175" s="2">
        <v>-15.1844</v>
      </c>
      <c r="AE1175" s="2">
        <v>10</v>
      </c>
      <c r="AF1175" s="2">
        <v>799.76</v>
      </c>
      <c r="AG1175" s="2">
        <v>89664</v>
      </c>
      <c r="AH1175" s="7" t="str">
        <f>IF(COUNTIF(Returns!$A$2:$A$1635,Orders!AG1175)&gt;0,"Returned","Not Returned")</f>
        <v>Not Returned</v>
      </c>
    </row>
    <row r="1176" spans="5:34" ht="12.75" customHeight="1" thickTop="1" thickBot="1">
      <c r="E1176" s="11">
        <v>24674</v>
      </c>
      <c r="F1176" s="12" t="s">
        <v>25</v>
      </c>
      <c r="G1176" s="12">
        <v>0.04</v>
      </c>
      <c r="H1176" s="12">
        <v>45.19</v>
      </c>
      <c r="I1176" s="12">
        <v>1.99</v>
      </c>
      <c r="J1176" s="12">
        <v>2124</v>
      </c>
      <c r="K1176" s="7" t="str">
        <f>IF(COUNTIF(Table1[Customer ID],Table1[[#This Row],[Customer ID]])&gt;1,"Repeat Customer","One-Time Customer")</f>
        <v>Repeat Customer</v>
      </c>
      <c r="L1176" s="12" t="s">
        <v>2034</v>
      </c>
      <c r="M1176" s="12" t="s">
        <v>49</v>
      </c>
      <c r="N1176" s="12" t="s">
        <v>114</v>
      </c>
      <c r="O1176" s="12" t="s">
        <v>77</v>
      </c>
      <c r="P1176" s="12" t="s">
        <v>180</v>
      </c>
      <c r="Q1176" s="12" t="s">
        <v>51</v>
      </c>
      <c r="R1176" s="12" t="s">
        <v>1100</v>
      </c>
      <c r="S1176" s="12">
        <v>0.55000000000000004</v>
      </c>
      <c r="T1176" s="7">
        <f>Table1[[#This Row],[Profit]]/Table1[[#This Row],[Sales]]</f>
        <v>-0.10046791114613604</v>
      </c>
      <c r="U1176" s="12" t="s">
        <v>33</v>
      </c>
      <c r="V1176" s="12" t="s">
        <v>136</v>
      </c>
      <c r="W1176" s="12" t="s">
        <v>958</v>
      </c>
      <c r="X1176" s="12" t="s">
        <v>2035</v>
      </c>
      <c r="Y1176" s="12">
        <v>72301</v>
      </c>
      <c r="Z1176" s="13">
        <v>42005</v>
      </c>
      <c r="AA1176" s="14" t="str">
        <f>TEXT(Table1[[#This Row],[Order Date]],"mmmm")</f>
        <v>January</v>
      </c>
      <c r="AB1176" s="8" t="str">
        <f>TEXT(Table1[[#This Row],[Order Date]],"yyyy")</f>
        <v>2015</v>
      </c>
      <c r="AC1176" s="13">
        <v>42006</v>
      </c>
      <c r="AD1176" s="12">
        <v>-61.194000000000003</v>
      </c>
      <c r="AE1176" s="12">
        <v>13</v>
      </c>
      <c r="AF1176" s="12">
        <v>609.09</v>
      </c>
      <c r="AG1176" s="12">
        <v>89665</v>
      </c>
      <c r="AH1176" s="7" t="str">
        <f>IF(COUNTIF(Returns!$A$2:$A$1635,Orders!AG1176)&gt;0,"Returned","Not Returned")</f>
        <v>Not Returned</v>
      </c>
    </row>
    <row r="1177" spans="5:34" ht="12.75" customHeight="1" thickTop="1" thickBot="1">
      <c r="E1177" s="9">
        <v>23852</v>
      </c>
      <c r="F1177" s="2" t="s">
        <v>25</v>
      </c>
      <c r="G1177" s="2">
        <v>0.03</v>
      </c>
      <c r="H1177" s="2">
        <v>124.49</v>
      </c>
      <c r="I1177" s="2">
        <v>51.94</v>
      </c>
      <c r="J1177" s="2">
        <v>2124</v>
      </c>
      <c r="K1177" s="7" t="str">
        <f>IF(COUNTIF(Table1[Customer ID],Table1[[#This Row],[Customer ID]])&gt;1,"Repeat Customer","One-Time Customer")</f>
        <v>Repeat Customer</v>
      </c>
      <c r="L1177" s="2" t="s">
        <v>2034</v>
      </c>
      <c r="M1177" s="2" t="s">
        <v>39</v>
      </c>
      <c r="N1177" s="2" t="s">
        <v>28</v>
      </c>
      <c r="O1177" s="2" t="s">
        <v>41</v>
      </c>
      <c r="P1177" s="2" t="s">
        <v>152</v>
      </c>
      <c r="Q1177" s="2" t="s">
        <v>121</v>
      </c>
      <c r="R1177" s="2" t="s">
        <v>462</v>
      </c>
      <c r="S1177" s="2">
        <v>0.63</v>
      </c>
      <c r="T1177" s="7">
        <f>Table1[[#This Row],[Profit]]/Table1[[#This Row],[Sales]]</f>
        <v>6.5801574255776735E-3</v>
      </c>
      <c r="U1177" s="2" t="s">
        <v>33</v>
      </c>
      <c r="V1177" s="2" t="s">
        <v>136</v>
      </c>
      <c r="W1177" s="2" t="s">
        <v>958</v>
      </c>
      <c r="X1177" s="2" t="s">
        <v>2035</v>
      </c>
      <c r="Y1177" s="2">
        <v>72301</v>
      </c>
      <c r="Z1177" s="10">
        <v>42089</v>
      </c>
      <c r="AA1177" s="14" t="str">
        <f>TEXT(Table1[[#This Row],[Order Date]],"mmmm")</f>
        <v>March</v>
      </c>
      <c r="AB1177" s="8" t="str">
        <f>TEXT(Table1[[#This Row],[Order Date]],"yyyy")</f>
        <v>2015</v>
      </c>
      <c r="AC1177" s="10">
        <v>42090</v>
      </c>
      <c r="AD1177" s="2">
        <v>18.173999999999999</v>
      </c>
      <c r="AE1177" s="2">
        <v>21</v>
      </c>
      <c r="AF1177" s="2">
        <v>2761.94</v>
      </c>
      <c r="AG1177" s="2">
        <v>89666</v>
      </c>
      <c r="AH1177" s="7" t="str">
        <f>IF(COUNTIF(Returns!$A$2:$A$1635,Orders!AG1177)&gt;0,"Returned","Not Returned")</f>
        <v>Not Returned</v>
      </c>
    </row>
    <row r="1178" spans="5:34" ht="12.75" customHeight="1" thickTop="1" thickBot="1">
      <c r="E1178" s="11">
        <v>24091</v>
      </c>
      <c r="F1178" s="12" t="s">
        <v>47</v>
      </c>
      <c r="G1178" s="12">
        <v>0.1</v>
      </c>
      <c r="H1178" s="12">
        <v>5.98</v>
      </c>
      <c r="I1178" s="12">
        <v>5.14</v>
      </c>
      <c r="J1178" s="12">
        <v>2127</v>
      </c>
      <c r="K1178" s="7" t="str">
        <f>IF(COUNTIF(Table1[Customer ID],Table1[[#This Row],[Customer ID]])&gt;1,"Repeat Customer","One-Time Customer")</f>
        <v>One-Time Customer</v>
      </c>
      <c r="L1178" s="12" t="s">
        <v>2036</v>
      </c>
      <c r="M1178" s="12" t="s">
        <v>49</v>
      </c>
      <c r="N1178" s="12" t="s">
        <v>40</v>
      </c>
      <c r="O1178" s="12" t="s">
        <v>29</v>
      </c>
      <c r="P1178" s="12" t="s">
        <v>93</v>
      </c>
      <c r="Q1178" s="12" t="s">
        <v>59</v>
      </c>
      <c r="R1178" s="12" t="s">
        <v>2037</v>
      </c>
      <c r="S1178" s="12">
        <v>0.36</v>
      </c>
      <c r="T1178" s="7">
        <f>Table1[[#This Row],[Profit]]/Table1[[#This Row],[Sales]]</f>
        <v>-1.4589101620029454</v>
      </c>
      <c r="U1178" s="12" t="s">
        <v>33</v>
      </c>
      <c r="V1178" s="12" t="s">
        <v>61</v>
      </c>
      <c r="W1178" s="12" t="s">
        <v>300</v>
      </c>
      <c r="X1178" s="12" t="s">
        <v>2038</v>
      </c>
      <c r="Y1178" s="12">
        <v>48310</v>
      </c>
      <c r="Z1178" s="13">
        <v>42081</v>
      </c>
      <c r="AA1178" s="14" t="str">
        <f>TEXT(Table1[[#This Row],[Order Date]],"mmmm")</f>
        <v>March</v>
      </c>
      <c r="AB1178" s="8" t="str">
        <f>TEXT(Table1[[#This Row],[Order Date]],"yyyy")</f>
        <v>2015</v>
      </c>
      <c r="AC1178" s="13">
        <v>42083</v>
      </c>
      <c r="AD1178" s="12">
        <v>-49.53</v>
      </c>
      <c r="AE1178" s="12">
        <v>6</v>
      </c>
      <c r="AF1178" s="12">
        <v>33.950000000000003</v>
      </c>
      <c r="AG1178" s="12">
        <v>88418</v>
      </c>
      <c r="AH1178" s="7" t="str">
        <f>IF(COUNTIF(Returns!$A$2:$A$1635,Orders!AG1178)&gt;0,"Returned","Not Returned")</f>
        <v>Not Returned</v>
      </c>
    </row>
    <row r="1179" spans="5:34" ht="12.75" customHeight="1" thickTop="1" thickBot="1">
      <c r="E1179" s="9">
        <v>21902</v>
      </c>
      <c r="F1179" s="2" t="s">
        <v>25</v>
      </c>
      <c r="G1179" s="2">
        <v>0.09</v>
      </c>
      <c r="H1179" s="2">
        <v>150.97999999999999</v>
      </c>
      <c r="I1179" s="2">
        <v>66.27</v>
      </c>
      <c r="J1179" s="2">
        <v>2131</v>
      </c>
      <c r="K1179" s="7" t="str">
        <f>IF(COUNTIF(Table1[Customer ID],Table1[[#This Row],[Customer ID]])&gt;1,"Repeat Customer","One-Time Customer")</f>
        <v>One-Time Customer</v>
      </c>
      <c r="L1179" s="2" t="s">
        <v>2039</v>
      </c>
      <c r="M1179" s="2" t="s">
        <v>39</v>
      </c>
      <c r="N1179" s="2" t="s">
        <v>40</v>
      </c>
      <c r="O1179" s="2" t="s">
        <v>41</v>
      </c>
      <c r="P1179" s="2" t="s">
        <v>191</v>
      </c>
      <c r="Q1179" s="2" t="s">
        <v>121</v>
      </c>
      <c r="R1179" s="2" t="s">
        <v>2040</v>
      </c>
      <c r="S1179" s="2">
        <v>0.65</v>
      </c>
      <c r="T1179" s="7">
        <f>Table1[[#This Row],[Profit]]/Table1[[#This Row],[Sales]]</f>
        <v>-1.3489779718198056</v>
      </c>
      <c r="U1179" s="2" t="s">
        <v>33</v>
      </c>
      <c r="V1179" s="2" t="s">
        <v>61</v>
      </c>
      <c r="W1179" s="2" t="s">
        <v>506</v>
      </c>
      <c r="X1179" s="2" t="s">
        <v>2041</v>
      </c>
      <c r="Y1179" s="2">
        <v>64118</v>
      </c>
      <c r="Z1179" s="10">
        <v>42007</v>
      </c>
      <c r="AA1179" s="14" t="str">
        <f>TEXT(Table1[[#This Row],[Order Date]],"mmmm")</f>
        <v>January</v>
      </c>
      <c r="AB1179" s="8" t="str">
        <f>TEXT(Table1[[#This Row],[Order Date]],"yyyy")</f>
        <v>2015</v>
      </c>
      <c r="AC1179" s="10">
        <v>42008</v>
      </c>
      <c r="AD1179" s="2">
        <v>-407.85</v>
      </c>
      <c r="AE1179" s="2">
        <v>2</v>
      </c>
      <c r="AF1179" s="2">
        <v>302.33999999999997</v>
      </c>
      <c r="AG1179" s="2">
        <v>90079</v>
      </c>
      <c r="AH1179" s="7" t="str">
        <f>IF(COUNTIF(Returns!$A$2:$A$1635,Orders!AG1179)&gt;0,"Returned","Not Returned")</f>
        <v>Not Returned</v>
      </c>
    </row>
    <row r="1180" spans="5:34" ht="12.75" customHeight="1" thickTop="1" thickBot="1">
      <c r="E1180" s="11">
        <v>21964</v>
      </c>
      <c r="F1180" s="12" t="s">
        <v>106</v>
      </c>
      <c r="G1180" s="12">
        <v>0.05</v>
      </c>
      <c r="H1180" s="12">
        <v>30.42</v>
      </c>
      <c r="I1180" s="12">
        <v>8.65</v>
      </c>
      <c r="J1180" s="12">
        <v>2132</v>
      </c>
      <c r="K1180" s="7" t="str">
        <f>IF(COUNTIF(Table1[Customer ID],Table1[[#This Row],[Customer ID]])&gt;1,"Repeat Customer","One-Time Customer")</f>
        <v>One-Time Customer</v>
      </c>
      <c r="L1180" s="12" t="s">
        <v>2042</v>
      </c>
      <c r="M1180" s="12" t="s">
        <v>27</v>
      </c>
      <c r="N1180" s="12" t="s">
        <v>40</v>
      </c>
      <c r="O1180" s="12" t="s">
        <v>77</v>
      </c>
      <c r="P1180" s="12" t="s">
        <v>180</v>
      </c>
      <c r="Q1180" s="12" t="s">
        <v>59</v>
      </c>
      <c r="R1180" s="12" t="s">
        <v>1196</v>
      </c>
      <c r="S1180" s="12">
        <v>0.74</v>
      </c>
      <c r="T1180" s="7">
        <f>Table1[[#This Row],[Profit]]/Table1[[#This Row],[Sales]]</f>
        <v>-0.57187417772993665</v>
      </c>
      <c r="U1180" s="12" t="s">
        <v>33</v>
      </c>
      <c r="V1180" s="12" t="s">
        <v>61</v>
      </c>
      <c r="W1180" s="12" t="s">
        <v>506</v>
      </c>
      <c r="X1180" s="12" t="s">
        <v>2043</v>
      </c>
      <c r="Y1180" s="12">
        <v>63042</v>
      </c>
      <c r="Z1180" s="13">
        <v>42014</v>
      </c>
      <c r="AA1180" s="14" t="str">
        <f>TEXT(Table1[[#This Row],[Order Date]],"mmmm")</f>
        <v>January</v>
      </c>
      <c r="AB1180" s="8" t="str">
        <f>TEXT(Table1[[#This Row],[Order Date]],"yyyy")</f>
        <v>2015</v>
      </c>
      <c r="AC1180" s="13">
        <v>42018</v>
      </c>
      <c r="AD1180" s="12">
        <v>-191.25760000000002</v>
      </c>
      <c r="AE1180" s="12">
        <v>11</v>
      </c>
      <c r="AF1180" s="12">
        <v>334.44</v>
      </c>
      <c r="AG1180" s="12">
        <v>90078</v>
      </c>
      <c r="AH1180" s="7" t="str">
        <f>IF(COUNTIF(Returns!$A$2:$A$1635,Orders!AG1180)&gt;0,"Returned","Not Returned")</f>
        <v>Not Returned</v>
      </c>
    </row>
    <row r="1181" spans="5:34" ht="12.75" customHeight="1" thickTop="1" thickBot="1">
      <c r="E1181" s="9">
        <v>24348</v>
      </c>
      <c r="F1181" s="2" t="s">
        <v>25</v>
      </c>
      <c r="G1181" s="2">
        <v>0.01</v>
      </c>
      <c r="H1181" s="2">
        <v>28.99</v>
      </c>
      <c r="I1181" s="2">
        <v>8.59</v>
      </c>
      <c r="J1181" s="2">
        <v>2135</v>
      </c>
      <c r="K1181" s="7" t="str">
        <f>IF(COUNTIF(Table1[Customer ID],Table1[[#This Row],[Customer ID]])&gt;1,"Repeat Customer","One-Time Customer")</f>
        <v>One-Time Customer</v>
      </c>
      <c r="L1181" s="2" t="s">
        <v>2044</v>
      </c>
      <c r="M1181" s="2" t="s">
        <v>49</v>
      </c>
      <c r="N1181" s="2" t="s">
        <v>40</v>
      </c>
      <c r="O1181" s="2" t="s">
        <v>77</v>
      </c>
      <c r="P1181" s="2" t="s">
        <v>78</v>
      </c>
      <c r="Q1181" s="2" t="s">
        <v>86</v>
      </c>
      <c r="R1181" s="2" t="s">
        <v>2045</v>
      </c>
      <c r="S1181" s="2">
        <v>0.56000000000000005</v>
      </c>
      <c r="T1181" s="7">
        <f>Table1[[#This Row],[Profit]]/Table1[[#This Row],[Sales]]</f>
        <v>0.35307177377337812</v>
      </c>
      <c r="U1181" s="2" t="s">
        <v>33</v>
      </c>
      <c r="V1181" s="2" t="s">
        <v>34</v>
      </c>
      <c r="W1181" s="2" t="s">
        <v>366</v>
      </c>
      <c r="X1181" s="2" t="s">
        <v>2046</v>
      </c>
      <c r="Y1181" s="2">
        <v>88101</v>
      </c>
      <c r="Z1181" s="10">
        <v>42041</v>
      </c>
      <c r="AA1181" s="14" t="str">
        <f>TEXT(Table1[[#This Row],[Order Date]],"mmmm")</f>
        <v>February</v>
      </c>
      <c r="AB1181" s="8" t="str">
        <f>TEXT(Table1[[#This Row],[Order Date]],"yyyy")</f>
        <v>2015</v>
      </c>
      <c r="AC1181" s="10">
        <v>42042</v>
      </c>
      <c r="AD1181" s="2">
        <v>196.52328</v>
      </c>
      <c r="AE1181" s="2">
        <v>21</v>
      </c>
      <c r="AF1181" s="2">
        <v>556.61</v>
      </c>
      <c r="AG1181" s="2">
        <v>91583</v>
      </c>
      <c r="AH1181" s="7" t="str">
        <f>IF(COUNTIF(Returns!$A$2:$A$1635,Orders!AG1181)&gt;0,"Returned","Not Returned")</f>
        <v>Not Returned</v>
      </c>
    </row>
    <row r="1182" spans="5:34" ht="12.75" customHeight="1" thickTop="1" thickBot="1">
      <c r="E1182" s="11">
        <v>20138</v>
      </c>
      <c r="F1182" s="12" t="s">
        <v>37</v>
      </c>
      <c r="G1182" s="12">
        <v>0</v>
      </c>
      <c r="H1182" s="12">
        <v>6.98</v>
      </c>
      <c r="I1182" s="12">
        <v>1.6</v>
      </c>
      <c r="J1182" s="12">
        <v>2137</v>
      </c>
      <c r="K1182" s="7" t="str">
        <f>IF(COUNTIF(Table1[Customer ID],Table1[[#This Row],[Customer ID]])&gt;1,"Repeat Customer","One-Time Customer")</f>
        <v>One-Time Customer</v>
      </c>
      <c r="L1182" s="12" t="s">
        <v>2047</v>
      </c>
      <c r="M1182" s="12" t="s">
        <v>49</v>
      </c>
      <c r="N1182" s="12" t="s">
        <v>28</v>
      </c>
      <c r="O1182" s="12" t="s">
        <v>29</v>
      </c>
      <c r="P1182" s="12" t="s">
        <v>93</v>
      </c>
      <c r="Q1182" s="12" t="s">
        <v>31</v>
      </c>
      <c r="R1182" s="12" t="s">
        <v>955</v>
      </c>
      <c r="S1182" s="12">
        <v>0.38</v>
      </c>
      <c r="T1182" s="7">
        <f>Table1[[#This Row],[Profit]]/Table1[[#This Row],[Sales]]</f>
        <v>-5.3329404466501238</v>
      </c>
      <c r="U1182" s="12" t="s">
        <v>33</v>
      </c>
      <c r="V1182" s="12" t="s">
        <v>136</v>
      </c>
      <c r="W1182" s="12" t="s">
        <v>362</v>
      </c>
      <c r="X1182" s="12" t="s">
        <v>2048</v>
      </c>
      <c r="Y1182" s="12">
        <v>33407</v>
      </c>
      <c r="Z1182" s="13">
        <v>42035</v>
      </c>
      <c r="AA1182" s="14" t="str">
        <f>TEXT(Table1[[#This Row],[Order Date]],"mmmm")</f>
        <v>January</v>
      </c>
      <c r="AB1182" s="8" t="str">
        <f>TEXT(Table1[[#This Row],[Order Date]],"yyyy")</f>
        <v>2015</v>
      </c>
      <c r="AC1182" s="13">
        <v>42037</v>
      </c>
      <c r="AD1182" s="12">
        <v>-343.86799999999999</v>
      </c>
      <c r="AE1182" s="12">
        <v>9</v>
      </c>
      <c r="AF1182" s="12">
        <v>64.48</v>
      </c>
      <c r="AG1182" s="12">
        <v>86002</v>
      </c>
      <c r="AH1182" s="7" t="str">
        <f>IF(COUNTIF(Returns!$A$2:$A$1635,Orders!AG1182)&gt;0,"Returned","Not Returned")</f>
        <v>Not Returned</v>
      </c>
    </row>
    <row r="1183" spans="5:34" ht="12.75" customHeight="1" thickTop="1" thickBot="1">
      <c r="E1183" s="9">
        <v>20712</v>
      </c>
      <c r="F1183" s="2" t="s">
        <v>47</v>
      </c>
      <c r="G1183" s="2">
        <v>0.05</v>
      </c>
      <c r="H1183" s="2">
        <v>2550.14</v>
      </c>
      <c r="I1183" s="2">
        <v>29.7</v>
      </c>
      <c r="J1183" s="2">
        <v>2139</v>
      </c>
      <c r="K1183" s="7" t="str">
        <f>IF(COUNTIF(Table1[Customer ID],Table1[[#This Row],[Customer ID]])&gt;1,"Repeat Customer","One-Time Customer")</f>
        <v>One-Time Customer</v>
      </c>
      <c r="L1183" s="2" t="s">
        <v>2049</v>
      </c>
      <c r="M1183" s="2" t="s">
        <v>39</v>
      </c>
      <c r="N1183" s="2" t="s">
        <v>28</v>
      </c>
      <c r="O1183" s="2" t="s">
        <v>77</v>
      </c>
      <c r="P1183" s="2" t="s">
        <v>85</v>
      </c>
      <c r="Q1183" s="2" t="s">
        <v>43</v>
      </c>
      <c r="R1183" s="2" t="s">
        <v>1217</v>
      </c>
      <c r="S1183" s="2">
        <v>0.56999999999999995</v>
      </c>
      <c r="T1183" s="7">
        <f>Table1[[#This Row],[Profit]]/Table1[[#This Row],[Sales]]</f>
        <v>-0.81957513203598542</v>
      </c>
      <c r="U1183" s="2" t="s">
        <v>33</v>
      </c>
      <c r="V1183" s="2" t="s">
        <v>61</v>
      </c>
      <c r="W1183" s="2" t="s">
        <v>1858</v>
      </c>
      <c r="X1183" s="2" t="s">
        <v>456</v>
      </c>
      <c r="Y1183" s="2">
        <v>53094</v>
      </c>
      <c r="Z1183" s="10">
        <v>42110</v>
      </c>
      <c r="AA1183" s="14" t="str">
        <f>TEXT(Table1[[#This Row],[Order Date]],"mmmm")</f>
        <v>April</v>
      </c>
      <c r="AB1183" s="8" t="str">
        <f>TEXT(Table1[[#This Row],[Order Date]],"yyyy")</f>
        <v>2015</v>
      </c>
      <c r="AC1183" s="10">
        <v>42111</v>
      </c>
      <c r="AD1183" s="2">
        <v>-3971.0627999999997</v>
      </c>
      <c r="AE1183" s="2">
        <v>2</v>
      </c>
      <c r="AF1183" s="2">
        <v>4845.2700000000004</v>
      </c>
      <c r="AG1183" s="2">
        <v>86003</v>
      </c>
      <c r="AH1183" s="7" t="str">
        <f>IF(COUNTIF(Returns!$A$2:$A$1635,Orders!AG1183)&gt;0,"Returned","Not Returned")</f>
        <v>Not Returned</v>
      </c>
    </row>
    <row r="1184" spans="5:34" ht="12.75" customHeight="1" thickTop="1" thickBot="1">
      <c r="E1184" s="11">
        <v>18409</v>
      </c>
      <c r="F1184" s="12" t="s">
        <v>25</v>
      </c>
      <c r="G1184" s="12">
        <v>0.01</v>
      </c>
      <c r="H1184" s="12">
        <v>5.44</v>
      </c>
      <c r="I1184" s="12">
        <v>7.46</v>
      </c>
      <c r="J1184" s="12">
        <v>2141</v>
      </c>
      <c r="K1184" s="7" t="str">
        <f>IF(COUNTIF(Table1[Customer ID],Table1[[#This Row],[Customer ID]])&gt;1,"Repeat Customer","One-Time Customer")</f>
        <v>Repeat Customer</v>
      </c>
      <c r="L1184" s="12" t="s">
        <v>2050</v>
      </c>
      <c r="M1184" s="12" t="s">
        <v>49</v>
      </c>
      <c r="N1184" s="12" t="s">
        <v>40</v>
      </c>
      <c r="O1184" s="12" t="s">
        <v>29</v>
      </c>
      <c r="P1184" s="12" t="s">
        <v>109</v>
      </c>
      <c r="Q1184" s="12" t="s">
        <v>59</v>
      </c>
      <c r="R1184" s="12" t="s">
        <v>1167</v>
      </c>
      <c r="S1184" s="12">
        <v>0.36</v>
      </c>
      <c r="T1184" s="7">
        <f>Table1[[#This Row],[Profit]]/Table1[[#This Row],[Sales]]</f>
        <v>-0.93893292682926821</v>
      </c>
      <c r="U1184" s="12" t="s">
        <v>33</v>
      </c>
      <c r="V1184" s="12" t="s">
        <v>34</v>
      </c>
      <c r="W1184" s="12" t="s">
        <v>255</v>
      </c>
      <c r="X1184" s="12" t="s">
        <v>1946</v>
      </c>
      <c r="Y1184" s="12">
        <v>81301</v>
      </c>
      <c r="Z1184" s="13">
        <v>42053</v>
      </c>
      <c r="AA1184" s="14" t="str">
        <f>TEXT(Table1[[#This Row],[Order Date]],"mmmm")</f>
        <v>February</v>
      </c>
      <c r="AB1184" s="8" t="str">
        <f>TEXT(Table1[[#This Row],[Order Date]],"yyyy")</f>
        <v>2015</v>
      </c>
      <c r="AC1184" s="13">
        <v>42054</v>
      </c>
      <c r="AD1184" s="12">
        <v>-18.478199999999998</v>
      </c>
      <c r="AE1184" s="12">
        <v>3</v>
      </c>
      <c r="AF1184" s="12">
        <v>19.68</v>
      </c>
      <c r="AG1184" s="12">
        <v>87570</v>
      </c>
      <c r="AH1184" s="7" t="str">
        <f>IF(COUNTIF(Returns!$A$2:$A$1635,Orders!AG1184)&gt;0,"Returned","Not Returned")</f>
        <v>Not Returned</v>
      </c>
    </row>
    <row r="1185" spans="5:34" ht="12.75" customHeight="1" thickTop="1" thickBot="1">
      <c r="E1185" s="9">
        <v>18410</v>
      </c>
      <c r="F1185" s="2" t="s">
        <v>25</v>
      </c>
      <c r="G1185" s="2">
        <v>0.02</v>
      </c>
      <c r="H1185" s="2">
        <v>549.99</v>
      </c>
      <c r="I1185" s="2">
        <v>49</v>
      </c>
      <c r="J1185" s="2">
        <v>2141</v>
      </c>
      <c r="K1185" s="7" t="str">
        <f>IF(COUNTIF(Table1[Customer ID],Table1[[#This Row],[Customer ID]])&gt;1,"Repeat Customer","One-Time Customer")</f>
        <v>Repeat Customer</v>
      </c>
      <c r="L1185" s="2" t="s">
        <v>2050</v>
      </c>
      <c r="M1185" s="2" t="s">
        <v>39</v>
      </c>
      <c r="N1185" s="2" t="s">
        <v>40</v>
      </c>
      <c r="O1185" s="2" t="s">
        <v>77</v>
      </c>
      <c r="P1185" s="2" t="s">
        <v>587</v>
      </c>
      <c r="Q1185" s="2" t="s">
        <v>43</v>
      </c>
      <c r="R1185" s="2" t="s">
        <v>656</v>
      </c>
      <c r="S1185" s="2">
        <v>0.35</v>
      </c>
      <c r="T1185" s="7">
        <f>Table1[[#This Row],[Profit]]/Table1[[#This Row],[Sales]]</f>
        <v>-3.8968000293912335E-2</v>
      </c>
      <c r="U1185" s="2" t="s">
        <v>33</v>
      </c>
      <c r="V1185" s="2" t="s">
        <v>34</v>
      </c>
      <c r="W1185" s="2" t="s">
        <v>255</v>
      </c>
      <c r="X1185" s="2" t="s">
        <v>1946</v>
      </c>
      <c r="Y1185" s="2">
        <v>81301</v>
      </c>
      <c r="Z1185" s="10">
        <v>42053</v>
      </c>
      <c r="AA1185" s="14" t="str">
        <f>TEXT(Table1[[#This Row],[Order Date]],"mmmm")</f>
        <v>February</v>
      </c>
      <c r="AB1185" s="8" t="str">
        <f>TEXT(Table1[[#This Row],[Order Date]],"yyyy")</f>
        <v>2015</v>
      </c>
      <c r="AC1185" s="10">
        <v>42055</v>
      </c>
      <c r="AD1185" s="2">
        <v>-381.84119999999996</v>
      </c>
      <c r="AE1185" s="2">
        <v>18</v>
      </c>
      <c r="AF1185" s="2">
        <v>9798.84</v>
      </c>
      <c r="AG1185" s="2">
        <v>87570</v>
      </c>
      <c r="AH1185" s="7" t="str">
        <f>IF(COUNTIF(Returns!$A$2:$A$1635,Orders!AG1185)&gt;0,"Returned","Not Returned")</f>
        <v>Not Returned</v>
      </c>
    </row>
    <row r="1186" spans="5:34" ht="12.75" customHeight="1" thickTop="1" thickBot="1">
      <c r="E1186" s="11">
        <v>18411</v>
      </c>
      <c r="F1186" s="12" t="s">
        <v>25</v>
      </c>
      <c r="G1186" s="12">
        <v>0.03</v>
      </c>
      <c r="H1186" s="12">
        <v>22.01</v>
      </c>
      <c r="I1186" s="12">
        <v>5.53</v>
      </c>
      <c r="J1186" s="12">
        <v>2141</v>
      </c>
      <c r="K1186" s="7" t="str">
        <f>IF(COUNTIF(Table1[Customer ID],Table1[[#This Row],[Customer ID]])&gt;1,"Repeat Customer","One-Time Customer")</f>
        <v>Repeat Customer</v>
      </c>
      <c r="L1186" s="12" t="s">
        <v>2050</v>
      </c>
      <c r="M1186" s="12" t="s">
        <v>27</v>
      </c>
      <c r="N1186" s="12" t="s">
        <v>40</v>
      </c>
      <c r="O1186" s="12" t="s">
        <v>29</v>
      </c>
      <c r="P1186" s="12" t="s">
        <v>30</v>
      </c>
      <c r="Q1186" s="12" t="s">
        <v>51</v>
      </c>
      <c r="R1186" s="12" t="s">
        <v>2051</v>
      </c>
      <c r="S1186" s="12">
        <v>0.59</v>
      </c>
      <c r="T1186" s="7">
        <f>Table1[[#This Row],[Profit]]/Table1[[#This Row],[Sales]]</f>
        <v>8.1437933943287258E-2</v>
      </c>
      <c r="U1186" s="12" t="s">
        <v>33</v>
      </c>
      <c r="V1186" s="12" t="s">
        <v>34</v>
      </c>
      <c r="W1186" s="12" t="s">
        <v>255</v>
      </c>
      <c r="X1186" s="12" t="s">
        <v>1946</v>
      </c>
      <c r="Y1186" s="12">
        <v>81301</v>
      </c>
      <c r="Z1186" s="13">
        <v>42053</v>
      </c>
      <c r="AA1186" s="14" t="str">
        <f>TEXT(Table1[[#This Row],[Order Date]],"mmmm")</f>
        <v>February</v>
      </c>
      <c r="AB1186" s="8" t="str">
        <f>TEXT(Table1[[#This Row],[Order Date]],"yyyy")</f>
        <v>2015</v>
      </c>
      <c r="AC1186" s="13">
        <v>42054</v>
      </c>
      <c r="AD1186" s="12">
        <v>12.5504</v>
      </c>
      <c r="AE1186" s="12">
        <v>7</v>
      </c>
      <c r="AF1186" s="12">
        <v>154.11000000000001</v>
      </c>
      <c r="AG1186" s="12">
        <v>87570</v>
      </c>
      <c r="AH1186" s="7" t="str">
        <f>IF(COUNTIF(Returns!$A$2:$A$1635,Orders!AG1186)&gt;0,"Returned","Not Returned")</f>
        <v>Not Returned</v>
      </c>
    </row>
    <row r="1187" spans="5:34" ht="12.75" customHeight="1" thickTop="1" thickBot="1">
      <c r="E1187" s="9">
        <v>18412</v>
      </c>
      <c r="F1187" s="2" t="s">
        <v>25</v>
      </c>
      <c r="G1187" s="2">
        <v>0.09</v>
      </c>
      <c r="H1187" s="2">
        <v>34.76</v>
      </c>
      <c r="I1187" s="2">
        <v>8.2200000000000006</v>
      </c>
      <c r="J1187" s="2">
        <v>2141</v>
      </c>
      <c r="K1187" s="7" t="str">
        <f>IF(COUNTIF(Table1[Customer ID],Table1[[#This Row],[Customer ID]])&gt;1,"Repeat Customer","One-Time Customer")</f>
        <v>Repeat Customer</v>
      </c>
      <c r="L1187" s="2" t="s">
        <v>2050</v>
      </c>
      <c r="M1187" s="2" t="s">
        <v>49</v>
      </c>
      <c r="N1187" s="2" t="s">
        <v>40</v>
      </c>
      <c r="O1187" s="2" t="s">
        <v>29</v>
      </c>
      <c r="P1187" s="2" t="s">
        <v>141</v>
      </c>
      <c r="Q1187" s="2" t="s">
        <v>59</v>
      </c>
      <c r="R1187" s="2" t="s">
        <v>2052</v>
      </c>
      <c r="S1187" s="2">
        <v>0.56999999999999995</v>
      </c>
      <c r="T1187" s="7">
        <f>Table1[[#This Row],[Profit]]/Table1[[#This Row],[Sales]]</f>
        <v>0.18657612050870478</v>
      </c>
      <c r="U1187" s="2" t="s">
        <v>33</v>
      </c>
      <c r="V1187" s="2" t="s">
        <v>34</v>
      </c>
      <c r="W1187" s="2" t="s">
        <v>255</v>
      </c>
      <c r="X1187" s="2" t="s">
        <v>1946</v>
      </c>
      <c r="Y1187" s="2">
        <v>81301</v>
      </c>
      <c r="Z1187" s="10">
        <v>42053</v>
      </c>
      <c r="AA1187" s="14" t="str">
        <f>TEXT(Table1[[#This Row],[Order Date]],"mmmm")</f>
        <v>February</v>
      </c>
      <c r="AB1187" s="8" t="str">
        <f>TEXT(Table1[[#This Row],[Order Date]],"yyyy")</f>
        <v>2015</v>
      </c>
      <c r="AC1187" s="10">
        <v>42055</v>
      </c>
      <c r="AD1187" s="2">
        <v>45.3324</v>
      </c>
      <c r="AE1187" s="2">
        <v>7</v>
      </c>
      <c r="AF1187" s="2">
        <v>242.97</v>
      </c>
      <c r="AG1187" s="2">
        <v>87570</v>
      </c>
      <c r="AH1187" s="7" t="str">
        <f>IF(COUNTIF(Returns!$A$2:$A$1635,Orders!AG1187)&gt;0,"Returned","Not Returned")</f>
        <v>Not Returned</v>
      </c>
    </row>
    <row r="1188" spans="5:34" ht="12.75" customHeight="1" thickTop="1" thickBot="1">
      <c r="E1188" s="11">
        <v>23249</v>
      </c>
      <c r="F1188" s="12" t="s">
        <v>25</v>
      </c>
      <c r="G1188" s="12">
        <v>0.08</v>
      </c>
      <c r="H1188" s="12">
        <v>17.149999999999999</v>
      </c>
      <c r="I1188" s="12">
        <v>4.96</v>
      </c>
      <c r="J1188" s="12">
        <v>2143</v>
      </c>
      <c r="K1188" s="7" t="str">
        <f>IF(COUNTIF(Table1[Customer ID],Table1[[#This Row],[Customer ID]])&gt;1,"Repeat Customer","One-Time Customer")</f>
        <v>One-Time Customer</v>
      </c>
      <c r="L1188" s="12" t="s">
        <v>2053</v>
      </c>
      <c r="M1188" s="12" t="s">
        <v>49</v>
      </c>
      <c r="N1188" s="12" t="s">
        <v>40</v>
      </c>
      <c r="O1188" s="12" t="s">
        <v>29</v>
      </c>
      <c r="P1188" s="12" t="s">
        <v>141</v>
      </c>
      <c r="Q1188" s="12" t="s">
        <v>59</v>
      </c>
      <c r="R1188" s="12" t="s">
        <v>605</v>
      </c>
      <c r="S1188" s="12">
        <v>0.57999999999999996</v>
      </c>
      <c r="T1188" s="7">
        <f>Table1[[#This Row],[Profit]]/Table1[[#This Row],[Sales]]</f>
        <v>0.167788245850157</v>
      </c>
      <c r="U1188" s="12" t="s">
        <v>33</v>
      </c>
      <c r="V1188" s="12" t="s">
        <v>136</v>
      </c>
      <c r="W1188" s="12" t="s">
        <v>137</v>
      </c>
      <c r="X1188" s="12" t="s">
        <v>2054</v>
      </c>
      <c r="Y1188" s="12">
        <v>20151</v>
      </c>
      <c r="Z1188" s="13">
        <v>42168</v>
      </c>
      <c r="AA1188" s="14" t="str">
        <f>TEXT(Table1[[#This Row],[Order Date]],"mmmm")</f>
        <v>June</v>
      </c>
      <c r="AB1188" s="8" t="str">
        <f>TEXT(Table1[[#This Row],[Order Date]],"yyyy")</f>
        <v>2015</v>
      </c>
      <c r="AC1188" s="13">
        <v>42171</v>
      </c>
      <c r="AD1188" s="12">
        <v>33.659999999999997</v>
      </c>
      <c r="AE1188" s="12">
        <v>12</v>
      </c>
      <c r="AF1188" s="12">
        <v>200.61</v>
      </c>
      <c r="AG1188" s="12">
        <v>87569</v>
      </c>
      <c r="AH1188" s="7" t="str">
        <f>IF(COUNTIF(Returns!$A$2:$A$1635,Orders!AG1188)&gt;0,"Returned","Not Returned")</f>
        <v>Not Returned</v>
      </c>
    </row>
    <row r="1189" spans="5:34" ht="12.75" customHeight="1" thickTop="1" thickBot="1">
      <c r="E1189" s="9">
        <v>24264</v>
      </c>
      <c r="F1189" s="2" t="s">
        <v>56</v>
      </c>
      <c r="G1189" s="2">
        <v>0</v>
      </c>
      <c r="H1189" s="2">
        <v>20.28</v>
      </c>
      <c r="I1189" s="2">
        <v>14.39</v>
      </c>
      <c r="J1189" s="2">
        <v>2145</v>
      </c>
      <c r="K1189" s="7" t="str">
        <f>IF(COUNTIF(Table1[Customer ID],Table1[[#This Row],[Customer ID]])&gt;1,"Repeat Customer","One-Time Customer")</f>
        <v>One-Time Customer</v>
      </c>
      <c r="L1189" s="2" t="s">
        <v>2055</v>
      </c>
      <c r="M1189" s="2" t="s">
        <v>49</v>
      </c>
      <c r="N1189" s="2" t="s">
        <v>28</v>
      </c>
      <c r="O1189" s="2" t="s">
        <v>41</v>
      </c>
      <c r="P1189" s="2" t="s">
        <v>50</v>
      </c>
      <c r="Q1189" s="2" t="s">
        <v>59</v>
      </c>
      <c r="R1189" s="2" t="s">
        <v>1910</v>
      </c>
      <c r="S1189" s="2">
        <v>0.47</v>
      </c>
      <c r="T1189" s="7">
        <f>Table1[[#This Row],[Profit]]/Table1[[#This Row],[Sales]]</f>
        <v>6.5921036034142025E-2</v>
      </c>
      <c r="U1189" s="2" t="s">
        <v>33</v>
      </c>
      <c r="V1189" s="2" t="s">
        <v>136</v>
      </c>
      <c r="W1189" s="2" t="s">
        <v>362</v>
      </c>
      <c r="X1189" s="2" t="s">
        <v>2056</v>
      </c>
      <c r="Y1189" s="2">
        <v>33311</v>
      </c>
      <c r="Z1189" s="10">
        <v>42045</v>
      </c>
      <c r="AA1189" s="14" t="str">
        <f>TEXT(Table1[[#This Row],[Order Date]],"mmmm")</f>
        <v>February</v>
      </c>
      <c r="AB1189" s="8" t="str">
        <f>TEXT(Table1[[#This Row],[Order Date]],"yyyy")</f>
        <v>2015</v>
      </c>
      <c r="AC1189" s="10">
        <v>42047</v>
      </c>
      <c r="AD1189" s="2">
        <v>15.677999999999999</v>
      </c>
      <c r="AE1189" s="2">
        <v>11</v>
      </c>
      <c r="AF1189" s="2">
        <v>237.83</v>
      </c>
      <c r="AG1189" s="2">
        <v>87072</v>
      </c>
      <c r="AH1189" s="7" t="str">
        <f>IF(COUNTIF(Returns!$A$2:$A$1635,Orders!AG1189)&gt;0,"Returned","Not Returned")</f>
        <v>Not Returned</v>
      </c>
    </row>
    <row r="1190" spans="5:34" ht="12.75" customHeight="1" thickTop="1" thickBot="1">
      <c r="E1190" s="11">
        <v>23795</v>
      </c>
      <c r="F1190" s="12" t="s">
        <v>106</v>
      </c>
      <c r="G1190" s="12">
        <v>0.05</v>
      </c>
      <c r="H1190" s="12">
        <v>20.34</v>
      </c>
      <c r="I1190" s="12">
        <v>35</v>
      </c>
      <c r="J1190" s="12">
        <v>2146</v>
      </c>
      <c r="K1190" s="7" t="str">
        <f>IF(COUNTIF(Table1[Customer ID],Table1[[#This Row],[Customer ID]])&gt;1,"Repeat Customer","One-Time Customer")</f>
        <v>One-Time Customer</v>
      </c>
      <c r="L1190" s="12" t="s">
        <v>2057</v>
      </c>
      <c r="M1190" s="12" t="s">
        <v>49</v>
      </c>
      <c r="N1190" s="12" t="s">
        <v>28</v>
      </c>
      <c r="O1190" s="12" t="s">
        <v>29</v>
      </c>
      <c r="P1190" s="12" t="s">
        <v>141</v>
      </c>
      <c r="Q1190" s="12" t="s">
        <v>236</v>
      </c>
      <c r="R1190" s="12" t="s">
        <v>375</v>
      </c>
      <c r="S1190" s="12">
        <v>0.84</v>
      </c>
      <c r="T1190" s="7">
        <f>Table1[[#This Row],[Profit]]/Table1[[#This Row],[Sales]]</f>
        <v>0.99539796303281769</v>
      </c>
      <c r="U1190" s="12" t="s">
        <v>33</v>
      </c>
      <c r="V1190" s="12" t="s">
        <v>136</v>
      </c>
      <c r="W1190" s="12" t="s">
        <v>137</v>
      </c>
      <c r="X1190" s="12" t="s">
        <v>2054</v>
      </c>
      <c r="Y1190" s="12">
        <v>20151</v>
      </c>
      <c r="Z1190" s="13">
        <v>42010</v>
      </c>
      <c r="AA1190" s="14" t="str">
        <f>TEXT(Table1[[#This Row],[Order Date]],"mmmm")</f>
        <v>January</v>
      </c>
      <c r="AB1190" s="8" t="str">
        <f>TEXT(Table1[[#This Row],[Order Date]],"yyyy")</f>
        <v>2015</v>
      </c>
      <c r="AC1190" s="13">
        <v>42014</v>
      </c>
      <c r="AD1190" s="12">
        <v>52.775999999999996</v>
      </c>
      <c r="AE1190" s="12">
        <v>2</v>
      </c>
      <c r="AF1190" s="12">
        <v>53.02</v>
      </c>
      <c r="AG1190" s="12">
        <v>87071</v>
      </c>
      <c r="AH1190" s="7" t="str">
        <f>IF(COUNTIF(Returns!$A$2:$A$1635,Orders!AG1190)&gt;0,"Returned","Not Returned")</f>
        <v>Not Returned</v>
      </c>
    </row>
    <row r="1191" spans="5:34" ht="12.75" customHeight="1" thickTop="1" thickBot="1">
      <c r="E1191" s="9">
        <v>22555</v>
      </c>
      <c r="F1191" s="2" t="s">
        <v>37</v>
      </c>
      <c r="G1191" s="2">
        <v>0.08</v>
      </c>
      <c r="H1191" s="2">
        <v>243.98</v>
      </c>
      <c r="I1191" s="2">
        <v>43.32</v>
      </c>
      <c r="J1191" s="2">
        <v>2151</v>
      </c>
      <c r="K1191" s="7" t="str">
        <f>IF(COUNTIF(Table1[Customer ID],Table1[[#This Row],[Customer ID]])&gt;1,"Repeat Customer","One-Time Customer")</f>
        <v>Repeat Customer</v>
      </c>
      <c r="L1191" s="2" t="s">
        <v>2058</v>
      </c>
      <c r="M1191" s="2" t="s">
        <v>39</v>
      </c>
      <c r="N1191" s="2" t="s">
        <v>28</v>
      </c>
      <c r="O1191" s="2" t="s">
        <v>41</v>
      </c>
      <c r="P1191" s="2" t="s">
        <v>42</v>
      </c>
      <c r="Q1191" s="2" t="s">
        <v>43</v>
      </c>
      <c r="R1191" s="2" t="s">
        <v>2059</v>
      </c>
      <c r="S1191" s="2">
        <v>0.55000000000000004</v>
      </c>
      <c r="T1191" s="7">
        <f>Table1[[#This Row],[Profit]]/Table1[[#This Row],[Sales]]</f>
        <v>-0.65433370840700855</v>
      </c>
      <c r="U1191" s="2" t="s">
        <v>33</v>
      </c>
      <c r="V1191" s="2" t="s">
        <v>61</v>
      </c>
      <c r="W1191" s="2" t="s">
        <v>330</v>
      </c>
      <c r="X1191" s="2" t="s">
        <v>2060</v>
      </c>
      <c r="Y1191" s="2">
        <v>52001</v>
      </c>
      <c r="Z1191" s="10">
        <v>42009</v>
      </c>
      <c r="AA1191" s="14" t="str">
        <f>TEXT(Table1[[#This Row],[Order Date]],"mmmm")</f>
        <v>January</v>
      </c>
      <c r="AB1191" s="8" t="str">
        <f>TEXT(Table1[[#This Row],[Order Date]],"yyyy")</f>
        <v>2015</v>
      </c>
      <c r="AC1191" s="10">
        <v>42010</v>
      </c>
      <c r="AD1191" s="2">
        <v>-162.8244</v>
      </c>
      <c r="AE1191" s="2">
        <v>1</v>
      </c>
      <c r="AF1191" s="2">
        <v>248.84</v>
      </c>
      <c r="AG1191" s="2">
        <v>90404</v>
      </c>
      <c r="AH1191" s="7" t="str">
        <f>IF(COUNTIF(Returns!$A$2:$A$1635,Orders!AG1191)&gt;0,"Returned","Not Returned")</f>
        <v>Not Returned</v>
      </c>
    </row>
    <row r="1192" spans="5:34" ht="12.75" customHeight="1" thickTop="1" thickBot="1">
      <c r="E1192" s="11">
        <v>24791</v>
      </c>
      <c r="F1192" s="12" t="s">
        <v>25</v>
      </c>
      <c r="G1192" s="12">
        <v>0.08</v>
      </c>
      <c r="H1192" s="12">
        <v>5.74</v>
      </c>
      <c r="I1192" s="12">
        <v>5.01</v>
      </c>
      <c r="J1192" s="12">
        <v>2151</v>
      </c>
      <c r="K1192" s="7" t="str">
        <f>IF(COUNTIF(Table1[Customer ID],Table1[[#This Row],[Customer ID]])&gt;1,"Repeat Customer","One-Time Customer")</f>
        <v>Repeat Customer</v>
      </c>
      <c r="L1192" s="12" t="s">
        <v>2058</v>
      </c>
      <c r="M1192" s="12" t="s">
        <v>49</v>
      </c>
      <c r="N1192" s="12" t="s">
        <v>28</v>
      </c>
      <c r="O1192" s="12" t="s">
        <v>29</v>
      </c>
      <c r="P1192" s="12" t="s">
        <v>109</v>
      </c>
      <c r="Q1192" s="12" t="s">
        <v>59</v>
      </c>
      <c r="R1192" s="12" t="s">
        <v>2061</v>
      </c>
      <c r="S1192" s="12">
        <v>0.39</v>
      </c>
      <c r="T1192" s="7">
        <f>Table1[[#This Row],[Profit]]/Table1[[#This Row],[Sales]]</f>
        <v>-0.96127877947295437</v>
      </c>
      <c r="U1192" s="12" t="s">
        <v>33</v>
      </c>
      <c r="V1192" s="12" t="s">
        <v>61</v>
      </c>
      <c r="W1192" s="12" t="s">
        <v>330</v>
      </c>
      <c r="X1192" s="12" t="s">
        <v>2060</v>
      </c>
      <c r="Y1192" s="12">
        <v>52001</v>
      </c>
      <c r="Z1192" s="13">
        <v>42044</v>
      </c>
      <c r="AA1192" s="14" t="str">
        <f>TEXT(Table1[[#This Row],[Order Date]],"mmmm")</f>
        <v>February</v>
      </c>
      <c r="AB1192" s="8" t="str">
        <f>TEXT(Table1[[#This Row],[Order Date]],"yyyy")</f>
        <v>2015</v>
      </c>
      <c r="AC1192" s="13">
        <v>42046</v>
      </c>
      <c r="AD1192" s="12">
        <v>-6.9308200000000006</v>
      </c>
      <c r="AE1192" s="12">
        <v>1</v>
      </c>
      <c r="AF1192" s="12">
        <v>7.21</v>
      </c>
      <c r="AG1192" s="12">
        <v>90405</v>
      </c>
      <c r="AH1192" s="7" t="str">
        <f>IF(COUNTIF(Returns!$A$2:$A$1635,Orders!AG1192)&gt;0,"Returned","Not Returned")</f>
        <v>Not Returned</v>
      </c>
    </row>
    <row r="1193" spans="5:34" ht="12.75" customHeight="1" thickTop="1" thickBot="1">
      <c r="E1193" s="9">
        <v>21834</v>
      </c>
      <c r="F1193" s="2" t="s">
        <v>106</v>
      </c>
      <c r="G1193" s="2">
        <v>0.05</v>
      </c>
      <c r="H1193" s="2">
        <v>55.5</v>
      </c>
      <c r="I1193" s="2">
        <v>52.2</v>
      </c>
      <c r="J1193" s="2">
        <v>2157</v>
      </c>
      <c r="K1193" s="7" t="str">
        <f>IF(COUNTIF(Table1[Customer ID],Table1[[#This Row],[Customer ID]])&gt;1,"Repeat Customer","One-Time Customer")</f>
        <v>Repeat Customer</v>
      </c>
      <c r="L1193" s="2" t="s">
        <v>2062</v>
      </c>
      <c r="M1193" s="2" t="s">
        <v>49</v>
      </c>
      <c r="N1193" s="2" t="s">
        <v>40</v>
      </c>
      <c r="O1193" s="2" t="s">
        <v>41</v>
      </c>
      <c r="P1193" s="2" t="s">
        <v>50</v>
      </c>
      <c r="Q1193" s="2" t="s">
        <v>86</v>
      </c>
      <c r="R1193" s="2" t="s">
        <v>2063</v>
      </c>
      <c r="S1193" s="2">
        <v>0.72</v>
      </c>
      <c r="T1193" s="7">
        <f>Table1[[#This Row],[Profit]]/Table1[[#This Row],[Sales]]</f>
        <v>-0.46693189427659826</v>
      </c>
      <c r="U1193" s="2" t="s">
        <v>33</v>
      </c>
      <c r="V1193" s="2" t="s">
        <v>61</v>
      </c>
      <c r="W1193" s="2" t="s">
        <v>300</v>
      </c>
      <c r="X1193" s="2" t="s">
        <v>2064</v>
      </c>
      <c r="Y1193" s="2">
        <v>48093</v>
      </c>
      <c r="Z1193" s="10">
        <v>42079</v>
      </c>
      <c r="AA1193" s="14" t="str">
        <f>TEXT(Table1[[#This Row],[Order Date]],"mmmm")</f>
        <v>March</v>
      </c>
      <c r="AB1193" s="8" t="str">
        <f>TEXT(Table1[[#This Row],[Order Date]],"yyyy")</f>
        <v>2015</v>
      </c>
      <c r="AC1193" s="10">
        <v>42079</v>
      </c>
      <c r="AD1193" s="2">
        <v>-118.54</v>
      </c>
      <c r="AE1193" s="2">
        <v>4</v>
      </c>
      <c r="AF1193" s="2">
        <v>253.87</v>
      </c>
      <c r="AG1193" s="2">
        <v>90385</v>
      </c>
      <c r="AH1193" s="7" t="str">
        <f>IF(COUNTIF(Returns!$A$2:$A$1635,Orders!AG1193)&gt;0,"Returned","Not Returned")</f>
        <v>Not Returned</v>
      </c>
    </row>
    <row r="1194" spans="5:34" ht="12.75" customHeight="1" thickTop="1" thickBot="1">
      <c r="E1194" s="11">
        <v>21835</v>
      </c>
      <c r="F1194" s="12" t="s">
        <v>106</v>
      </c>
      <c r="G1194" s="12">
        <v>0.05</v>
      </c>
      <c r="H1194" s="12">
        <v>442.14</v>
      </c>
      <c r="I1194" s="12">
        <v>14.7</v>
      </c>
      <c r="J1194" s="12">
        <v>2157</v>
      </c>
      <c r="K1194" s="7" t="str">
        <f>IF(COUNTIF(Table1[Customer ID],Table1[[#This Row],[Customer ID]])&gt;1,"Repeat Customer","One-Time Customer")</f>
        <v>Repeat Customer</v>
      </c>
      <c r="L1194" s="12" t="s">
        <v>2062</v>
      </c>
      <c r="M1194" s="12" t="s">
        <v>39</v>
      </c>
      <c r="N1194" s="12" t="s">
        <v>40</v>
      </c>
      <c r="O1194" s="12" t="s">
        <v>77</v>
      </c>
      <c r="P1194" s="12" t="s">
        <v>85</v>
      </c>
      <c r="Q1194" s="12" t="s">
        <v>43</v>
      </c>
      <c r="R1194" s="12" t="s">
        <v>336</v>
      </c>
      <c r="S1194" s="12">
        <v>0.56000000000000005</v>
      </c>
      <c r="T1194" s="7">
        <f>Table1[[#This Row],[Profit]]/Table1[[#This Row],[Sales]]</f>
        <v>0.50395377232393379</v>
      </c>
      <c r="U1194" s="12" t="s">
        <v>33</v>
      </c>
      <c r="V1194" s="12" t="s">
        <v>61</v>
      </c>
      <c r="W1194" s="12" t="s">
        <v>300</v>
      </c>
      <c r="X1194" s="12" t="s">
        <v>2064</v>
      </c>
      <c r="Y1194" s="12">
        <v>48093</v>
      </c>
      <c r="Z1194" s="13">
        <v>42079</v>
      </c>
      <c r="AA1194" s="14" t="str">
        <f>TEXT(Table1[[#This Row],[Order Date]],"mmmm")</f>
        <v>March</v>
      </c>
      <c r="AB1194" s="8" t="str">
        <f>TEXT(Table1[[#This Row],[Order Date]],"yyyy")</f>
        <v>2015</v>
      </c>
      <c r="AC1194" s="13">
        <v>42088</v>
      </c>
      <c r="AD1194" s="12">
        <v>2963.48</v>
      </c>
      <c r="AE1194" s="12">
        <v>14</v>
      </c>
      <c r="AF1194" s="12">
        <v>5880.46</v>
      </c>
      <c r="AG1194" s="12">
        <v>90385</v>
      </c>
      <c r="AH1194" s="7" t="str">
        <f>IF(COUNTIF(Returns!$A$2:$A$1635,Orders!AG1194)&gt;0,"Returned","Not Returned")</f>
        <v>Not Returned</v>
      </c>
    </row>
    <row r="1195" spans="5:34" ht="12.75" customHeight="1" thickTop="1" thickBot="1">
      <c r="E1195" s="9">
        <v>21975</v>
      </c>
      <c r="F1195" s="2" t="s">
        <v>25</v>
      </c>
      <c r="G1195" s="2">
        <v>7.0000000000000007E-2</v>
      </c>
      <c r="H1195" s="2">
        <v>30.93</v>
      </c>
      <c r="I1195" s="2">
        <v>3.92</v>
      </c>
      <c r="J1195" s="2">
        <v>2157</v>
      </c>
      <c r="K1195" s="7" t="str">
        <f>IF(COUNTIF(Table1[Customer ID],Table1[[#This Row],[Customer ID]])&gt;1,"Repeat Customer","One-Time Customer")</f>
        <v>Repeat Customer</v>
      </c>
      <c r="L1195" s="2" t="s">
        <v>2062</v>
      </c>
      <c r="M1195" s="2" t="s">
        <v>49</v>
      </c>
      <c r="N1195" s="2" t="s">
        <v>40</v>
      </c>
      <c r="O1195" s="2" t="s">
        <v>41</v>
      </c>
      <c r="P1195" s="2" t="s">
        <v>50</v>
      </c>
      <c r="Q1195" s="2" t="s">
        <v>51</v>
      </c>
      <c r="R1195" s="2" t="s">
        <v>1750</v>
      </c>
      <c r="S1195" s="2">
        <v>0.44</v>
      </c>
      <c r="T1195" s="7">
        <f>Table1[[#This Row],[Profit]]/Table1[[#This Row],[Sales]]</f>
        <v>0.69</v>
      </c>
      <c r="U1195" s="2" t="s">
        <v>33</v>
      </c>
      <c r="V1195" s="2" t="s">
        <v>61</v>
      </c>
      <c r="W1195" s="2" t="s">
        <v>300</v>
      </c>
      <c r="X1195" s="2" t="s">
        <v>2064</v>
      </c>
      <c r="Y1195" s="2">
        <v>48093</v>
      </c>
      <c r="Z1195" s="10">
        <v>42127</v>
      </c>
      <c r="AA1195" s="14" t="str">
        <f>TEXT(Table1[[#This Row],[Order Date]],"mmmm")</f>
        <v>May</v>
      </c>
      <c r="AB1195" s="8" t="str">
        <f>TEXT(Table1[[#This Row],[Order Date]],"yyyy")</f>
        <v>2015</v>
      </c>
      <c r="AC1195" s="10">
        <v>42128</v>
      </c>
      <c r="AD1195" s="2">
        <v>398.30249999999995</v>
      </c>
      <c r="AE1195" s="2">
        <v>19</v>
      </c>
      <c r="AF1195" s="2">
        <v>577.25</v>
      </c>
      <c r="AG1195" s="2">
        <v>90386</v>
      </c>
      <c r="AH1195" s="7" t="str">
        <f>IF(COUNTIF(Returns!$A$2:$A$1635,Orders!AG1195)&gt;0,"Returned","Not Returned")</f>
        <v>Not Returned</v>
      </c>
    </row>
    <row r="1196" spans="5:34" ht="12.75" customHeight="1" thickTop="1" thickBot="1">
      <c r="E1196" s="11">
        <v>21976</v>
      </c>
      <c r="F1196" s="12" t="s">
        <v>25</v>
      </c>
      <c r="G1196" s="12">
        <v>0.05</v>
      </c>
      <c r="H1196" s="12">
        <v>297.48</v>
      </c>
      <c r="I1196" s="12">
        <v>18.059999999999999</v>
      </c>
      <c r="J1196" s="12">
        <v>2157</v>
      </c>
      <c r="K1196" s="7" t="str">
        <f>IF(COUNTIF(Table1[Customer ID],Table1[[#This Row],[Customer ID]])&gt;1,"Repeat Customer","One-Time Customer")</f>
        <v>Repeat Customer</v>
      </c>
      <c r="L1196" s="12" t="s">
        <v>2062</v>
      </c>
      <c r="M1196" s="12" t="s">
        <v>39</v>
      </c>
      <c r="N1196" s="12" t="s">
        <v>40</v>
      </c>
      <c r="O1196" s="12" t="s">
        <v>77</v>
      </c>
      <c r="P1196" s="12" t="s">
        <v>85</v>
      </c>
      <c r="Q1196" s="12" t="s">
        <v>43</v>
      </c>
      <c r="R1196" s="12" t="s">
        <v>565</v>
      </c>
      <c r="S1196" s="12">
        <v>0.6</v>
      </c>
      <c r="T1196" s="7">
        <f>Table1[[#This Row],[Profit]]/Table1[[#This Row],[Sales]]</f>
        <v>0.17418911557280908</v>
      </c>
      <c r="U1196" s="12" t="s">
        <v>33</v>
      </c>
      <c r="V1196" s="12" t="s">
        <v>61</v>
      </c>
      <c r="W1196" s="12" t="s">
        <v>300</v>
      </c>
      <c r="X1196" s="12" t="s">
        <v>2064</v>
      </c>
      <c r="Y1196" s="12">
        <v>48093</v>
      </c>
      <c r="Z1196" s="13">
        <v>42127</v>
      </c>
      <c r="AA1196" s="14" t="str">
        <f>TEXT(Table1[[#This Row],[Order Date]],"mmmm")</f>
        <v>May</v>
      </c>
      <c r="AB1196" s="8" t="str">
        <f>TEXT(Table1[[#This Row],[Order Date]],"yyyy")</f>
        <v>2015</v>
      </c>
      <c r="AC1196" s="13">
        <v>42128</v>
      </c>
      <c r="AD1196" s="12">
        <v>709.85200000000009</v>
      </c>
      <c r="AE1196" s="12">
        <v>14</v>
      </c>
      <c r="AF1196" s="12">
        <v>4075.18</v>
      </c>
      <c r="AG1196" s="12">
        <v>90386</v>
      </c>
      <c r="AH1196" s="7" t="str">
        <f>IF(COUNTIF(Returns!$A$2:$A$1635,Orders!AG1196)&gt;0,"Returned","Not Returned")</f>
        <v>Not Returned</v>
      </c>
    </row>
    <row r="1197" spans="5:34" ht="12.75" customHeight="1" thickTop="1" thickBot="1">
      <c r="E1197" s="9">
        <v>21977</v>
      </c>
      <c r="F1197" s="2" t="s">
        <v>25</v>
      </c>
      <c r="G1197" s="2">
        <v>7.0000000000000007E-2</v>
      </c>
      <c r="H1197" s="2">
        <v>296.18</v>
      </c>
      <c r="I1197" s="2">
        <v>54.12</v>
      </c>
      <c r="J1197" s="2">
        <v>2157</v>
      </c>
      <c r="K1197" s="7" t="str">
        <f>IF(COUNTIF(Table1[Customer ID],Table1[[#This Row],[Customer ID]])&gt;1,"Repeat Customer","One-Time Customer")</f>
        <v>Repeat Customer</v>
      </c>
      <c r="L1197" s="2" t="s">
        <v>2062</v>
      </c>
      <c r="M1197" s="2" t="s">
        <v>39</v>
      </c>
      <c r="N1197" s="2" t="s">
        <v>40</v>
      </c>
      <c r="O1197" s="2" t="s">
        <v>41</v>
      </c>
      <c r="P1197" s="2" t="s">
        <v>152</v>
      </c>
      <c r="Q1197" s="2" t="s">
        <v>121</v>
      </c>
      <c r="R1197" s="2" t="s">
        <v>153</v>
      </c>
      <c r="S1197" s="2">
        <v>0.76</v>
      </c>
      <c r="T1197" s="7">
        <f>Table1[[#This Row],[Profit]]/Table1[[#This Row],[Sales]]</f>
        <v>4.4938189219399127E-2</v>
      </c>
      <c r="U1197" s="2" t="s">
        <v>33</v>
      </c>
      <c r="V1197" s="2" t="s">
        <v>61</v>
      </c>
      <c r="W1197" s="2" t="s">
        <v>300</v>
      </c>
      <c r="X1197" s="2" t="s">
        <v>2064</v>
      </c>
      <c r="Y1197" s="2">
        <v>48093</v>
      </c>
      <c r="Z1197" s="10">
        <v>42127</v>
      </c>
      <c r="AA1197" s="14" t="str">
        <f>TEXT(Table1[[#This Row],[Order Date]],"mmmm")</f>
        <v>May</v>
      </c>
      <c r="AB1197" s="8" t="str">
        <f>TEXT(Table1[[#This Row],[Order Date]],"yyyy")</f>
        <v>2015</v>
      </c>
      <c r="AC1197" s="10">
        <v>42129</v>
      </c>
      <c r="AD1197" s="2">
        <v>80.809200000000089</v>
      </c>
      <c r="AE1197" s="2">
        <v>6</v>
      </c>
      <c r="AF1197" s="2">
        <v>1798.23</v>
      </c>
      <c r="AG1197" s="2">
        <v>90386</v>
      </c>
      <c r="AH1197" s="7" t="str">
        <f>IF(COUNTIF(Returns!$A$2:$A$1635,Orders!AG1197)&gt;0,"Returned","Not Returned")</f>
        <v>Not Returned</v>
      </c>
    </row>
    <row r="1198" spans="5:34" ht="12.75" customHeight="1" thickTop="1" thickBot="1">
      <c r="E1198" s="11">
        <v>23775</v>
      </c>
      <c r="F1198" s="12" t="s">
        <v>56</v>
      </c>
      <c r="G1198" s="12">
        <v>0.08</v>
      </c>
      <c r="H1198" s="12">
        <v>30.98</v>
      </c>
      <c r="I1198" s="12">
        <v>8.74</v>
      </c>
      <c r="J1198" s="12">
        <v>2159</v>
      </c>
      <c r="K1198" s="7" t="str">
        <f>IF(COUNTIF(Table1[Customer ID],Table1[[#This Row],[Customer ID]])&gt;1,"Repeat Customer","One-Time Customer")</f>
        <v>One-Time Customer</v>
      </c>
      <c r="L1198" s="12" t="s">
        <v>2065</v>
      </c>
      <c r="M1198" s="12" t="s">
        <v>49</v>
      </c>
      <c r="N1198" s="12" t="s">
        <v>28</v>
      </c>
      <c r="O1198" s="12" t="s">
        <v>29</v>
      </c>
      <c r="P1198" s="12" t="s">
        <v>93</v>
      </c>
      <c r="Q1198" s="12" t="s">
        <v>59</v>
      </c>
      <c r="R1198" s="12" t="s">
        <v>2066</v>
      </c>
      <c r="S1198" s="12">
        <v>0.4</v>
      </c>
      <c r="T1198" s="7">
        <f>Table1[[#This Row],[Profit]]/Table1[[#This Row],[Sales]]</f>
        <v>0.51055005500550055</v>
      </c>
      <c r="U1198" s="12" t="s">
        <v>33</v>
      </c>
      <c r="V1198" s="12" t="s">
        <v>61</v>
      </c>
      <c r="W1198" s="12" t="s">
        <v>300</v>
      </c>
      <c r="X1198" s="12" t="s">
        <v>2067</v>
      </c>
      <c r="Y1198" s="12">
        <v>48185</v>
      </c>
      <c r="Z1198" s="13">
        <v>42144</v>
      </c>
      <c r="AA1198" s="14" t="str">
        <f>TEXT(Table1[[#This Row],[Order Date]],"mmmm")</f>
        <v>May</v>
      </c>
      <c r="AB1198" s="8" t="str">
        <f>TEXT(Table1[[#This Row],[Order Date]],"yyyy")</f>
        <v>2015</v>
      </c>
      <c r="AC1198" s="13">
        <v>42145</v>
      </c>
      <c r="AD1198" s="12">
        <v>371.27200000000005</v>
      </c>
      <c r="AE1198" s="12">
        <v>25</v>
      </c>
      <c r="AF1198" s="12">
        <v>727.2</v>
      </c>
      <c r="AG1198" s="12">
        <v>90387</v>
      </c>
      <c r="AH1198" s="7" t="str">
        <f>IF(COUNTIF(Returns!$A$2:$A$1635,Orders!AG1198)&gt;0,"Returned","Not Returned")</f>
        <v>Not Returned</v>
      </c>
    </row>
    <row r="1199" spans="5:34" ht="12.75" customHeight="1" thickTop="1" thickBot="1">
      <c r="E1199" s="9">
        <v>23773</v>
      </c>
      <c r="F1199" s="2" t="s">
        <v>56</v>
      </c>
      <c r="G1199" s="2">
        <v>0.09</v>
      </c>
      <c r="H1199" s="2">
        <v>159.31</v>
      </c>
      <c r="I1199" s="2">
        <v>60</v>
      </c>
      <c r="J1199" s="2">
        <v>2162</v>
      </c>
      <c r="K1199" s="7" t="str">
        <f>IF(COUNTIF(Table1[Customer ID],Table1[[#This Row],[Customer ID]])&gt;1,"Repeat Customer","One-Time Customer")</f>
        <v>Repeat Customer</v>
      </c>
      <c r="L1199" s="2" t="s">
        <v>2068</v>
      </c>
      <c r="M1199" s="2" t="s">
        <v>39</v>
      </c>
      <c r="N1199" s="2" t="s">
        <v>28</v>
      </c>
      <c r="O1199" s="2" t="s">
        <v>41</v>
      </c>
      <c r="P1199" s="2" t="s">
        <v>152</v>
      </c>
      <c r="Q1199" s="2" t="s">
        <v>43</v>
      </c>
      <c r="R1199" s="2" t="s">
        <v>2069</v>
      </c>
      <c r="S1199" s="2">
        <v>0.55000000000000004</v>
      </c>
      <c r="T1199" s="7">
        <f>Table1[[#This Row],[Profit]]/Table1[[#This Row],[Sales]]</f>
        <v>1.2472972096504062E-2</v>
      </c>
      <c r="U1199" s="2" t="s">
        <v>33</v>
      </c>
      <c r="V1199" s="2" t="s">
        <v>53</v>
      </c>
      <c r="W1199" s="2" t="s">
        <v>234</v>
      </c>
      <c r="X1199" s="2" t="s">
        <v>2070</v>
      </c>
      <c r="Y1199" s="2">
        <v>16146</v>
      </c>
      <c r="Z1199" s="10">
        <v>42144</v>
      </c>
      <c r="AA1199" s="14" t="str">
        <f>TEXT(Table1[[#This Row],[Order Date]],"mmmm")</f>
        <v>May</v>
      </c>
      <c r="AB1199" s="8" t="str">
        <f>TEXT(Table1[[#This Row],[Order Date]],"yyyy")</f>
        <v>2015</v>
      </c>
      <c r="AC1199" s="10">
        <v>42146</v>
      </c>
      <c r="AD1199" s="2">
        <v>77.000895400000104</v>
      </c>
      <c r="AE1199" s="2">
        <v>41</v>
      </c>
      <c r="AF1199" s="2">
        <v>6173.42</v>
      </c>
      <c r="AG1199" s="2">
        <v>90387</v>
      </c>
      <c r="AH1199" s="7" t="str">
        <f>IF(COUNTIF(Returns!$A$2:$A$1635,Orders!AG1199)&gt;0,"Returned","Not Returned")</f>
        <v>Not Returned</v>
      </c>
    </row>
    <row r="1200" spans="5:34" ht="12.75" customHeight="1" thickTop="1" thickBot="1">
      <c r="E1200" s="11">
        <v>23774</v>
      </c>
      <c r="F1200" s="12" t="s">
        <v>56</v>
      </c>
      <c r="G1200" s="12">
        <v>0.06</v>
      </c>
      <c r="H1200" s="12">
        <v>55.99</v>
      </c>
      <c r="I1200" s="12">
        <v>5</v>
      </c>
      <c r="J1200" s="12">
        <v>2162</v>
      </c>
      <c r="K1200" s="7" t="str">
        <f>IF(COUNTIF(Table1[Customer ID],Table1[[#This Row],[Customer ID]])&gt;1,"Repeat Customer","One-Time Customer")</f>
        <v>Repeat Customer</v>
      </c>
      <c r="L1200" s="12" t="s">
        <v>2068</v>
      </c>
      <c r="M1200" s="12" t="s">
        <v>49</v>
      </c>
      <c r="N1200" s="12" t="s">
        <v>28</v>
      </c>
      <c r="O1200" s="12" t="s">
        <v>77</v>
      </c>
      <c r="P1200" s="12" t="s">
        <v>78</v>
      </c>
      <c r="Q1200" s="12" t="s">
        <v>51</v>
      </c>
      <c r="R1200" s="12" t="s">
        <v>398</v>
      </c>
      <c r="S1200" s="12">
        <v>0.83</v>
      </c>
      <c r="T1200" s="7">
        <f>Table1[[#This Row],[Profit]]/Table1[[#This Row],[Sales]]</f>
        <v>1.8001287249790828E-2</v>
      </c>
      <c r="U1200" s="12" t="s">
        <v>33</v>
      </c>
      <c r="V1200" s="12" t="s">
        <v>53</v>
      </c>
      <c r="W1200" s="12" t="s">
        <v>234</v>
      </c>
      <c r="X1200" s="12" t="s">
        <v>2070</v>
      </c>
      <c r="Y1200" s="12">
        <v>16146</v>
      </c>
      <c r="Z1200" s="13">
        <v>42144</v>
      </c>
      <c r="AA1200" s="14" t="str">
        <f>TEXT(Table1[[#This Row],[Order Date]],"mmmm")</f>
        <v>May</v>
      </c>
      <c r="AB1200" s="8" t="str">
        <f>TEXT(Table1[[#This Row],[Order Date]],"yyyy")</f>
        <v>2015</v>
      </c>
      <c r="AC1200" s="13">
        <v>42146</v>
      </c>
      <c r="AD1200" s="12">
        <v>27.968600000000009</v>
      </c>
      <c r="AE1200" s="12">
        <v>33</v>
      </c>
      <c r="AF1200" s="12">
        <v>1553.7</v>
      </c>
      <c r="AG1200" s="12">
        <v>90387</v>
      </c>
      <c r="AH1200" s="7" t="str">
        <f>IF(COUNTIF(Returns!$A$2:$A$1635,Orders!AG1200)&gt;0,"Returned","Not Returned")</f>
        <v>Not Returned</v>
      </c>
    </row>
    <row r="1201" spans="5:34" ht="12.75" customHeight="1" thickTop="1" thickBot="1">
      <c r="E1201" s="9">
        <v>22450</v>
      </c>
      <c r="F1201" s="2" t="s">
        <v>37</v>
      </c>
      <c r="G1201" s="2">
        <v>0.01</v>
      </c>
      <c r="H1201" s="2">
        <v>5.38</v>
      </c>
      <c r="I1201" s="2">
        <v>7.57</v>
      </c>
      <c r="J1201" s="2">
        <v>2164</v>
      </c>
      <c r="K1201" s="7" t="str">
        <f>IF(COUNTIF(Table1[Customer ID],Table1[[#This Row],[Customer ID]])&gt;1,"Repeat Customer","One-Time Customer")</f>
        <v>Repeat Customer</v>
      </c>
      <c r="L1201" s="2" t="s">
        <v>2071</v>
      </c>
      <c r="M1201" s="2" t="s">
        <v>49</v>
      </c>
      <c r="N1201" s="2" t="s">
        <v>58</v>
      </c>
      <c r="O1201" s="2" t="s">
        <v>29</v>
      </c>
      <c r="P1201" s="2" t="s">
        <v>109</v>
      </c>
      <c r="Q1201" s="2" t="s">
        <v>59</v>
      </c>
      <c r="R1201" s="2" t="s">
        <v>2072</v>
      </c>
      <c r="S1201" s="2">
        <v>0.36</v>
      </c>
      <c r="T1201" s="7">
        <f>Table1[[#This Row],[Profit]]/Table1[[#This Row],[Sales]]</f>
        <v>-3.5749239828693788</v>
      </c>
      <c r="U1201" s="2" t="s">
        <v>33</v>
      </c>
      <c r="V1201" s="2" t="s">
        <v>34</v>
      </c>
      <c r="W1201" s="2" t="s">
        <v>45</v>
      </c>
      <c r="X1201" s="2" t="s">
        <v>2073</v>
      </c>
      <c r="Y1201" s="2">
        <v>91104</v>
      </c>
      <c r="Z1201" s="10">
        <v>42013</v>
      </c>
      <c r="AA1201" s="14" t="str">
        <f>TEXT(Table1[[#This Row],[Order Date]],"mmmm")</f>
        <v>January</v>
      </c>
      <c r="AB1201" s="8" t="str">
        <f>TEXT(Table1[[#This Row],[Order Date]],"yyyy")</f>
        <v>2015</v>
      </c>
      <c r="AC1201" s="10">
        <v>42014</v>
      </c>
      <c r="AD1201" s="2">
        <v>-66.779579999999996</v>
      </c>
      <c r="AE1201" s="2">
        <v>3</v>
      </c>
      <c r="AF1201" s="2">
        <v>18.68</v>
      </c>
      <c r="AG1201" s="2">
        <v>88794</v>
      </c>
      <c r="AH1201" s="7" t="str">
        <f>IF(COUNTIF(Returns!$A$2:$A$1635,Orders!AG1201)&gt;0,"Returned","Not Returned")</f>
        <v>Not Returned</v>
      </c>
    </row>
    <row r="1202" spans="5:34" ht="12.75" customHeight="1" thickTop="1" thickBot="1">
      <c r="E1202" s="11">
        <v>22451</v>
      </c>
      <c r="F1202" s="12" t="s">
        <v>37</v>
      </c>
      <c r="G1202" s="12">
        <v>0.05</v>
      </c>
      <c r="H1202" s="12">
        <v>3.28</v>
      </c>
      <c r="I1202" s="12">
        <v>3.97</v>
      </c>
      <c r="J1202" s="12">
        <v>2164</v>
      </c>
      <c r="K1202" s="7" t="str">
        <f>IF(COUNTIF(Table1[Customer ID],Table1[[#This Row],[Customer ID]])&gt;1,"Repeat Customer","One-Time Customer")</f>
        <v>Repeat Customer</v>
      </c>
      <c r="L1202" s="12" t="s">
        <v>2071</v>
      </c>
      <c r="M1202" s="12" t="s">
        <v>49</v>
      </c>
      <c r="N1202" s="12" t="s">
        <v>58</v>
      </c>
      <c r="O1202" s="12" t="s">
        <v>29</v>
      </c>
      <c r="P1202" s="12" t="s">
        <v>30</v>
      </c>
      <c r="Q1202" s="12" t="s">
        <v>31</v>
      </c>
      <c r="R1202" s="12" t="s">
        <v>1009</v>
      </c>
      <c r="S1202" s="12">
        <v>0.56000000000000005</v>
      </c>
      <c r="T1202" s="7">
        <f>Table1[[#This Row],[Profit]]/Table1[[#This Row],[Sales]]</f>
        <v>-3.9922534435261712</v>
      </c>
      <c r="U1202" s="12" t="s">
        <v>33</v>
      </c>
      <c r="V1202" s="12" t="s">
        <v>34</v>
      </c>
      <c r="W1202" s="12" t="s">
        <v>45</v>
      </c>
      <c r="X1202" s="12" t="s">
        <v>2073</v>
      </c>
      <c r="Y1202" s="12">
        <v>91104</v>
      </c>
      <c r="Z1202" s="13">
        <v>42013</v>
      </c>
      <c r="AA1202" s="14" t="str">
        <f>TEXT(Table1[[#This Row],[Order Date]],"mmmm")</f>
        <v>January</v>
      </c>
      <c r="AB1202" s="8" t="str">
        <f>TEXT(Table1[[#This Row],[Order Date]],"yyyy")</f>
        <v>2015</v>
      </c>
      <c r="AC1202" s="13">
        <v>42013</v>
      </c>
      <c r="AD1202" s="12">
        <v>-144.9188</v>
      </c>
      <c r="AE1202" s="12">
        <v>11</v>
      </c>
      <c r="AF1202" s="12">
        <v>36.299999999999997</v>
      </c>
      <c r="AG1202" s="12">
        <v>88794</v>
      </c>
      <c r="AH1202" s="7" t="str">
        <f>IF(COUNTIF(Returns!$A$2:$A$1635,Orders!AG1202)&gt;0,"Returned","Not Returned")</f>
        <v>Not Returned</v>
      </c>
    </row>
    <row r="1203" spans="5:34" ht="12.75" customHeight="1" thickTop="1" thickBot="1">
      <c r="E1203" s="9">
        <v>22449</v>
      </c>
      <c r="F1203" s="2" t="s">
        <v>37</v>
      </c>
      <c r="G1203" s="2">
        <v>0.09</v>
      </c>
      <c r="H1203" s="2">
        <v>2.78</v>
      </c>
      <c r="I1203" s="2">
        <v>0.97</v>
      </c>
      <c r="J1203" s="2">
        <v>2165</v>
      </c>
      <c r="K1203" s="7" t="str">
        <f>IF(COUNTIF(Table1[Customer ID],Table1[[#This Row],[Customer ID]])&gt;1,"Repeat Customer","One-Time Customer")</f>
        <v>One-Time Customer</v>
      </c>
      <c r="L1203" s="2" t="s">
        <v>2074</v>
      </c>
      <c r="M1203" s="2" t="s">
        <v>49</v>
      </c>
      <c r="N1203" s="2" t="s">
        <v>58</v>
      </c>
      <c r="O1203" s="2" t="s">
        <v>29</v>
      </c>
      <c r="P1203" s="2" t="s">
        <v>30</v>
      </c>
      <c r="Q1203" s="2" t="s">
        <v>31</v>
      </c>
      <c r="R1203" s="2" t="s">
        <v>2075</v>
      </c>
      <c r="S1203" s="2">
        <v>0.59</v>
      </c>
      <c r="T1203" s="7">
        <f>Table1[[#This Row],[Profit]]/Table1[[#This Row],[Sales]]</f>
        <v>-0.31638178415470991</v>
      </c>
      <c r="U1203" s="2" t="s">
        <v>33</v>
      </c>
      <c r="V1203" s="2" t="s">
        <v>53</v>
      </c>
      <c r="W1203" s="2" t="s">
        <v>188</v>
      </c>
      <c r="X1203" s="2" t="s">
        <v>1045</v>
      </c>
      <c r="Y1203" s="2">
        <v>4330</v>
      </c>
      <c r="Z1203" s="10">
        <v>42013</v>
      </c>
      <c r="AA1203" s="14" t="str">
        <f>TEXT(Table1[[#This Row],[Order Date]],"mmmm")</f>
        <v>January</v>
      </c>
      <c r="AB1203" s="8" t="str">
        <f>TEXT(Table1[[#This Row],[Order Date]],"yyyy")</f>
        <v>2015</v>
      </c>
      <c r="AC1203" s="10">
        <v>42015</v>
      </c>
      <c r="AD1203" s="2">
        <v>-5.0716000000000001</v>
      </c>
      <c r="AE1203" s="2">
        <v>6</v>
      </c>
      <c r="AF1203" s="2">
        <v>16.03</v>
      </c>
      <c r="AG1203" s="2">
        <v>88794</v>
      </c>
      <c r="AH1203" s="7" t="str">
        <f>IF(COUNTIF(Returns!$A$2:$A$1635,Orders!AG1203)&gt;0,"Returned","Not Returned")</f>
        <v>Not Returned</v>
      </c>
    </row>
    <row r="1204" spans="5:34" ht="12.75" customHeight="1" thickTop="1" thickBot="1">
      <c r="E1204" s="11">
        <v>20980</v>
      </c>
      <c r="F1204" s="12" t="s">
        <v>56</v>
      </c>
      <c r="G1204" s="12">
        <v>0.08</v>
      </c>
      <c r="H1204" s="12">
        <v>2.94</v>
      </c>
      <c r="I1204" s="12">
        <v>0.96</v>
      </c>
      <c r="J1204" s="12">
        <v>2178</v>
      </c>
      <c r="K1204" s="7" t="str">
        <f>IF(COUNTIF(Table1[Customer ID],Table1[[#This Row],[Customer ID]])&gt;1,"Repeat Customer","One-Time Customer")</f>
        <v>One-Time Customer</v>
      </c>
      <c r="L1204" s="12" t="s">
        <v>2076</v>
      </c>
      <c r="M1204" s="12" t="s">
        <v>49</v>
      </c>
      <c r="N1204" s="12" t="s">
        <v>58</v>
      </c>
      <c r="O1204" s="12" t="s">
        <v>29</v>
      </c>
      <c r="P1204" s="12" t="s">
        <v>30</v>
      </c>
      <c r="Q1204" s="12" t="s">
        <v>31</v>
      </c>
      <c r="R1204" s="12" t="s">
        <v>599</v>
      </c>
      <c r="S1204" s="12">
        <v>0.57999999999999996</v>
      </c>
      <c r="T1204" s="7">
        <f>Table1[[#This Row],[Profit]]/Table1[[#This Row],[Sales]]</f>
        <v>-4.6548323471400387E-2</v>
      </c>
      <c r="U1204" s="12" t="s">
        <v>33</v>
      </c>
      <c r="V1204" s="12" t="s">
        <v>53</v>
      </c>
      <c r="W1204" s="12" t="s">
        <v>193</v>
      </c>
      <c r="X1204" s="12" t="s">
        <v>2077</v>
      </c>
      <c r="Y1204" s="12">
        <v>1610</v>
      </c>
      <c r="Z1204" s="13">
        <v>42031</v>
      </c>
      <c r="AA1204" s="14" t="str">
        <f>TEXT(Table1[[#This Row],[Order Date]],"mmmm")</f>
        <v>January</v>
      </c>
      <c r="AB1204" s="8" t="str">
        <f>TEXT(Table1[[#This Row],[Order Date]],"yyyy")</f>
        <v>2015</v>
      </c>
      <c r="AC1204" s="13">
        <v>42033</v>
      </c>
      <c r="AD1204" s="12">
        <v>-1.18</v>
      </c>
      <c r="AE1204" s="12">
        <v>9</v>
      </c>
      <c r="AF1204" s="12">
        <v>25.35</v>
      </c>
      <c r="AG1204" s="12">
        <v>89465</v>
      </c>
      <c r="AH1204" s="7" t="str">
        <f>IF(COUNTIF(Returns!$A$2:$A$1635,Orders!AG1204)&gt;0,"Returned","Not Returned")</f>
        <v>Not Returned</v>
      </c>
    </row>
    <row r="1205" spans="5:34" ht="12.75" customHeight="1" thickTop="1" thickBot="1">
      <c r="E1205" s="9">
        <v>26331</v>
      </c>
      <c r="F1205" s="2" t="s">
        <v>37</v>
      </c>
      <c r="G1205" s="2">
        <v>0</v>
      </c>
      <c r="H1205" s="2">
        <v>1.48</v>
      </c>
      <c r="I1205" s="2">
        <v>0.7</v>
      </c>
      <c r="J1205" s="2">
        <v>2183</v>
      </c>
      <c r="K1205" s="7" t="str">
        <f>IF(COUNTIF(Table1[Customer ID],Table1[[#This Row],[Customer ID]])&gt;1,"Repeat Customer","One-Time Customer")</f>
        <v>One-Time Customer</v>
      </c>
      <c r="L1205" s="2" t="s">
        <v>2078</v>
      </c>
      <c r="M1205" s="2" t="s">
        <v>49</v>
      </c>
      <c r="N1205" s="2" t="s">
        <v>40</v>
      </c>
      <c r="O1205" s="2" t="s">
        <v>29</v>
      </c>
      <c r="P1205" s="2" t="s">
        <v>66</v>
      </c>
      <c r="Q1205" s="2" t="s">
        <v>31</v>
      </c>
      <c r="R1205" s="2" t="s">
        <v>2003</v>
      </c>
      <c r="S1205" s="2">
        <v>0.37</v>
      </c>
      <c r="T1205" s="7">
        <f>Table1[[#This Row],[Profit]]/Table1[[#This Row],[Sales]]</f>
        <v>-10.512318840579709</v>
      </c>
      <c r="U1205" s="2" t="s">
        <v>33</v>
      </c>
      <c r="V1205" s="2" t="s">
        <v>136</v>
      </c>
      <c r="W1205" s="2" t="s">
        <v>613</v>
      </c>
      <c r="X1205" s="2" t="s">
        <v>2079</v>
      </c>
      <c r="Y1205" s="2">
        <v>42301</v>
      </c>
      <c r="Z1205" s="10">
        <v>42170</v>
      </c>
      <c r="AA1205" s="14" t="str">
        <f>TEXT(Table1[[#This Row],[Order Date]],"mmmm")</f>
        <v>June</v>
      </c>
      <c r="AB1205" s="8" t="str">
        <f>TEXT(Table1[[#This Row],[Order Date]],"yyyy")</f>
        <v>2015</v>
      </c>
      <c r="AC1205" s="10">
        <v>42172</v>
      </c>
      <c r="AD1205" s="2">
        <v>-203.09799999999998</v>
      </c>
      <c r="AE1205" s="2">
        <v>12</v>
      </c>
      <c r="AF1205" s="2">
        <v>19.32</v>
      </c>
      <c r="AG1205" s="2">
        <v>91571</v>
      </c>
      <c r="AH1205" s="7" t="str">
        <f>IF(COUNTIF(Returns!$A$2:$A$1635,Orders!AG1205)&gt;0,"Returned","Not Returned")</f>
        <v>Not Returned</v>
      </c>
    </row>
    <row r="1206" spans="5:34" ht="12.75" customHeight="1" thickTop="1" thickBot="1">
      <c r="E1206" s="11">
        <v>19008</v>
      </c>
      <c r="F1206" s="12" t="s">
        <v>25</v>
      </c>
      <c r="G1206" s="12">
        <v>0.09</v>
      </c>
      <c r="H1206" s="12">
        <v>16.98</v>
      </c>
      <c r="I1206" s="12">
        <v>12.39</v>
      </c>
      <c r="J1206" s="12">
        <v>2187</v>
      </c>
      <c r="K1206" s="7" t="str">
        <f>IF(COUNTIF(Table1[Customer ID],Table1[[#This Row],[Customer ID]])&gt;1,"Repeat Customer","One-Time Customer")</f>
        <v>One-Time Customer</v>
      </c>
      <c r="L1206" s="12" t="s">
        <v>2080</v>
      </c>
      <c r="M1206" s="12" t="s">
        <v>49</v>
      </c>
      <c r="N1206" s="12" t="s">
        <v>28</v>
      </c>
      <c r="O1206" s="12" t="s">
        <v>29</v>
      </c>
      <c r="P1206" s="12" t="s">
        <v>69</v>
      </c>
      <c r="Q1206" s="12" t="s">
        <v>59</v>
      </c>
      <c r="R1206" s="12" t="s">
        <v>2081</v>
      </c>
      <c r="S1206" s="12">
        <v>0.35</v>
      </c>
      <c r="T1206" s="7">
        <f>Table1[[#This Row],[Profit]]/Table1[[#This Row],[Sales]]</f>
        <v>-0.55956221198156686</v>
      </c>
      <c r="U1206" s="12" t="s">
        <v>33</v>
      </c>
      <c r="V1206" s="12" t="s">
        <v>61</v>
      </c>
      <c r="W1206" s="12" t="s">
        <v>506</v>
      </c>
      <c r="X1206" s="12" t="s">
        <v>2082</v>
      </c>
      <c r="Y1206" s="12">
        <v>64055</v>
      </c>
      <c r="Z1206" s="13">
        <v>42132</v>
      </c>
      <c r="AA1206" s="14" t="str">
        <f>TEXT(Table1[[#This Row],[Order Date]],"mmmm")</f>
        <v>May</v>
      </c>
      <c r="AB1206" s="8" t="str">
        <f>TEXT(Table1[[#This Row],[Order Date]],"yyyy")</f>
        <v>2015</v>
      </c>
      <c r="AC1206" s="13">
        <v>42134</v>
      </c>
      <c r="AD1206" s="12">
        <v>-48.57</v>
      </c>
      <c r="AE1206" s="12">
        <v>5</v>
      </c>
      <c r="AF1206" s="12">
        <v>86.8</v>
      </c>
      <c r="AG1206" s="12">
        <v>89440</v>
      </c>
      <c r="AH1206" s="7" t="str">
        <f>IF(COUNTIF(Returns!$A$2:$A$1635,Orders!AG1206)&gt;0,"Returned","Not Returned")</f>
        <v>Not Returned</v>
      </c>
    </row>
    <row r="1207" spans="5:34" ht="12.75" customHeight="1" thickTop="1" thickBot="1">
      <c r="E1207" s="9">
        <v>1008</v>
      </c>
      <c r="F1207" s="2" t="s">
        <v>25</v>
      </c>
      <c r="G1207" s="2">
        <v>0.09</v>
      </c>
      <c r="H1207" s="2">
        <v>16.98</v>
      </c>
      <c r="I1207" s="2">
        <v>12.39</v>
      </c>
      <c r="J1207" s="2">
        <v>2189</v>
      </c>
      <c r="K1207" s="7" t="str">
        <f>IF(COUNTIF(Table1[Customer ID],Table1[[#This Row],[Customer ID]])&gt;1,"Repeat Customer","One-Time Customer")</f>
        <v>One-Time Customer</v>
      </c>
      <c r="L1207" s="2" t="s">
        <v>2083</v>
      </c>
      <c r="M1207" s="2" t="s">
        <v>49</v>
      </c>
      <c r="N1207" s="2" t="s">
        <v>28</v>
      </c>
      <c r="O1207" s="2" t="s">
        <v>29</v>
      </c>
      <c r="P1207" s="2" t="s">
        <v>69</v>
      </c>
      <c r="Q1207" s="2" t="s">
        <v>59</v>
      </c>
      <c r="R1207" s="2" t="s">
        <v>2081</v>
      </c>
      <c r="S1207" s="2">
        <v>0.35</v>
      </c>
      <c r="T1207" s="7">
        <f>Table1[[#This Row],[Profit]]/Table1[[#This Row],[Sales]]</f>
        <v>-0.12717655992249483</v>
      </c>
      <c r="U1207" s="2" t="s">
        <v>33</v>
      </c>
      <c r="V1207" s="2" t="s">
        <v>53</v>
      </c>
      <c r="W1207" s="2" t="s">
        <v>71</v>
      </c>
      <c r="X1207" s="2" t="s">
        <v>90</v>
      </c>
      <c r="Y1207" s="2">
        <v>10177</v>
      </c>
      <c r="Z1207" s="10">
        <v>42132</v>
      </c>
      <c r="AA1207" s="14" t="str">
        <f>TEXT(Table1[[#This Row],[Order Date]],"mmmm")</f>
        <v>May</v>
      </c>
      <c r="AB1207" s="8" t="str">
        <f>TEXT(Table1[[#This Row],[Order Date]],"yyyy")</f>
        <v>2015</v>
      </c>
      <c r="AC1207" s="10">
        <v>42134</v>
      </c>
      <c r="AD1207" s="2">
        <v>-48.57</v>
      </c>
      <c r="AE1207" s="2">
        <v>22</v>
      </c>
      <c r="AF1207" s="2">
        <v>381.91</v>
      </c>
      <c r="AG1207" s="2">
        <v>7364</v>
      </c>
      <c r="AH1207" s="7" t="str">
        <f>IF(COUNTIF(Returns!$A$2:$A$1635,Orders!AG1207)&gt;0,"Returned","Not Returned")</f>
        <v>Returned</v>
      </c>
    </row>
    <row r="1208" spans="5:34" ht="12.75" customHeight="1" thickTop="1" thickBot="1">
      <c r="E1208" s="11">
        <v>5870</v>
      </c>
      <c r="F1208" s="12" t="s">
        <v>47</v>
      </c>
      <c r="G1208" s="12">
        <v>0.05</v>
      </c>
      <c r="H1208" s="12">
        <v>16.98</v>
      </c>
      <c r="I1208" s="12">
        <v>7.78</v>
      </c>
      <c r="J1208" s="12">
        <v>2190</v>
      </c>
      <c r="K1208" s="7" t="str">
        <f>IF(COUNTIF(Table1[Customer ID],Table1[[#This Row],[Customer ID]])&gt;1,"Repeat Customer","One-Time Customer")</f>
        <v>Repeat Customer</v>
      </c>
      <c r="L1208" s="12" t="s">
        <v>2084</v>
      </c>
      <c r="M1208" s="12" t="s">
        <v>49</v>
      </c>
      <c r="N1208" s="12" t="s">
        <v>40</v>
      </c>
      <c r="O1208" s="12" t="s">
        <v>29</v>
      </c>
      <c r="P1208" s="12" t="s">
        <v>30</v>
      </c>
      <c r="Q1208" s="12" t="s">
        <v>51</v>
      </c>
      <c r="R1208" s="12" t="s">
        <v>2085</v>
      </c>
      <c r="S1208" s="12">
        <v>0.56999999999999995</v>
      </c>
      <c r="T1208" s="7">
        <f>Table1[[#This Row],[Profit]]/Table1[[#This Row],[Sales]]</f>
        <v>-6.2074126590255629E-2</v>
      </c>
      <c r="U1208" s="12" t="s">
        <v>33</v>
      </c>
      <c r="V1208" s="12" t="s">
        <v>61</v>
      </c>
      <c r="W1208" s="12" t="s">
        <v>300</v>
      </c>
      <c r="X1208" s="12" t="s">
        <v>301</v>
      </c>
      <c r="Y1208" s="12">
        <v>48227</v>
      </c>
      <c r="Z1208" s="13">
        <v>42049</v>
      </c>
      <c r="AA1208" s="14" t="str">
        <f>TEXT(Table1[[#This Row],[Order Date]],"mmmm")</f>
        <v>February</v>
      </c>
      <c r="AB1208" s="8" t="str">
        <f>TEXT(Table1[[#This Row],[Order Date]],"yyyy")</f>
        <v>2015</v>
      </c>
      <c r="AC1208" s="13">
        <v>42051</v>
      </c>
      <c r="AD1208" s="12">
        <v>-47.28</v>
      </c>
      <c r="AE1208" s="12">
        <v>45</v>
      </c>
      <c r="AF1208" s="12">
        <v>761.67</v>
      </c>
      <c r="AG1208" s="12">
        <v>41636</v>
      </c>
      <c r="AH1208" s="7" t="str">
        <f>IF(COUNTIF(Returns!$A$2:$A$1635,Orders!AG1208)&gt;0,"Returned","Not Returned")</f>
        <v>Not Returned</v>
      </c>
    </row>
    <row r="1209" spans="5:34" ht="12.75" customHeight="1" thickTop="1" thickBot="1">
      <c r="E1209" s="9">
        <v>5871</v>
      </c>
      <c r="F1209" s="2" t="s">
        <v>47</v>
      </c>
      <c r="G1209" s="2">
        <v>0.03</v>
      </c>
      <c r="H1209" s="2">
        <v>115.99</v>
      </c>
      <c r="I1209" s="2">
        <v>4.2300000000000004</v>
      </c>
      <c r="J1209" s="2">
        <v>2190</v>
      </c>
      <c r="K1209" s="7" t="str">
        <f>IF(COUNTIF(Table1[Customer ID],Table1[[#This Row],[Customer ID]])&gt;1,"Repeat Customer","One-Time Customer")</f>
        <v>Repeat Customer</v>
      </c>
      <c r="L1209" s="2" t="s">
        <v>2084</v>
      </c>
      <c r="M1209" s="2" t="s">
        <v>49</v>
      </c>
      <c r="N1209" s="2" t="s">
        <v>40</v>
      </c>
      <c r="O1209" s="2" t="s">
        <v>77</v>
      </c>
      <c r="P1209" s="2" t="s">
        <v>78</v>
      </c>
      <c r="Q1209" s="2" t="s">
        <v>59</v>
      </c>
      <c r="R1209" s="2" t="s">
        <v>2086</v>
      </c>
      <c r="S1209" s="2">
        <v>0.56000000000000005</v>
      </c>
      <c r="T1209" s="7">
        <f>Table1[[#This Row],[Profit]]/Table1[[#This Row],[Sales]]</f>
        <v>0.14404286338244182</v>
      </c>
      <c r="U1209" s="2" t="s">
        <v>33</v>
      </c>
      <c r="V1209" s="2" t="s">
        <v>61</v>
      </c>
      <c r="W1209" s="2" t="s">
        <v>300</v>
      </c>
      <c r="X1209" s="2" t="s">
        <v>301</v>
      </c>
      <c r="Y1209" s="2">
        <v>48227</v>
      </c>
      <c r="Z1209" s="10">
        <v>42049</v>
      </c>
      <c r="AA1209" s="14" t="str">
        <f>TEXT(Table1[[#This Row],[Order Date]],"mmmm")</f>
        <v>February</v>
      </c>
      <c r="AB1209" s="8" t="str">
        <f>TEXT(Table1[[#This Row],[Order Date]],"yyyy")</f>
        <v>2015</v>
      </c>
      <c r="AC1209" s="10">
        <v>42051</v>
      </c>
      <c r="AD1209" s="2">
        <v>722.24099999999999</v>
      </c>
      <c r="AE1209" s="2">
        <v>49</v>
      </c>
      <c r="AF1209" s="2">
        <v>5014.07</v>
      </c>
      <c r="AG1209" s="2">
        <v>41636</v>
      </c>
      <c r="AH1209" s="7" t="str">
        <f>IF(COUNTIF(Returns!$A$2:$A$1635,Orders!AG1209)&gt;0,"Returned","Not Returned")</f>
        <v>Not Returned</v>
      </c>
    </row>
    <row r="1210" spans="5:34" ht="12.75" customHeight="1" thickTop="1" thickBot="1">
      <c r="E1210" s="11">
        <v>23870</v>
      </c>
      <c r="F1210" s="12" t="s">
        <v>47</v>
      </c>
      <c r="G1210" s="12">
        <v>0.05</v>
      </c>
      <c r="H1210" s="12">
        <v>16.98</v>
      </c>
      <c r="I1210" s="12">
        <v>7.78</v>
      </c>
      <c r="J1210" s="12">
        <v>2193</v>
      </c>
      <c r="K1210" s="7" t="str">
        <f>IF(COUNTIF(Table1[Customer ID],Table1[[#This Row],[Customer ID]])&gt;1,"Repeat Customer","One-Time Customer")</f>
        <v>Repeat Customer</v>
      </c>
      <c r="L1210" s="12" t="s">
        <v>2087</v>
      </c>
      <c r="M1210" s="12" t="s">
        <v>49</v>
      </c>
      <c r="N1210" s="12" t="s">
        <v>40</v>
      </c>
      <c r="O1210" s="12" t="s">
        <v>29</v>
      </c>
      <c r="P1210" s="12" t="s">
        <v>30</v>
      </c>
      <c r="Q1210" s="12" t="s">
        <v>51</v>
      </c>
      <c r="R1210" s="12" t="s">
        <v>2085</v>
      </c>
      <c r="S1210" s="12">
        <v>0.56999999999999995</v>
      </c>
      <c r="T1210" s="7">
        <f>Table1[[#This Row],[Profit]]/Table1[[#This Row],[Sales]]</f>
        <v>-0.86470809388259307</v>
      </c>
      <c r="U1210" s="12" t="s">
        <v>33</v>
      </c>
      <c r="V1210" s="12" t="s">
        <v>136</v>
      </c>
      <c r="W1210" s="12" t="s">
        <v>322</v>
      </c>
      <c r="X1210" s="12" t="s">
        <v>2088</v>
      </c>
      <c r="Y1210" s="12">
        <v>28560</v>
      </c>
      <c r="Z1210" s="13">
        <v>42049</v>
      </c>
      <c r="AA1210" s="14" t="str">
        <f>TEXT(Table1[[#This Row],[Order Date]],"mmmm")</f>
        <v>February</v>
      </c>
      <c r="AB1210" s="8" t="str">
        <f>TEXT(Table1[[#This Row],[Order Date]],"yyyy")</f>
        <v>2015</v>
      </c>
      <c r="AC1210" s="13">
        <v>42051</v>
      </c>
      <c r="AD1210" s="12">
        <v>-161</v>
      </c>
      <c r="AE1210" s="12">
        <v>11</v>
      </c>
      <c r="AF1210" s="12">
        <v>186.19</v>
      </c>
      <c r="AG1210" s="12">
        <v>90685</v>
      </c>
      <c r="AH1210" s="7" t="str">
        <f>IF(COUNTIF(Returns!$A$2:$A$1635,Orders!AG1210)&gt;0,"Returned","Not Returned")</f>
        <v>Not Returned</v>
      </c>
    </row>
    <row r="1211" spans="5:34" ht="12.75" customHeight="1" thickTop="1" thickBot="1">
      <c r="E1211" s="9">
        <v>23871</v>
      </c>
      <c r="F1211" s="2" t="s">
        <v>47</v>
      </c>
      <c r="G1211" s="2">
        <v>0.03</v>
      </c>
      <c r="H1211" s="2">
        <v>115.99</v>
      </c>
      <c r="I1211" s="2">
        <v>4.2300000000000004</v>
      </c>
      <c r="J1211" s="2">
        <v>2193</v>
      </c>
      <c r="K1211" s="7" t="str">
        <f>IF(COUNTIF(Table1[Customer ID],Table1[[#This Row],[Customer ID]])&gt;1,"Repeat Customer","One-Time Customer")</f>
        <v>Repeat Customer</v>
      </c>
      <c r="L1211" s="2" t="s">
        <v>2087</v>
      </c>
      <c r="M1211" s="2" t="s">
        <v>49</v>
      </c>
      <c r="N1211" s="2" t="s">
        <v>40</v>
      </c>
      <c r="O1211" s="2" t="s">
        <v>77</v>
      </c>
      <c r="P1211" s="2" t="s">
        <v>78</v>
      </c>
      <c r="Q1211" s="2" t="s">
        <v>59</v>
      </c>
      <c r="R1211" s="2" t="s">
        <v>2086</v>
      </c>
      <c r="S1211" s="2">
        <v>0.56000000000000005</v>
      </c>
      <c r="T1211" s="7">
        <f>Table1[[#This Row],[Profit]]/Table1[[#This Row],[Sales]]</f>
        <v>0.69088440803296569</v>
      </c>
      <c r="U1211" s="2" t="s">
        <v>33</v>
      </c>
      <c r="V1211" s="2" t="s">
        <v>136</v>
      </c>
      <c r="W1211" s="2" t="s">
        <v>322</v>
      </c>
      <c r="X1211" s="2" t="s">
        <v>2088</v>
      </c>
      <c r="Y1211" s="2">
        <v>28560</v>
      </c>
      <c r="Z1211" s="10">
        <v>42049</v>
      </c>
      <c r="AA1211" s="14" t="str">
        <f>TEXT(Table1[[#This Row],[Order Date]],"mmmm")</f>
        <v>February</v>
      </c>
      <c r="AB1211" s="8" t="str">
        <f>TEXT(Table1[[#This Row],[Order Date]],"yyyy")</f>
        <v>2015</v>
      </c>
      <c r="AC1211" s="10">
        <v>42051</v>
      </c>
      <c r="AD1211" s="2">
        <v>848.3646</v>
      </c>
      <c r="AE1211" s="2">
        <v>12</v>
      </c>
      <c r="AF1211" s="2">
        <v>1227.94</v>
      </c>
      <c r="AG1211" s="2">
        <v>90685</v>
      </c>
      <c r="AH1211" s="7" t="str">
        <f>IF(COUNTIF(Returns!$A$2:$A$1635,Orders!AG1211)&gt;0,"Returned","Not Returned")</f>
        <v>Not Returned</v>
      </c>
    </row>
    <row r="1212" spans="5:34" ht="12.75" customHeight="1" thickTop="1" thickBot="1">
      <c r="E1212" s="11">
        <v>19112</v>
      </c>
      <c r="F1212" s="12" t="s">
        <v>56</v>
      </c>
      <c r="G1212" s="12">
        <v>0.03</v>
      </c>
      <c r="H1212" s="12">
        <v>27.48</v>
      </c>
      <c r="I1212" s="12">
        <v>4</v>
      </c>
      <c r="J1212" s="12">
        <v>2196</v>
      </c>
      <c r="K1212" s="7" t="str">
        <f>IF(COUNTIF(Table1[Customer ID],Table1[[#This Row],[Customer ID]])&gt;1,"Repeat Customer","One-Time Customer")</f>
        <v>Repeat Customer</v>
      </c>
      <c r="L1212" s="12" t="s">
        <v>2089</v>
      </c>
      <c r="M1212" s="12" t="s">
        <v>49</v>
      </c>
      <c r="N1212" s="12" t="s">
        <v>58</v>
      </c>
      <c r="O1212" s="12" t="s">
        <v>77</v>
      </c>
      <c r="P1212" s="12" t="s">
        <v>180</v>
      </c>
      <c r="Q1212" s="12" t="s">
        <v>59</v>
      </c>
      <c r="R1212" s="12" t="s">
        <v>870</v>
      </c>
      <c r="S1212" s="12">
        <v>0.75</v>
      </c>
      <c r="T1212" s="7">
        <f>Table1[[#This Row],[Profit]]/Table1[[#This Row],[Sales]]</f>
        <v>-0.3011858833101671</v>
      </c>
      <c r="U1212" s="12" t="s">
        <v>33</v>
      </c>
      <c r="V1212" s="12" t="s">
        <v>53</v>
      </c>
      <c r="W1212" s="12" t="s">
        <v>71</v>
      </c>
      <c r="X1212" s="12" t="s">
        <v>2090</v>
      </c>
      <c r="Y1212" s="12">
        <v>14701</v>
      </c>
      <c r="Z1212" s="13">
        <v>42101</v>
      </c>
      <c r="AA1212" s="14" t="str">
        <f>TEXT(Table1[[#This Row],[Order Date]],"mmmm")</f>
        <v>April</v>
      </c>
      <c r="AB1212" s="8" t="str">
        <f>TEXT(Table1[[#This Row],[Order Date]],"yyyy")</f>
        <v>2015</v>
      </c>
      <c r="AC1212" s="13">
        <v>42102</v>
      </c>
      <c r="AD1212" s="12">
        <v>-88.840800000000002</v>
      </c>
      <c r="AE1212" s="12">
        <v>11</v>
      </c>
      <c r="AF1212" s="12">
        <v>294.97000000000003</v>
      </c>
      <c r="AG1212" s="12">
        <v>89175</v>
      </c>
      <c r="AH1212" s="7" t="str">
        <f>IF(COUNTIF(Returns!$A$2:$A$1635,Orders!AG1212)&gt;0,"Returned","Not Returned")</f>
        <v>Not Returned</v>
      </c>
    </row>
    <row r="1213" spans="5:34" ht="12.75" customHeight="1" thickTop="1" thickBot="1">
      <c r="E1213" s="9">
        <v>19113</v>
      </c>
      <c r="F1213" s="2" t="s">
        <v>56</v>
      </c>
      <c r="G1213" s="2">
        <v>0.1</v>
      </c>
      <c r="H1213" s="2">
        <v>179.99</v>
      </c>
      <c r="I1213" s="2">
        <v>19.989999999999998</v>
      </c>
      <c r="J1213" s="2">
        <v>2196</v>
      </c>
      <c r="K1213" s="7" t="str">
        <f>IF(COUNTIF(Table1[Customer ID],Table1[[#This Row],[Customer ID]])&gt;1,"Repeat Customer","One-Time Customer")</f>
        <v>Repeat Customer</v>
      </c>
      <c r="L1213" s="2" t="s">
        <v>2089</v>
      </c>
      <c r="M1213" s="2" t="s">
        <v>49</v>
      </c>
      <c r="N1213" s="2" t="s">
        <v>58</v>
      </c>
      <c r="O1213" s="2" t="s">
        <v>77</v>
      </c>
      <c r="P1213" s="2" t="s">
        <v>180</v>
      </c>
      <c r="Q1213" s="2" t="s">
        <v>59</v>
      </c>
      <c r="R1213" s="2" t="s">
        <v>579</v>
      </c>
      <c r="S1213" s="2">
        <v>0.48</v>
      </c>
      <c r="T1213" s="7">
        <f>Table1[[#This Row],[Profit]]/Table1[[#This Row],[Sales]]</f>
        <v>0.4918493928113748</v>
      </c>
      <c r="U1213" s="2" t="s">
        <v>33</v>
      </c>
      <c r="V1213" s="2" t="s">
        <v>53</v>
      </c>
      <c r="W1213" s="2" t="s">
        <v>71</v>
      </c>
      <c r="X1213" s="2" t="s">
        <v>2090</v>
      </c>
      <c r="Y1213" s="2">
        <v>14701</v>
      </c>
      <c r="Z1213" s="10">
        <v>42101</v>
      </c>
      <c r="AA1213" s="14" t="str">
        <f>TEXT(Table1[[#This Row],[Order Date]],"mmmm")</f>
        <v>April</v>
      </c>
      <c r="AB1213" s="8" t="str">
        <f>TEXT(Table1[[#This Row],[Order Date]],"yyyy")</f>
        <v>2015</v>
      </c>
      <c r="AC1213" s="10">
        <v>42102</v>
      </c>
      <c r="AD1213" s="2">
        <v>1208.9903999999999</v>
      </c>
      <c r="AE1213" s="2">
        <v>14</v>
      </c>
      <c r="AF1213" s="2">
        <v>2458.0500000000002</v>
      </c>
      <c r="AG1213" s="2">
        <v>89175</v>
      </c>
      <c r="AH1213" s="7" t="str">
        <f>IF(COUNTIF(Returns!$A$2:$A$1635,Orders!AG1213)&gt;0,"Returned","Not Returned")</f>
        <v>Not Returned</v>
      </c>
    </row>
    <row r="1214" spans="5:34" ht="12.75" customHeight="1" thickTop="1" thickBot="1">
      <c r="E1214" s="11">
        <v>19114</v>
      </c>
      <c r="F1214" s="12" t="s">
        <v>56</v>
      </c>
      <c r="G1214" s="12">
        <v>0.1</v>
      </c>
      <c r="H1214" s="12">
        <v>140.85</v>
      </c>
      <c r="I1214" s="12">
        <v>19.989999999999998</v>
      </c>
      <c r="J1214" s="12">
        <v>2196</v>
      </c>
      <c r="K1214" s="7" t="str">
        <f>IF(COUNTIF(Table1[Customer ID],Table1[[#This Row],[Customer ID]])&gt;1,"Repeat Customer","One-Time Customer")</f>
        <v>Repeat Customer</v>
      </c>
      <c r="L1214" s="12" t="s">
        <v>2089</v>
      </c>
      <c r="M1214" s="12" t="s">
        <v>49</v>
      </c>
      <c r="N1214" s="12" t="s">
        <v>58</v>
      </c>
      <c r="O1214" s="12" t="s">
        <v>29</v>
      </c>
      <c r="P1214" s="12" t="s">
        <v>141</v>
      </c>
      <c r="Q1214" s="12" t="s">
        <v>59</v>
      </c>
      <c r="R1214" s="12" t="s">
        <v>2091</v>
      </c>
      <c r="S1214" s="12">
        <v>0.73</v>
      </c>
      <c r="T1214" s="7">
        <f>Table1[[#This Row],[Profit]]/Table1[[#This Row],[Sales]]</f>
        <v>4.0519922944337421E-3</v>
      </c>
      <c r="U1214" s="12" t="s">
        <v>33</v>
      </c>
      <c r="V1214" s="12" t="s">
        <v>53</v>
      </c>
      <c r="W1214" s="12" t="s">
        <v>71</v>
      </c>
      <c r="X1214" s="12" t="s">
        <v>2090</v>
      </c>
      <c r="Y1214" s="12">
        <v>14701</v>
      </c>
      <c r="Z1214" s="13">
        <v>42101</v>
      </c>
      <c r="AA1214" s="14" t="str">
        <f>TEXT(Table1[[#This Row],[Order Date]],"mmmm")</f>
        <v>April</v>
      </c>
      <c r="AB1214" s="8" t="str">
        <f>TEXT(Table1[[#This Row],[Order Date]],"yyyy")</f>
        <v>2015</v>
      </c>
      <c r="AC1214" s="13">
        <v>42103</v>
      </c>
      <c r="AD1214" s="12">
        <v>9.9911999999999992</v>
      </c>
      <c r="AE1214" s="12">
        <v>19</v>
      </c>
      <c r="AF1214" s="12">
        <v>2465.75</v>
      </c>
      <c r="AG1214" s="12">
        <v>89175</v>
      </c>
      <c r="AH1214" s="7" t="str">
        <f>IF(COUNTIF(Returns!$A$2:$A$1635,Orders!AG1214)&gt;0,"Returned","Not Returned")</f>
        <v>Not Returned</v>
      </c>
    </row>
    <row r="1215" spans="5:34" ht="12.75" customHeight="1" thickTop="1" thickBot="1">
      <c r="E1215" s="9">
        <v>23300</v>
      </c>
      <c r="F1215" s="2" t="s">
        <v>47</v>
      </c>
      <c r="G1215" s="2">
        <v>0.08</v>
      </c>
      <c r="H1215" s="2">
        <v>100.97</v>
      </c>
      <c r="I1215" s="2">
        <v>7.18</v>
      </c>
      <c r="J1215" s="2">
        <v>2197</v>
      </c>
      <c r="K1215" s="7" t="str">
        <f>IF(COUNTIF(Table1[Customer ID],Table1[[#This Row],[Customer ID]])&gt;1,"Repeat Customer","One-Time Customer")</f>
        <v>Repeat Customer</v>
      </c>
      <c r="L1215" s="2" t="s">
        <v>2092</v>
      </c>
      <c r="M1215" s="2" t="s">
        <v>49</v>
      </c>
      <c r="N1215" s="2" t="s">
        <v>58</v>
      </c>
      <c r="O1215" s="2" t="s">
        <v>77</v>
      </c>
      <c r="P1215" s="2" t="s">
        <v>180</v>
      </c>
      <c r="Q1215" s="2" t="s">
        <v>59</v>
      </c>
      <c r="R1215" s="2" t="s">
        <v>2093</v>
      </c>
      <c r="S1215" s="2">
        <v>0.46</v>
      </c>
      <c r="T1215" s="7">
        <f>Table1[[#This Row],[Profit]]/Table1[[#This Row],[Sales]]</f>
        <v>0.19411764705882353</v>
      </c>
      <c r="U1215" s="2" t="s">
        <v>33</v>
      </c>
      <c r="V1215" s="2" t="s">
        <v>53</v>
      </c>
      <c r="W1215" s="2" t="s">
        <v>71</v>
      </c>
      <c r="X1215" s="2" t="s">
        <v>1706</v>
      </c>
      <c r="Y1215" s="2">
        <v>11756</v>
      </c>
      <c r="Z1215" s="10">
        <v>42181</v>
      </c>
      <c r="AA1215" s="14" t="str">
        <f>TEXT(Table1[[#This Row],[Order Date]],"mmmm")</f>
        <v>June</v>
      </c>
      <c r="AB1215" s="8" t="str">
        <f>TEXT(Table1[[#This Row],[Order Date]],"yyyy")</f>
        <v>2015</v>
      </c>
      <c r="AC1215" s="10">
        <v>42182</v>
      </c>
      <c r="AD1215" s="2">
        <v>126.22500000000001</v>
      </c>
      <c r="AE1215" s="2">
        <v>7</v>
      </c>
      <c r="AF1215" s="2">
        <v>650.25</v>
      </c>
      <c r="AG1215" s="2">
        <v>89176</v>
      </c>
      <c r="AH1215" s="7" t="str">
        <f>IF(COUNTIF(Returns!$A$2:$A$1635,Orders!AG1215)&gt;0,"Returned","Not Returned")</f>
        <v>Not Returned</v>
      </c>
    </row>
    <row r="1216" spans="5:34" ht="12.75" customHeight="1" thickTop="1" thickBot="1">
      <c r="E1216" s="11">
        <v>23301</v>
      </c>
      <c r="F1216" s="12" t="s">
        <v>47</v>
      </c>
      <c r="G1216" s="12">
        <v>0</v>
      </c>
      <c r="H1216" s="12">
        <v>13.4</v>
      </c>
      <c r="I1216" s="12">
        <v>4.95</v>
      </c>
      <c r="J1216" s="12">
        <v>2197</v>
      </c>
      <c r="K1216" s="7" t="str">
        <f>IF(COUNTIF(Table1[Customer ID],Table1[[#This Row],[Customer ID]])&gt;1,"Repeat Customer","One-Time Customer")</f>
        <v>Repeat Customer</v>
      </c>
      <c r="L1216" s="12" t="s">
        <v>2092</v>
      </c>
      <c r="M1216" s="12" t="s">
        <v>49</v>
      </c>
      <c r="N1216" s="12" t="s">
        <v>58</v>
      </c>
      <c r="O1216" s="12" t="s">
        <v>41</v>
      </c>
      <c r="P1216" s="12" t="s">
        <v>50</v>
      </c>
      <c r="Q1216" s="12" t="s">
        <v>51</v>
      </c>
      <c r="R1216" s="12" t="s">
        <v>770</v>
      </c>
      <c r="S1216" s="12">
        <v>0.37</v>
      </c>
      <c r="T1216" s="7">
        <f>Table1[[#This Row],[Profit]]/Table1[[#This Row],[Sales]]</f>
        <v>0.69</v>
      </c>
      <c r="U1216" s="12" t="s">
        <v>33</v>
      </c>
      <c r="V1216" s="12" t="s">
        <v>53</v>
      </c>
      <c r="W1216" s="12" t="s">
        <v>71</v>
      </c>
      <c r="X1216" s="12" t="s">
        <v>1706</v>
      </c>
      <c r="Y1216" s="12">
        <v>11756</v>
      </c>
      <c r="Z1216" s="13">
        <v>42181</v>
      </c>
      <c r="AA1216" s="14" t="str">
        <f>TEXT(Table1[[#This Row],[Order Date]],"mmmm")</f>
        <v>June</v>
      </c>
      <c r="AB1216" s="8" t="str">
        <f>TEXT(Table1[[#This Row],[Order Date]],"yyyy")</f>
        <v>2015</v>
      </c>
      <c r="AC1216" s="13">
        <v>42182</v>
      </c>
      <c r="AD1216" s="12">
        <v>187.7628</v>
      </c>
      <c r="AE1216" s="12">
        <v>19</v>
      </c>
      <c r="AF1216" s="12">
        <v>272.12</v>
      </c>
      <c r="AG1216" s="12">
        <v>89176</v>
      </c>
      <c r="AH1216" s="7" t="str">
        <f>IF(COUNTIF(Returns!$A$2:$A$1635,Orders!AG1216)&gt;0,"Returned","Not Returned")</f>
        <v>Not Returned</v>
      </c>
    </row>
    <row r="1217" spans="5:34" ht="12.75" customHeight="1" thickTop="1" thickBot="1">
      <c r="E1217" s="9">
        <v>26083</v>
      </c>
      <c r="F1217" s="2" t="s">
        <v>37</v>
      </c>
      <c r="G1217" s="2">
        <v>0.03</v>
      </c>
      <c r="H1217" s="2">
        <v>25.98</v>
      </c>
      <c r="I1217" s="2">
        <v>4.08</v>
      </c>
      <c r="J1217" s="2">
        <v>2198</v>
      </c>
      <c r="K1217" s="7" t="str">
        <f>IF(COUNTIF(Table1[Customer ID],Table1[[#This Row],[Customer ID]])&gt;1,"Repeat Customer","One-Time Customer")</f>
        <v>Repeat Customer</v>
      </c>
      <c r="L1217" s="2" t="s">
        <v>2094</v>
      </c>
      <c r="M1217" s="2" t="s">
        <v>49</v>
      </c>
      <c r="N1217" s="2" t="s">
        <v>58</v>
      </c>
      <c r="O1217" s="2" t="s">
        <v>29</v>
      </c>
      <c r="P1217" s="2" t="s">
        <v>30</v>
      </c>
      <c r="Q1217" s="2" t="s">
        <v>51</v>
      </c>
      <c r="R1217" s="2" t="s">
        <v>2095</v>
      </c>
      <c r="S1217" s="2">
        <v>0.56999999999999995</v>
      </c>
      <c r="T1217" s="7">
        <f>Table1[[#This Row],[Profit]]/Table1[[#This Row],[Sales]]</f>
        <v>0.69</v>
      </c>
      <c r="U1217" s="2" t="s">
        <v>33</v>
      </c>
      <c r="V1217" s="2" t="s">
        <v>53</v>
      </c>
      <c r="W1217" s="2" t="s">
        <v>71</v>
      </c>
      <c r="X1217" s="2" t="s">
        <v>2096</v>
      </c>
      <c r="Y1217" s="2">
        <v>11757</v>
      </c>
      <c r="Z1217" s="10">
        <v>42146</v>
      </c>
      <c r="AA1217" s="14" t="str">
        <f>TEXT(Table1[[#This Row],[Order Date]],"mmmm")</f>
        <v>May</v>
      </c>
      <c r="AB1217" s="8" t="str">
        <f>TEXT(Table1[[#This Row],[Order Date]],"yyyy")</f>
        <v>2015</v>
      </c>
      <c r="AC1217" s="10">
        <v>42149</v>
      </c>
      <c r="AD1217" s="2">
        <v>295.90649999999999</v>
      </c>
      <c r="AE1217" s="2">
        <v>16</v>
      </c>
      <c r="AF1217" s="2">
        <v>428.85</v>
      </c>
      <c r="AG1217" s="2">
        <v>89174</v>
      </c>
      <c r="AH1217" s="7" t="str">
        <f>IF(COUNTIF(Returns!$A$2:$A$1635,Orders!AG1217)&gt;0,"Returned","Not Returned")</f>
        <v>Not Returned</v>
      </c>
    </row>
    <row r="1218" spans="5:34" ht="12.75" customHeight="1" thickTop="1" thickBot="1">
      <c r="E1218" s="11">
        <v>26084</v>
      </c>
      <c r="F1218" s="12" t="s">
        <v>37</v>
      </c>
      <c r="G1218" s="12">
        <v>0.1</v>
      </c>
      <c r="H1218" s="12">
        <v>20.98</v>
      </c>
      <c r="I1218" s="12">
        <v>53.03</v>
      </c>
      <c r="J1218" s="12">
        <v>2198</v>
      </c>
      <c r="K1218" s="7" t="str">
        <f>IF(COUNTIF(Table1[Customer ID],Table1[[#This Row],[Customer ID]])&gt;1,"Repeat Customer","One-Time Customer")</f>
        <v>Repeat Customer</v>
      </c>
      <c r="L1218" s="12" t="s">
        <v>2094</v>
      </c>
      <c r="M1218" s="12" t="s">
        <v>39</v>
      </c>
      <c r="N1218" s="12" t="s">
        <v>58</v>
      </c>
      <c r="O1218" s="12" t="s">
        <v>29</v>
      </c>
      <c r="P1218" s="12" t="s">
        <v>141</v>
      </c>
      <c r="Q1218" s="12" t="s">
        <v>43</v>
      </c>
      <c r="R1218" s="12" t="s">
        <v>617</v>
      </c>
      <c r="S1218" s="12">
        <v>0.78</v>
      </c>
      <c r="T1218" s="7">
        <f>Table1[[#This Row],[Profit]]/Table1[[#This Row],[Sales]]</f>
        <v>-6.1638348805978866</v>
      </c>
      <c r="U1218" s="12" t="s">
        <v>33</v>
      </c>
      <c r="V1218" s="12" t="s">
        <v>53</v>
      </c>
      <c r="W1218" s="12" t="s">
        <v>71</v>
      </c>
      <c r="X1218" s="12" t="s">
        <v>2096</v>
      </c>
      <c r="Y1218" s="12">
        <v>11757</v>
      </c>
      <c r="Z1218" s="13">
        <v>42146</v>
      </c>
      <c r="AA1218" s="14" t="str">
        <f>TEXT(Table1[[#This Row],[Order Date]],"mmmm")</f>
        <v>May</v>
      </c>
      <c r="AB1218" s="8" t="str">
        <f>TEXT(Table1[[#This Row],[Order Date]],"yyyy")</f>
        <v>2015</v>
      </c>
      <c r="AC1218" s="13">
        <v>42146</v>
      </c>
      <c r="AD1218" s="12">
        <v>-2111.36</v>
      </c>
      <c r="AE1218" s="12">
        <v>16</v>
      </c>
      <c r="AF1218" s="12">
        <v>342.54</v>
      </c>
      <c r="AG1218" s="12">
        <v>89174</v>
      </c>
      <c r="AH1218" s="7" t="str">
        <f>IF(COUNTIF(Returns!$A$2:$A$1635,Orders!AG1218)&gt;0,"Returned","Not Returned")</f>
        <v>Not Returned</v>
      </c>
    </row>
    <row r="1219" spans="5:34" ht="12.75" customHeight="1" thickTop="1" thickBot="1">
      <c r="E1219" s="9">
        <v>20234</v>
      </c>
      <c r="F1219" s="2" t="s">
        <v>47</v>
      </c>
      <c r="G1219" s="2">
        <v>0.17</v>
      </c>
      <c r="H1219" s="2">
        <v>14.89</v>
      </c>
      <c r="I1219" s="2">
        <v>13.56</v>
      </c>
      <c r="J1219" s="2">
        <v>2201</v>
      </c>
      <c r="K1219" s="7" t="str">
        <f>IF(COUNTIF(Table1[Customer ID],Table1[[#This Row],[Customer ID]])&gt;1,"Repeat Customer","One-Time Customer")</f>
        <v>One-Time Customer</v>
      </c>
      <c r="L1219" s="2" t="s">
        <v>2097</v>
      </c>
      <c r="M1219" s="2" t="s">
        <v>49</v>
      </c>
      <c r="N1219" s="2" t="s">
        <v>58</v>
      </c>
      <c r="O1219" s="2" t="s">
        <v>41</v>
      </c>
      <c r="P1219" s="2" t="s">
        <v>50</v>
      </c>
      <c r="Q1219" s="2" t="s">
        <v>236</v>
      </c>
      <c r="R1219" s="2" t="s">
        <v>2098</v>
      </c>
      <c r="S1219" s="2">
        <v>0.57999999999999996</v>
      </c>
      <c r="T1219" s="7">
        <f>Table1[[#This Row],[Profit]]/Table1[[#This Row],[Sales]]</f>
        <v>-0.32653791130185983</v>
      </c>
      <c r="U1219" s="2" t="s">
        <v>33</v>
      </c>
      <c r="V1219" s="2" t="s">
        <v>61</v>
      </c>
      <c r="W1219" s="2" t="s">
        <v>62</v>
      </c>
      <c r="X1219" s="2" t="s">
        <v>489</v>
      </c>
      <c r="Y1219" s="2">
        <v>55420</v>
      </c>
      <c r="Z1219" s="10">
        <v>42088</v>
      </c>
      <c r="AA1219" s="14" t="str">
        <f>TEXT(Table1[[#This Row],[Order Date]],"mmmm")</f>
        <v>March</v>
      </c>
      <c r="AB1219" s="8" t="str">
        <f>TEXT(Table1[[#This Row],[Order Date]],"yyyy")</f>
        <v>2015</v>
      </c>
      <c r="AC1219" s="10">
        <v>42090</v>
      </c>
      <c r="AD1219" s="2">
        <v>-9.1300000000000008</v>
      </c>
      <c r="AE1219" s="2">
        <v>1</v>
      </c>
      <c r="AF1219" s="2">
        <v>27.96</v>
      </c>
      <c r="AG1219" s="2">
        <v>86054</v>
      </c>
      <c r="AH1219" s="7" t="str">
        <f>IF(COUNTIF(Returns!$A$2:$A$1635,Orders!AG1219)&gt;0,"Returned","Not Returned")</f>
        <v>Not Returned</v>
      </c>
    </row>
    <row r="1220" spans="5:34" ht="12.75" customHeight="1" thickTop="1" thickBot="1">
      <c r="E1220" s="11">
        <v>22259</v>
      </c>
      <c r="F1220" s="12" t="s">
        <v>106</v>
      </c>
      <c r="G1220" s="12">
        <v>0.09</v>
      </c>
      <c r="H1220" s="12">
        <v>160.97999999999999</v>
      </c>
      <c r="I1220" s="12">
        <v>30</v>
      </c>
      <c r="J1220" s="12">
        <v>2202</v>
      </c>
      <c r="K1220" s="7" t="str">
        <f>IF(COUNTIF(Table1[Customer ID],Table1[[#This Row],[Customer ID]])&gt;1,"Repeat Customer","One-Time Customer")</f>
        <v>Repeat Customer</v>
      </c>
      <c r="L1220" s="12" t="s">
        <v>2099</v>
      </c>
      <c r="M1220" s="12" t="s">
        <v>39</v>
      </c>
      <c r="N1220" s="12" t="s">
        <v>40</v>
      </c>
      <c r="O1220" s="12" t="s">
        <v>41</v>
      </c>
      <c r="P1220" s="12" t="s">
        <v>42</v>
      </c>
      <c r="Q1220" s="12" t="s">
        <v>43</v>
      </c>
      <c r="R1220" s="12" t="s">
        <v>177</v>
      </c>
      <c r="S1220" s="12">
        <v>0.62</v>
      </c>
      <c r="T1220" s="7">
        <f>Table1[[#This Row],[Profit]]/Table1[[#This Row],[Sales]]</f>
        <v>0.21855960082671916</v>
      </c>
      <c r="U1220" s="12" t="s">
        <v>33</v>
      </c>
      <c r="V1220" s="12" t="s">
        <v>61</v>
      </c>
      <c r="W1220" s="12" t="s">
        <v>62</v>
      </c>
      <c r="X1220" s="12" t="s">
        <v>2100</v>
      </c>
      <c r="Y1220" s="12">
        <v>55429</v>
      </c>
      <c r="Z1220" s="13">
        <v>42035</v>
      </c>
      <c r="AA1220" s="14" t="str">
        <f>TEXT(Table1[[#This Row],[Order Date]],"mmmm")</f>
        <v>January</v>
      </c>
      <c r="AB1220" s="8" t="str">
        <f>TEXT(Table1[[#This Row],[Order Date]],"yyyy")</f>
        <v>2015</v>
      </c>
      <c r="AC1220" s="13">
        <v>42035</v>
      </c>
      <c r="AD1220" s="12">
        <v>357.428</v>
      </c>
      <c r="AE1220" s="12">
        <v>11</v>
      </c>
      <c r="AF1220" s="12">
        <v>1635.38</v>
      </c>
      <c r="AG1220" s="12">
        <v>86050</v>
      </c>
      <c r="AH1220" s="7" t="str">
        <f>IF(COUNTIF(Returns!$A$2:$A$1635,Orders!AG1220)&gt;0,"Returned","Not Returned")</f>
        <v>Not Returned</v>
      </c>
    </row>
    <row r="1221" spans="5:34" ht="12.75" customHeight="1" thickTop="1" thickBot="1">
      <c r="E1221" s="9">
        <v>22260</v>
      </c>
      <c r="F1221" s="2" t="s">
        <v>106</v>
      </c>
      <c r="G1221" s="2">
        <v>0.09</v>
      </c>
      <c r="H1221" s="2">
        <v>6.3</v>
      </c>
      <c r="I1221" s="2">
        <v>0.5</v>
      </c>
      <c r="J1221" s="2">
        <v>2202</v>
      </c>
      <c r="K1221" s="7" t="str">
        <f>IF(COUNTIF(Table1[Customer ID],Table1[[#This Row],[Customer ID]])&gt;1,"Repeat Customer","One-Time Customer")</f>
        <v>Repeat Customer</v>
      </c>
      <c r="L1221" s="2" t="s">
        <v>2099</v>
      </c>
      <c r="M1221" s="2" t="s">
        <v>49</v>
      </c>
      <c r="N1221" s="2" t="s">
        <v>40</v>
      </c>
      <c r="O1221" s="2" t="s">
        <v>29</v>
      </c>
      <c r="P1221" s="2" t="s">
        <v>134</v>
      </c>
      <c r="Q1221" s="2" t="s">
        <v>59</v>
      </c>
      <c r="R1221" s="2" t="s">
        <v>211</v>
      </c>
      <c r="S1221" s="2">
        <v>0.39</v>
      </c>
      <c r="T1221" s="7">
        <f>Table1[[#This Row],[Profit]]/Table1[[#This Row],[Sales]]</f>
        <v>0.69</v>
      </c>
      <c r="U1221" s="2" t="s">
        <v>33</v>
      </c>
      <c r="V1221" s="2" t="s">
        <v>61</v>
      </c>
      <c r="W1221" s="2" t="s">
        <v>62</v>
      </c>
      <c r="X1221" s="2" t="s">
        <v>2100</v>
      </c>
      <c r="Y1221" s="2">
        <v>55429</v>
      </c>
      <c r="Z1221" s="10">
        <v>42035</v>
      </c>
      <c r="AA1221" s="14" t="str">
        <f>TEXT(Table1[[#This Row],[Order Date]],"mmmm")</f>
        <v>January</v>
      </c>
      <c r="AB1221" s="8" t="str">
        <f>TEXT(Table1[[#This Row],[Order Date]],"yyyy")</f>
        <v>2015</v>
      </c>
      <c r="AC1221" s="10">
        <v>42035</v>
      </c>
      <c r="AD1221" s="2">
        <v>40.351199999999992</v>
      </c>
      <c r="AE1221" s="2">
        <v>10</v>
      </c>
      <c r="AF1221" s="2">
        <v>58.48</v>
      </c>
      <c r="AG1221" s="2">
        <v>86050</v>
      </c>
      <c r="AH1221" s="7" t="str">
        <f>IF(COUNTIF(Returns!$A$2:$A$1635,Orders!AG1221)&gt;0,"Returned","Not Returned")</f>
        <v>Not Returned</v>
      </c>
    </row>
    <row r="1222" spans="5:34" ht="12.75" customHeight="1" thickTop="1" thickBot="1">
      <c r="E1222" s="11">
        <v>22261</v>
      </c>
      <c r="F1222" s="12" t="s">
        <v>106</v>
      </c>
      <c r="G1222" s="12">
        <v>0</v>
      </c>
      <c r="H1222" s="12">
        <v>4.9800000000000004</v>
      </c>
      <c r="I1222" s="12">
        <v>0.8</v>
      </c>
      <c r="J1222" s="12">
        <v>2202</v>
      </c>
      <c r="K1222" s="7" t="str">
        <f>IF(COUNTIF(Table1[Customer ID],Table1[[#This Row],[Customer ID]])&gt;1,"Repeat Customer","One-Time Customer")</f>
        <v>Repeat Customer</v>
      </c>
      <c r="L1222" s="12" t="s">
        <v>2099</v>
      </c>
      <c r="M1222" s="12" t="s">
        <v>49</v>
      </c>
      <c r="N1222" s="12" t="s">
        <v>40</v>
      </c>
      <c r="O1222" s="12" t="s">
        <v>29</v>
      </c>
      <c r="P1222" s="12" t="s">
        <v>93</v>
      </c>
      <c r="Q1222" s="12" t="s">
        <v>31</v>
      </c>
      <c r="R1222" s="12" t="s">
        <v>522</v>
      </c>
      <c r="S1222" s="12">
        <v>0.36</v>
      </c>
      <c r="T1222" s="7">
        <f>Table1[[#This Row],[Profit]]/Table1[[#This Row],[Sales]]</f>
        <v>0.69</v>
      </c>
      <c r="U1222" s="12" t="s">
        <v>33</v>
      </c>
      <c r="V1222" s="12" t="s">
        <v>61</v>
      </c>
      <c r="W1222" s="12" t="s">
        <v>62</v>
      </c>
      <c r="X1222" s="12" t="s">
        <v>2100</v>
      </c>
      <c r="Y1222" s="12">
        <v>55429</v>
      </c>
      <c r="Z1222" s="13">
        <v>42035</v>
      </c>
      <c r="AA1222" s="14" t="str">
        <f>TEXT(Table1[[#This Row],[Order Date]],"mmmm")</f>
        <v>January</v>
      </c>
      <c r="AB1222" s="8" t="str">
        <f>TEXT(Table1[[#This Row],[Order Date]],"yyyy")</f>
        <v>2015</v>
      </c>
      <c r="AC1222" s="13">
        <v>42042</v>
      </c>
      <c r="AD1222" s="12">
        <v>27.634499999999996</v>
      </c>
      <c r="AE1222" s="12">
        <v>8</v>
      </c>
      <c r="AF1222" s="12">
        <v>40.049999999999997</v>
      </c>
      <c r="AG1222" s="12">
        <v>86050</v>
      </c>
      <c r="AH1222" s="7" t="str">
        <f>IF(COUNTIF(Returns!$A$2:$A$1635,Orders!AG1222)&gt;0,"Returned","Not Returned")</f>
        <v>Not Returned</v>
      </c>
    </row>
    <row r="1223" spans="5:34" ht="12.75" customHeight="1" thickTop="1" thickBot="1">
      <c r="E1223" s="9">
        <v>23919</v>
      </c>
      <c r="F1223" s="2" t="s">
        <v>106</v>
      </c>
      <c r="G1223" s="2">
        <v>0.08</v>
      </c>
      <c r="H1223" s="2">
        <v>145.44999999999999</v>
      </c>
      <c r="I1223" s="2">
        <v>17.850000000000001</v>
      </c>
      <c r="J1223" s="2">
        <v>2203</v>
      </c>
      <c r="K1223" s="7" t="str">
        <f>IF(COUNTIF(Table1[Customer ID],Table1[[#This Row],[Customer ID]])&gt;1,"Repeat Customer","One-Time Customer")</f>
        <v>Repeat Customer</v>
      </c>
      <c r="L1223" s="2" t="s">
        <v>2101</v>
      </c>
      <c r="M1223" s="2" t="s">
        <v>39</v>
      </c>
      <c r="N1223" s="2" t="s">
        <v>40</v>
      </c>
      <c r="O1223" s="2" t="s">
        <v>77</v>
      </c>
      <c r="P1223" s="2" t="s">
        <v>85</v>
      </c>
      <c r="Q1223" s="2" t="s">
        <v>43</v>
      </c>
      <c r="R1223" s="2" t="s">
        <v>1075</v>
      </c>
      <c r="S1223" s="2">
        <v>0.56000000000000005</v>
      </c>
      <c r="T1223" s="7">
        <f>Table1[[#This Row],[Profit]]/Table1[[#This Row],[Sales]]</f>
        <v>0.67245852942755402</v>
      </c>
      <c r="U1223" s="2" t="s">
        <v>33</v>
      </c>
      <c r="V1223" s="2" t="s">
        <v>61</v>
      </c>
      <c r="W1223" s="2" t="s">
        <v>62</v>
      </c>
      <c r="X1223" s="2" t="s">
        <v>2102</v>
      </c>
      <c r="Y1223" s="2">
        <v>55445</v>
      </c>
      <c r="Z1223" s="10">
        <v>42039</v>
      </c>
      <c r="AA1223" s="14" t="str">
        <f>TEXT(Table1[[#This Row],[Order Date]],"mmmm")</f>
        <v>February</v>
      </c>
      <c r="AB1223" s="8" t="str">
        <f>TEXT(Table1[[#This Row],[Order Date]],"yyyy")</f>
        <v>2015</v>
      </c>
      <c r="AC1223" s="10">
        <v>42039</v>
      </c>
      <c r="AD1223" s="2">
        <v>751.58</v>
      </c>
      <c r="AE1223" s="2">
        <v>8</v>
      </c>
      <c r="AF1223" s="2">
        <v>1117.6600000000001</v>
      </c>
      <c r="AG1223" s="2">
        <v>86051</v>
      </c>
      <c r="AH1223" s="7" t="str">
        <f>IF(COUNTIF(Returns!$A$2:$A$1635,Orders!AG1223)&gt;0,"Returned","Not Returned")</f>
        <v>Not Returned</v>
      </c>
    </row>
    <row r="1224" spans="5:34" ht="12.75" customHeight="1" thickTop="1" thickBot="1">
      <c r="E1224" s="11">
        <v>22595</v>
      </c>
      <c r="F1224" s="12" t="s">
        <v>47</v>
      </c>
      <c r="G1224" s="12">
        <v>0.03</v>
      </c>
      <c r="H1224" s="12">
        <v>399.98</v>
      </c>
      <c r="I1224" s="12">
        <v>12.06</v>
      </c>
      <c r="J1224" s="12">
        <v>2203</v>
      </c>
      <c r="K1224" s="7" t="str">
        <f>IF(COUNTIF(Table1[Customer ID],Table1[[#This Row],[Customer ID]])&gt;1,"Repeat Customer","One-Time Customer")</f>
        <v>Repeat Customer</v>
      </c>
      <c r="L1224" s="12" t="s">
        <v>2101</v>
      </c>
      <c r="M1224" s="12" t="s">
        <v>39</v>
      </c>
      <c r="N1224" s="12" t="s">
        <v>40</v>
      </c>
      <c r="O1224" s="12" t="s">
        <v>77</v>
      </c>
      <c r="P1224" s="12" t="s">
        <v>85</v>
      </c>
      <c r="Q1224" s="12" t="s">
        <v>121</v>
      </c>
      <c r="R1224" s="12" t="s">
        <v>264</v>
      </c>
      <c r="S1224" s="12">
        <v>0.56000000000000005</v>
      </c>
      <c r="T1224" s="7">
        <f>Table1[[#This Row],[Profit]]/Table1[[#This Row],[Sales]]</f>
        <v>-0.82219851301115232</v>
      </c>
      <c r="U1224" s="12" t="s">
        <v>33</v>
      </c>
      <c r="V1224" s="12" t="s">
        <v>61</v>
      </c>
      <c r="W1224" s="12" t="s">
        <v>62</v>
      </c>
      <c r="X1224" s="12" t="s">
        <v>2102</v>
      </c>
      <c r="Y1224" s="12">
        <v>55445</v>
      </c>
      <c r="Z1224" s="13">
        <v>42008</v>
      </c>
      <c r="AA1224" s="14" t="str">
        <f>TEXT(Table1[[#This Row],[Order Date]],"mmmm")</f>
        <v>January</v>
      </c>
      <c r="AB1224" s="8" t="str">
        <f>TEXT(Table1[[#This Row],[Order Date]],"yyyy")</f>
        <v>2015</v>
      </c>
      <c r="AC1224" s="13">
        <v>42010</v>
      </c>
      <c r="AD1224" s="12">
        <v>-663.51419999999996</v>
      </c>
      <c r="AE1224" s="12">
        <v>2</v>
      </c>
      <c r="AF1224" s="12">
        <v>807</v>
      </c>
      <c r="AG1224" s="12">
        <v>86052</v>
      </c>
      <c r="AH1224" s="7" t="str">
        <f>IF(COUNTIF(Returns!$A$2:$A$1635,Orders!AG1224)&gt;0,"Returned","Not Returned")</f>
        <v>Not Returned</v>
      </c>
    </row>
    <row r="1225" spans="5:34" ht="12.75" customHeight="1" thickTop="1" thickBot="1">
      <c r="E1225" s="9">
        <v>23920</v>
      </c>
      <c r="F1225" s="2" t="s">
        <v>106</v>
      </c>
      <c r="G1225" s="2">
        <v>7.0000000000000007E-2</v>
      </c>
      <c r="H1225" s="2">
        <v>33.94</v>
      </c>
      <c r="I1225" s="2">
        <v>19.190000000000001</v>
      </c>
      <c r="J1225" s="2">
        <v>2204</v>
      </c>
      <c r="K1225" s="7" t="str">
        <f>IF(COUNTIF(Table1[Customer ID],Table1[[#This Row],[Customer ID]])&gt;1,"Repeat Customer","One-Time Customer")</f>
        <v>Repeat Customer</v>
      </c>
      <c r="L1225" s="2" t="s">
        <v>2103</v>
      </c>
      <c r="M1225" s="2" t="s">
        <v>39</v>
      </c>
      <c r="N1225" s="2" t="s">
        <v>40</v>
      </c>
      <c r="O1225" s="2" t="s">
        <v>41</v>
      </c>
      <c r="P1225" s="2" t="s">
        <v>42</v>
      </c>
      <c r="Q1225" s="2" t="s">
        <v>43</v>
      </c>
      <c r="R1225" s="2" t="s">
        <v>1003</v>
      </c>
      <c r="S1225" s="2">
        <v>0.57999999999999996</v>
      </c>
      <c r="T1225" s="7">
        <f>Table1[[#This Row],[Profit]]/Table1[[#This Row],[Sales]]</f>
        <v>-0.92977693851056298</v>
      </c>
      <c r="U1225" s="2" t="s">
        <v>33</v>
      </c>
      <c r="V1225" s="2" t="s">
        <v>61</v>
      </c>
      <c r="W1225" s="2" t="s">
        <v>62</v>
      </c>
      <c r="X1225" s="2" t="s">
        <v>2104</v>
      </c>
      <c r="Y1225" s="2">
        <v>55337</v>
      </c>
      <c r="Z1225" s="10">
        <v>42039</v>
      </c>
      <c r="AA1225" s="14" t="str">
        <f>TEXT(Table1[[#This Row],[Order Date]],"mmmm")</f>
        <v>February</v>
      </c>
      <c r="AB1225" s="8" t="str">
        <f>TEXT(Table1[[#This Row],[Order Date]],"yyyy")</f>
        <v>2015</v>
      </c>
      <c r="AC1225" s="10">
        <v>42043</v>
      </c>
      <c r="AD1225" s="2">
        <v>-157.56</v>
      </c>
      <c r="AE1225" s="2">
        <v>5</v>
      </c>
      <c r="AF1225" s="2">
        <v>169.46</v>
      </c>
      <c r="AG1225" s="2">
        <v>86051</v>
      </c>
      <c r="AH1225" s="7" t="str">
        <f>IF(COUNTIF(Returns!$A$2:$A$1635,Orders!AG1225)&gt;0,"Returned","Not Returned")</f>
        <v>Not Returned</v>
      </c>
    </row>
    <row r="1226" spans="5:34" ht="12.75" customHeight="1" thickTop="1" thickBot="1">
      <c r="E1226" s="11">
        <v>24434</v>
      </c>
      <c r="F1226" s="12" t="s">
        <v>47</v>
      </c>
      <c r="G1226" s="12">
        <v>0.04</v>
      </c>
      <c r="H1226" s="12">
        <v>296.18</v>
      </c>
      <c r="I1226" s="12">
        <v>154.12</v>
      </c>
      <c r="J1226" s="12">
        <v>2204</v>
      </c>
      <c r="K1226" s="7" t="str">
        <f>IF(COUNTIF(Table1[Customer ID],Table1[[#This Row],[Customer ID]])&gt;1,"Repeat Customer","One-Time Customer")</f>
        <v>Repeat Customer</v>
      </c>
      <c r="L1226" s="12" t="s">
        <v>2103</v>
      </c>
      <c r="M1226" s="12" t="s">
        <v>39</v>
      </c>
      <c r="N1226" s="12" t="s">
        <v>114</v>
      </c>
      <c r="O1226" s="12" t="s">
        <v>41</v>
      </c>
      <c r="P1226" s="12" t="s">
        <v>152</v>
      </c>
      <c r="Q1226" s="12" t="s">
        <v>121</v>
      </c>
      <c r="R1226" s="12" t="s">
        <v>153</v>
      </c>
      <c r="S1226" s="12">
        <v>0.76</v>
      </c>
      <c r="T1226" s="7">
        <f>Table1[[#This Row],[Profit]]/Table1[[#This Row],[Sales]]</f>
        <v>-1.525593087522451E-2</v>
      </c>
      <c r="U1226" s="12" t="s">
        <v>33</v>
      </c>
      <c r="V1226" s="12" t="s">
        <v>61</v>
      </c>
      <c r="W1226" s="12" t="s">
        <v>62</v>
      </c>
      <c r="X1226" s="12" t="s">
        <v>2104</v>
      </c>
      <c r="Y1226" s="12">
        <v>55337</v>
      </c>
      <c r="Z1226" s="13">
        <v>42045</v>
      </c>
      <c r="AA1226" s="14" t="str">
        <f>TEXT(Table1[[#This Row],[Order Date]],"mmmm")</f>
        <v>February</v>
      </c>
      <c r="AB1226" s="8" t="str">
        <f>TEXT(Table1[[#This Row],[Order Date]],"yyyy")</f>
        <v>2015</v>
      </c>
      <c r="AC1226" s="13">
        <v>42046</v>
      </c>
      <c r="AD1226" s="12">
        <v>-87.998040000000003</v>
      </c>
      <c r="AE1226" s="12">
        <v>20</v>
      </c>
      <c r="AF1226" s="12">
        <v>5768.12</v>
      </c>
      <c r="AG1226" s="12">
        <v>86053</v>
      </c>
      <c r="AH1226" s="7" t="str">
        <f>IF(COUNTIF(Returns!$A$2:$A$1635,Orders!AG1226)&gt;0,"Returned","Not Returned")</f>
        <v>Not Returned</v>
      </c>
    </row>
    <row r="1227" spans="5:34" ht="12.75" customHeight="1" thickTop="1" thickBot="1">
      <c r="E1227" s="9">
        <v>18164</v>
      </c>
      <c r="F1227" s="2" t="s">
        <v>25</v>
      </c>
      <c r="G1227" s="2">
        <v>0.03</v>
      </c>
      <c r="H1227" s="2">
        <v>28.48</v>
      </c>
      <c r="I1227" s="2">
        <v>1.99</v>
      </c>
      <c r="J1227" s="2">
        <v>2206</v>
      </c>
      <c r="K1227" s="7" t="str">
        <f>IF(COUNTIF(Table1[Customer ID],Table1[[#This Row],[Customer ID]])&gt;1,"Repeat Customer","One-Time Customer")</f>
        <v>Repeat Customer</v>
      </c>
      <c r="L1227" s="2" t="s">
        <v>2105</v>
      </c>
      <c r="M1227" s="2" t="s">
        <v>49</v>
      </c>
      <c r="N1227" s="2" t="s">
        <v>114</v>
      </c>
      <c r="O1227" s="2" t="s">
        <v>77</v>
      </c>
      <c r="P1227" s="2" t="s">
        <v>180</v>
      </c>
      <c r="Q1227" s="2" t="s">
        <v>51</v>
      </c>
      <c r="R1227" s="2" t="s">
        <v>407</v>
      </c>
      <c r="S1227" s="2">
        <v>0.4</v>
      </c>
      <c r="T1227" s="7">
        <f>Table1[[#This Row],[Profit]]/Table1[[#This Row],[Sales]]</f>
        <v>-0.63874027149321266</v>
      </c>
      <c r="U1227" s="2" t="s">
        <v>33</v>
      </c>
      <c r="V1227" s="2" t="s">
        <v>61</v>
      </c>
      <c r="W1227" s="2" t="s">
        <v>330</v>
      </c>
      <c r="X1227" s="2" t="s">
        <v>2106</v>
      </c>
      <c r="Y1227" s="2">
        <v>50501</v>
      </c>
      <c r="Z1227" s="10">
        <v>42009</v>
      </c>
      <c r="AA1227" s="14" t="str">
        <f>TEXT(Table1[[#This Row],[Order Date]],"mmmm")</f>
        <v>January</v>
      </c>
      <c r="AB1227" s="8" t="str">
        <f>TEXT(Table1[[#This Row],[Order Date]],"yyyy")</f>
        <v>2015</v>
      </c>
      <c r="AC1227" s="10">
        <v>42010</v>
      </c>
      <c r="AD1227" s="2">
        <v>-35.290399999999998</v>
      </c>
      <c r="AE1227" s="2">
        <v>2</v>
      </c>
      <c r="AF1227" s="2">
        <v>55.25</v>
      </c>
      <c r="AG1227" s="2">
        <v>86258</v>
      </c>
      <c r="AH1227" s="7" t="str">
        <f>IF(COUNTIF(Returns!$A$2:$A$1635,Orders!AG1227)&gt;0,"Returned","Not Returned")</f>
        <v>Not Returned</v>
      </c>
    </row>
    <row r="1228" spans="5:34" ht="12.75" customHeight="1" thickTop="1" thickBot="1">
      <c r="E1228" s="11">
        <v>18165</v>
      </c>
      <c r="F1228" s="12" t="s">
        <v>25</v>
      </c>
      <c r="G1228" s="12">
        <v>0.01</v>
      </c>
      <c r="H1228" s="12">
        <v>205.99</v>
      </c>
      <c r="I1228" s="12">
        <v>5.99</v>
      </c>
      <c r="J1228" s="12">
        <v>2206</v>
      </c>
      <c r="K1228" s="7" t="str">
        <f>IF(COUNTIF(Table1[Customer ID],Table1[[#This Row],[Customer ID]])&gt;1,"Repeat Customer","One-Time Customer")</f>
        <v>Repeat Customer</v>
      </c>
      <c r="L1228" s="12" t="s">
        <v>2105</v>
      </c>
      <c r="M1228" s="12" t="s">
        <v>49</v>
      </c>
      <c r="N1228" s="12" t="s">
        <v>114</v>
      </c>
      <c r="O1228" s="12" t="s">
        <v>77</v>
      </c>
      <c r="P1228" s="12" t="s">
        <v>78</v>
      </c>
      <c r="Q1228" s="12" t="s">
        <v>59</v>
      </c>
      <c r="R1228" s="12" t="s">
        <v>2107</v>
      </c>
      <c r="S1228" s="12">
        <v>0.59</v>
      </c>
      <c r="T1228" s="7">
        <f>Table1[[#This Row],[Profit]]/Table1[[#This Row],[Sales]]</f>
        <v>-0.13585065853924022</v>
      </c>
      <c r="U1228" s="12" t="s">
        <v>33</v>
      </c>
      <c r="V1228" s="12" t="s">
        <v>61</v>
      </c>
      <c r="W1228" s="12" t="s">
        <v>330</v>
      </c>
      <c r="X1228" s="12" t="s">
        <v>2106</v>
      </c>
      <c r="Y1228" s="12">
        <v>50501</v>
      </c>
      <c r="Z1228" s="13">
        <v>42009</v>
      </c>
      <c r="AA1228" s="14" t="str">
        <f>TEXT(Table1[[#This Row],[Order Date]],"mmmm")</f>
        <v>January</v>
      </c>
      <c r="AB1228" s="8" t="str">
        <f>TEXT(Table1[[#This Row],[Order Date]],"yyyy")</f>
        <v>2015</v>
      </c>
      <c r="AC1228" s="13">
        <v>42011</v>
      </c>
      <c r="AD1228" s="12">
        <v>-74.883600000000001</v>
      </c>
      <c r="AE1228" s="12">
        <v>3</v>
      </c>
      <c r="AF1228" s="12">
        <v>551.22</v>
      </c>
      <c r="AG1228" s="12">
        <v>86258</v>
      </c>
      <c r="AH1228" s="7" t="str">
        <f>IF(COUNTIF(Returns!$A$2:$A$1635,Orders!AG1228)&gt;0,"Returned","Not Returned")</f>
        <v>Not Returned</v>
      </c>
    </row>
    <row r="1229" spans="5:34" ht="12.75" customHeight="1" thickTop="1" thickBot="1">
      <c r="E1229" s="9">
        <v>23317</v>
      </c>
      <c r="F1229" s="2" t="s">
        <v>106</v>
      </c>
      <c r="G1229" s="2">
        <v>0.06</v>
      </c>
      <c r="H1229" s="2">
        <v>6.98</v>
      </c>
      <c r="I1229" s="2">
        <v>1.6</v>
      </c>
      <c r="J1229" s="2">
        <v>2209</v>
      </c>
      <c r="K1229" s="7" t="str">
        <f>IF(COUNTIF(Table1[Customer ID],Table1[[#This Row],[Customer ID]])&gt;1,"Repeat Customer","One-Time Customer")</f>
        <v>One-Time Customer</v>
      </c>
      <c r="L1229" s="2" t="s">
        <v>2108</v>
      </c>
      <c r="M1229" s="2" t="s">
        <v>49</v>
      </c>
      <c r="N1229" s="2" t="s">
        <v>40</v>
      </c>
      <c r="O1229" s="2" t="s">
        <v>29</v>
      </c>
      <c r="P1229" s="2" t="s">
        <v>93</v>
      </c>
      <c r="Q1229" s="2" t="s">
        <v>31</v>
      </c>
      <c r="R1229" s="2" t="s">
        <v>955</v>
      </c>
      <c r="S1229" s="2">
        <v>0.38</v>
      </c>
      <c r="T1229" s="7">
        <f>Table1[[#This Row],[Profit]]/Table1[[#This Row],[Sales]]</f>
        <v>-1.1683069224353628</v>
      </c>
      <c r="U1229" s="2" t="s">
        <v>33</v>
      </c>
      <c r="V1229" s="2" t="s">
        <v>136</v>
      </c>
      <c r="W1229" s="2" t="s">
        <v>387</v>
      </c>
      <c r="X1229" s="2" t="s">
        <v>2109</v>
      </c>
      <c r="Y1229" s="2">
        <v>30337</v>
      </c>
      <c r="Z1229" s="10">
        <v>42026</v>
      </c>
      <c r="AA1229" s="14" t="str">
        <f>TEXT(Table1[[#This Row],[Order Date]],"mmmm")</f>
        <v>January</v>
      </c>
      <c r="AB1229" s="8" t="str">
        <f>TEXT(Table1[[#This Row],[Order Date]],"yyyy")</f>
        <v>2015</v>
      </c>
      <c r="AC1229" s="10">
        <v>42033</v>
      </c>
      <c r="AD1229" s="2">
        <v>-98.056000000000012</v>
      </c>
      <c r="AE1229" s="2">
        <v>12</v>
      </c>
      <c r="AF1229" s="2">
        <v>83.93</v>
      </c>
      <c r="AG1229" s="2">
        <v>88030</v>
      </c>
      <c r="AH1229" s="7" t="str">
        <f>IF(COUNTIF(Returns!$A$2:$A$1635,Orders!AG1229)&gt;0,"Returned","Not Returned")</f>
        <v>Not Returned</v>
      </c>
    </row>
    <row r="1230" spans="5:34" ht="12.75" customHeight="1" thickTop="1" thickBot="1">
      <c r="E1230" s="11">
        <v>19914</v>
      </c>
      <c r="F1230" s="12" t="s">
        <v>37</v>
      </c>
      <c r="G1230" s="12">
        <v>0.08</v>
      </c>
      <c r="H1230" s="12">
        <v>95.99</v>
      </c>
      <c r="I1230" s="12">
        <v>35</v>
      </c>
      <c r="J1230" s="12">
        <v>2211</v>
      </c>
      <c r="K1230" s="7" t="str">
        <f>IF(COUNTIF(Table1[Customer ID],Table1[[#This Row],[Customer ID]])&gt;1,"Repeat Customer","One-Time Customer")</f>
        <v>One-Time Customer</v>
      </c>
      <c r="L1230" s="12" t="s">
        <v>2110</v>
      </c>
      <c r="M1230" s="12" t="s">
        <v>27</v>
      </c>
      <c r="N1230" s="12" t="s">
        <v>40</v>
      </c>
      <c r="O1230" s="12" t="s">
        <v>29</v>
      </c>
      <c r="P1230" s="12" t="s">
        <v>141</v>
      </c>
      <c r="Q1230" s="12" t="s">
        <v>236</v>
      </c>
      <c r="R1230" s="12" t="s">
        <v>2111</v>
      </c>
      <c r="S1230" s="12"/>
      <c r="T1230" s="7">
        <f>Table1[[#This Row],[Profit]]/Table1[[#This Row],[Sales]]</f>
        <v>-2.1931524654425418</v>
      </c>
      <c r="U1230" s="12" t="s">
        <v>33</v>
      </c>
      <c r="V1230" s="12" t="s">
        <v>53</v>
      </c>
      <c r="W1230" s="12" t="s">
        <v>415</v>
      </c>
      <c r="X1230" s="12" t="s">
        <v>2112</v>
      </c>
      <c r="Y1230" s="12">
        <v>20715</v>
      </c>
      <c r="Z1230" s="13">
        <v>42005</v>
      </c>
      <c r="AA1230" s="14" t="str">
        <f>TEXT(Table1[[#This Row],[Order Date]],"mmmm")</f>
        <v>January</v>
      </c>
      <c r="AB1230" s="8" t="str">
        <f>TEXT(Table1[[#This Row],[Order Date]],"yyyy")</f>
        <v>2015</v>
      </c>
      <c r="AC1230" s="13">
        <v>42007</v>
      </c>
      <c r="AD1230" s="12">
        <v>-425.20840000000004</v>
      </c>
      <c r="AE1230" s="12">
        <v>2</v>
      </c>
      <c r="AF1230" s="12">
        <v>193.88</v>
      </c>
      <c r="AG1230" s="12">
        <v>88028</v>
      </c>
      <c r="AH1230" s="7" t="str">
        <f>IF(COUNTIF(Returns!$A$2:$A$1635,Orders!AG1230)&gt;0,"Returned","Not Returned")</f>
        <v>Not Returned</v>
      </c>
    </row>
    <row r="1231" spans="5:34" ht="12.75" customHeight="1" thickTop="1" thickBot="1">
      <c r="E1231" s="9">
        <v>24756</v>
      </c>
      <c r="F1231" s="2" t="s">
        <v>25</v>
      </c>
      <c r="G1231" s="2">
        <v>0.09</v>
      </c>
      <c r="H1231" s="2">
        <v>199.99</v>
      </c>
      <c r="I1231" s="2">
        <v>24.49</v>
      </c>
      <c r="J1231" s="2">
        <v>2212</v>
      </c>
      <c r="K1231" s="7" t="str">
        <f>IF(COUNTIF(Table1[Customer ID],Table1[[#This Row],[Customer ID]])&gt;1,"Repeat Customer","One-Time Customer")</f>
        <v>One-Time Customer</v>
      </c>
      <c r="L1231" s="2" t="s">
        <v>2113</v>
      </c>
      <c r="M1231" s="2" t="s">
        <v>27</v>
      </c>
      <c r="N1231" s="2" t="s">
        <v>40</v>
      </c>
      <c r="O1231" s="2" t="s">
        <v>77</v>
      </c>
      <c r="P1231" s="2" t="s">
        <v>587</v>
      </c>
      <c r="Q1231" s="2" t="s">
        <v>236</v>
      </c>
      <c r="R1231" s="2" t="s">
        <v>1379</v>
      </c>
      <c r="S1231" s="2">
        <v>0.46</v>
      </c>
      <c r="T1231" s="7">
        <f>Table1[[#This Row],[Profit]]/Table1[[#This Row],[Sales]]</f>
        <v>0.63754607422368093</v>
      </c>
      <c r="U1231" s="2" t="s">
        <v>33</v>
      </c>
      <c r="V1231" s="2" t="s">
        <v>53</v>
      </c>
      <c r="W1231" s="2" t="s">
        <v>415</v>
      </c>
      <c r="X1231" s="2" t="s">
        <v>2114</v>
      </c>
      <c r="Y1231" s="2">
        <v>21228</v>
      </c>
      <c r="Z1231" s="10">
        <v>42113</v>
      </c>
      <c r="AA1231" s="14" t="str">
        <f>TEXT(Table1[[#This Row],[Order Date]],"mmmm")</f>
        <v>April</v>
      </c>
      <c r="AB1231" s="8" t="str">
        <f>TEXT(Table1[[#This Row],[Order Date]],"yyyy")</f>
        <v>2015</v>
      </c>
      <c r="AC1231" s="10">
        <v>42115</v>
      </c>
      <c r="AD1231" s="2">
        <v>631.33000000000004</v>
      </c>
      <c r="AE1231" s="2">
        <v>5</v>
      </c>
      <c r="AF1231" s="2">
        <v>990.25</v>
      </c>
      <c r="AG1231" s="2">
        <v>88029</v>
      </c>
      <c r="AH1231" s="7" t="str">
        <f>IF(COUNTIF(Returns!$A$2:$A$1635,Orders!AG1231)&gt;0,"Returned","Not Returned")</f>
        <v>Not Returned</v>
      </c>
    </row>
    <row r="1232" spans="5:34" ht="12.75" customHeight="1" thickTop="1" thickBot="1">
      <c r="E1232" s="11">
        <v>23512</v>
      </c>
      <c r="F1232" s="12" t="s">
        <v>106</v>
      </c>
      <c r="G1232" s="12">
        <v>7.0000000000000007E-2</v>
      </c>
      <c r="H1232" s="12">
        <v>3.28</v>
      </c>
      <c r="I1232" s="12">
        <v>3.97</v>
      </c>
      <c r="J1232" s="12">
        <v>2215</v>
      </c>
      <c r="K1232" s="7" t="str">
        <f>IF(COUNTIF(Table1[Customer ID],Table1[[#This Row],[Customer ID]])&gt;1,"Repeat Customer","One-Time Customer")</f>
        <v>One-Time Customer</v>
      </c>
      <c r="L1232" s="12" t="s">
        <v>2115</v>
      </c>
      <c r="M1232" s="12" t="s">
        <v>49</v>
      </c>
      <c r="N1232" s="12" t="s">
        <v>28</v>
      </c>
      <c r="O1232" s="12" t="s">
        <v>29</v>
      </c>
      <c r="P1232" s="12" t="s">
        <v>30</v>
      </c>
      <c r="Q1232" s="12" t="s">
        <v>31</v>
      </c>
      <c r="R1232" s="12" t="s">
        <v>1009</v>
      </c>
      <c r="S1232" s="12">
        <v>0.56000000000000005</v>
      </c>
      <c r="T1232" s="7">
        <f>Table1[[#This Row],[Profit]]/Table1[[#This Row],[Sales]]</f>
        <v>-1.5024390243902439</v>
      </c>
      <c r="U1232" s="12" t="s">
        <v>33</v>
      </c>
      <c r="V1232" s="12" t="s">
        <v>53</v>
      </c>
      <c r="W1232" s="12" t="s">
        <v>154</v>
      </c>
      <c r="X1232" s="12" t="s">
        <v>2116</v>
      </c>
      <c r="Y1232" s="12">
        <v>44646</v>
      </c>
      <c r="Z1232" s="13">
        <v>42178</v>
      </c>
      <c r="AA1232" s="14" t="str">
        <f>TEXT(Table1[[#This Row],[Order Date]],"mmmm")</f>
        <v>June</v>
      </c>
      <c r="AB1232" s="8" t="str">
        <f>TEXT(Table1[[#This Row],[Order Date]],"yyyy")</f>
        <v>2015</v>
      </c>
      <c r="AC1232" s="13">
        <v>42178</v>
      </c>
      <c r="AD1232" s="12">
        <v>-22.175999999999998</v>
      </c>
      <c r="AE1232" s="12">
        <v>4</v>
      </c>
      <c r="AF1232" s="12">
        <v>14.76</v>
      </c>
      <c r="AG1232" s="12">
        <v>90314</v>
      </c>
      <c r="AH1232" s="7" t="str">
        <f>IF(COUNTIF(Returns!$A$2:$A$1635,Orders!AG1232)&gt;0,"Returned","Not Returned")</f>
        <v>Not Returned</v>
      </c>
    </row>
    <row r="1233" spans="5:34" ht="12.75" customHeight="1" thickTop="1" thickBot="1">
      <c r="E1233" s="9">
        <v>23513</v>
      </c>
      <c r="F1233" s="2" t="s">
        <v>106</v>
      </c>
      <c r="G1233" s="2">
        <v>0.02</v>
      </c>
      <c r="H1233" s="2">
        <v>256.99</v>
      </c>
      <c r="I1233" s="2">
        <v>11.25</v>
      </c>
      <c r="J1233" s="2">
        <v>2216</v>
      </c>
      <c r="K1233" s="7" t="str">
        <f>IF(COUNTIF(Table1[Customer ID],Table1[[#This Row],[Customer ID]])&gt;1,"Repeat Customer","One-Time Customer")</f>
        <v>Repeat Customer</v>
      </c>
      <c r="L1233" s="2" t="s">
        <v>2117</v>
      </c>
      <c r="M1233" s="2" t="s">
        <v>49</v>
      </c>
      <c r="N1233" s="2" t="s">
        <v>28</v>
      </c>
      <c r="O1233" s="2" t="s">
        <v>77</v>
      </c>
      <c r="P1233" s="2" t="s">
        <v>180</v>
      </c>
      <c r="Q1233" s="2" t="s">
        <v>59</v>
      </c>
      <c r="R1233" s="2" t="s">
        <v>1336</v>
      </c>
      <c r="S1233" s="2">
        <v>0.51</v>
      </c>
      <c r="T1233" s="7">
        <f>Table1[[#This Row],[Profit]]/Table1[[#This Row],[Sales]]</f>
        <v>-0.26483598040670919</v>
      </c>
      <c r="U1233" s="2" t="s">
        <v>33</v>
      </c>
      <c r="V1233" s="2" t="s">
        <v>53</v>
      </c>
      <c r="W1233" s="2" t="s">
        <v>154</v>
      </c>
      <c r="X1233" s="2" t="s">
        <v>2118</v>
      </c>
      <c r="Y1233" s="2">
        <v>44256</v>
      </c>
      <c r="Z1233" s="10">
        <v>42178</v>
      </c>
      <c r="AA1233" s="14" t="str">
        <f>TEXT(Table1[[#This Row],[Order Date]],"mmmm")</f>
        <v>June</v>
      </c>
      <c r="AB1233" s="8" t="str">
        <f>TEXT(Table1[[#This Row],[Order Date]],"yyyy")</f>
        <v>2015</v>
      </c>
      <c r="AC1233" s="10">
        <v>42185</v>
      </c>
      <c r="AD1233" s="2">
        <v>-214.10399999999998</v>
      </c>
      <c r="AE1233" s="2">
        <v>3</v>
      </c>
      <c r="AF1233" s="2">
        <v>808.44</v>
      </c>
      <c r="AG1233" s="2">
        <v>90314</v>
      </c>
      <c r="AH1233" s="7" t="str">
        <f>IF(COUNTIF(Returns!$A$2:$A$1635,Orders!AG1233)&gt;0,"Returned","Not Returned")</f>
        <v>Not Returned</v>
      </c>
    </row>
    <row r="1234" spans="5:34" ht="12.75" customHeight="1" thickTop="1" thickBot="1">
      <c r="E1234" s="11">
        <v>23514</v>
      </c>
      <c r="F1234" s="12" t="s">
        <v>106</v>
      </c>
      <c r="G1234" s="12">
        <v>0.01</v>
      </c>
      <c r="H1234" s="12">
        <v>6.48</v>
      </c>
      <c r="I1234" s="12">
        <v>5.14</v>
      </c>
      <c r="J1234" s="12">
        <v>2216</v>
      </c>
      <c r="K1234" s="7" t="str">
        <f>IF(COUNTIF(Table1[Customer ID],Table1[[#This Row],[Customer ID]])&gt;1,"Repeat Customer","One-Time Customer")</f>
        <v>Repeat Customer</v>
      </c>
      <c r="L1234" s="12" t="s">
        <v>2117</v>
      </c>
      <c r="M1234" s="12" t="s">
        <v>49</v>
      </c>
      <c r="N1234" s="12" t="s">
        <v>28</v>
      </c>
      <c r="O1234" s="12" t="s">
        <v>29</v>
      </c>
      <c r="P1234" s="12" t="s">
        <v>93</v>
      </c>
      <c r="Q1234" s="12" t="s">
        <v>59</v>
      </c>
      <c r="R1234" s="12" t="s">
        <v>938</v>
      </c>
      <c r="S1234" s="12">
        <v>0.37</v>
      </c>
      <c r="T1234" s="7">
        <f>Table1[[#This Row],[Profit]]/Table1[[#This Row],[Sales]]</f>
        <v>-0.39958463136033229</v>
      </c>
      <c r="U1234" s="12" t="s">
        <v>33</v>
      </c>
      <c r="V1234" s="12" t="s">
        <v>53</v>
      </c>
      <c r="W1234" s="12" t="s">
        <v>154</v>
      </c>
      <c r="X1234" s="12" t="s">
        <v>2118</v>
      </c>
      <c r="Y1234" s="12">
        <v>44256</v>
      </c>
      <c r="Z1234" s="13">
        <v>42178</v>
      </c>
      <c r="AA1234" s="14" t="str">
        <f>TEXT(Table1[[#This Row],[Order Date]],"mmmm")</f>
        <v>June</v>
      </c>
      <c r="AB1234" s="8" t="str">
        <f>TEXT(Table1[[#This Row],[Order Date]],"yyyy")</f>
        <v>2015</v>
      </c>
      <c r="AC1234" s="13">
        <v>42180</v>
      </c>
      <c r="AD1234" s="12">
        <v>-26.936</v>
      </c>
      <c r="AE1234" s="12">
        <v>10</v>
      </c>
      <c r="AF1234" s="12">
        <v>67.41</v>
      </c>
      <c r="AG1234" s="12">
        <v>90314</v>
      </c>
      <c r="AH1234" s="7" t="str">
        <f>IF(COUNTIF(Returns!$A$2:$A$1635,Orders!AG1234)&gt;0,"Returned","Not Returned")</f>
        <v>Not Returned</v>
      </c>
    </row>
    <row r="1235" spans="5:34" ht="12.75" customHeight="1" thickTop="1" thickBot="1">
      <c r="E1235" s="9">
        <v>22712</v>
      </c>
      <c r="F1235" s="2" t="s">
        <v>106</v>
      </c>
      <c r="G1235" s="2">
        <v>0.09</v>
      </c>
      <c r="H1235" s="2">
        <v>14.2</v>
      </c>
      <c r="I1235" s="2">
        <v>5.3</v>
      </c>
      <c r="J1235" s="2">
        <v>2220</v>
      </c>
      <c r="K1235" s="7" t="str">
        <f>IF(COUNTIF(Table1[Customer ID],Table1[[#This Row],[Customer ID]])&gt;1,"Repeat Customer","One-Time Customer")</f>
        <v>One-Time Customer</v>
      </c>
      <c r="L1235" s="2" t="s">
        <v>2119</v>
      </c>
      <c r="M1235" s="2" t="s">
        <v>49</v>
      </c>
      <c r="N1235" s="2" t="s">
        <v>114</v>
      </c>
      <c r="O1235" s="2" t="s">
        <v>41</v>
      </c>
      <c r="P1235" s="2" t="s">
        <v>50</v>
      </c>
      <c r="Q1235" s="2" t="s">
        <v>31</v>
      </c>
      <c r="R1235" s="2" t="s">
        <v>730</v>
      </c>
      <c r="S1235" s="2">
        <v>0.46</v>
      </c>
      <c r="T1235" s="7">
        <f>Table1[[#This Row],[Profit]]/Table1[[#This Row],[Sales]]</f>
        <v>-5.8956063907044305</v>
      </c>
      <c r="U1235" s="2" t="s">
        <v>33</v>
      </c>
      <c r="V1235" s="2" t="s">
        <v>136</v>
      </c>
      <c r="W1235" s="2" t="s">
        <v>362</v>
      </c>
      <c r="X1235" s="2" t="s">
        <v>2120</v>
      </c>
      <c r="Y1235" s="2">
        <v>34787</v>
      </c>
      <c r="Z1235" s="10">
        <v>42063</v>
      </c>
      <c r="AA1235" s="14" t="str">
        <f>TEXT(Table1[[#This Row],[Order Date]],"mmmm")</f>
        <v>February</v>
      </c>
      <c r="AB1235" s="8" t="str">
        <f>TEXT(Table1[[#This Row],[Order Date]],"yyyy")</f>
        <v>2015</v>
      </c>
      <c r="AC1235" s="10">
        <v>42064</v>
      </c>
      <c r="AD1235" s="2">
        <v>-324.73</v>
      </c>
      <c r="AE1235" s="2">
        <v>4</v>
      </c>
      <c r="AF1235" s="2">
        <v>55.08</v>
      </c>
      <c r="AG1235" s="2">
        <v>91036</v>
      </c>
      <c r="AH1235" s="7" t="str">
        <f>IF(COUNTIF(Returns!$A$2:$A$1635,Orders!AG1235)&gt;0,"Returned","Not Returned")</f>
        <v>Not Returned</v>
      </c>
    </row>
    <row r="1236" spans="5:34" ht="12.75" customHeight="1" thickTop="1" thickBot="1">
      <c r="E1236" s="11">
        <v>24113</v>
      </c>
      <c r="F1236" s="12" t="s">
        <v>47</v>
      </c>
      <c r="G1236" s="12">
        <v>0</v>
      </c>
      <c r="H1236" s="12">
        <v>100.89</v>
      </c>
      <c r="I1236" s="12">
        <v>42</v>
      </c>
      <c r="J1236" s="12">
        <v>2225</v>
      </c>
      <c r="K1236" s="7" t="str">
        <f>IF(COUNTIF(Table1[Customer ID],Table1[[#This Row],[Customer ID]])&gt;1,"Repeat Customer","One-Time Customer")</f>
        <v>One-Time Customer</v>
      </c>
      <c r="L1236" s="12" t="s">
        <v>2121</v>
      </c>
      <c r="M1236" s="12" t="s">
        <v>39</v>
      </c>
      <c r="N1236" s="12" t="s">
        <v>58</v>
      </c>
      <c r="O1236" s="12" t="s">
        <v>41</v>
      </c>
      <c r="P1236" s="12" t="s">
        <v>42</v>
      </c>
      <c r="Q1236" s="12" t="s">
        <v>43</v>
      </c>
      <c r="R1236" s="12" t="s">
        <v>2122</v>
      </c>
      <c r="S1236" s="12">
        <v>0.61</v>
      </c>
      <c r="T1236" s="7">
        <f>Table1[[#This Row],[Profit]]/Table1[[#This Row],[Sales]]</f>
        <v>0.93284663362580922</v>
      </c>
      <c r="U1236" s="12" t="s">
        <v>33</v>
      </c>
      <c r="V1236" s="12" t="s">
        <v>34</v>
      </c>
      <c r="W1236" s="12" t="s">
        <v>366</v>
      </c>
      <c r="X1236" s="12" t="s">
        <v>2123</v>
      </c>
      <c r="Y1236" s="12">
        <v>88240</v>
      </c>
      <c r="Z1236" s="13">
        <v>42056</v>
      </c>
      <c r="AA1236" s="14" t="str">
        <f>TEXT(Table1[[#This Row],[Order Date]],"mmmm")</f>
        <v>February</v>
      </c>
      <c r="AB1236" s="8" t="str">
        <f>TEXT(Table1[[#This Row],[Order Date]],"yyyy")</f>
        <v>2015</v>
      </c>
      <c r="AC1236" s="13">
        <v>42057</v>
      </c>
      <c r="AD1236" s="12">
        <v>1500.12</v>
      </c>
      <c r="AE1236" s="12">
        <v>15</v>
      </c>
      <c r="AF1236" s="12">
        <v>1608.11</v>
      </c>
      <c r="AG1236" s="12">
        <v>89970</v>
      </c>
      <c r="AH1236" s="7" t="str">
        <f>IF(COUNTIF(Returns!$A$2:$A$1635,Orders!AG1236)&gt;0,"Returned","Not Returned")</f>
        <v>Not Returned</v>
      </c>
    </row>
    <row r="1237" spans="5:34" ht="12.75" customHeight="1" thickTop="1" thickBot="1">
      <c r="E1237" s="9">
        <v>18820</v>
      </c>
      <c r="F1237" s="2" t="s">
        <v>106</v>
      </c>
      <c r="G1237" s="2">
        <v>0.01</v>
      </c>
      <c r="H1237" s="2">
        <v>13.43</v>
      </c>
      <c r="I1237" s="2">
        <v>5.5</v>
      </c>
      <c r="J1237" s="2">
        <v>2240</v>
      </c>
      <c r="K1237" s="7" t="str">
        <f>IF(COUNTIF(Table1[Customer ID],Table1[[#This Row],[Customer ID]])&gt;1,"Repeat Customer","One-Time Customer")</f>
        <v>One-Time Customer</v>
      </c>
      <c r="L1237" s="2" t="s">
        <v>2124</v>
      </c>
      <c r="M1237" s="2" t="s">
        <v>27</v>
      </c>
      <c r="N1237" s="2" t="s">
        <v>28</v>
      </c>
      <c r="O1237" s="2" t="s">
        <v>29</v>
      </c>
      <c r="P1237" s="2" t="s">
        <v>141</v>
      </c>
      <c r="Q1237" s="2" t="s">
        <v>59</v>
      </c>
      <c r="R1237" s="2" t="s">
        <v>1702</v>
      </c>
      <c r="S1237" s="2">
        <v>0.56999999999999995</v>
      </c>
      <c r="T1237" s="7">
        <f>Table1[[#This Row],[Profit]]/Table1[[#This Row],[Sales]]</f>
        <v>-3.1380631578947371</v>
      </c>
      <c r="U1237" s="2" t="s">
        <v>33</v>
      </c>
      <c r="V1237" s="2" t="s">
        <v>136</v>
      </c>
      <c r="W1237" s="2" t="s">
        <v>362</v>
      </c>
      <c r="X1237" s="2" t="s">
        <v>2125</v>
      </c>
      <c r="Y1237" s="2">
        <v>33801</v>
      </c>
      <c r="Z1237" s="10">
        <v>42100</v>
      </c>
      <c r="AA1237" s="14" t="str">
        <f>TEXT(Table1[[#This Row],[Order Date]],"mmmm")</f>
        <v>April</v>
      </c>
      <c r="AB1237" s="8" t="str">
        <f>TEXT(Table1[[#This Row],[Order Date]],"yyyy")</f>
        <v>2015</v>
      </c>
      <c r="AC1237" s="10">
        <v>42107</v>
      </c>
      <c r="AD1237" s="2">
        <v>-313.02180000000004</v>
      </c>
      <c r="AE1237" s="2">
        <v>7</v>
      </c>
      <c r="AF1237" s="2">
        <v>99.75</v>
      </c>
      <c r="AG1237" s="2">
        <v>89102</v>
      </c>
      <c r="AH1237" s="7" t="str">
        <f>IF(COUNTIF(Returns!$A$2:$A$1635,Orders!AG1237)&gt;0,"Returned","Not Returned")</f>
        <v>Not Returned</v>
      </c>
    </row>
    <row r="1238" spans="5:34" ht="12.75" customHeight="1" thickTop="1" thickBot="1">
      <c r="E1238" s="11">
        <v>24121</v>
      </c>
      <c r="F1238" s="12" t="s">
        <v>106</v>
      </c>
      <c r="G1238" s="12">
        <v>0</v>
      </c>
      <c r="H1238" s="12">
        <v>2.08</v>
      </c>
      <c r="I1238" s="12">
        <v>5.33</v>
      </c>
      <c r="J1238" s="12">
        <v>2250</v>
      </c>
      <c r="K1238" s="7" t="str">
        <f>IF(COUNTIF(Table1[Customer ID],Table1[[#This Row],[Customer ID]])&gt;1,"Repeat Customer","One-Time Customer")</f>
        <v>One-Time Customer</v>
      </c>
      <c r="L1238" s="12" t="s">
        <v>2126</v>
      </c>
      <c r="M1238" s="12" t="s">
        <v>49</v>
      </c>
      <c r="N1238" s="12" t="s">
        <v>40</v>
      </c>
      <c r="O1238" s="12" t="s">
        <v>41</v>
      </c>
      <c r="P1238" s="12" t="s">
        <v>50</v>
      </c>
      <c r="Q1238" s="12" t="s">
        <v>59</v>
      </c>
      <c r="R1238" s="12" t="s">
        <v>744</v>
      </c>
      <c r="S1238" s="12">
        <v>0.43</v>
      </c>
      <c r="T1238" s="7">
        <f>Table1[[#This Row],[Profit]]/Table1[[#This Row],[Sales]]</f>
        <v>-3.7454425209103293</v>
      </c>
      <c r="U1238" s="12" t="s">
        <v>33</v>
      </c>
      <c r="V1238" s="12" t="s">
        <v>53</v>
      </c>
      <c r="W1238" s="12" t="s">
        <v>234</v>
      </c>
      <c r="X1238" s="12" t="s">
        <v>2127</v>
      </c>
      <c r="Y1238" s="12">
        <v>16801</v>
      </c>
      <c r="Z1238" s="13">
        <v>42107</v>
      </c>
      <c r="AA1238" s="14" t="str">
        <f>TEXT(Table1[[#This Row],[Order Date]],"mmmm")</f>
        <v>April</v>
      </c>
      <c r="AB1238" s="8" t="str">
        <f>TEXT(Table1[[#This Row],[Order Date]],"yyyy")</f>
        <v>2015</v>
      </c>
      <c r="AC1238" s="13">
        <v>42114</v>
      </c>
      <c r="AD1238" s="12">
        <v>-192.5532</v>
      </c>
      <c r="AE1238" s="12">
        <v>22</v>
      </c>
      <c r="AF1238" s="12">
        <v>51.41</v>
      </c>
      <c r="AG1238" s="12">
        <v>86699</v>
      </c>
      <c r="AH1238" s="7" t="str">
        <f>IF(COUNTIF(Returns!$A$2:$A$1635,Orders!AG1238)&gt;0,"Returned","Not Returned")</f>
        <v>Not Returned</v>
      </c>
    </row>
    <row r="1239" spans="5:34" ht="12.75" customHeight="1" thickTop="1" thickBot="1">
      <c r="E1239" s="9">
        <v>25440</v>
      </c>
      <c r="F1239" s="2" t="s">
        <v>106</v>
      </c>
      <c r="G1239" s="2">
        <v>0.1</v>
      </c>
      <c r="H1239" s="2">
        <v>6.3</v>
      </c>
      <c r="I1239" s="2">
        <v>0.5</v>
      </c>
      <c r="J1239" s="2">
        <v>2254</v>
      </c>
      <c r="K1239" s="7" t="str">
        <f>IF(COUNTIF(Table1[Customer ID],Table1[[#This Row],[Customer ID]])&gt;1,"Repeat Customer","One-Time Customer")</f>
        <v>Repeat Customer</v>
      </c>
      <c r="L1239" s="2" t="s">
        <v>2128</v>
      </c>
      <c r="M1239" s="2" t="s">
        <v>49</v>
      </c>
      <c r="N1239" s="2" t="s">
        <v>28</v>
      </c>
      <c r="O1239" s="2" t="s">
        <v>29</v>
      </c>
      <c r="P1239" s="2" t="s">
        <v>134</v>
      </c>
      <c r="Q1239" s="2" t="s">
        <v>59</v>
      </c>
      <c r="R1239" s="2" t="s">
        <v>1158</v>
      </c>
      <c r="S1239" s="2">
        <v>0.39</v>
      </c>
      <c r="T1239" s="7">
        <f>Table1[[#This Row],[Profit]]/Table1[[#This Row],[Sales]]</f>
        <v>-6.7561408614668226</v>
      </c>
      <c r="U1239" s="2" t="s">
        <v>33</v>
      </c>
      <c r="V1239" s="2" t="s">
        <v>136</v>
      </c>
      <c r="W1239" s="2" t="s">
        <v>613</v>
      </c>
      <c r="X1239" s="2" t="s">
        <v>2129</v>
      </c>
      <c r="Y1239" s="2">
        <v>42003</v>
      </c>
      <c r="Z1239" s="10">
        <v>42031</v>
      </c>
      <c r="AA1239" s="14" t="str">
        <f>TEXT(Table1[[#This Row],[Order Date]],"mmmm")</f>
        <v>January</v>
      </c>
      <c r="AB1239" s="8" t="str">
        <f>TEXT(Table1[[#This Row],[Order Date]],"yyyy")</f>
        <v>2015</v>
      </c>
      <c r="AC1239" s="10">
        <v>42036</v>
      </c>
      <c r="AD1239" s="2">
        <v>-464.28200000000004</v>
      </c>
      <c r="AE1239" s="2">
        <v>12</v>
      </c>
      <c r="AF1239" s="2">
        <v>68.72</v>
      </c>
      <c r="AG1239" s="2">
        <v>89278</v>
      </c>
      <c r="AH1239" s="7" t="str">
        <f>IF(COUNTIF(Returns!$A$2:$A$1635,Orders!AG1239)&gt;0,"Returned","Not Returned")</f>
        <v>Not Returned</v>
      </c>
    </row>
    <row r="1240" spans="5:34" ht="12.75" customHeight="1" thickTop="1" thickBot="1">
      <c r="E1240" s="11">
        <v>20639</v>
      </c>
      <c r="F1240" s="12" t="s">
        <v>25</v>
      </c>
      <c r="G1240" s="12">
        <v>0.1</v>
      </c>
      <c r="H1240" s="12">
        <v>48.91</v>
      </c>
      <c r="I1240" s="12">
        <v>5.97</v>
      </c>
      <c r="J1240" s="12">
        <v>2254</v>
      </c>
      <c r="K1240" s="7" t="str">
        <f>IF(COUNTIF(Table1[Customer ID],Table1[[#This Row],[Customer ID]])&gt;1,"Repeat Customer","One-Time Customer")</f>
        <v>Repeat Customer</v>
      </c>
      <c r="L1240" s="12" t="s">
        <v>2128</v>
      </c>
      <c r="M1240" s="12" t="s">
        <v>49</v>
      </c>
      <c r="N1240" s="12" t="s">
        <v>28</v>
      </c>
      <c r="O1240" s="12" t="s">
        <v>29</v>
      </c>
      <c r="P1240" s="12" t="s">
        <v>93</v>
      </c>
      <c r="Q1240" s="12" t="s">
        <v>59</v>
      </c>
      <c r="R1240" s="12" t="s">
        <v>2130</v>
      </c>
      <c r="S1240" s="12">
        <v>0.38</v>
      </c>
      <c r="T1240" s="7">
        <f>Table1[[#This Row],[Profit]]/Table1[[#This Row],[Sales]]</f>
        <v>0.25323671965878242</v>
      </c>
      <c r="U1240" s="12" t="s">
        <v>33</v>
      </c>
      <c r="V1240" s="12" t="s">
        <v>136</v>
      </c>
      <c r="W1240" s="12" t="s">
        <v>613</v>
      </c>
      <c r="X1240" s="12" t="s">
        <v>2129</v>
      </c>
      <c r="Y1240" s="12">
        <v>42003</v>
      </c>
      <c r="Z1240" s="13">
        <v>42122</v>
      </c>
      <c r="AA1240" s="14" t="str">
        <f>TEXT(Table1[[#This Row],[Order Date]],"mmmm")</f>
        <v>April</v>
      </c>
      <c r="AB1240" s="8" t="str">
        <f>TEXT(Table1[[#This Row],[Order Date]],"yyyy")</f>
        <v>2015</v>
      </c>
      <c r="AC1240" s="13">
        <v>42124</v>
      </c>
      <c r="AD1240" s="12">
        <v>156.74339999999998</v>
      </c>
      <c r="AE1240" s="12">
        <v>14</v>
      </c>
      <c r="AF1240" s="12">
        <v>618.96</v>
      </c>
      <c r="AG1240" s="12">
        <v>89279</v>
      </c>
      <c r="AH1240" s="7" t="str">
        <f>IF(COUNTIF(Returns!$A$2:$A$1635,Orders!AG1240)&gt;0,"Returned","Not Returned")</f>
        <v>Not Returned</v>
      </c>
    </row>
    <row r="1241" spans="5:34" ht="12.75" customHeight="1" thickTop="1" thickBot="1">
      <c r="E1241" s="9">
        <v>20640</v>
      </c>
      <c r="F1241" s="2" t="s">
        <v>25</v>
      </c>
      <c r="G1241" s="2">
        <v>0.08</v>
      </c>
      <c r="H1241" s="2">
        <v>5.98</v>
      </c>
      <c r="I1241" s="2">
        <v>5.46</v>
      </c>
      <c r="J1241" s="2">
        <v>2254</v>
      </c>
      <c r="K1241" s="7" t="str">
        <f>IF(COUNTIF(Table1[Customer ID],Table1[[#This Row],[Customer ID]])&gt;1,"Repeat Customer","One-Time Customer")</f>
        <v>Repeat Customer</v>
      </c>
      <c r="L1241" s="2" t="s">
        <v>2128</v>
      </c>
      <c r="M1241" s="2" t="s">
        <v>49</v>
      </c>
      <c r="N1241" s="2" t="s">
        <v>28</v>
      </c>
      <c r="O1241" s="2" t="s">
        <v>29</v>
      </c>
      <c r="P1241" s="2" t="s">
        <v>93</v>
      </c>
      <c r="Q1241" s="2" t="s">
        <v>59</v>
      </c>
      <c r="R1241" s="2" t="s">
        <v>1051</v>
      </c>
      <c r="S1241" s="2">
        <v>0.36</v>
      </c>
      <c r="T1241" s="7">
        <f>Table1[[#This Row],[Profit]]/Table1[[#This Row],[Sales]]</f>
        <v>1.42014444157854</v>
      </c>
      <c r="U1241" s="2" t="s">
        <v>33</v>
      </c>
      <c r="V1241" s="2" t="s">
        <v>136</v>
      </c>
      <c r="W1241" s="2" t="s">
        <v>613</v>
      </c>
      <c r="X1241" s="2" t="s">
        <v>2129</v>
      </c>
      <c r="Y1241" s="2">
        <v>42003</v>
      </c>
      <c r="Z1241" s="10">
        <v>42122</v>
      </c>
      <c r="AA1241" s="14" t="str">
        <f>TEXT(Table1[[#This Row],[Order Date]],"mmmm")</f>
        <v>April</v>
      </c>
      <c r="AB1241" s="8" t="str">
        <f>TEXT(Table1[[#This Row],[Order Date]],"yyyy")</f>
        <v>2015</v>
      </c>
      <c r="AC1241" s="10">
        <v>42122</v>
      </c>
      <c r="AD1241" s="2">
        <v>110.11799999999999</v>
      </c>
      <c r="AE1241" s="2">
        <v>13</v>
      </c>
      <c r="AF1241" s="2">
        <v>77.540000000000006</v>
      </c>
      <c r="AG1241" s="2">
        <v>89279</v>
      </c>
      <c r="AH1241" s="7" t="str">
        <f>IF(COUNTIF(Returns!$A$2:$A$1635,Orders!AG1241)&gt;0,"Returned","Not Returned")</f>
        <v>Not Returned</v>
      </c>
    </row>
    <row r="1242" spans="5:34" ht="12.75" customHeight="1" thickTop="1" thickBot="1">
      <c r="E1242" s="11">
        <v>19054</v>
      </c>
      <c r="F1242" s="12" t="s">
        <v>47</v>
      </c>
      <c r="G1242" s="12">
        <v>7.0000000000000007E-2</v>
      </c>
      <c r="H1242" s="12">
        <v>60.97</v>
      </c>
      <c r="I1242" s="12">
        <v>4.5</v>
      </c>
      <c r="J1242" s="12">
        <v>2256</v>
      </c>
      <c r="K1242" s="7" t="str">
        <f>IF(COUNTIF(Table1[Customer ID],Table1[[#This Row],[Customer ID]])&gt;1,"Repeat Customer","One-Time Customer")</f>
        <v>Repeat Customer</v>
      </c>
      <c r="L1242" s="12" t="s">
        <v>2131</v>
      </c>
      <c r="M1242" s="12" t="s">
        <v>27</v>
      </c>
      <c r="N1242" s="12" t="s">
        <v>28</v>
      </c>
      <c r="O1242" s="12" t="s">
        <v>29</v>
      </c>
      <c r="P1242" s="12" t="s">
        <v>257</v>
      </c>
      <c r="Q1242" s="12" t="s">
        <v>59</v>
      </c>
      <c r="R1242" s="12" t="s">
        <v>2132</v>
      </c>
      <c r="S1242" s="12">
        <v>0.56000000000000005</v>
      </c>
      <c r="T1242" s="7">
        <f>Table1[[#This Row],[Profit]]/Table1[[#This Row],[Sales]]</f>
        <v>-0.11773747650116111</v>
      </c>
      <c r="U1242" s="12" t="s">
        <v>33</v>
      </c>
      <c r="V1242" s="12" t="s">
        <v>136</v>
      </c>
      <c r="W1242" s="12" t="s">
        <v>322</v>
      </c>
      <c r="X1242" s="12" t="s">
        <v>2088</v>
      </c>
      <c r="Y1242" s="12">
        <v>28560</v>
      </c>
      <c r="Z1242" s="13">
        <v>42006</v>
      </c>
      <c r="AA1242" s="14" t="str">
        <f>TEXT(Table1[[#This Row],[Order Date]],"mmmm")</f>
        <v>January</v>
      </c>
      <c r="AB1242" s="8" t="str">
        <f>TEXT(Table1[[#This Row],[Order Date]],"yyyy")</f>
        <v>2015</v>
      </c>
      <c r="AC1242" s="13">
        <v>42008</v>
      </c>
      <c r="AD1242" s="12">
        <v>-42.588000000000001</v>
      </c>
      <c r="AE1242" s="12">
        <v>6</v>
      </c>
      <c r="AF1242" s="12">
        <v>361.72</v>
      </c>
      <c r="AG1242" s="12">
        <v>87963</v>
      </c>
      <c r="AH1242" s="7" t="str">
        <f>IF(COUNTIF(Returns!$A$2:$A$1635,Orders!AG1242)&gt;0,"Returned","Not Returned")</f>
        <v>Not Returned</v>
      </c>
    </row>
    <row r="1243" spans="5:34" ht="12.75" customHeight="1" thickTop="1" thickBot="1">
      <c r="E1243" s="9">
        <v>18652</v>
      </c>
      <c r="F1243" s="2" t="s">
        <v>56</v>
      </c>
      <c r="G1243" s="2">
        <v>7.0000000000000007E-2</v>
      </c>
      <c r="H1243" s="2">
        <v>70.98</v>
      </c>
      <c r="I1243" s="2">
        <v>30</v>
      </c>
      <c r="J1243" s="2">
        <v>2256</v>
      </c>
      <c r="K1243" s="7" t="str">
        <f>IF(COUNTIF(Table1[Customer ID],Table1[[#This Row],[Customer ID]])&gt;1,"Repeat Customer","One-Time Customer")</f>
        <v>Repeat Customer</v>
      </c>
      <c r="L1243" s="2" t="s">
        <v>2131</v>
      </c>
      <c r="M1243" s="2" t="s">
        <v>39</v>
      </c>
      <c r="N1243" s="2" t="s">
        <v>28</v>
      </c>
      <c r="O1243" s="2" t="s">
        <v>41</v>
      </c>
      <c r="P1243" s="2" t="s">
        <v>42</v>
      </c>
      <c r="Q1243" s="2" t="s">
        <v>43</v>
      </c>
      <c r="R1243" s="2" t="s">
        <v>2133</v>
      </c>
      <c r="S1243" s="2">
        <v>0.73</v>
      </c>
      <c r="T1243" s="7">
        <f>Table1[[#This Row],[Profit]]/Table1[[#This Row],[Sales]]</f>
        <v>-0.1623260792008562</v>
      </c>
      <c r="U1243" s="2" t="s">
        <v>33</v>
      </c>
      <c r="V1243" s="2" t="s">
        <v>136</v>
      </c>
      <c r="W1243" s="2" t="s">
        <v>322</v>
      </c>
      <c r="X1243" s="2" t="s">
        <v>2088</v>
      </c>
      <c r="Y1243" s="2">
        <v>28560</v>
      </c>
      <c r="Z1243" s="10">
        <v>42087</v>
      </c>
      <c r="AA1243" s="14" t="str">
        <f>TEXT(Table1[[#This Row],[Order Date]],"mmmm")</f>
        <v>March</v>
      </c>
      <c r="AB1243" s="8" t="str">
        <f>TEXT(Table1[[#This Row],[Order Date]],"yyyy")</f>
        <v>2015</v>
      </c>
      <c r="AC1243" s="10">
        <v>42089</v>
      </c>
      <c r="AD1243" s="2">
        <v>-222.95</v>
      </c>
      <c r="AE1243" s="2">
        <v>20</v>
      </c>
      <c r="AF1243" s="2">
        <v>1373.47</v>
      </c>
      <c r="AG1243" s="2">
        <v>87964</v>
      </c>
      <c r="AH1243" s="7" t="str">
        <f>IF(COUNTIF(Returns!$A$2:$A$1635,Orders!AG1243)&gt;0,"Returned","Not Returned")</f>
        <v>Not Returned</v>
      </c>
    </row>
    <row r="1244" spans="5:34" ht="12.75" customHeight="1" thickTop="1" thickBot="1">
      <c r="E1244" s="11">
        <v>21937</v>
      </c>
      <c r="F1244" s="12" t="s">
        <v>25</v>
      </c>
      <c r="G1244" s="12">
        <v>0.06</v>
      </c>
      <c r="H1244" s="12">
        <v>6.68</v>
      </c>
      <c r="I1244" s="12">
        <v>6.93</v>
      </c>
      <c r="J1244" s="12">
        <v>2257</v>
      </c>
      <c r="K1244" s="7" t="str">
        <f>IF(COUNTIF(Table1[Customer ID],Table1[[#This Row],[Customer ID]])&gt;1,"Repeat Customer","One-Time Customer")</f>
        <v>One-Time Customer</v>
      </c>
      <c r="L1244" s="12" t="s">
        <v>2134</v>
      </c>
      <c r="M1244" s="12" t="s">
        <v>49</v>
      </c>
      <c r="N1244" s="12" t="s">
        <v>28</v>
      </c>
      <c r="O1244" s="12" t="s">
        <v>29</v>
      </c>
      <c r="P1244" s="12" t="s">
        <v>93</v>
      </c>
      <c r="Q1244" s="12" t="s">
        <v>59</v>
      </c>
      <c r="R1244" s="12" t="s">
        <v>2135</v>
      </c>
      <c r="S1244" s="12">
        <v>0.37</v>
      </c>
      <c r="T1244" s="7">
        <f>Table1[[#This Row],[Profit]]/Table1[[#This Row],[Sales]]</f>
        <v>8.2947127937336801E-2</v>
      </c>
      <c r="U1244" s="12" t="s">
        <v>33</v>
      </c>
      <c r="V1244" s="12" t="s">
        <v>136</v>
      </c>
      <c r="W1244" s="12" t="s">
        <v>322</v>
      </c>
      <c r="X1244" s="12" t="s">
        <v>2136</v>
      </c>
      <c r="Y1244" s="12">
        <v>27604</v>
      </c>
      <c r="Z1244" s="13">
        <v>42167</v>
      </c>
      <c r="AA1244" s="14" t="str">
        <f>TEXT(Table1[[#This Row],[Order Date]],"mmmm")</f>
        <v>June</v>
      </c>
      <c r="AB1244" s="8" t="str">
        <f>TEXT(Table1[[#This Row],[Order Date]],"yyyy")</f>
        <v>2015</v>
      </c>
      <c r="AC1244" s="13">
        <v>42168</v>
      </c>
      <c r="AD1244" s="12">
        <v>7.6244999999999994</v>
      </c>
      <c r="AE1244" s="12">
        <v>14</v>
      </c>
      <c r="AF1244" s="12">
        <v>91.92</v>
      </c>
      <c r="AG1244" s="12">
        <v>87965</v>
      </c>
      <c r="AH1244" s="7" t="str">
        <f>IF(COUNTIF(Returns!$A$2:$A$1635,Orders!AG1244)&gt;0,"Returned","Not Returned")</f>
        <v>Not Returned</v>
      </c>
    </row>
    <row r="1245" spans="5:34" ht="12.75" customHeight="1" thickTop="1" thickBot="1">
      <c r="E1245" s="9">
        <v>26361</v>
      </c>
      <c r="F1245" s="2" t="s">
        <v>106</v>
      </c>
      <c r="G1245" s="2">
        <v>0.01</v>
      </c>
      <c r="H1245" s="2">
        <v>7.64</v>
      </c>
      <c r="I1245" s="2">
        <v>1.39</v>
      </c>
      <c r="J1245" s="2">
        <v>2258</v>
      </c>
      <c r="K1245" s="7" t="str">
        <f>IF(COUNTIF(Table1[Customer ID],Table1[[#This Row],[Customer ID]])&gt;1,"Repeat Customer","One-Time Customer")</f>
        <v>Repeat Customer</v>
      </c>
      <c r="L1245" s="2" t="s">
        <v>2137</v>
      </c>
      <c r="M1245" s="2" t="s">
        <v>27</v>
      </c>
      <c r="N1245" s="2" t="s">
        <v>28</v>
      </c>
      <c r="O1245" s="2" t="s">
        <v>29</v>
      </c>
      <c r="P1245" s="2" t="s">
        <v>69</v>
      </c>
      <c r="Q1245" s="2" t="s">
        <v>59</v>
      </c>
      <c r="R1245" s="2" t="s">
        <v>1239</v>
      </c>
      <c r="S1245" s="2">
        <v>0.36</v>
      </c>
      <c r="T1245" s="7">
        <f>Table1[[#This Row],[Profit]]/Table1[[#This Row],[Sales]]</f>
        <v>-22.876408787010501</v>
      </c>
      <c r="U1245" s="2" t="s">
        <v>33</v>
      </c>
      <c r="V1245" s="2" t="s">
        <v>136</v>
      </c>
      <c r="W1245" s="2" t="s">
        <v>322</v>
      </c>
      <c r="X1245" s="2" t="s">
        <v>2138</v>
      </c>
      <c r="Y1245" s="2">
        <v>27801</v>
      </c>
      <c r="Z1245" s="10">
        <v>42072</v>
      </c>
      <c r="AA1245" s="14" t="str">
        <f>TEXT(Table1[[#This Row],[Order Date]],"mmmm")</f>
        <v>March</v>
      </c>
      <c r="AB1245" s="8" t="str">
        <f>TEXT(Table1[[#This Row],[Order Date]],"yyyy")</f>
        <v>2015</v>
      </c>
      <c r="AC1245" s="10">
        <v>42076</v>
      </c>
      <c r="AD1245" s="2">
        <v>-1676.6119999999999</v>
      </c>
      <c r="AE1245" s="2">
        <v>9</v>
      </c>
      <c r="AF1245" s="2">
        <v>73.290000000000006</v>
      </c>
      <c r="AG1245" s="2">
        <v>87962</v>
      </c>
      <c r="AH1245" s="7" t="str">
        <f>IF(COUNTIF(Returns!$A$2:$A$1635,Orders!AG1245)&gt;0,"Returned","Not Returned")</f>
        <v>Not Returned</v>
      </c>
    </row>
    <row r="1246" spans="5:34" ht="12.75" customHeight="1" thickTop="1" thickBot="1">
      <c r="E1246" s="11">
        <v>26362</v>
      </c>
      <c r="F1246" s="12" t="s">
        <v>106</v>
      </c>
      <c r="G1246" s="12">
        <v>7.0000000000000007E-2</v>
      </c>
      <c r="H1246" s="12">
        <v>400.97</v>
      </c>
      <c r="I1246" s="12">
        <v>48.26</v>
      </c>
      <c r="J1246" s="12">
        <v>2258</v>
      </c>
      <c r="K1246" s="7" t="str">
        <f>IF(COUNTIF(Table1[Customer ID],Table1[[#This Row],[Customer ID]])&gt;1,"Repeat Customer","One-Time Customer")</f>
        <v>Repeat Customer</v>
      </c>
      <c r="L1246" s="12" t="s">
        <v>2137</v>
      </c>
      <c r="M1246" s="12" t="s">
        <v>39</v>
      </c>
      <c r="N1246" s="12" t="s">
        <v>28</v>
      </c>
      <c r="O1246" s="12" t="s">
        <v>77</v>
      </c>
      <c r="P1246" s="12" t="s">
        <v>85</v>
      </c>
      <c r="Q1246" s="12" t="s">
        <v>121</v>
      </c>
      <c r="R1246" s="12" t="s">
        <v>1282</v>
      </c>
      <c r="S1246" s="12">
        <v>0.36</v>
      </c>
      <c r="T1246" s="7">
        <f>Table1[[#This Row],[Profit]]/Table1[[#This Row],[Sales]]</f>
        <v>1.5239082571285775E-2</v>
      </c>
      <c r="U1246" s="12" t="s">
        <v>33</v>
      </c>
      <c r="V1246" s="12" t="s">
        <v>136</v>
      </c>
      <c r="W1246" s="12" t="s">
        <v>322</v>
      </c>
      <c r="X1246" s="12" t="s">
        <v>2138</v>
      </c>
      <c r="Y1246" s="12">
        <v>27801</v>
      </c>
      <c r="Z1246" s="13">
        <v>42072</v>
      </c>
      <c r="AA1246" s="14" t="str">
        <f>TEXT(Table1[[#This Row],[Order Date]],"mmmm")</f>
        <v>March</v>
      </c>
      <c r="AB1246" s="8" t="str">
        <f>TEXT(Table1[[#This Row],[Order Date]],"yyyy")</f>
        <v>2015</v>
      </c>
      <c r="AC1246" s="13">
        <v>42076</v>
      </c>
      <c r="AD1246" s="12">
        <v>45.127799999999993</v>
      </c>
      <c r="AE1246" s="12">
        <v>8</v>
      </c>
      <c r="AF1246" s="12">
        <v>2961.32</v>
      </c>
      <c r="AG1246" s="12">
        <v>87962</v>
      </c>
      <c r="AH1246" s="7" t="str">
        <f>IF(COUNTIF(Returns!$A$2:$A$1635,Orders!AG1246)&gt;0,"Returned","Not Returned")</f>
        <v>Not Returned</v>
      </c>
    </row>
    <row r="1247" spans="5:34" ht="12.75" customHeight="1" thickTop="1" thickBot="1">
      <c r="E1247" s="9">
        <v>20187</v>
      </c>
      <c r="F1247" s="2" t="s">
        <v>47</v>
      </c>
      <c r="G1247" s="2">
        <v>0.02</v>
      </c>
      <c r="H1247" s="2">
        <v>4.9800000000000004</v>
      </c>
      <c r="I1247" s="2">
        <v>0.49</v>
      </c>
      <c r="J1247" s="2">
        <v>2260</v>
      </c>
      <c r="K1247" s="7" t="str">
        <f>IF(COUNTIF(Table1[Customer ID],Table1[[#This Row],[Customer ID]])&gt;1,"Repeat Customer","One-Time Customer")</f>
        <v>Repeat Customer</v>
      </c>
      <c r="L1247" s="2" t="s">
        <v>2139</v>
      </c>
      <c r="M1247" s="2" t="s">
        <v>49</v>
      </c>
      <c r="N1247" s="2" t="s">
        <v>28</v>
      </c>
      <c r="O1247" s="2" t="s">
        <v>29</v>
      </c>
      <c r="P1247" s="2" t="s">
        <v>134</v>
      </c>
      <c r="Q1247" s="2" t="s">
        <v>59</v>
      </c>
      <c r="R1247" s="2" t="s">
        <v>1422</v>
      </c>
      <c r="S1247" s="2">
        <v>0.39</v>
      </c>
      <c r="T1247" s="7">
        <f>Table1[[#This Row],[Profit]]/Table1[[#This Row],[Sales]]</f>
        <v>-0.60686488348065659</v>
      </c>
      <c r="U1247" s="2" t="s">
        <v>33</v>
      </c>
      <c r="V1247" s="2" t="s">
        <v>136</v>
      </c>
      <c r="W1247" s="2" t="s">
        <v>387</v>
      </c>
      <c r="X1247" s="2" t="s">
        <v>2140</v>
      </c>
      <c r="Y1247" s="2">
        <v>30161</v>
      </c>
      <c r="Z1247" s="10">
        <v>42050</v>
      </c>
      <c r="AA1247" s="14" t="str">
        <f>TEXT(Table1[[#This Row],[Order Date]],"mmmm")</f>
        <v>February</v>
      </c>
      <c r="AB1247" s="8" t="str">
        <f>TEXT(Table1[[#This Row],[Order Date]],"yyyy")</f>
        <v>2015</v>
      </c>
      <c r="AC1247" s="10">
        <v>42051</v>
      </c>
      <c r="AD1247" s="2">
        <v>-52.863999999999997</v>
      </c>
      <c r="AE1247" s="2">
        <v>17</v>
      </c>
      <c r="AF1247" s="2">
        <v>87.11</v>
      </c>
      <c r="AG1247" s="2">
        <v>89601</v>
      </c>
      <c r="AH1247" s="7" t="str">
        <f>IF(COUNTIF(Returns!$A$2:$A$1635,Orders!AG1247)&gt;0,"Returned","Not Returned")</f>
        <v>Not Returned</v>
      </c>
    </row>
    <row r="1248" spans="5:34" ht="12.75" customHeight="1" thickTop="1" thickBot="1">
      <c r="E1248" s="11">
        <v>20188</v>
      </c>
      <c r="F1248" s="12" t="s">
        <v>47</v>
      </c>
      <c r="G1248" s="12">
        <v>0.01</v>
      </c>
      <c r="H1248" s="12">
        <v>20.99</v>
      </c>
      <c r="I1248" s="12">
        <v>0.99</v>
      </c>
      <c r="J1248" s="12">
        <v>2260</v>
      </c>
      <c r="K1248" s="7" t="str">
        <f>IF(COUNTIF(Table1[Customer ID],Table1[[#This Row],[Customer ID]])&gt;1,"Repeat Customer","One-Time Customer")</f>
        <v>Repeat Customer</v>
      </c>
      <c r="L1248" s="12" t="s">
        <v>2139</v>
      </c>
      <c r="M1248" s="12" t="s">
        <v>49</v>
      </c>
      <c r="N1248" s="12" t="s">
        <v>28</v>
      </c>
      <c r="O1248" s="12" t="s">
        <v>77</v>
      </c>
      <c r="P1248" s="12" t="s">
        <v>78</v>
      </c>
      <c r="Q1248" s="12" t="s">
        <v>51</v>
      </c>
      <c r="R1248" s="12" t="s">
        <v>2141</v>
      </c>
      <c r="S1248" s="12">
        <v>0.83</v>
      </c>
      <c r="T1248" s="7">
        <f>Table1[[#This Row],[Profit]]/Table1[[#This Row],[Sales]]</f>
        <v>0.26620908130939808</v>
      </c>
      <c r="U1248" s="12" t="s">
        <v>33</v>
      </c>
      <c r="V1248" s="12" t="s">
        <v>136</v>
      </c>
      <c r="W1248" s="12" t="s">
        <v>387</v>
      </c>
      <c r="X1248" s="12" t="s">
        <v>2140</v>
      </c>
      <c r="Y1248" s="12">
        <v>30161</v>
      </c>
      <c r="Z1248" s="13">
        <v>42050</v>
      </c>
      <c r="AA1248" s="14" t="str">
        <f>TEXT(Table1[[#This Row],[Order Date]],"mmmm")</f>
        <v>February</v>
      </c>
      <c r="AB1248" s="8" t="str">
        <f>TEXT(Table1[[#This Row],[Order Date]],"yyyy")</f>
        <v>2015</v>
      </c>
      <c r="AC1248" s="13">
        <v>42051</v>
      </c>
      <c r="AD1248" s="12">
        <v>45.378</v>
      </c>
      <c r="AE1248" s="12">
        <v>9</v>
      </c>
      <c r="AF1248" s="12">
        <v>170.46</v>
      </c>
      <c r="AG1248" s="12">
        <v>89601</v>
      </c>
      <c r="AH1248" s="7" t="str">
        <f>IF(COUNTIF(Returns!$A$2:$A$1635,Orders!AG1248)&gt;0,"Returned","Not Returned")</f>
        <v>Not Returned</v>
      </c>
    </row>
    <row r="1249" spans="5:34" ht="12.75" customHeight="1" thickTop="1" thickBot="1">
      <c r="E1249" s="9">
        <v>19569</v>
      </c>
      <c r="F1249" s="2" t="s">
        <v>25</v>
      </c>
      <c r="G1249" s="2">
        <v>0.08</v>
      </c>
      <c r="H1249" s="2">
        <v>4.9800000000000004</v>
      </c>
      <c r="I1249" s="2">
        <v>0.49</v>
      </c>
      <c r="J1249" s="2">
        <v>2260</v>
      </c>
      <c r="K1249" s="7" t="str">
        <f>IF(COUNTIF(Table1[Customer ID],Table1[[#This Row],[Customer ID]])&gt;1,"Repeat Customer","One-Time Customer")</f>
        <v>Repeat Customer</v>
      </c>
      <c r="L1249" s="2" t="s">
        <v>2139</v>
      </c>
      <c r="M1249" s="2" t="s">
        <v>49</v>
      </c>
      <c r="N1249" s="2" t="s">
        <v>28</v>
      </c>
      <c r="O1249" s="2" t="s">
        <v>29</v>
      </c>
      <c r="P1249" s="2" t="s">
        <v>134</v>
      </c>
      <c r="Q1249" s="2" t="s">
        <v>59</v>
      </c>
      <c r="R1249" s="2" t="s">
        <v>1422</v>
      </c>
      <c r="S1249" s="2">
        <v>0.39</v>
      </c>
      <c r="T1249" s="7">
        <f>Table1[[#This Row],[Profit]]/Table1[[#This Row],[Sales]]</f>
        <v>999.98303030303032</v>
      </c>
      <c r="U1249" s="2" t="s">
        <v>33</v>
      </c>
      <c r="V1249" s="2" t="s">
        <v>136</v>
      </c>
      <c r="W1249" s="2" t="s">
        <v>387</v>
      </c>
      <c r="X1249" s="2" t="s">
        <v>2140</v>
      </c>
      <c r="Y1249" s="2">
        <v>30161</v>
      </c>
      <c r="Z1249" s="10">
        <v>42115</v>
      </c>
      <c r="AA1249" s="14" t="str">
        <f>TEXT(Table1[[#This Row],[Order Date]],"mmmm")</f>
        <v>April</v>
      </c>
      <c r="AB1249" s="8" t="str">
        <f>TEXT(Table1[[#This Row],[Order Date]],"yyyy")</f>
        <v>2015</v>
      </c>
      <c r="AC1249" s="10">
        <v>42116</v>
      </c>
      <c r="AD1249" s="2">
        <v>4949.9160000000002</v>
      </c>
      <c r="AE1249" s="2">
        <v>1</v>
      </c>
      <c r="AF1249" s="2">
        <v>4.95</v>
      </c>
      <c r="AG1249" s="2">
        <v>89602</v>
      </c>
      <c r="AH1249" s="7" t="str">
        <f>IF(COUNTIF(Returns!$A$2:$A$1635,Orders!AG1249)&gt;0,"Returned","Not Returned")</f>
        <v>Not Returned</v>
      </c>
    </row>
    <row r="1250" spans="5:34" ht="12.75" customHeight="1" thickTop="1" thickBot="1">
      <c r="E1250" s="11">
        <v>19570</v>
      </c>
      <c r="F1250" s="12" t="s">
        <v>25</v>
      </c>
      <c r="G1250" s="12">
        <v>0.09</v>
      </c>
      <c r="H1250" s="12">
        <v>119.99</v>
      </c>
      <c r="I1250" s="12">
        <v>14</v>
      </c>
      <c r="J1250" s="12">
        <v>2260</v>
      </c>
      <c r="K1250" s="7" t="str">
        <f>IF(COUNTIF(Table1[Customer ID],Table1[[#This Row],[Customer ID]])&gt;1,"Repeat Customer","One-Time Customer")</f>
        <v>Repeat Customer</v>
      </c>
      <c r="L1250" s="12" t="s">
        <v>2139</v>
      </c>
      <c r="M1250" s="12" t="s">
        <v>39</v>
      </c>
      <c r="N1250" s="12" t="s">
        <v>28</v>
      </c>
      <c r="O1250" s="12" t="s">
        <v>77</v>
      </c>
      <c r="P1250" s="12" t="s">
        <v>85</v>
      </c>
      <c r="Q1250" s="12" t="s">
        <v>43</v>
      </c>
      <c r="R1250" s="12" t="s">
        <v>890</v>
      </c>
      <c r="S1250" s="12">
        <v>0.36</v>
      </c>
      <c r="T1250" s="7">
        <f>Table1[[#This Row],[Profit]]/Table1[[#This Row],[Sales]]</f>
        <v>2.288621975544185</v>
      </c>
      <c r="U1250" s="12" t="s">
        <v>33</v>
      </c>
      <c r="V1250" s="12" t="s">
        <v>136</v>
      </c>
      <c r="W1250" s="12" t="s">
        <v>387</v>
      </c>
      <c r="X1250" s="12" t="s">
        <v>2140</v>
      </c>
      <c r="Y1250" s="12">
        <v>30161</v>
      </c>
      <c r="Z1250" s="13">
        <v>42115</v>
      </c>
      <c r="AA1250" s="14" t="str">
        <f>TEXT(Table1[[#This Row],[Order Date]],"mmmm")</f>
        <v>April</v>
      </c>
      <c r="AB1250" s="8" t="str">
        <f>TEXT(Table1[[#This Row],[Order Date]],"yyyy")</f>
        <v>2015</v>
      </c>
      <c r="AC1250" s="13">
        <v>42117</v>
      </c>
      <c r="AD1250" s="12">
        <v>1055.6039999999998</v>
      </c>
      <c r="AE1250" s="12">
        <v>4</v>
      </c>
      <c r="AF1250" s="12">
        <v>461.24</v>
      </c>
      <c r="AG1250" s="12">
        <v>89602</v>
      </c>
      <c r="AH1250" s="7" t="str">
        <f>IF(COUNTIF(Returns!$A$2:$A$1635,Orders!AG1250)&gt;0,"Returned","Not Returned")</f>
        <v>Not Returned</v>
      </c>
    </row>
    <row r="1251" spans="5:34" ht="12.75" customHeight="1" thickTop="1" thickBot="1">
      <c r="E1251" s="9">
        <v>18142</v>
      </c>
      <c r="F1251" s="2" t="s">
        <v>37</v>
      </c>
      <c r="G1251" s="2">
        <v>0.09</v>
      </c>
      <c r="H1251" s="2">
        <v>207.48</v>
      </c>
      <c r="I1251" s="2">
        <v>0.99</v>
      </c>
      <c r="J1251" s="2">
        <v>2264</v>
      </c>
      <c r="K1251" s="7" t="str">
        <f>IF(COUNTIF(Table1[Customer ID],Table1[[#This Row],[Customer ID]])&gt;1,"Repeat Customer","One-Time Customer")</f>
        <v>One-Time Customer</v>
      </c>
      <c r="L1251" s="2" t="s">
        <v>2142</v>
      </c>
      <c r="M1251" s="2" t="s">
        <v>49</v>
      </c>
      <c r="N1251" s="2" t="s">
        <v>28</v>
      </c>
      <c r="O1251" s="2" t="s">
        <v>29</v>
      </c>
      <c r="P1251" s="2" t="s">
        <v>257</v>
      </c>
      <c r="Q1251" s="2" t="s">
        <v>59</v>
      </c>
      <c r="R1251" s="2" t="s">
        <v>2143</v>
      </c>
      <c r="S1251" s="2">
        <v>0.55000000000000004</v>
      </c>
      <c r="T1251" s="7">
        <f>Table1[[#This Row],[Profit]]/Table1[[#This Row],[Sales]]</f>
        <v>0.62281263522284724</v>
      </c>
      <c r="U1251" s="2" t="s">
        <v>33</v>
      </c>
      <c r="V1251" s="2" t="s">
        <v>61</v>
      </c>
      <c r="W1251" s="2" t="s">
        <v>506</v>
      </c>
      <c r="X1251" s="2" t="s">
        <v>2144</v>
      </c>
      <c r="Y1251" s="2">
        <v>64804</v>
      </c>
      <c r="Z1251" s="10">
        <v>42030</v>
      </c>
      <c r="AA1251" s="14" t="str">
        <f>TEXT(Table1[[#This Row],[Order Date]],"mmmm")</f>
        <v>January</v>
      </c>
      <c r="AB1251" s="8" t="str">
        <f>TEXT(Table1[[#This Row],[Order Date]],"yyyy")</f>
        <v>2015</v>
      </c>
      <c r="AC1251" s="10">
        <v>42033</v>
      </c>
      <c r="AD1251" s="2">
        <v>359.83</v>
      </c>
      <c r="AE1251" s="2">
        <v>3</v>
      </c>
      <c r="AF1251" s="2">
        <v>577.75</v>
      </c>
      <c r="AG1251" s="2">
        <v>86611</v>
      </c>
      <c r="AH1251" s="7" t="str">
        <f>IF(COUNTIF(Returns!$A$2:$A$1635,Orders!AG1251)&gt;0,"Returned","Not Returned")</f>
        <v>Not Returned</v>
      </c>
    </row>
    <row r="1252" spans="5:34" ht="12.75" customHeight="1" thickTop="1" thickBot="1">
      <c r="E1252" s="11">
        <v>19171</v>
      </c>
      <c r="F1252" s="12" t="s">
        <v>47</v>
      </c>
      <c r="G1252" s="12">
        <v>0.1</v>
      </c>
      <c r="H1252" s="12">
        <v>7.45</v>
      </c>
      <c r="I1252" s="12">
        <v>6.28</v>
      </c>
      <c r="J1252" s="12">
        <v>2265</v>
      </c>
      <c r="K1252" s="7" t="str">
        <f>IF(COUNTIF(Table1[Customer ID],Table1[[#This Row],[Customer ID]])&gt;1,"Repeat Customer","One-Time Customer")</f>
        <v>Repeat Customer</v>
      </c>
      <c r="L1252" s="12" t="s">
        <v>2145</v>
      </c>
      <c r="M1252" s="12" t="s">
        <v>49</v>
      </c>
      <c r="N1252" s="12" t="s">
        <v>28</v>
      </c>
      <c r="O1252" s="12" t="s">
        <v>29</v>
      </c>
      <c r="P1252" s="12" t="s">
        <v>109</v>
      </c>
      <c r="Q1252" s="12" t="s">
        <v>59</v>
      </c>
      <c r="R1252" s="12" t="s">
        <v>2146</v>
      </c>
      <c r="S1252" s="12">
        <v>0.4</v>
      </c>
      <c r="T1252" s="7">
        <f>Table1[[#This Row],[Profit]]/Table1[[#This Row],[Sales]]</f>
        <v>-1.1763299663299662</v>
      </c>
      <c r="U1252" s="12" t="s">
        <v>33</v>
      </c>
      <c r="V1252" s="12" t="s">
        <v>61</v>
      </c>
      <c r="W1252" s="12" t="s">
        <v>506</v>
      </c>
      <c r="X1252" s="12" t="s">
        <v>2147</v>
      </c>
      <c r="Y1252" s="12">
        <v>64130</v>
      </c>
      <c r="Z1252" s="13">
        <v>42033</v>
      </c>
      <c r="AA1252" s="14" t="str">
        <f>TEXT(Table1[[#This Row],[Order Date]],"mmmm")</f>
        <v>January</v>
      </c>
      <c r="AB1252" s="8" t="str">
        <f>TEXT(Table1[[#This Row],[Order Date]],"yyyy")</f>
        <v>2015</v>
      </c>
      <c r="AC1252" s="13">
        <v>42036</v>
      </c>
      <c r="AD1252" s="12">
        <v>-69.873999999999995</v>
      </c>
      <c r="AE1252" s="12">
        <v>8</v>
      </c>
      <c r="AF1252" s="12">
        <v>59.4</v>
      </c>
      <c r="AG1252" s="12">
        <v>86612</v>
      </c>
      <c r="AH1252" s="7" t="str">
        <f>IF(COUNTIF(Returns!$A$2:$A$1635,Orders!AG1252)&gt;0,"Returned","Not Returned")</f>
        <v>Not Returned</v>
      </c>
    </row>
    <row r="1253" spans="5:34" ht="12.75" customHeight="1" thickTop="1" thickBot="1">
      <c r="E1253" s="9">
        <v>19172</v>
      </c>
      <c r="F1253" s="2" t="s">
        <v>47</v>
      </c>
      <c r="G1253" s="2">
        <v>0.01</v>
      </c>
      <c r="H1253" s="2">
        <v>6.48</v>
      </c>
      <c r="I1253" s="2">
        <v>7.86</v>
      </c>
      <c r="J1253" s="2">
        <v>2265</v>
      </c>
      <c r="K1253" s="7" t="str">
        <f>IF(COUNTIF(Table1[Customer ID],Table1[[#This Row],[Customer ID]])&gt;1,"Repeat Customer","One-Time Customer")</f>
        <v>Repeat Customer</v>
      </c>
      <c r="L1253" s="2" t="s">
        <v>2145</v>
      </c>
      <c r="M1253" s="2" t="s">
        <v>49</v>
      </c>
      <c r="N1253" s="2" t="s">
        <v>28</v>
      </c>
      <c r="O1253" s="2" t="s">
        <v>29</v>
      </c>
      <c r="P1253" s="2" t="s">
        <v>93</v>
      </c>
      <c r="Q1253" s="2" t="s">
        <v>59</v>
      </c>
      <c r="R1253" s="2" t="s">
        <v>1121</v>
      </c>
      <c r="S1253" s="2">
        <v>0.37</v>
      </c>
      <c r="T1253" s="7">
        <f>Table1[[#This Row],[Profit]]/Table1[[#This Row],[Sales]]</f>
        <v>-2.0424315377670781</v>
      </c>
      <c r="U1253" s="2" t="s">
        <v>33</v>
      </c>
      <c r="V1253" s="2" t="s">
        <v>61</v>
      </c>
      <c r="W1253" s="2" t="s">
        <v>506</v>
      </c>
      <c r="X1253" s="2" t="s">
        <v>2147</v>
      </c>
      <c r="Y1253" s="2">
        <v>64130</v>
      </c>
      <c r="Z1253" s="10">
        <v>42033</v>
      </c>
      <c r="AA1253" s="14" t="str">
        <f>TEXT(Table1[[#This Row],[Order Date]],"mmmm")</f>
        <v>January</v>
      </c>
      <c r="AB1253" s="8" t="str">
        <f>TEXT(Table1[[#This Row],[Order Date]],"yyyy")</f>
        <v>2015</v>
      </c>
      <c r="AC1253" s="10">
        <v>42035</v>
      </c>
      <c r="AD1253" s="2">
        <v>-135.74</v>
      </c>
      <c r="AE1253" s="2">
        <v>10</v>
      </c>
      <c r="AF1253" s="2">
        <v>66.459999999999994</v>
      </c>
      <c r="AG1253" s="2">
        <v>86612</v>
      </c>
      <c r="AH1253" s="7" t="str">
        <f>IF(COUNTIF(Returns!$A$2:$A$1635,Orders!AG1253)&gt;0,"Returned","Not Returned")</f>
        <v>Not Returned</v>
      </c>
    </row>
    <row r="1254" spans="5:34" ht="12.75" customHeight="1" thickTop="1" thickBot="1">
      <c r="E1254" s="11">
        <v>25996</v>
      </c>
      <c r="F1254" s="12" t="s">
        <v>47</v>
      </c>
      <c r="G1254" s="12">
        <v>0.02</v>
      </c>
      <c r="H1254" s="12">
        <v>11.33</v>
      </c>
      <c r="I1254" s="12">
        <v>6.12</v>
      </c>
      <c r="J1254" s="12">
        <v>2266</v>
      </c>
      <c r="K1254" s="7" t="str">
        <f>IF(COUNTIF(Table1[Customer ID],Table1[[#This Row],[Customer ID]])&gt;1,"Repeat Customer","One-Time Customer")</f>
        <v>Repeat Customer</v>
      </c>
      <c r="L1254" s="12" t="s">
        <v>2148</v>
      </c>
      <c r="M1254" s="12" t="s">
        <v>49</v>
      </c>
      <c r="N1254" s="12" t="s">
        <v>28</v>
      </c>
      <c r="O1254" s="12" t="s">
        <v>29</v>
      </c>
      <c r="P1254" s="12" t="s">
        <v>257</v>
      </c>
      <c r="Q1254" s="12" t="s">
        <v>86</v>
      </c>
      <c r="R1254" s="12" t="s">
        <v>2149</v>
      </c>
      <c r="S1254" s="12">
        <v>0.42</v>
      </c>
      <c r="T1254" s="7">
        <f>Table1[[#This Row],[Profit]]/Table1[[#This Row],[Sales]]</f>
        <v>-0.41074964639321071</v>
      </c>
      <c r="U1254" s="12" t="s">
        <v>33</v>
      </c>
      <c r="V1254" s="12" t="s">
        <v>61</v>
      </c>
      <c r="W1254" s="12" t="s">
        <v>506</v>
      </c>
      <c r="X1254" s="12" t="s">
        <v>2150</v>
      </c>
      <c r="Y1254" s="12">
        <v>63122</v>
      </c>
      <c r="Z1254" s="13">
        <v>42150</v>
      </c>
      <c r="AA1254" s="14" t="str">
        <f>TEXT(Table1[[#This Row],[Order Date]],"mmmm")</f>
        <v>May</v>
      </c>
      <c r="AB1254" s="8" t="str">
        <f>TEXT(Table1[[#This Row],[Order Date]],"yyyy")</f>
        <v>2015</v>
      </c>
      <c r="AC1254" s="13">
        <v>42152</v>
      </c>
      <c r="AD1254" s="12">
        <v>-14.52</v>
      </c>
      <c r="AE1254" s="12">
        <v>3</v>
      </c>
      <c r="AF1254" s="12">
        <v>35.35</v>
      </c>
      <c r="AG1254" s="12">
        <v>86610</v>
      </c>
      <c r="AH1254" s="7" t="str">
        <f>IF(COUNTIF(Returns!$A$2:$A$1635,Orders!AG1254)&gt;0,"Returned","Not Returned")</f>
        <v>Not Returned</v>
      </c>
    </row>
    <row r="1255" spans="5:34" ht="12.75" customHeight="1" thickTop="1" thickBot="1">
      <c r="E1255" s="9">
        <v>25997</v>
      </c>
      <c r="F1255" s="2" t="s">
        <v>47</v>
      </c>
      <c r="G1255" s="2">
        <v>0.01</v>
      </c>
      <c r="H1255" s="2">
        <v>15.67</v>
      </c>
      <c r="I1255" s="2">
        <v>1.39</v>
      </c>
      <c r="J1255" s="2">
        <v>2266</v>
      </c>
      <c r="K1255" s="7" t="str">
        <f>IF(COUNTIF(Table1[Customer ID],Table1[[#This Row],[Customer ID]])&gt;1,"Repeat Customer","One-Time Customer")</f>
        <v>Repeat Customer</v>
      </c>
      <c r="L1255" s="2" t="s">
        <v>2148</v>
      </c>
      <c r="M1255" s="2" t="s">
        <v>49</v>
      </c>
      <c r="N1255" s="2" t="s">
        <v>28</v>
      </c>
      <c r="O1255" s="2" t="s">
        <v>29</v>
      </c>
      <c r="P1255" s="2" t="s">
        <v>69</v>
      </c>
      <c r="Q1255" s="2" t="s">
        <v>59</v>
      </c>
      <c r="R1255" s="2" t="s">
        <v>1700</v>
      </c>
      <c r="S1255" s="2">
        <v>0.38</v>
      </c>
      <c r="T1255" s="7">
        <f>Table1[[#This Row],[Profit]]/Table1[[#This Row],[Sales]]</f>
        <v>0.69</v>
      </c>
      <c r="U1255" s="2" t="s">
        <v>33</v>
      </c>
      <c r="V1255" s="2" t="s">
        <v>61</v>
      </c>
      <c r="W1255" s="2" t="s">
        <v>506</v>
      </c>
      <c r="X1255" s="2" t="s">
        <v>2150</v>
      </c>
      <c r="Y1255" s="2">
        <v>63122</v>
      </c>
      <c r="Z1255" s="10">
        <v>42150</v>
      </c>
      <c r="AA1255" s="14" t="str">
        <f>TEXT(Table1[[#This Row],[Order Date]],"mmmm")</f>
        <v>May</v>
      </c>
      <c r="AB1255" s="8" t="str">
        <f>TEXT(Table1[[#This Row],[Order Date]],"yyyy")</f>
        <v>2015</v>
      </c>
      <c r="AC1255" s="10">
        <v>42151</v>
      </c>
      <c r="AD1255" s="2">
        <v>171.26489999999998</v>
      </c>
      <c r="AE1255" s="2">
        <v>16</v>
      </c>
      <c r="AF1255" s="2">
        <v>248.21</v>
      </c>
      <c r="AG1255" s="2">
        <v>86610</v>
      </c>
      <c r="AH1255" s="7" t="str">
        <f>IF(COUNTIF(Returns!$A$2:$A$1635,Orders!AG1255)&gt;0,"Returned","Not Returned")</f>
        <v>Not Returned</v>
      </c>
    </row>
    <row r="1256" spans="5:34" ht="12.75" customHeight="1" thickTop="1" thickBot="1">
      <c r="E1256" s="11">
        <v>19072</v>
      </c>
      <c r="F1256" s="12" t="s">
        <v>106</v>
      </c>
      <c r="G1256" s="12">
        <v>0.08</v>
      </c>
      <c r="H1256" s="12">
        <v>259.70999999999998</v>
      </c>
      <c r="I1256" s="12">
        <v>66.67</v>
      </c>
      <c r="J1256" s="12">
        <v>2268</v>
      </c>
      <c r="K1256" s="7" t="str">
        <f>IF(COUNTIF(Table1[Customer ID],Table1[[#This Row],[Customer ID]])&gt;1,"Repeat Customer","One-Time Customer")</f>
        <v>One-Time Customer</v>
      </c>
      <c r="L1256" s="12" t="s">
        <v>2151</v>
      </c>
      <c r="M1256" s="12" t="s">
        <v>39</v>
      </c>
      <c r="N1256" s="12" t="s">
        <v>58</v>
      </c>
      <c r="O1256" s="12" t="s">
        <v>41</v>
      </c>
      <c r="P1256" s="12" t="s">
        <v>152</v>
      </c>
      <c r="Q1256" s="12" t="s">
        <v>121</v>
      </c>
      <c r="R1256" s="12" t="s">
        <v>342</v>
      </c>
      <c r="S1256" s="12">
        <v>0.61</v>
      </c>
      <c r="T1256" s="7">
        <f>Table1[[#This Row],[Profit]]/Table1[[#This Row],[Sales]]</f>
        <v>3.3824054814633547E-2</v>
      </c>
      <c r="U1256" s="12" t="s">
        <v>33</v>
      </c>
      <c r="V1256" s="12" t="s">
        <v>136</v>
      </c>
      <c r="W1256" s="12" t="s">
        <v>362</v>
      </c>
      <c r="X1256" s="12" t="s">
        <v>2152</v>
      </c>
      <c r="Y1256" s="12">
        <v>34639</v>
      </c>
      <c r="Z1256" s="13">
        <v>42158</v>
      </c>
      <c r="AA1256" s="14" t="str">
        <f>TEXT(Table1[[#This Row],[Order Date]],"mmmm")</f>
        <v>June</v>
      </c>
      <c r="AB1256" s="8" t="str">
        <f>TEXT(Table1[[#This Row],[Order Date]],"yyyy")</f>
        <v>2015</v>
      </c>
      <c r="AC1256" s="13">
        <v>42162</v>
      </c>
      <c r="AD1256" s="12">
        <v>138.22199999999998</v>
      </c>
      <c r="AE1256" s="12">
        <v>17</v>
      </c>
      <c r="AF1256" s="12">
        <v>4086.5</v>
      </c>
      <c r="AG1256" s="12">
        <v>89571</v>
      </c>
      <c r="AH1256" s="7" t="str">
        <f>IF(COUNTIF(Returns!$A$2:$A$1635,Orders!AG1256)&gt;0,"Returned","Not Returned")</f>
        <v>Not Returned</v>
      </c>
    </row>
    <row r="1257" spans="5:34" ht="12.75" customHeight="1" thickTop="1" thickBot="1">
      <c r="E1257" s="9">
        <v>23963</v>
      </c>
      <c r="F1257" s="2" t="s">
        <v>106</v>
      </c>
      <c r="G1257" s="2">
        <v>0.01</v>
      </c>
      <c r="H1257" s="2">
        <v>20.48</v>
      </c>
      <c r="I1257" s="2">
        <v>6.32</v>
      </c>
      <c r="J1257" s="2">
        <v>2270</v>
      </c>
      <c r="K1257" s="7" t="str">
        <f>IF(COUNTIF(Table1[Customer ID],Table1[[#This Row],[Customer ID]])&gt;1,"Repeat Customer","One-Time Customer")</f>
        <v>Repeat Customer</v>
      </c>
      <c r="L1257" s="2" t="s">
        <v>2153</v>
      </c>
      <c r="M1257" s="2" t="s">
        <v>49</v>
      </c>
      <c r="N1257" s="2" t="s">
        <v>58</v>
      </c>
      <c r="O1257" s="2" t="s">
        <v>29</v>
      </c>
      <c r="P1257" s="2" t="s">
        <v>257</v>
      </c>
      <c r="Q1257" s="2" t="s">
        <v>59</v>
      </c>
      <c r="R1257" s="2" t="s">
        <v>1920</v>
      </c>
      <c r="S1257" s="2">
        <v>0.57999999999999996</v>
      </c>
      <c r="T1257" s="7">
        <f>Table1[[#This Row],[Profit]]/Table1[[#This Row],[Sales]]</f>
        <v>1.8965010799136068</v>
      </c>
      <c r="U1257" s="2" t="s">
        <v>33</v>
      </c>
      <c r="V1257" s="2" t="s">
        <v>136</v>
      </c>
      <c r="W1257" s="2" t="s">
        <v>932</v>
      </c>
      <c r="X1257" s="2" t="s">
        <v>2154</v>
      </c>
      <c r="Y1257" s="2">
        <v>29662</v>
      </c>
      <c r="Z1257" s="10">
        <v>42041</v>
      </c>
      <c r="AA1257" s="14" t="str">
        <f>TEXT(Table1[[#This Row],[Order Date]],"mmmm")</f>
        <v>February</v>
      </c>
      <c r="AB1257" s="8" t="str">
        <f>TEXT(Table1[[#This Row],[Order Date]],"yyyy")</f>
        <v>2015</v>
      </c>
      <c r="AC1257" s="10">
        <v>42043</v>
      </c>
      <c r="AD1257" s="2">
        <v>711.24479999999994</v>
      </c>
      <c r="AE1257" s="2">
        <v>18</v>
      </c>
      <c r="AF1257" s="2">
        <v>375.03</v>
      </c>
      <c r="AG1257" s="2">
        <v>89572</v>
      </c>
      <c r="AH1257" s="7" t="str">
        <f>IF(COUNTIF(Returns!$A$2:$A$1635,Orders!AG1257)&gt;0,"Returned","Not Returned")</f>
        <v>Not Returned</v>
      </c>
    </row>
    <row r="1258" spans="5:34" ht="12.75" customHeight="1" thickTop="1" thickBot="1">
      <c r="E1258" s="11">
        <v>23964</v>
      </c>
      <c r="F1258" s="12" t="s">
        <v>106</v>
      </c>
      <c r="G1258" s="12">
        <v>0.09</v>
      </c>
      <c r="H1258" s="12">
        <v>1.86</v>
      </c>
      <c r="I1258" s="12">
        <v>2.58</v>
      </c>
      <c r="J1258" s="12">
        <v>2270</v>
      </c>
      <c r="K1258" s="7" t="str">
        <f>IF(COUNTIF(Table1[Customer ID],Table1[[#This Row],[Customer ID]])&gt;1,"Repeat Customer","One-Time Customer")</f>
        <v>Repeat Customer</v>
      </c>
      <c r="L1258" s="12" t="s">
        <v>2153</v>
      </c>
      <c r="M1258" s="12" t="s">
        <v>49</v>
      </c>
      <c r="N1258" s="12" t="s">
        <v>58</v>
      </c>
      <c r="O1258" s="12" t="s">
        <v>29</v>
      </c>
      <c r="P1258" s="12" t="s">
        <v>66</v>
      </c>
      <c r="Q1258" s="12" t="s">
        <v>31</v>
      </c>
      <c r="R1258" s="12" t="s">
        <v>308</v>
      </c>
      <c r="S1258" s="12">
        <v>0.82</v>
      </c>
      <c r="T1258" s="7">
        <f>Table1[[#This Row],[Profit]]/Table1[[#This Row],[Sales]]</f>
        <v>-49.065896119402993</v>
      </c>
      <c r="U1258" s="12" t="s">
        <v>33</v>
      </c>
      <c r="V1258" s="12" t="s">
        <v>136</v>
      </c>
      <c r="W1258" s="12" t="s">
        <v>932</v>
      </c>
      <c r="X1258" s="12" t="s">
        <v>2154</v>
      </c>
      <c r="Y1258" s="12">
        <v>29662</v>
      </c>
      <c r="Z1258" s="13">
        <v>42041</v>
      </c>
      <c r="AA1258" s="14" t="str">
        <f>TEXT(Table1[[#This Row],[Order Date]],"mmmm")</f>
        <v>February</v>
      </c>
      <c r="AB1258" s="8" t="str">
        <f>TEXT(Table1[[#This Row],[Order Date]],"yyyy")</f>
        <v>2015</v>
      </c>
      <c r="AC1258" s="13">
        <v>42046</v>
      </c>
      <c r="AD1258" s="12">
        <v>-1084.8469632000001</v>
      </c>
      <c r="AE1258" s="12">
        <v>12</v>
      </c>
      <c r="AF1258" s="12">
        <v>22.11</v>
      </c>
      <c r="AG1258" s="12">
        <v>89572</v>
      </c>
      <c r="AH1258" s="7" t="str">
        <f>IF(COUNTIF(Returns!$A$2:$A$1635,Orders!AG1258)&gt;0,"Returned","Not Returned")</f>
        <v>Not Returned</v>
      </c>
    </row>
    <row r="1259" spans="5:34" ht="12.75" customHeight="1" thickTop="1" thickBot="1">
      <c r="E1259" s="9">
        <v>23965</v>
      </c>
      <c r="F1259" s="2" t="s">
        <v>106</v>
      </c>
      <c r="G1259" s="2">
        <v>0.08</v>
      </c>
      <c r="H1259" s="2">
        <v>205.99</v>
      </c>
      <c r="I1259" s="2">
        <v>2.5</v>
      </c>
      <c r="J1259" s="2">
        <v>2270</v>
      </c>
      <c r="K1259" s="7" t="str">
        <f>IF(COUNTIF(Table1[Customer ID],Table1[[#This Row],[Customer ID]])&gt;1,"Repeat Customer","One-Time Customer")</f>
        <v>Repeat Customer</v>
      </c>
      <c r="L1259" s="2" t="s">
        <v>2153</v>
      </c>
      <c r="M1259" s="2" t="s">
        <v>49</v>
      </c>
      <c r="N1259" s="2" t="s">
        <v>58</v>
      </c>
      <c r="O1259" s="2" t="s">
        <v>77</v>
      </c>
      <c r="P1259" s="2" t="s">
        <v>78</v>
      </c>
      <c r="Q1259" s="2" t="s">
        <v>59</v>
      </c>
      <c r="R1259" s="2" t="s">
        <v>2155</v>
      </c>
      <c r="S1259" s="2">
        <v>0.59</v>
      </c>
      <c r="T1259" s="7">
        <f>Table1[[#This Row],[Profit]]/Table1[[#This Row],[Sales]]</f>
        <v>-5.4522753751717182E-2</v>
      </c>
      <c r="U1259" s="2" t="s">
        <v>33</v>
      </c>
      <c r="V1259" s="2" t="s">
        <v>136</v>
      </c>
      <c r="W1259" s="2" t="s">
        <v>932</v>
      </c>
      <c r="X1259" s="2" t="s">
        <v>2154</v>
      </c>
      <c r="Y1259" s="2">
        <v>29662</v>
      </c>
      <c r="Z1259" s="10">
        <v>42041</v>
      </c>
      <c r="AA1259" s="14" t="str">
        <f>TEXT(Table1[[#This Row],[Order Date]],"mmmm")</f>
        <v>February</v>
      </c>
      <c r="AB1259" s="8" t="str">
        <f>TEXT(Table1[[#This Row],[Order Date]],"yyyy")</f>
        <v>2015</v>
      </c>
      <c r="AC1259" s="10">
        <v>42046</v>
      </c>
      <c r="AD1259" s="2">
        <v>-156.77199999999999</v>
      </c>
      <c r="AE1259" s="2">
        <v>17</v>
      </c>
      <c r="AF1259" s="2">
        <v>2875.35</v>
      </c>
      <c r="AG1259" s="2">
        <v>89572</v>
      </c>
      <c r="AH1259" s="7" t="str">
        <f>IF(COUNTIF(Returns!$A$2:$A$1635,Orders!AG1259)&gt;0,"Returned","Not Returned")</f>
        <v>Not Returned</v>
      </c>
    </row>
    <row r="1260" spans="5:34" ht="12.75" customHeight="1" thickTop="1" thickBot="1">
      <c r="E1260" s="11">
        <v>19438</v>
      </c>
      <c r="F1260" s="12" t="s">
        <v>25</v>
      </c>
      <c r="G1260" s="12">
        <v>0.08</v>
      </c>
      <c r="H1260" s="12">
        <v>15.73</v>
      </c>
      <c r="I1260" s="12">
        <v>7.42</v>
      </c>
      <c r="J1260" s="12">
        <v>2272</v>
      </c>
      <c r="K1260" s="7" t="str">
        <f>IF(COUNTIF(Table1[Customer ID],Table1[[#This Row],[Customer ID]])&gt;1,"Repeat Customer","One-Time Customer")</f>
        <v>One-Time Customer</v>
      </c>
      <c r="L1260" s="12" t="s">
        <v>2156</v>
      </c>
      <c r="M1260" s="12" t="s">
        <v>27</v>
      </c>
      <c r="N1260" s="12" t="s">
        <v>28</v>
      </c>
      <c r="O1260" s="12" t="s">
        <v>29</v>
      </c>
      <c r="P1260" s="12" t="s">
        <v>174</v>
      </c>
      <c r="Q1260" s="12" t="s">
        <v>51</v>
      </c>
      <c r="R1260" s="12" t="s">
        <v>2157</v>
      </c>
      <c r="S1260" s="12">
        <v>0.56000000000000005</v>
      </c>
      <c r="T1260" s="7">
        <f>Table1[[#This Row],[Profit]]/Table1[[#This Row],[Sales]]</f>
        <v>-0.48155737704918034</v>
      </c>
      <c r="U1260" s="12" t="s">
        <v>33</v>
      </c>
      <c r="V1260" s="12" t="s">
        <v>61</v>
      </c>
      <c r="W1260" s="12" t="s">
        <v>130</v>
      </c>
      <c r="X1260" s="12" t="s">
        <v>2158</v>
      </c>
      <c r="Y1260" s="12">
        <v>76543</v>
      </c>
      <c r="Z1260" s="13">
        <v>42079</v>
      </c>
      <c r="AA1260" s="14" t="str">
        <f>TEXT(Table1[[#This Row],[Order Date]],"mmmm")</f>
        <v>March</v>
      </c>
      <c r="AB1260" s="8" t="str">
        <f>TEXT(Table1[[#This Row],[Order Date]],"yyyy")</f>
        <v>2015</v>
      </c>
      <c r="AC1260" s="13">
        <v>42081</v>
      </c>
      <c r="AD1260" s="12">
        <v>-37.6</v>
      </c>
      <c r="AE1260" s="12">
        <v>5</v>
      </c>
      <c r="AF1260" s="12">
        <v>78.08</v>
      </c>
      <c r="AG1260" s="12">
        <v>90110</v>
      </c>
      <c r="AH1260" s="7" t="str">
        <f>IF(COUNTIF(Returns!$A$2:$A$1635,Orders!AG1260)&gt;0,"Returned","Not Returned")</f>
        <v>Not Returned</v>
      </c>
    </row>
    <row r="1261" spans="5:34" ht="12.75" customHeight="1" thickTop="1" thickBot="1">
      <c r="E1261" s="9">
        <v>23416</v>
      </c>
      <c r="F1261" s="2" t="s">
        <v>106</v>
      </c>
      <c r="G1261" s="2">
        <v>0.04</v>
      </c>
      <c r="H1261" s="2">
        <v>120.98</v>
      </c>
      <c r="I1261" s="2">
        <v>3.99</v>
      </c>
      <c r="J1261" s="2">
        <v>2273</v>
      </c>
      <c r="K1261" s="7" t="str">
        <f>IF(COUNTIF(Table1[Customer ID],Table1[[#This Row],[Customer ID]])&gt;1,"Repeat Customer","One-Time Customer")</f>
        <v>Repeat Customer</v>
      </c>
      <c r="L1261" s="2" t="s">
        <v>2159</v>
      </c>
      <c r="M1261" s="2" t="s">
        <v>49</v>
      </c>
      <c r="N1261" s="2" t="s">
        <v>28</v>
      </c>
      <c r="O1261" s="2" t="s">
        <v>29</v>
      </c>
      <c r="P1261" s="2" t="s">
        <v>257</v>
      </c>
      <c r="Q1261" s="2" t="s">
        <v>59</v>
      </c>
      <c r="R1261" s="2" t="s">
        <v>2160</v>
      </c>
      <c r="S1261" s="2">
        <v>0.6</v>
      </c>
      <c r="T1261" s="7">
        <f>Table1[[#This Row],[Profit]]/Table1[[#This Row],[Sales]]</f>
        <v>0.69</v>
      </c>
      <c r="U1261" s="2" t="s">
        <v>33</v>
      </c>
      <c r="V1261" s="2" t="s">
        <v>61</v>
      </c>
      <c r="W1261" s="2" t="s">
        <v>130</v>
      </c>
      <c r="X1261" s="2" t="s">
        <v>2161</v>
      </c>
      <c r="Y1261" s="2">
        <v>78550</v>
      </c>
      <c r="Z1261" s="10">
        <v>42129</v>
      </c>
      <c r="AA1261" s="14" t="str">
        <f>TEXT(Table1[[#This Row],[Order Date]],"mmmm")</f>
        <v>May</v>
      </c>
      <c r="AB1261" s="8" t="str">
        <f>TEXT(Table1[[#This Row],[Order Date]],"yyyy")</f>
        <v>2015</v>
      </c>
      <c r="AC1261" s="10">
        <v>42129</v>
      </c>
      <c r="AD1261" s="2">
        <v>1389.5771999999999</v>
      </c>
      <c r="AE1261" s="2">
        <v>17</v>
      </c>
      <c r="AF1261" s="2">
        <v>2013.88</v>
      </c>
      <c r="AG1261" s="2">
        <v>90109</v>
      </c>
      <c r="AH1261" s="7" t="str">
        <f>IF(COUNTIF(Returns!$A$2:$A$1635,Orders!AG1261)&gt;0,"Returned","Not Returned")</f>
        <v>Not Returned</v>
      </c>
    </row>
    <row r="1262" spans="5:34" ht="12.75" customHeight="1" thickTop="1" thickBot="1">
      <c r="E1262" s="11">
        <v>23417</v>
      </c>
      <c r="F1262" s="12" t="s">
        <v>106</v>
      </c>
      <c r="G1262" s="12">
        <v>0.02</v>
      </c>
      <c r="H1262" s="12">
        <v>55.99</v>
      </c>
      <c r="I1262" s="12">
        <v>5</v>
      </c>
      <c r="J1262" s="12">
        <v>2273</v>
      </c>
      <c r="K1262" s="7" t="str">
        <f>IF(COUNTIF(Table1[Customer ID],Table1[[#This Row],[Customer ID]])&gt;1,"Repeat Customer","One-Time Customer")</f>
        <v>Repeat Customer</v>
      </c>
      <c r="L1262" s="12" t="s">
        <v>2159</v>
      </c>
      <c r="M1262" s="12" t="s">
        <v>49</v>
      </c>
      <c r="N1262" s="12" t="s">
        <v>28</v>
      </c>
      <c r="O1262" s="12" t="s">
        <v>77</v>
      </c>
      <c r="P1262" s="12" t="s">
        <v>78</v>
      </c>
      <c r="Q1262" s="12" t="s">
        <v>51</v>
      </c>
      <c r="R1262" s="12" t="s">
        <v>398</v>
      </c>
      <c r="S1262" s="12">
        <v>0.83</v>
      </c>
      <c r="T1262" s="7">
        <f>Table1[[#This Row],[Profit]]/Table1[[#This Row],[Sales]]</f>
        <v>-1.1067752831313333</v>
      </c>
      <c r="U1262" s="12" t="s">
        <v>33</v>
      </c>
      <c r="V1262" s="12" t="s">
        <v>61</v>
      </c>
      <c r="W1262" s="12" t="s">
        <v>130</v>
      </c>
      <c r="X1262" s="12" t="s">
        <v>2161</v>
      </c>
      <c r="Y1262" s="12">
        <v>78550</v>
      </c>
      <c r="Z1262" s="13">
        <v>42129</v>
      </c>
      <c r="AA1262" s="14" t="str">
        <f>TEXT(Table1[[#This Row],[Order Date]],"mmmm")</f>
        <v>May</v>
      </c>
      <c r="AB1262" s="8" t="str">
        <f>TEXT(Table1[[#This Row],[Order Date]],"yyyy")</f>
        <v>2015</v>
      </c>
      <c r="AC1262" s="13">
        <v>42129</v>
      </c>
      <c r="AD1262" s="12">
        <v>-222.816</v>
      </c>
      <c r="AE1262" s="12">
        <v>4</v>
      </c>
      <c r="AF1262" s="12">
        <v>201.32</v>
      </c>
      <c r="AG1262" s="12">
        <v>90109</v>
      </c>
      <c r="AH1262" s="7" t="str">
        <f>IF(COUNTIF(Returns!$A$2:$A$1635,Orders!AG1262)&gt;0,"Returned","Not Returned")</f>
        <v>Not Returned</v>
      </c>
    </row>
    <row r="1263" spans="5:34" ht="12.75" customHeight="1" thickTop="1" thickBot="1">
      <c r="E1263" s="9">
        <v>23418</v>
      </c>
      <c r="F1263" s="2" t="s">
        <v>106</v>
      </c>
      <c r="G1263" s="2">
        <v>0.05</v>
      </c>
      <c r="H1263" s="2">
        <v>23.99</v>
      </c>
      <c r="I1263" s="2">
        <v>15.68</v>
      </c>
      <c r="J1263" s="2">
        <v>2274</v>
      </c>
      <c r="K1263" s="7" t="str">
        <f>IF(COUNTIF(Table1[Customer ID],Table1[[#This Row],[Customer ID]])&gt;1,"Repeat Customer","One-Time Customer")</f>
        <v>One-Time Customer</v>
      </c>
      <c r="L1263" s="2" t="s">
        <v>2162</v>
      </c>
      <c r="M1263" s="2" t="s">
        <v>39</v>
      </c>
      <c r="N1263" s="2" t="s">
        <v>28</v>
      </c>
      <c r="O1263" s="2" t="s">
        <v>41</v>
      </c>
      <c r="P1263" s="2" t="s">
        <v>50</v>
      </c>
      <c r="Q1263" s="2" t="s">
        <v>43</v>
      </c>
      <c r="R1263" s="2" t="s">
        <v>2163</v>
      </c>
      <c r="S1263" s="2">
        <v>0.62</v>
      </c>
      <c r="T1263" s="7">
        <f>Table1[[#This Row],[Profit]]/Table1[[#This Row],[Sales]]</f>
        <v>-0.44792469264011259</v>
      </c>
      <c r="U1263" s="2" t="s">
        <v>33</v>
      </c>
      <c r="V1263" s="2" t="s">
        <v>61</v>
      </c>
      <c r="W1263" s="2" t="s">
        <v>130</v>
      </c>
      <c r="X1263" s="2" t="s">
        <v>2164</v>
      </c>
      <c r="Y1263" s="2">
        <v>77036</v>
      </c>
      <c r="Z1263" s="10">
        <v>42129</v>
      </c>
      <c r="AA1263" s="14" t="str">
        <f>TEXT(Table1[[#This Row],[Order Date]],"mmmm")</f>
        <v>May</v>
      </c>
      <c r="AB1263" s="8" t="str">
        <f>TEXT(Table1[[#This Row],[Order Date]],"yyyy")</f>
        <v>2015</v>
      </c>
      <c r="AC1263" s="10">
        <v>42133</v>
      </c>
      <c r="AD1263" s="2">
        <v>-133.71</v>
      </c>
      <c r="AE1263" s="2">
        <v>12</v>
      </c>
      <c r="AF1263" s="2">
        <v>298.51</v>
      </c>
      <c r="AG1263" s="2">
        <v>90109</v>
      </c>
      <c r="AH1263" s="7" t="str">
        <f>IF(COUNTIF(Returns!$A$2:$A$1635,Orders!AG1263)&gt;0,"Returned","Not Returned")</f>
        <v>Not Returned</v>
      </c>
    </row>
    <row r="1264" spans="5:34" ht="12.75" customHeight="1" thickTop="1" thickBot="1">
      <c r="E1264" s="11">
        <v>24552</v>
      </c>
      <c r="F1264" s="12" t="s">
        <v>37</v>
      </c>
      <c r="G1264" s="12">
        <v>0.01</v>
      </c>
      <c r="H1264" s="12">
        <v>195.99</v>
      </c>
      <c r="I1264" s="12">
        <v>8.99</v>
      </c>
      <c r="J1264" s="12">
        <v>2276</v>
      </c>
      <c r="K1264" s="7" t="str">
        <f>IF(COUNTIF(Table1[Customer ID],Table1[[#This Row],[Customer ID]])&gt;1,"Repeat Customer","One-Time Customer")</f>
        <v>One-Time Customer</v>
      </c>
      <c r="L1264" s="12" t="s">
        <v>2165</v>
      </c>
      <c r="M1264" s="12" t="s">
        <v>49</v>
      </c>
      <c r="N1264" s="12" t="s">
        <v>114</v>
      </c>
      <c r="O1264" s="12" t="s">
        <v>77</v>
      </c>
      <c r="P1264" s="12" t="s">
        <v>78</v>
      </c>
      <c r="Q1264" s="12" t="s">
        <v>59</v>
      </c>
      <c r="R1264" s="12" t="s">
        <v>734</v>
      </c>
      <c r="S1264" s="12">
        <v>0.6</v>
      </c>
      <c r="T1264" s="7">
        <f>Table1[[#This Row],[Profit]]/Table1[[#This Row],[Sales]]</f>
        <v>0.69</v>
      </c>
      <c r="U1264" s="12" t="s">
        <v>33</v>
      </c>
      <c r="V1264" s="12" t="s">
        <v>53</v>
      </c>
      <c r="W1264" s="12" t="s">
        <v>71</v>
      </c>
      <c r="X1264" s="12" t="s">
        <v>2166</v>
      </c>
      <c r="Y1264" s="12">
        <v>14304</v>
      </c>
      <c r="Z1264" s="13">
        <v>42185</v>
      </c>
      <c r="AA1264" s="14" t="str">
        <f>TEXT(Table1[[#This Row],[Order Date]],"mmmm")</f>
        <v>June</v>
      </c>
      <c r="AB1264" s="8" t="str">
        <f>TEXT(Table1[[#This Row],[Order Date]],"yyyy")</f>
        <v>2015</v>
      </c>
      <c r="AC1264" s="13">
        <v>42185</v>
      </c>
      <c r="AD1264" s="12">
        <v>2653.7813999999998</v>
      </c>
      <c r="AE1264" s="12">
        <v>22</v>
      </c>
      <c r="AF1264" s="12">
        <v>3846.06</v>
      </c>
      <c r="AG1264" s="12">
        <v>91502</v>
      </c>
      <c r="AH1264" s="7" t="str">
        <f>IF(COUNTIF(Returns!$A$2:$A$1635,Orders!AG1264)&gt;0,"Returned","Not Returned")</f>
        <v>Not Returned</v>
      </c>
    </row>
    <row r="1265" spans="5:34" ht="12.75" customHeight="1" thickTop="1" thickBot="1">
      <c r="E1265" s="9">
        <v>23572</v>
      </c>
      <c r="F1265" s="2" t="s">
        <v>106</v>
      </c>
      <c r="G1265" s="2">
        <v>0.04</v>
      </c>
      <c r="H1265" s="2">
        <v>4.4800000000000004</v>
      </c>
      <c r="I1265" s="2">
        <v>2.5</v>
      </c>
      <c r="J1265" s="2">
        <v>2279</v>
      </c>
      <c r="K1265" s="7" t="str">
        <f>IF(COUNTIF(Table1[Customer ID],Table1[[#This Row],[Customer ID]])&gt;1,"Repeat Customer","One-Time Customer")</f>
        <v>One-Time Customer</v>
      </c>
      <c r="L1265" s="2" t="s">
        <v>2167</v>
      </c>
      <c r="M1265" s="2" t="s">
        <v>27</v>
      </c>
      <c r="N1265" s="2" t="s">
        <v>40</v>
      </c>
      <c r="O1265" s="2" t="s">
        <v>29</v>
      </c>
      <c r="P1265" s="2" t="s">
        <v>69</v>
      </c>
      <c r="Q1265" s="2" t="s">
        <v>59</v>
      </c>
      <c r="R1265" s="2" t="s">
        <v>1130</v>
      </c>
      <c r="S1265" s="2">
        <v>0.37</v>
      </c>
      <c r="T1265" s="7">
        <f>Table1[[#This Row],[Profit]]/Table1[[#This Row],[Sales]]</f>
        <v>0.28722516003339826</v>
      </c>
      <c r="U1265" s="2" t="s">
        <v>33</v>
      </c>
      <c r="V1265" s="2" t="s">
        <v>53</v>
      </c>
      <c r="W1265" s="2" t="s">
        <v>234</v>
      </c>
      <c r="X1265" s="2" t="s">
        <v>2168</v>
      </c>
      <c r="Y1265" s="2">
        <v>15601</v>
      </c>
      <c r="Z1265" s="10">
        <v>42177</v>
      </c>
      <c r="AA1265" s="14" t="str">
        <f>TEXT(Table1[[#This Row],[Order Date]],"mmmm")</f>
        <v>June</v>
      </c>
      <c r="AB1265" s="8" t="str">
        <f>TEXT(Table1[[#This Row],[Order Date]],"yyyy")</f>
        <v>2015</v>
      </c>
      <c r="AC1265" s="10">
        <v>42181</v>
      </c>
      <c r="AD1265" s="2">
        <v>10.32</v>
      </c>
      <c r="AE1265" s="2">
        <v>7</v>
      </c>
      <c r="AF1265" s="2">
        <v>35.93</v>
      </c>
      <c r="AG1265" s="2">
        <v>85949</v>
      </c>
      <c r="AH1265" s="7" t="str">
        <f>IF(COUNTIF(Returns!$A$2:$A$1635,Orders!AG1265)&gt;0,"Returned","Not Returned")</f>
        <v>Not Returned</v>
      </c>
    </row>
    <row r="1266" spans="5:34" ht="12.75" customHeight="1" thickTop="1" thickBot="1">
      <c r="E1266" s="11">
        <v>19615</v>
      </c>
      <c r="F1266" s="12" t="s">
        <v>37</v>
      </c>
      <c r="G1266" s="12">
        <v>0.08</v>
      </c>
      <c r="H1266" s="12">
        <v>205.99</v>
      </c>
      <c r="I1266" s="12">
        <v>2.5</v>
      </c>
      <c r="J1266" s="12">
        <v>2281</v>
      </c>
      <c r="K1266" s="7" t="str">
        <f>IF(COUNTIF(Table1[Customer ID],Table1[[#This Row],[Customer ID]])&gt;1,"Repeat Customer","One-Time Customer")</f>
        <v>One-Time Customer</v>
      </c>
      <c r="L1266" s="12" t="s">
        <v>2169</v>
      </c>
      <c r="M1266" s="12" t="s">
        <v>49</v>
      </c>
      <c r="N1266" s="12" t="s">
        <v>40</v>
      </c>
      <c r="O1266" s="12" t="s">
        <v>77</v>
      </c>
      <c r="P1266" s="12" t="s">
        <v>78</v>
      </c>
      <c r="Q1266" s="12" t="s">
        <v>59</v>
      </c>
      <c r="R1266" s="12" t="s">
        <v>2155</v>
      </c>
      <c r="S1266" s="12">
        <v>0.59</v>
      </c>
      <c r="T1266" s="7">
        <f>Table1[[#This Row],[Profit]]/Table1[[#This Row],[Sales]]</f>
        <v>0.61916853318765375</v>
      </c>
      <c r="U1266" s="12" t="s">
        <v>33</v>
      </c>
      <c r="V1266" s="12" t="s">
        <v>61</v>
      </c>
      <c r="W1266" s="12" t="s">
        <v>1858</v>
      </c>
      <c r="X1266" s="12" t="s">
        <v>2170</v>
      </c>
      <c r="Y1266" s="12">
        <v>54703</v>
      </c>
      <c r="Z1266" s="13">
        <v>42031</v>
      </c>
      <c r="AA1266" s="14" t="str">
        <f>TEXT(Table1[[#This Row],[Order Date]],"mmmm")</f>
        <v>January</v>
      </c>
      <c r="AB1266" s="8" t="str">
        <f>TEXT(Table1[[#This Row],[Order Date]],"yyyy")</f>
        <v>2015</v>
      </c>
      <c r="AC1266" s="13">
        <v>42032</v>
      </c>
      <c r="AD1266" s="12">
        <v>997.38144000000011</v>
      </c>
      <c r="AE1266" s="12">
        <v>10</v>
      </c>
      <c r="AF1266" s="12">
        <v>1610.84</v>
      </c>
      <c r="AG1266" s="12">
        <v>85948</v>
      </c>
      <c r="AH1266" s="7" t="str">
        <f>IF(COUNTIF(Returns!$A$2:$A$1635,Orders!AG1266)&gt;0,"Returned","Not Returned")</f>
        <v>Not Returned</v>
      </c>
    </row>
    <row r="1267" spans="5:34" ht="12.75" customHeight="1" thickTop="1" thickBot="1">
      <c r="E1267" s="9">
        <v>21260</v>
      </c>
      <c r="F1267" s="2" t="s">
        <v>56</v>
      </c>
      <c r="G1267" s="2">
        <v>0.04</v>
      </c>
      <c r="H1267" s="2">
        <v>5.98</v>
      </c>
      <c r="I1267" s="2">
        <v>5.79</v>
      </c>
      <c r="J1267" s="2">
        <v>2282</v>
      </c>
      <c r="K1267" s="7" t="str">
        <f>IF(COUNTIF(Table1[Customer ID],Table1[[#This Row],[Customer ID]])&gt;1,"Repeat Customer","One-Time Customer")</f>
        <v>One-Time Customer</v>
      </c>
      <c r="L1267" s="2" t="s">
        <v>2171</v>
      </c>
      <c r="M1267" s="2" t="s">
        <v>49</v>
      </c>
      <c r="N1267" s="2" t="s">
        <v>40</v>
      </c>
      <c r="O1267" s="2" t="s">
        <v>29</v>
      </c>
      <c r="P1267" s="2" t="s">
        <v>93</v>
      </c>
      <c r="Q1267" s="2" t="s">
        <v>59</v>
      </c>
      <c r="R1267" s="2" t="s">
        <v>123</v>
      </c>
      <c r="S1267" s="2">
        <v>0.36</v>
      </c>
      <c r="T1267" s="7">
        <f>Table1[[#This Row],[Profit]]/Table1[[#This Row],[Sales]]</f>
        <v>-0.41837900603808642</v>
      </c>
      <c r="U1267" s="2" t="s">
        <v>33</v>
      </c>
      <c r="V1267" s="2" t="s">
        <v>61</v>
      </c>
      <c r="W1267" s="2" t="s">
        <v>1858</v>
      </c>
      <c r="X1267" s="2" t="s">
        <v>2172</v>
      </c>
      <c r="Y1267" s="2">
        <v>53713</v>
      </c>
      <c r="Z1267" s="10">
        <v>42040</v>
      </c>
      <c r="AA1267" s="14" t="str">
        <f>TEXT(Table1[[#This Row],[Order Date]],"mmmm")</f>
        <v>February</v>
      </c>
      <c r="AB1267" s="8" t="str">
        <f>TEXT(Table1[[#This Row],[Order Date]],"yyyy")</f>
        <v>2015</v>
      </c>
      <c r="AC1267" s="10">
        <v>42042</v>
      </c>
      <c r="AD1267" s="2">
        <v>-36.030800000000006</v>
      </c>
      <c r="AE1267" s="2">
        <v>14</v>
      </c>
      <c r="AF1267" s="2">
        <v>86.12</v>
      </c>
      <c r="AG1267" s="2">
        <v>85950</v>
      </c>
      <c r="AH1267" s="7" t="str">
        <f>IF(COUNTIF(Returns!$A$2:$A$1635,Orders!AG1267)&gt;0,"Returned","Not Returned")</f>
        <v>Not Returned</v>
      </c>
    </row>
    <row r="1268" spans="5:34" ht="12.75" customHeight="1" thickTop="1" thickBot="1">
      <c r="E1268" s="11">
        <v>26148</v>
      </c>
      <c r="F1268" s="12" t="s">
        <v>56</v>
      </c>
      <c r="G1268" s="12">
        <v>0.01</v>
      </c>
      <c r="H1268" s="12">
        <v>11.7</v>
      </c>
      <c r="I1268" s="12">
        <v>6.96</v>
      </c>
      <c r="J1268" s="12">
        <v>2283</v>
      </c>
      <c r="K1268" s="7" t="str">
        <f>IF(COUNTIF(Table1[Customer ID],Table1[[#This Row],[Customer ID]])&gt;1,"Repeat Customer","One-Time Customer")</f>
        <v>One-Time Customer</v>
      </c>
      <c r="L1268" s="12" t="s">
        <v>2173</v>
      </c>
      <c r="M1268" s="12" t="s">
        <v>49</v>
      </c>
      <c r="N1268" s="12" t="s">
        <v>40</v>
      </c>
      <c r="O1268" s="12" t="s">
        <v>29</v>
      </c>
      <c r="P1268" s="12" t="s">
        <v>257</v>
      </c>
      <c r="Q1268" s="12" t="s">
        <v>86</v>
      </c>
      <c r="R1268" s="12" t="s">
        <v>1280</v>
      </c>
      <c r="S1268" s="12">
        <v>0.5</v>
      </c>
      <c r="T1268" s="7">
        <f>Table1[[#This Row],[Profit]]/Table1[[#This Row],[Sales]]</f>
        <v>-0.37666189670872902</v>
      </c>
      <c r="U1268" s="12" t="s">
        <v>33</v>
      </c>
      <c r="V1268" s="12" t="s">
        <v>61</v>
      </c>
      <c r="W1268" s="12" t="s">
        <v>1858</v>
      </c>
      <c r="X1268" s="12" t="s">
        <v>2174</v>
      </c>
      <c r="Y1268" s="12">
        <v>53132</v>
      </c>
      <c r="Z1268" s="13">
        <v>42028</v>
      </c>
      <c r="AA1268" s="14" t="str">
        <f>TEXT(Table1[[#This Row],[Order Date]],"mmmm")</f>
        <v>January</v>
      </c>
      <c r="AB1268" s="8" t="str">
        <f>TEXT(Table1[[#This Row],[Order Date]],"yyyy")</f>
        <v>2015</v>
      </c>
      <c r="AC1268" s="13">
        <v>42030</v>
      </c>
      <c r="AD1268" s="12">
        <v>-28.954000000000001</v>
      </c>
      <c r="AE1268" s="12">
        <v>6</v>
      </c>
      <c r="AF1268" s="12">
        <v>76.87</v>
      </c>
      <c r="AG1268" s="12">
        <v>85947</v>
      </c>
      <c r="AH1268" s="7" t="str">
        <f>IF(COUNTIF(Returns!$A$2:$A$1635,Orders!AG1268)&gt;0,"Returned","Not Returned")</f>
        <v>Not Returned</v>
      </c>
    </row>
    <row r="1269" spans="5:34" ht="12.75" customHeight="1" thickTop="1" thickBot="1">
      <c r="E1269" s="9">
        <v>19460</v>
      </c>
      <c r="F1269" s="2" t="s">
        <v>56</v>
      </c>
      <c r="G1269" s="2">
        <v>0.02</v>
      </c>
      <c r="H1269" s="2">
        <v>17.7</v>
      </c>
      <c r="I1269" s="2">
        <v>9.4700000000000006</v>
      </c>
      <c r="J1269" s="2">
        <v>2285</v>
      </c>
      <c r="K1269" s="7" t="str">
        <f>IF(COUNTIF(Table1[Customer ID],Table1[[#This Row],[Customer ID]])&gt;1,"Repeat Customer","One-Time Customer")</f>
        <v>One-Time Customer</v>
      </c>
      <c r="L1269" s="2" t="s">
        <v>2175</v>
      </c>
      <c r="M1269" s="2" t="s">
        <v>27</v>
      </c>
      <c r="N1269" s="2" t="s">
        <v>28</v>
      </c>
      <c r="O1269" s="2" t="s">
        <v>29</v>
      </c>
      <c r="P1269" s="2" t="s">
        <v>141</v>
      </c>
      <c r="Q1269" s="2" t="s">
        <v>59</v>
      </c>
      <c r="R1269" s="2" t="s">
        <v>1569</v>
      </c>
      <c r="S1269" s="2">
        <v>0.59</v>
      </c>
      <c r="T1269" s="7">
        <f>Table1[[#This Row],[Profit]]/Table1[[#This Row],[Sales]]</f>
        <v>-0.22696743192738919</v>
      </c>
      <c r="U1269" s="2" t="s">
        <v>33</v>
      </c>
      <c r="V1269" s="2" t="s">
        <v>136</v>
      </c>
      <c r="W1269" s="2" t="s">
        <v>932</v>
      </c>
      <c r="X1269" s="2" t="s">
        <v>2176</v>
      </c>
      <c r="Y1269" s="2">
        <v>29730</v>
      </c>
      <c r="Z1269" s="10">
        <v>42076</v>
      </c>
      <c r="AA1269" s="14" t="str">
        <f>TEXT(Table1[[#This Row],[Order Date]],"mmmm")</f>
        <v>March</v>
      </c>
      <c r="AB1269" s="8" t="str">
        <f>TEXT(Table1[[#This Row],[Order Date]],"yyyy")</f>
        <v>2015</v>
      </c>
      <c r="AC1269" s="10">
        <v>42078</v>
      </c>
      <c r="AD1269" s="2">
        <v>-85.021999999999991</v>
      </c>
      <c r="AE1269" s="2">
        <v>21</v>
      </c>
      <c r="AF1269" s="2">
        <v>374.6</v>
      </c>
      <c r="AG1269" s="2">
        <v>90148</v>
      </c>
      <c r="AH1269" s="7" t="str">
        <f>IF(COUNTIF(Returns!$A$2:$A$1635,Orders!AG1269)&gt;0,"Returned","Not Returned")</f>
        <v>Not Returned</v>
      </c>
    </row>
    <row r="1270" spans="5:34" ht="12.75" customHeight="1" thickTop="1" thickBot="1">
      <c r="E1270" s="11">
        <v>21529</v>
      </c>
      <c r="F1270" s="12" t="s">
        <v>56</v>
      </c>
      <c r="G1270" s="12">
        <v>0</v>
      </c>
      <c r="H1270" s="12">
        <v>4.91</v>
      </c>
      <c r="I1270" s="12">
        <v>0.5</v>
      </c>
      <c r="J1270" s="12">
        <v>2286</v>
      </c>
      <c r="K1270" s="7" t="str">
        <f>IF(COUNTIF(Table1[Customer ID],Table1[[#This Row],[Customer ID]])&gt;1,"Repeat Customer","One-Time Customer")</f>
        <v>Repeat Customer</v>
      </c>
      <c r="L1270" s="12" t="s">
        <v>2177</v>
      </c>
      <c r="M1270" s="12" t="s">
        <v>49</v>
      </c>
      <c r="N1270" s="12" t="s">
        <v>28</v>
      </c>
      <c r="O1270" s="12" t="s">
        <v>29</v>
      </c>
      <c r="P1270" s="12" t="s">
        <v>134</v>
      </c>
      <c r="Q1270" s="12" t="s">
        <v>59</v>
      </c>
      <c r="R1270" s="12" t="s">
        <v>163</v>
      </c>
      <c r="S1270" s="12">
        <v>0.36</v>
      </c>
      <c r="T1270" s="7">
        <f>Table1[[#This Row],[Profit]]/Table1[[#This Row],[Sales]]</f>
        <v>1.6033295619848071</v>
      </c>
      <c r="U1270" s="12" t="s">
        <v>33</v>
      </c>
      <c r="V1270" s="12" t="s">
        <v>136</v>
      </c>
      <c r="W1270" s="12" t="s">
        <v>932</v>
      </c>
      <c r="X1270" s="12" t="s">
        <v>2178</v>
      </c>
      <c r="Y1270" s="12">
        <v>29301</v>
      </c>
      <c r="Z1270" s="13">
        <v>42039</v>
      </c>
      <c r="AA1270" s="14" t="str">
        <f>TEXT(Table1[[#This Row],[Order Date]],"mmmm")</f>
        <v>February</v>
      </c>
      <c r="AB1270" s="8" t="str">
        <f>TEXT(Table1[[#This Row],[Order Date]],"yyyy")</f>
        <v>2015</v>
      </c>
      <c r="AC1270" s="13">
        <v>42041</v>
      </c>
      <c r="AD1270" s="12">
        <v>99.198000000000008</v>
      </c>
      <c r="AE1270" s="12">
        <v>12</v>
      </c>
      <c r="AF1270" s="12">
        <v>61.87</v>
      </c>
      <c r="AG1270" s="12">
        <v>90145</v>
      </c>
      <c r="AH1270" s="7" t="str">
        <f>IF(COUNTIF(Returns!$A$2:$A$1635,Orders!AG1270)&gt;0,"Returned","Not Returned")</f>
        <v>Not Returned</v>
      </c>
    </row>
    <row r="1271" spans="5:34" ht="12.75" customHeight="1" thickTop="1" thickBot="1">
      <c r="E1271" s="9">
        <v>21530</v>
      </c>
      <c r="F1271" s="2" t="s">
        <v>56</v>
      </c>
      <c r="G1271" s="2">
        <v>0.01</v>
      </c>
      <c r="H1271" s="2">
        <v>7.28</v>
      </c>
      <c r="I1271" s="2">
        <v>11.15</v>
      </c>
      <c r="J1271" s="2">
        <v>2286</v>
      </c>
      <c r="K1271" s="7" t="str">
        <f>IF(COUNTIF(Table1[Customer ID],Table1[[#This Row],[Customer ID]])&gt;1,"Repeat Customer","One-Time Customer")</f>
        <v>Repeat Customer</v>
      </c>
      <c r="L1271" s="2" t="s">
        <v>2177</v>
      </c>
      <c r="M1271" s="2" t="s">
        <v>49</v>
      </c>
      <c r="N1271" s="2" t="s">
        <v>28</v>
      </c>
      <c r="O1271" s="2" t="s">
        <v>29</v>
      </c>
      <c r="P1271" s="2" t="s">
        <v>93</v>
      </c>
      <c r="Q1271" s="2" t="s">
        <v>59</v>
      </c>
      <c r="R1271" s="2" t="s">
        <v>854</v>
      </c>
      <c r="S1271" s="2">
        <v>0.37</v>
      </c>
      <c r="T1271" s="7">
        <f>Table1[[#This Row],[Profit]]/Table1[[#This Row],[Sales]]</f>
        <v>2.7829664484451717</v>
      </c>
      <c r="U1271" s="2" t="s">
        <v>33</v>
      </c>
      <c r="V1271" s="2" t="s">
        <v>136</v>
      </c>
      <c r="W1271" s="2" t="s">
        <v>932</v>
      </c>
      <c r="X1271" s="2" t="s">
        <v>2178</v>
      </c>
      <c r="Y1271" s="2">
        <v>29301</v>
      </c>
      <c r="Z1271" s="10">
        <v>42039</v>
      </c>
      <c r="AA1271" s="14" t="str">
        <f>TEXT(Table1[[#This Row],[Order Date]],"mmmm")</f>
        <v>February</v>
      </c>
      <c r="AB1271" s="8" t="str">
        <f>TEXT(Table1[[#This Row],[Order Date]],"yyyy")</f>
        <v>2015</v>
      </c>
      <c r="AC1271" s="10">
        <v>42040</v>
      </c>
      <c r="AD1271" s="2">
        <v>136.03139999999999</v>
      </c>
      <c r="AE1271" s="2">
        <v>6</v>
      </c>
      <c r="AF1271" s="2">
        <v>48.88</v>
      </c>
      <c r="AG1271" s="2">
        <v>90145</v>
      </c>
      <c r="AH1271" s="7" t="str">
        <f>IF(COUNTIF(Returns!$A$2:$A$1635,Orders!AG1271)&gt;0,"Returned","Not Returned")</f>
        <v>Not Returned</v>
      </c>
    </row>
    <row r="1272" spans="5:34" ht="12.75" customHeight="1" thickTop="1" thickBot="1">
      <c r="E1272" s="11">
        <v>21531</v>
      </c>
      <c r="F1272" s="12" t="s">
        <v>56</v>
      </c>
      <c r="G1272" s="12">
        <v>0.1</v>
      </c>
      <c r="H1272" s="12">
        <v>6.68</v>
      </c>
      <c r="I1272" s="12">
        <v>6.93</v>
      </c>
      <c r="J1272" s="12">
        <v>2286</v>
      </c>
      <c r="K1272" s="7" t="str">
        <f>IF(COUNTIF(Table1[Customer ID],Table1[[#This Row],[Customer ID]])&gt;1,"Repeat Customer","One-Time Customer")</f>
        <v>Repeat Customer</v>
      </c>
      <c r="L1272" s="12" t="s">
        <v>2177</v>
      </c>
      <c r="M1272" s="12" t="s">
        <v>49</v>
      </c>
      <c r="N1272" s="12" t="s">
        <v>28</v>
      </c>
      <c r="O1272" s="12" t="s">
        <v>29</v>
      </c>
      <c r="P1272" s="12" t="s">
        <v>93</v>
      </c>
      <c r="Q1272" s="12" t="s">
        <v>59</v>
      </c>
      <c r="R1272" s="12" t="s">
        <v>2135</v>
      </c>
      <c r="S1272" s="12">
        <v>0.37</v>
      </c>
      <c r="T1272" s="7">
        <f>Table1[[#This Row],[Profit]]/Table1[[#This Row],[Sales]]</f>
        <v>-4.6415584415584421</v>
      </c>
      <c r="U1272" s="12" t="s">
        <v>33</v>
      </c>
      <c r="V1272" s="12" t="s">
        <v>136</v>
      </c>
      <c r="W1272" s="12" t="s">
        <v>932</v>
      </c>
      <c r="X1272" s="12" t="s">
        <v>2178</v>
      </c>
      <c r="Y1272" s="12">
        <v>29301</v>
      </c>
      <c r="Z1272" s="13">
        <v>42039</v>
      </c>
      <c r="AA1272" s="14" t="str">
        <f>TEXT(Table1[[#This Row],[Order Date]],"mmmm")</f>
        <v>February</v>
      </c>
      <c r="AB1272" s="8" t="str">
        <f>TEXT(Table1[[#This Row],[Order Date]],"yyyy")</f>
        <v>2015</v>
      </c>
      <c r="AC1272" s="13">
        <v>42042</v>
      </c>
      <c r="AD1272" s="12">
        <v>-100.072</v>
      </c>
      <c r="AE1272" s="12">
        <v>3</v>
      </c>
      <c r="AF1272" s="12">
        <v>21.56</v>
      </c>
      <c r="AG1272" s="12">
        <v>90145</v>
      </c>
      <c r="AH1272" s="7" t="str">
        <f>IF(COUNTIF(Returns!$A$2:$A$1635,Orders!AG1272)&gt;0,"Returned","Not Returned")</f>
        <v>Not Returned</v>
      </c>
    </row>
    <row r="1273" spans="5:34" ht="12.75" customHeight="1" thickTop="1" thickBot="1">
      <c r="E1273" s="9">
        <v>25183</v>
      </c>
      <c r="F1273" s="2" t="s">
        <v>37</v>
      </c>
      <c r="G1273" s="2">
        <v>0.01</v>
      </c>
      <c r="H1273" s="2">
        <v>18.97</v>
      </c>
      <c r="I1273" s="2">
        <v>9.0299999999999994</v>
      </c>
      <c r="J1273" s="2">
        <v>2287</v>
      </c>
      <c r="K1273" s="7" t="str">
        <f>IF(COUNTIF(Table1[Customer ID],Table1[[#This Row],[Customer ID]])&gt;1,"Repeat Customer","One-Time Customer")</f>
        <v>Repeat Customer</v>
      </c>
      <c r="L1273" s="2" t="s">
        <v>2179</v>
      </c>
      <c r="M1273" s="2" t="s">
        <v>49</v>
      </c>
      <c r="N1273" s="2" t="s">
        <v>28</v>
      </c>
      <c r="O1273" s="2" t="s">
        <v>29</v>
      </c>
      <c r="P1273" s="2" t="s">
        <v>93</v>
      </c>
      <c r="Q1273" s="2" t="s">
        <v>59</v>
      </c>
      <c r="R1273" s="2" t="s">
        <v>775</v>
      </c>
      <c r="S1273" s="2">
        <v>0.37</v>
      </c>
      <c r="T1273" s="7">
        <f>Table1[[#This Row],[Profit]]/Table1[[#This Row],[Sales]]</f>
        <v>-7.3035161231554013E-2</v>
      </c>
      <c r="U1273" s="2" t="s">
        <v>33</v>
      </c>
      <c r="V1273" s="2" t="s">
        <v>136</v>
      </c>
      <c r="W1273" s="2" t="s">
        <v>932</v>
      </c>
      <c r="X1273" s="2" t="s">
        <v>2180</v>
      </c>
      <c r="Y1273" s="2">
        <v>29483</v>
      </c>
      <c r="Z1273" s="10">
        <v>42088</v>
      </c>
      <c r="AA1273" s="14" t="str">
        <f>TEXT(Table1[[#This Row],[Order Date]],"mmmm")</f>
        <v>March</v>
      </c>
      <c r="AB1273" s="8" t="str">
        <f>TEXT(Table1[[#This Row],[Order Date]],"yyyy")</f>
        <v>2015</v>
      </c>
      <c r="AC1273" s="10">
        <v>42088</v>
      </c>
      <c r="AD1273" s="2">
        <v>-12.026699999999998</v>
      </c>
      <c r="AE1273" s="2">
        <v>8</v>
      </c>
      <c r="AF1273" s="2">
        <v>164.67</v>
      </c>
      <c r="AG1273" s="2">
        <v>90146</v>
      </c>
      <c r="AH1273" s="7" t="str">
        <f>IF(COUNTIF(Returns!$A$2:$A$1635,Orders!AG1273)&gt;0,"Returned","Not Returned")</f>
        <v>Not Returned</v>
      </c>
    </row>
    <row r="1274" spans="5:34" ht="12.75" customHeight="1" thickTop="1" thickBot="1">
      <c r="E1274" s="11">
        <v>25184</v>
      </c>
      <c r="F1274" s="12" t="s">
        <v>37</v>
      </c>
      <c r="G1274" s="12">
        <v>0.03</v>
      </c>
      <c r="H1274" s="12">
        <v>12.28</v>
      </c>
      <c r="I1274" s="12">
        <v>4.8600000000000003</v>
      </c>
      <c r="J1274" s="12">
        <v>2287</v>
      </c>
      <c r="K1274" s="7" t="str">
        <f>IF(COUNTIF(Table1[Customer ID],Table1[[#This Row],[Customer ID]])&gt;1,"Repeat Customer","One-Time Customer")</f>
        <v>Repeat Customer</v>
      </c>
      <c r="L1274" s="12" t="s">
        <v>2179</v>
      </c>
      <c r="M1274" s="12" t="s">
        <v>49</v>
      </c>
      <c r="N1274" s="12" t="s">
        <v>28</v>
      </c>
      <c r="O1274" s="12" t="s">
        <v>29</v>
      </c>
      <c r="P1274" s="12" t="s">
        <v>93</v>
      </c>
      <c r="Q1274" s="12" t="s">
        <v>59</v>
      </c>
      <c r="R1274" s="12" t="s">
        <v>303</v>
      </c>
      <c r="S1274" s="12">
        <v>0.38</v>
      </c>
      <c r="T1274" s="7">
        <f>Table1[[#This Row],[Profit]]/Table1[[#This Row],[Sales]]</f>
        <v>1.6841902667033271</v>
      </c>
      <c r="U1274" s="12" t="s">
        <v>33</v>
      </c>
      <c r="V1274" s="12" t="s">
        <v>136</v>
      </c>
      <c r="W1274" s="12" t="s">
        <v>932</v>
      </c>
      <c r="X1274" s="12" t="s">
        <v>2180</v>
      </c>
      <c r="Y1274" s="12">
        <v>29483</v>
      </c>
      <c r="Z1274" s="13">
        <v>42088</v>
      </c>
      <c r="AA1274" s="14" t="str">
        <f>TEXT(Table1[[#This Row],[Order Date]],"mmmm")</f>
        <v>March</v>
      </c>
      <c r="AB1274" s="8" t="str">
        <f>TEXT(Table1[[#This Row],[Order Date]],"yyyy")</f>
        <v>2015</v>
      </c>
      <c r="AC1274" s="13">
        <v>42089</v>
      </c>
      <c r="AD1274" s="12">
        <v>122.508</v>
      </c>
      <c r="AE1274" s="12">
        <v>6</v>
      </c>
      <c r="AF1274" s="12">
        <v>72.739999999999995</v>
      </c>
      <c r="AG1274" s="12">
        <v>90146</v>
      </c>
      <c r="AH1274" s="7" t="str">
        <f>IF(COUNTIF(Returns!$A$2:$A$1635,Orders!AG1274)&gt;0,"Returned","Not Returned")</f>
        <v>Not Returned</v>
      </c>
    </row>
    <row r="1275" spans="5:34" ht="12.75" customHeight="1" thickTop="1" thickBot="1">
      <c r="E1275" s="9">
        <v>25185</v>
      </c>
      <c r="F1275" s="2" t="s">
        <v>37</v>
      </c>
      <c r="G1275" s="2">
        <v>0.05</v>
      </c>
      <c r="H1275" s="2">
        <v>34.99</v>
      </c>
      <c r="I1275" s="2">
        <v>7.73</v>
      </c>
      <c r="J1275" s="2">
        <v>2287</v>
      </c>
      <c r="K1275" s="7" t="str">
        <f>IF(COUNTIF(Table1[Customer ID],Table1[[#This Row],[Customer ID]])&gt;1,"Repeat Customer","One-Time Customer")</f>
        <v>Repeat Customer</v>
      </c>
      <c r="L1275" s="2" t="s">
        <v>2179</v>
      </c>
      <c r="M1275" s="2" t="s">
        <v>27</v>
      </c>
      <c r="N1275" s="2" t="s">
        <v>28</v>
      </c>
      <c r="O1275" s="2" t="s">
        <v>29</v>
      </c>
      <c r="P1275" s="2" t="s">
        <v>30</v>
      </c>
      <c r="Q1275" s="2" t="s">
        <v>59</v>
      </c>
      <c r="R1275" s="2" t="s">
        <v>101</v>
      </c>
      <c r="S1275" s="2">
        <v>0.59</v>
      </c>
      <c r="T1275" s="7">
        <f>Table1[[#This Row],[Profit]]/Table1[[#This Row],[Sales]]</f>
        <v>-2.8720477611940295E-2</v>
      </c>
      <c r="U1275" s="2" t="s">
        <v>33</v>
      </c>
      <c r="V1275" s="2" t="s">
        <v>136</v>
      </c>
      <c r="W1275" s="2" t="s">
        <v>932</v>
      </c>
      <c r="X1275" s="2" t="s">
        <v>2180</v>
      </c>
      <c r="Y1275" s="2">
        <v>29483</v>
      </c>
      <c r="Z1275" s="10">
        <v>42088</v>
      </c>
      <c r="AA1275" s="14" t="str">
        <f>TEXT(Table1[[#This Row],[Order Date]],"mmmm")</f>
        <v>March</v>
      </c>
      <c r="AB1275" s="8" t="str">
        <f>TEXT(Table1[[#This Row],[Order Date]],"yyyy")</f>
        <v>2015</v>
      </c>
      <c r="AC1275" s="10">
        <v>42090</v>
      </c>
      <c r="AD1275" s="2">
        <v>-12.026699999999998</v>
      </c>
      <c r="AE1275" s="2">
        <v>12</v>
      </c>
      <c r="AF1275" s="2">
        <v>418.75</v>
      </c>
      <c r="AG1275" s="2">
        <v>90146</v>
      </c>
      <c r="AH1275" s="7" t="str">
        <f>IF(COUNTIF(Returns!$A$2:$A$1635,Orders!AG1275)&gt;0,"Returned","Not Returned")</f>
        <v>Not Returned</v>
      </c>
    </row>
    <row r="1276" spans="5:34" ht="12.75" customHeight="1" thickTop="1" thickBot="1">
      <c r="E1276" s="11">
        <v>24396</v>
      </c>
      <c r="F1276" s="12" t="s">
        <v>106</v>
      </c>
      <c r="G1276" s="12">
        <v>0.1</v>
      </c>
      <c r="H1276" s="12">
        <v>54.1</v>
      </c>
      <c r="I1276" s="12">
        <v>19.989999999999998</v>
      </c>
      <c r="J1276" s="12">
        <v>2287</v>
      </c>
      <c r="K1276" s="7" t="str">
        <f>IF(COUNTIF(Table1[Customer ID],Table1[[#This Row],[Customer ID]])&gt;1,"Repeat Customer","One-Time Customer")</f>
        <v>Repeat Customer</v>
      </c>
      <c r="L1276" s="12" t="s">
        <v>2179</v>
      </c>
      <c r="M1276" s="12" t="s">
        <v>49</v>
      </c>
      <c r="N1276" s="12" t="s">
        <v>28</v>
      </c>
      <c r="O1276" s="12" t="s">
        <v>29</v>
      </c>
      <c r="P1276" s="12" t="s">
        <v>141</v>
      </c>
      <c r="Q1276" s="12" t="s">
        <v>59</v>
      </c>
      <c r="R1276" s="12" t="s">
        <v>2181</v>
      </c>
      <c r="S1276" s="12">
        <v>0.59</v>
      </c>
      <c r="T1276" s="7">
        <f>Table1[[#This Row],[Profit]]/Table1[[#This Row],[Sales]]</f>
        <v>7.2548393279243589E-2</v>
      </c>
      <c r="U1276" s="12" t="s">
        <v>33</v>
      </c>
      <c r="V1276" s="12" t="s">
        <v>136</v>
      </c>
      <c r="W1276" s="12" t="s">
        <v>932</v>
      </c>
      <c r="X1276" s="12" t="s">
        <v>2180</v>
      </c>
      <c r="Y1276" s="12">
        <v>29483</v>
      </c>
      <c r="Z1276" s="13">
        <v>42054</v>
      </c>
      <c r="AA1276" s="14" t="str">
        <f>TEXT(Table1[[#This Row],[Order Date]],"mmmm")</f>
        <v>February</v>
      </c>
      <c r="AB1276" s="8" t="str">
        <f>TEXT(Table1[[#This Row],[Order Date]],"yyyy")</f>
        <v>2015</v>
      </c>
      <c r="AC1276" s="13">
        <v>42059</v>
      </c>
      <c r="AD1276" s="12">
        <v>34.067999999999998</v>
      </c>
      <c r="AE1276" s="12">
        <v>9</v>
      </c>
      <c r="AF1276" s="12">
        <v>469.59</v>
      </c>
      <c r="AG1276" s="12">
        <v>90147</v>
      </c>
      <c r="AH1276" s="7" t="str">
        <f>IF(COUNTIF(Returns!$A$2:$A$1635,Orders!AG1276)&gt;0,"Returned","Not Returned")</f>
        <v>Not Returned</v>
      </c>
    </row>
    <row r="1277" spans="5:34" ht="12.75" customHeight="1" thickTop="1" thickBot="1">
      <c r="E1277" s="9">
        <v>19243</v>
      </c>
      <c r="F1277" s="2" t="s">
        <v>47</v>
      </c>
      <c r="G1277" s="2">
        <v>0.01</v>
      </c>
      <c r="H1277" s="2">
        <v>7.59</v>
      </c>
      <c r="I1277" s="2">
        <v>4</v>
      </c>
      <c r="J1277" s="2">
        <v>2289</v>
      </c>
      <c r="K1277" s="7" t="str">
        <f>IF(COUNTIF(Table1[Customer ID],Table1[[#This Row],[Customer ID]])&gt;1,"Repeat Customer","One-Time Customer")</f>
        <v>One-Time Customer</v>
      </c>
      <c r="L1277" s="2" t="s">
        <v>2182</v>
      </c>
      <c r="M1277" s="2" t="s">
        <v>49</v>
      </c>
      <c r="N1277" s="2" t="s">
        <v>40</v>
      </c>
      <c r="O1277" s="2" t="s">
        <v>41</v>
      </c>
      <c r="P1277" s="2" t="s">
        <v>50</v>
      </c>
      <c r="Q1277" s="2" t="s">
        <v>31</v>
      </c>
      <c r="R1277" s="2" t="s">
        <v>444</v>
      </c>
      <c r="S1277" s="2">
        <v>0.42</v>
      </c>
      <c r="T1277" s="7">
        <f>Table1[[#This Row],[Profit]]/Table1[[#This Row],[Sales]]</f>
        <v>2.1798165137614685E-2</v>
      </c>
      <c r="U1277" s="2" t="s">
        <v>33</v>
      </c>
      <c r="V1277" s="2" t="s">
        <v>61</v>
      </c>
      <c r="W1277" s="2" t="s">
        <v>62</v>
      </c>
      <c r="X1277" s="2" t="s">
        <v>2104</v>
      </c>
      <c r="Y1277" s="2">
        <v>55337</v>
      </c>
      <c r="Z1277" s="10">
        <v>42128</v>
      </c>
      <c r="AA1277" s="14" t="str">
        <f>TEXT(Table1[[#This Row],[Order Date]],"mmmm")</f>
        <v>May</v>
      </c>
      <c r="AB1277" s="8" t="str">
        <f>TEXT(Table1[[#This Row],[Order Date]],"yyyy")</f>
        <v>2015</v>
      </c>
      <c r="AC1277" s="10">
        <v>42128</v>
      </c>
      <c r="AD1277" s="2">
        <v>2.9700000000000006</v>
      </c>
      <c r="AE1277" s="2">
        <v>17</v>
      </c>
      <c r="AF1277" s="2">
        <v>136.25</v>
      </c>
      <c r="AG1277" s="2">
        <v>88165</v>
      </c>
      <c r="AH1277" s="7" t="str">
        <f>IF(COUNTIF(Returns!$A$2:$A$1635,Orders!AG1277)&gt;0,"Returned","Not Returned")</f>
        <v>Not Returned</v>
      </c>
    </row>
    <row r="1278" spans="5:34" ht="12.75" customHeight="1" thickTop="1" thickBot="1">
      <c r="E1278" s="11">
        <v>21334</v>
      </c>
      <c r="F1278" s="12" t="s">
        <v>37</v>
      </c>
      <c r="G1278" s="12">
        <v>0</v>
      </c>
      <c r="H1278" s="12">
        <v>42.98</v>
      </c>
      <c r="I1278" s="12">
        <v>4.62</v>
      </c>
      <c r="J1278" s="12">
        <v>2290</v>
      </c>
      <c r="K1278" s="7" t="str">
        <f>IF(COUNTIF(Table1[Customer ID],Table1[[#This Row],[Customer ID]])&gt;1,"Repeat Customer","One-Time Customer")</f>
        <v>Repeat Customer</v>
      </c>
      <c r="L1278" s="12" t="s">
        <v>2183</v>
      </c>
      <c r="M1278" s="12" t="s">
        <v>49</v>
      </c>
      <c r="N1278" s="12" t="s">
        <v>40</v>
      </c>
      <c r="O1278" s="12" t="s">
        <v>29</v>
      </c>
      <c r="P1278" s="12" t="s">
        <v>257</v>
      </c>
      <c r="Q1278" s="12" t="s">
        <v>59</v>
      </c>
      <c r="R1278" s="12" t="s">
        <v>1888</v>
      </c>
      <c r="S1278" s="12">
        <v>0.56000000000000005</v>
      </c>
      <c r="T1278" s="7">
        <f>Table1[[#This Row],[Profit]]/Table1[[#This Row],[Sales]]</f>
        <v>0.69</v>
      </c>
      <c r="U1278" s="12" t="s">
        <v>33</v>
      </c>
      <c r="V1278" s="12" t="s">
        <v>61</v>
      </c>
      <c r="W1278" s="12" t="s">
        <v>62</v>
      </c>
      <c r="X1278" s="12" t="s">
        <v>2184</v>
      </c>
      <c r="Y1278" s="12">
        <v>55433</v>
      </c>
      <c r="Z1278" s="13">
        <v>42010</v>
      </c>
      <c r="AA1278" s="14" t="str">
        <f>TEXT(Table1[[#This Row],[Order Date]],"mmmm")</f>
        <v>January</v>
      </c>
      <c r="AB1278" s="8" t="str">
        <f>TEXT(Table1[[#This Row],[Order Date]],"yyyy")</f>
        <v>2015</v>
      </c>
      <c r="AC1278" s="13">
        <v>42012</v>
      </c>
      <c r="AD1278" s="12">
        <v>385.30289999999997</v>
      </c>
      <c r="AE1278" s="12">
        <v>12</v>
      </c>
      <c r="AF1278" s="12">
        <v>558.41</v>
      </c>
      <c r="AG1278" s="12">
        <v>88163</v>
      </c>
      <c r="AH1278" s="7" t="str">
        <f>IF(COUNTIF(Returns!$A$2:$A$1635,Orders!AG1278)&gt;0,"Returned","Not Returned")</f>
        <v>Not Returned</v>
      </c>
    </row>
    <row r="1279" spans="5:34" ht="12.75" customHeight="1" thickTop="1" thickBot="1">
      <c r="E1279" s="9">
        <v>21335</v>
      </c>
      <c r="F1279" s="2" t="s">
        <v>37</v>
      </c>
      <c r="G1279" s="2">
        <v>0.03</v>
      </c>
      <c r="H1279" s="2">
        <v>21.78</v>
      </c>
      <c r="I1279" s="2">
        <v>5.94</v>
      </c>
      <c r="J1279" s="2">
        <v>2290</v>
      </c>
      <c r="K1279" s="7" t="str">
        <f>IF(COUNTIF(Table1[Customer ID],Table1[[#This Row],[Customer ID]])&gt;1,"Repeat Customer","One-Time Customer")</f>
        <v>Repeat Customer</v>
      </c>
      <c r="L1279" s="2" t="s">
        <v>2183</v>
      </c>
      <c r="M1279" s="2" t="s">
        <v>49</v>
      </c>
      <c r="N1279" s="2" t="s">
        <v>40</v>
      </c>
      <c r="O1279" s="2" t="s">
        <v>29</v>
      </c>
      <c r="P1279" s="2" t="s">
        <v>257</v>
      </c>
      <c r="Q1279" s="2" t="s">
        <v>86</v>
      </c>
      <c r="R1279" s="2" t="s">
        <v>2185</v>
      </c>
      <c r="S1279" s="2">
        <v>0.5</v>
      </c>
      <c r="T1279" s="7">
        <f>Table1[[#This Row],[Profit]]/Table1[[#This Row],[Sales]]</f>
        <v>0.64502790986148428</v>
      </c>
      <c r="U1279" s="2" t="s">
        <v>33</v>
      </c>
      <c r="V1279" s="2" t="s">
        <v>61</v>
      </c>
      <c r="W1279" s="2" t="s">
        <v>62</v>
      </c>
      <c r="X1279" s="2" t="s">
        <v>2184</v>
      </c>
      <c r="Y1279" s="2">
        <v>55433</v>
      </c>
      <c r="Z1279" s="10">
        <v>42010</v>
      </c>
      <c r="AA1279" s="14" t="str">
        <f>TEXT(Table1[[#This Row],[Order Date]],"mmmm")</f>
        <v>January</v>
      </c>
      <c r="AB1279" s="8" t="str">
        <f>TEXT(Table1[[#This Row],[Order Date]],"yyyy")</f>
        <v>2015</v>
      </c>
      <c r="AC1279" s="10">
        <v>42012</v>
      </c>
      <c r="AD1279" s="2">
        <v>187.2</v>
      </c>
      <c r="AE1279" s="2">
        <v>13</v>
      </c>
      <c r="AF1279" s="2">
        <v>290.22000000000003</v>
      </c>
      <c r="AG1279" s="2">
        <v>88163</v>
      </c>
      <c r="AH1279" s="7" t="str">
        <f>IF(COUNTIF(Returns!$A$2:$A$1635,Orders!AG1279)&gt;0,"Returned","Not Returned")</f>
        <v>Not Returned</v>
      </c>
    </row>
    <row r="1280" spans="5:34" ht="12.75" customHeight="1" thickTop="1" thickBot="1">
      <c r="E1280" s="11">
        <v>19723</v>
      </c>
      <c r="F1280" s="12" t="s">
        <v>56</v>
      </c>
      <c r="G1280" s="12">
        <v>7.0000000000000007E-2</v>
      </c>
      <c r="H1280" s="12">
        <v>80.98</v>
      </c>
      <c r="I1280" s="12">
        <v>7.18</v>
      </c>
      <c r="J1280" s="12">
        <v>2290</v>
      </c>
      <c r="K1280" s="7" t="str">
        <f>IF(COUNTIF(Table1[Customer ID],Table1[[#This Row],[Customer ID]])&gt;1,"Repeat Customer","One-Time Customer")</f>
        <v>Repeat Customer</v>
      </c>
      <c r="L1280" s="12" t="s">
        <v>2183</v>
      </c>
      <c r="M1280" s="12" t="s">
        <v>49</v>
      </c>
      <c r="N1280" s="12" t="s">
        <v>28</v>
      </c>
      <c r="O1280" s="12" t="s">
        <v>77</v>
      </c>
      <c r="P1280" s="12" t="s">
        <v>180</v>
      </c>
      <c r="Q1280" s="12" t="s">
        <v>59</v>
      </c>
      <c r="R1280" s="12" t="s">
        <v>2186</v>
      </c>
      <c r="S1280" s="12">
        <v>0.48</v>
      </c>
      <c r="T1280" s="7">
        <f>Table1[[#This Row],[Profit]]/Table1[[#This Row],[Sales]]</f>
        <v>0.69</v>
      </c>
      <c r="U1280" s="12" t="s">
        <v>33</v>
      </c>
      <c r="V1280" s="12" t="s">
        <v>61</v>
      </c>
      <c r="W1280" s="12" t="s">
        <v>62</v>
      </c>
      <c r="X1280" s="12" t="s">
        <v>2184</v>
      </c>
      <c r="Y1280" s="12">
        <v>55433</v>
      </c>
      <c r="Z1280" s="13">
        <v>42039</v>
      </c>
      <c r="AA1280" s="14" t="str">
        <f>TEXT(Table1[[#This Row],[Order Date]],"mmmm")</f>
        <v>February</v>
      </c>
      <c r="AB1280" s="8" t="str">
        <f>TEXT(Table1[[#This Row],[Order Date]],"yyyy")</f>
        <v>2015</v>
      </c>
      <c r="AC1280" s="13">
        <v>42041</v>
      </c>
      <c r="AD1280" s="12">
        <v>779.47230000000002</v>
      </c>
      <c r="AE1280" s="12">
        <v>15</v>
      </c>
      <c r="AF1280" s="12">
        <v>1129.67</v>
      </c>
      <c r="AG1280" s="12">
        <v>88164</v>
      </c>
      <c r="AH1280" s="7" t="str">
        <f>IF(COUNTIF(Returns!$A$2:$A$1635,Orders!AG1280)&gt;0,"Returned","Not Returned")</f>
        <v>Not Returned</v>
      </c>
    </row>
    <row r="1281" spans="5:34" ht="12.75" customHeight="1" thickTop="1" thickBot="1">
      <c r="E1281" s="9">
        <v>24673</v>
      </c>
      <c r="F1281" s="2" t="s">
        <v>47</v>
      </c>
      <c r="G1281" s="2">
        <v>7.0000000000000007E-2</v>
      </c>
      <c r="H1281" s="2">
        <v>270.98</v>
      </c>
      <c r="I1281" s="2">
        <v>50</v>
      </c>
      <c r="J1281" s="2">
        <v>2302</v>
      </c>
      <c r="K1281" s="7" t="str">
        <f>IF(COUNTIF(Table1[Customer ID],Table1[[#This Row],[Customer ID]])&gt;1,"Repeat Customer","One-Time Customer")</f>
        <v>Repeat Customer</v>
      </c>
      <c r="L1281" s="2" t="s">
        <v>2187</v>
      </c>
      <c r="M1281" s="2" t="s">
        <v>39</v>
      </c>
      <c r="N1281" s="2" t="s">
        <v>28</v>
      </c>
      <c r="O1281" s="2" t="s">
        <v>41</v>
      </c>
      <c r="P1281" s="2" t="s">
        <v>42</v>
      </c>
      <c r="Q1281" s="2" t="s">
        <v>43</v>
      </c>
      <c r="R1281" s="2" t="s">
        <v>2188</v>
      </c>
      <c r="S1281" s="2">
        <v>0.77</v>
      </c>
      <c r="T1281" s="7">
        <f>Table1[[#This Row],[Profit]]/Table1[[#This Row],[Sales]]</f>
        <v>1.1366049430795656E-2</v>
      </c>
      <c r="U1281" s="2" t="s">
        <v>33</v>
      </c>
      <c r="V1281" s="2" t="s">
        <v>136</v>
      </c>
      <c r="W1281" s="2" t="s">
        <v>362</v>
      </c>
      <c r="X1281" s="2" t="s">
        <v>2189</v>
      </c>
      <c r="Y1281" s="2">
        <v>32404</v>
      </c>
      <c r="Z1281" s="10">
        <v>42046</v>
      </c>
      <c r="AA1281" s="14" t="str">
        <f>TEXT(Table1[[#This Row],[Order Date]],"mmmm")</f>
        <v>February</v>
      </c>
      <c r="AB1281" s="8" t="str">
        <f>TEXT(Table1[[#This Row],[Order Date]],"yyyy")</f>
        <v>2015</v>
      </c>
      <c r="AC1281" s="10">
        <v>42048</v>
      </c>
      <c r="AD1281" s="2">
        <v>27.725999999999999</v>
      </c>
      <c r="AE1281" s="2">
        <v>9</v>
      </c>
      <c r="AF1281" s="2">
        <v>2439.37</v>
      </c>
      <c r="AG1281" s="2">
        <v>87695</v>
      </c>
      <c r="AH1281" s="7" t="str">
        <f>IF(COUNTIF(Returns!$A$2:$A$1635,Orders!AG1281)&gt;0,"Returned","Not Returned")</f>
        <v>Not Returned</v>
      </c>
    </row>
    <row r="1282" spans="5:34" ht="12.75" customHeight="1" thickTop="1" thickBot="1">
      <c r="E1282" s="11">
        <v>23344</v>
      </c>
      <c r="F1282" s="12" t="s">
        <v>25</v>
      </c>
      <c r="G1282" s="12">
        <v>0.1</v>
      </c>
      <c r="H1282" s="12">
        <v>12.53</v>
      </c>
      <c r="I1282" s="12">
        <v>0.49</v>
      </c>
      <c r="J1282" s="12">
        <v>2302</v>
      </c>
      <c r="K1282" s="7" t="str">
        <f>IF(COUNTIF(Table1[Customer ID],Table1[[#This Row],[Customer ID]])&gt;1,"Repeat Customer","One-Time Customer")</f>
        <v>Repeat Customer</v>
      </c>
      <c r="L1282" s="12" t="s">
        <v>2187</v>
      </c>
      <c r="M1282" s="12" t="s">
        <v>49</v>
      </c>
      <c r="N1282" s="12" t="s">
        <v>28</v>
      </c>
      <c r="O1282" s="12" t="s">
        <v>29</v>
      </c>
      <c r="P1282" s="12" t="s">
        <v>134</v>
      </c>
      <c r="Q1282" s="12" t="s">
        <v>59</v>
      </c>
      <c r="R1282" s="12" t="s">
        <v>1016</v>
      </c>
      <c r="S1282" s="12">
        <v>0.38</v>
      </c>
      <c r="T1282" s="7">
        <f>Table1[[#This Row],[Profit]]/Table1[[#This Row],[Sales]]</f>
        <v>2.6566398608998045</v>
      </c>
      <c r="U1282" s="12" t="s">
        <v>33</v>
      </c>
      <c r="V1282" s="12" t="s">
        <v>136</v>
      </c>
      <c r="W1282" s="12" t="s">
        <v>362</v>
      </c>
      <c r="X1282" s="12" t="s">
        <v>2189</v>
      </c>
      <c r="Y1282" s="12">
        <v>32404</v>
      </c>
      <c r="Z1282" s="13">
        <v>42007</v>
      </c>
      <c r="AA1282" s="14" t="str">
        <f>TEXT(Table1[[#This Row],[Order Date]],"mmmm")</f>
        <v>January</v>
      </c>
      <c r="AB1282" s="8" t="str">
        <f>TEXT(Table1[[#This Row],[Order Date]],"yyyy")</f>
        <v>2015</v>
      </c>
      <c r="AC1282" s="13">
        <v>42008</v>
      </c>
      <c r="AD1282" s="12">
        <v>244.464</v>
      </c>
      <c r="AE1282" s="12">
        <v>8</v>
      </c>
      <c r="AF1282" s="12">
        <v>92.02</v>
      </c>
      <c r="AG1282" s="12">
        <v>87696</v>
      </c>
      <c r="AH1282" s="7" t="str">
        <f>IF(COUNTIF(Returns!$A$2:$A$1635,Orders!AG1282)&gt;0,"Returned","Not Returned")</f>
        <v>Not Returned</v>
      </c>
    </row>
    <row r="1283" spans="5:34" ht="12.75" customHeight="1" thickTop="1" thickBot="1">
      <c r="E1283" s="9">
        <v>23345</v>
      </c>
      <c r="F1283" s="2" t="s">
        <v>25</v>
      </c>
      <c r="G1283" s="2">
        <v>0.1</v>
      </c>
      <c r="H1283" s="2">
        <v>146.34</v>
      </c>
      <c r="I1283" s="2">
        <v>43.75</v>
      </c>
      <c r="J1283" s="2">
        <v>2302</v>
      </c>
      <c r="K1283" s="7" t="str">
        <f>IF(COUNTIF(Table1[Customer ID],Table1[[#This Row],[Customer ID]])&gt;1,"Repeat Customer","One-Time Customer")</f>
        <v>Repeat Customer</v>
      </c>
      <c r="L1283" s="2" t="s">
        <v>2187</v>
      </c>
      <c r="M1283" s="2" t="s">
        <v>39</v>
      </c>
      <c r="N1283" s="2" t="s">
        <v>28</v>
      </c>
      <c r="O1283" s="2" t="s">
        <v>41</v>
      </c>
      <c r="P1283" s="2" t="s">
        <v>152</v>
      </c>
      <c r="Q1283" s="2" t="s">
        <v>121</v>
      </c>
      <c r="R1283" s="2" t="s">
        <v>2190</v>
      </c>
      <c r="S1283" s="2">
        <v>0.64</v>
      </c>
      <c r="T1283" s="7">
        <f>Table1[[#This Row],[Profit]]/Table1[[#This Row],[Sales]]</f>
        <v>-1.6701745723858223</v>
      </c>
      <c r="U1283" s="2" t="s">
        <v>33</v>
      </c>
      <c r="V1283" s="2" t="s">
        <v>136</v>
      </c>
      <c r="W1283" s="2" t="s">
        <v>362</v>
      </c>
      <c r="X1283" s="2" t="s">
        <v>2189</v>
      </c>
      <c r="Y1283" s="2">
        <v>32404</v>
      </c>
      <c r="Z1283" s="10">
        <v>42007</v>
      </c>
      <c r="AA1283" s="14" t="str">
        <f>TEXT(Table1[[#This Row],[Order Date]],"mmmm")</f>
        <v>January</v>
      </c>
      <c r="AB1283" s="8" t="str">
        <f>TEXT(Table1[[#This Row],[Order Date]],"yyyy")</f>
        <v>2015</v>
      </c>
      <c r="AC1283" s="10">
        <v>42008</v>
      </c>
      <c r="AD1283" s="2">
        <v>-473.57799999999997</v>
      </c>
      <c r="AE1283" s="2">
        <v>2</v>
      </c>
      <c r="AF1283" s="2">
        <v>283.55</v>
      </c>
      <c r="AG1283" s="2">
        <v>87696</v>
      </c>
      <c r="AH1283" s="7" t="str">
        <f>IF(COUNTIF(Returns!$A$2:$A$1635,Orders!AG1283)&gt;0,"Returned","Not Returned")</f>
        <v>Not Returned</v>
      </c>
    </row>
    <row r="1284" spans="5:34" ht="12.75" customHeight="1" thickTop="1" thickBot="1">
      <c r="E1284" s="11">
        <v>6673</v>
      </c>
      <c r="F1284" s="12" t="s">
        <v>47</v>
      </c>
      <c r="G1284" s="12">
        <v>7.0000000000000007E-2</v>
      </c>
      <c r="H1284" s="12">
        <v>270.98</v>
      </c>
      <c r="I1284" s="12">
        <v>50</v>
      </c>
      <c r="J1284" s="12">
        <v>2303</v>
      </c>
      <c r="K1284" s="7" t="str">
        <f>IF(COUNTIF(Table1[Customer ID],Table1[[#This Row],[Customer ID]])&gt;1,"Repeat Customer","One-Time Customer")</f>
        <v>Repeat Customer</v>
      </c>
      <c r="L1284" s="12" t="s">
        <v>2191</v>
      </c>
      <c r="M1284" s="12" t="s">
        <v>39</v>
      </c>
      <c r="N1284" s="12" t="s">
        <v>28</v>
      </c>
      <c r="O1284" s="12" t="s">
        <v>41</v>
      </c>
      <c r="P1284" s="12" t="s">
        <v>42</v>
      </c>
      <c r="Q1284" s="12" t="s">
        <v>43</v>
      </c>
      <c r="R1284" s="12" t="s">
        <v>2188</v>
      </c>
      <c r="S1284" s="12">
        <v>0.77</v>
      </c>
      <c r="T1284" s="7">
        <f>Table1[[#This Row],[Profit]]/Table1[[#This Row],[Sales]]</f>
        <v>-9.8437301434386743E-3</v>
      </c>
      <c r="U1284" s="12" t="s">
        <v>33</v>
      </c>
      <c r="V1284" s="12" t="s">
        <v>53</v>
      </c>
      <c r="W1284" s="12" t="s">
        <v>71</v>
      </c>
      <c r="X1284" s="12" t="s">
        <v>90</v>
      </c>
      <c r="Y1284" s="12">
        <v>10011</v>
      </c>
      <c r="Z1284" s="13">
        <v>42046</v>
      </c>
      <c r="AA1284" s="14" t="str">
        <f>TEXT(Table1[[#This Row],[Order Date]],"mmmm")</f>
        <v>February</v>
      </c>
      <c r="AB1284" s="8" t="str">
        <f>TEXT(Table1[[#This Row],[Order Date]],"yyyy")</f>
        <v>2015</v>
      </c>
      <c r="AC1284" s="13">
        <v>42048</v>
      </c>
      <c r="AD1284" s="12">
        <v>-96.05</v>
      </c>
      <c r="AE1284" s="12">
        <v>36</v>
      </c>
      <c r="AF1284" s="12">
        <v>9757.48</v>
      </c>
      <c r="AG1284" s="12">
        <v>47493</v>
      </c>
      <c r="AH1284" s="7" t="str">
        <f>IF(COUNTIF(Returns!$A$2:$A$1635,Orders!AG1284)&gt;0,"Returned","Not Returned")</f>
        <v>Not Returned</v>
      </c>
    </row>
    <row r="1285" spans="5:34" ht="12.75" customHeight="1" thickTop="1" thickBot="1">
      <c r="E1285" s="9">
        <v>5345</v>
      </c>
      <c r="F1285" s="2" t="s">
        <v>25</v>
      </c>
      <c r="G1285" s="2">
        <v>0.1</v>
      </c>
      <c r="H1285" s="2">
        <v>146.34</v>
      </c>
      <c r="I1285" s="2">
        <v>43.75</v>
      </c>
      <c r="J1285" s="2">
        <v>2303</v>
      </c>
      <c r="K1285" s="7" t="str">
        <f>IF(COUNTIF(Table1[Customer ID],Table1[[#This Row],[Customer ID]])&gt;1,"Repeat Customer","One-Time Customer")</f>
        <v>Repeat Customer</v>
      </c>
      <c r="L1285" s="2" t="s">
        <v>2191</v>
      </c>
      <c r="M1285" s="2" t="s">
        <v>39</v>
      </c>
      <c r="N1285" s="2" t="s">
        <v>28</v>
      </c>
      <c r="O1285" s="2" t="s">
        <v>41</v>
      </c>
      <c r="P1285" s="2" t="s">
        <v>152</v>
      </c>
      <c r="Q1285" s="2" t="s">
        <v>121</v>
      </c>
      <c r="R1285" s="2" t="s">
        <v>2190</v>
      </c>
      <c r="S1285" s="2">
        <v>0.64</v>
      </c>
      <c r="T1285" s="7">
        <f>Table1[[#This Row],[Profit]]/Table1[[#This Row],[Sales]]</f>
        <v>-0.31840731684378826</v>
      </c>
      <c r="U1285" s="2" t="s">
        <v>33</v>
      </c>
      <c r="V1285" s="2" t="s">
        <v>53</v>
      </c>
      <c r="W1285" s="2" t="s">
        <v>71</v>
      </c>
      <c r="X1285" s="2" t="s">
        <v>90</v>
      </c>
      <c r="Y1285" s="2">
        <v>10011</v>
      </c>
      <c r="Z1285" s="10">
        <v>42007</v>
      </c>
      <c r="AA1285" s="14" t="str">
        <f>TEXT(Table1[[#This Row],[Order Date]],"mmmm")</f>
        <v>January</v>
      </c>
      <c r="AB1285" s="8" t="str">
        <f>TEXT(Table1[[#This Row],[Order Date]],"yyyy")</f>
        <v>2015</v>
      </c>
      <c r="AC1285" s="10">
        <v>42008</v>
      </c>
      <c r="AD1285" s="2">
        <v>-270.85000000000002</v>
      </c>
      <c r="AE1285" s="2">
        <v>6</v>
      </c>
      <c r="AF1285" s="2">
        <v>850.64</v>
      </c>
      <c r="AG1285" s="2">
        <v>37987</v>
      </c>
      <c r="AH1285" s="7" t="str">
        <f>IF(COUNTIF(Returns!$A$2:$A$1635,Orders!AG1285)&gt;0,"Returned","Not Returned")</f>
        <v>Not Returned</v>
      </c>
    </row>
    <row r="1286" spans="5:34" ht="12.75" customHeight="1" thickTop="1" thickBot="1">
      <c r="E1286" s="11">
        <v>19934</v>
      </c>
      <c r="F1286" s="12" t="s">
        <v>25</v>
      </c>
      <c r="G1286" s="12">
        <v>0</v>
      </c>
      <c r="H1286" s="12">
        <v>90.48</v>
      </c>
      <c r="I1286" s="12">
        <v>19.989999999999998</v>
      </c>
      <c r="J1286" s="12">
        <v>2305</v>
      </c>
      <c r="K1286" s="7" t="str">
        <f>IF(COUNTIF(Table1[Customer ID],Table1[[#This Row],[Customer ID]])&gt;1,"Repeat Customer","One-Time Customer")</f>
        <v>One-Time Customer</v>
      </c>
      <c r="L1286" s="12" t="s">
        <v>2192</v>
      </c>
      <c r="M1286" s="12" t="s">
        <v>49</v>
      </c>
      <c r="N1286" s="12" t="s">
        <v>58</v>
      </c>
      <c r="O1286" s="12" t="s">
        <v>29</v>
      </c>
      <c r="P1286" s="12" t="s">
        <v>69</v>
      </c>
      <c r="Q1286" s="12" t="s">
        <v>59</v>
      </c>
      <c r="R1286" s="12" t="s">
        <v>1840</v>
      </c>
      <c r="S1286" s="12">
        <v>0.4</v>
      </c>
      <c r="T1286" s="7">
        <f>Table1[[#This Row],[Profit]]/Table1[[#This Row],[Sales]]</f>
        <v>0.69</v>
      </c>
      <c r="U1286" s="12" t="s">
        <v>33</v>
      </c>
      <c r="V1286" s="12" t="s">
        <v>61</v>
      </c>
      <c r="W1286" s="12" t="s">
        <v>2193</v>
      </c>
      <c r="X1286" s="12" t="s">
        <v>456</v>
      </c>
      <c r="Y1286" s="12">
        <v>57201</v>
      </c>
      <c r="Z1286" s="13">
        <v>42176</v>
      </c>
      <c r="AA1286" s="14" t="str">
        <f>TEXT(Table1[[#This Row],[Order Date]],"mmmm")</f>
        <v>June</v>
      </c>
      <c r="AB1286" s="8" t="str">
        <f>TEXT(Table1[[#This Row],[Order Date]],"yyyy")</f>
        <v>2015</v>
      </c>
      <c r="AC1286" s="13">
        <v>42179</v>
      </c>
      <c r="AD1286" s="12">
        <v>800.25509999999986</v>
      </c>
      <c r="AE1286" s="12">
        <v>12</v>
      </c>
      <c r="AF1286" s="12">
        <v>1159.79</v>
      </c>
      <c r="AG1286" s="12">
        <v>89869</v>
      </c>
      <c r="AH1286" s="7" t="str">
        <f>IF(COUNTIF(Returns!$A$2:$A$1635,Orders!AG1286)&gt;0,"Returned","Not Returned")</f>
        <v>Not Returned</v>
      </c>
    </row>
    <row r="1287" spans="5:34" ht="12.75" customHeight="1" thickTop="1" thickBot="1">
      <c r="E1287" s="9">
        <v>23313</v>
      </c>
      <c r="F1287" s="2" t="s">
        <v>106</v>
      </c>
      <c r="G1287" s="2">
        <v>0.08</v>
      </c>
      <c r="H1287" s="2">
        <v>9.48</v>
      </c>
      <c r="I1287" s="2">
        <v>7.29</v>
      </c>
      <c r="J1287" s="2">
        <v>2308</v>
      </c>
      <c r="K1287" s="7" t="str">
        <f>IF(COUNTIF(Table1[Customer ID],Table1[[#This Row],[Customer ID]])&gt;1,"Repeat Customer","One-Time Customer")</f>
        <v>Repeat Customer</v>
      </c>
      <c r="L1287" s="2" t="s">
        <v>2194</v>
      </c>
      <c r="M1287" s="2" t="s">
        <v>49</v>
      </c>
      <c r="N1287" s="2" t="s">
        <v>58</v>
      </c>
      <c r="O1287" s="2" t="s">
        <v>41</v>
      </c>
      <c r="P1287" s="2" t="s">
        <v>50</v>
      </c>
      <c r="Q1287" s="2" t="s">
        <v>51</v>
      </c>
      <c r="R1287" s="2" t="s">
        <v>52</v>
      </c>
      <c r="S1287" s="2">
        <v>0.45</v>
      </c>
      <c r="T1287" s="7">
        <f>Table1[[#This Row],[Profit]]/Table1[[#This Row],[Sales]]</f>
        <v>-2.4925816023738872</v>
      </c>
      <c r="U1287" s="2" t="s">
        <v>33</v>
      </c>
      <c r="V1287" s="2" t="s">
        <v>136</v>
      </c>
      <c r="W1287" s="2" t="s">
        <v>362</v>
      </c>
      <c r="X1287" s="2" t="s">
        <v>2195</v>
      </c>
      <c r="Y1287" s="2">
        <v>33971</v>
      </c>
      <c r="Z1287" s="10">
        <v>42087</v>
      </c>
      <c r="AA1287" s="14" t="str">
        <f>TEXT(Table1[[#This Row],[Order Date]],"mmmm")</f>
        <v>March</v>
      </c>
      <c r="AB1287" s="8" t="str">
        <f>TEXT(Table1[[#This Row],[Order Date]],"yyyy")</f>
        <v>2015</v>
      </c>
      <c r="AC1287" s="10">
        <v>42089</v>
      </c>
      <c r="AD1287" s="2">
        <v>-50.4</v>
      </c>
      <c r="AE1287" s="2">
        <v>2</v>
      </c>
      <c r="AF1287" s="2">
        <v>20.22</v>
      </c>
      <c r="AG1287" s="2">
        <v>90557</v>
      </c>
      <c r="AH1287" s="7" t="str">
        <f>IF(COUNTIF(Returns!$A$2:$A$1635,Orders!AG1287)&gt;0,"Returned","Not Returned")</f>
        <v>Not Returned</v>
      </c>
    </row>
    <row r="1288" spans="5:34" ht="12.75" customHeight="1" thickTop="1" thickBot="1">
      <c r="E1288" s="11">
        <v>23314</v>
      </c>
      <c r="F1288" s="12" t="s">
        <v>106</v>
      </c>
      <c r="G1288" s="12">
        <v>0.03</v>
      </c>
      <c r="H1288" s="12">
        <v>193.17</v>
      </c>
      <c r="I1288" s="12">
        <v>19.989999999999998</v>
      </c>
      <c r="J1288" s="12">
        <v>2308</v>
      </c>
      <c r="K1288" s="7" t="str">
        <f>IF(COUNTIF(Table1[Customer ID],Table1[[#This Row],[Customer ID]])&gt;1,"Repeat Customer","One-Time Customer")</f>
        <v>Repeat Customer</v>
      </c>
      <c r="L1288" s="12" t="s">
        <v>2194</v>
      </c>
      <c r="M1288" s="12" t="s">
        <v>49</v>
      </c>
      <c r="N1288" s="12" t="s">
        <v>58</v>
      </c>
      <c r="O1288" s="12" t="s">
        <v>29</v>
      </c>
      <c r="P1288" s="12" t="s">
        <v>141</v>
      </c>
      <c r="Q1288" s="12" t="s">
        <v>59</v>
      </c>
      <c r="R1288" s="12" t="s">
        <v>1523</v>
      </c>
      <c r="S1288" s="12">
        <v>0.71</v>
      </c>
      <c r="T1288" s="7">
        <f>Table1[[#This Row],[Profit]]/Table1[[#This Row],[Sales]]</f>
        <v>-0.22515219791216098</v>
      </c>
      <c r="U1288" s="12" t="s">
        <v>33</v>
      </c>
      <c r="V1288" s="12" t="s">
        <v>136</v>
      </c>
      <c r="W1288" s="12" t="s">
        <v>362</v>
      </c>
      <c r="X1288" s="12" t="s">
        <v>2195</v>
      </c>
      <c r="Y1288" s="12">
        <v>33971</v>
      </c>
      <c r="Z1288" s="13">
        <v>42087</v>
      </c>
      <c r="AA1288" s="14" t="str">
        <f>TEXT(Table1[[#This Row],[Order Date]],"mmmm")</f>
        <v>March</v>
      </c>
      <c r="AB1288" s="8" t="str">
        <f>TEXT(Table1[[#This Row],[Order Date]],"yyyy")</f>
        <v>2015</v>
      </c>
      <c r="AC1288" s="13">
        <v>42091</v>
      </c>
      <c r="AD1288" s="12">
        <v>-348.75400000000002</v>
      </c>
      <c r="AE1288" s="12">
        <v>8</v>
      </c>
      <c r="AF1288" s="12">
        <v>1548.97</v>
      </c>
      <c r="AG1288" s="12">
        <v>90557</v>
      </c>
      <c r="AH1288" s="7" t="str">
        <f>IF(COUNTIF(Returns!$A$2:$A$1635,Orders!AG1288)&gt;0,"Returned","Not Returned")</f>
        <v>Not Returned</v>
      </c>
    </row>
    <row r="1289" spans="5:34" ht="12.75" customHeight="1" thickTop="1" thickBot="1">
      <c r="E1289" s="9">
        <v>26048</v>
      </c>
      <c r="F1289" s="2" t="s">
        <v>25</v>
      </c>
      <c r="G1289" s="2">
        <v>0.08</v>
      </c>
      <c r="H1289" s="2">
        <v>68.81</v>
      </c>
      <c r="I1289" s="2">
        <v>60</v>
      </c>
      <c r="J1289" s="2">
        <v>2323</v>
      </c>
      <c r="K1289" s="7" t="str">
        <f>IF(COUNTIF(Table1[Customer ID],Table1[[#This Row],[Customer ID]])&gt;1,"Repeat Customer","One-Time Customer")</f>
        <v>Repeat Customer</v>
      </c>
      <c r="L1289" s="2" t="s">
        <v>2196</v>
      </c>
      <c r="M1289" s="2" t="s">
        <v>39</v>
      </c>
      <c r="N1289" s="2" t="s">
        <v>58</v>
      </c>
      <c r="O1289" s="2" t="s">
        <v>29</v>
      </c>
      <c r="P1289" s="2" t="s">
        <v>257</v>
      </c>
      <c r="Q1289" s="2" t="s">
        <v>43</v>
      </c>
      <c r="R1289" s="2" t="s">
        <v>2197</v>
      </c>
      <c r="S1289" s="2">
        <v>0.41</v>
      </c>
      <c r="T1289" s="7">
        <f>Table1[[#This Row],[Profit]]/Table1[[#This Row],[Sales]]</f>
        <v>-1.6291659267152072</v>
      </c>
      <c r="U1289" s="2" t="s">
        <v>33</v>
      </c>
      <c r="V1289" s="2" t="s">
        <v>34</v>
      </c>
      <c r="W1289" s="2" t="s">
        <v>45</v>
      </c>
      <c r="X1289" s="2" t="s">
        <v>2198</v>
      </c>
      <c r="Y1289" s="2">
        <v>92236</v>
      </c>
      <c r="Z1289" s="10">
        <v>42079</v>
      </c>
      <c r="AA1289" s="14" t="str">
        <f>TEXT(Table1[[#This Row],[Order Date]],"mmmm")</f>
        <v>March</v>
      </c>
      <c r="AB1289" s="8" t="str">
        <f>TEXT(Table1[[#This Row],[Order Date]],"yyyy")</f>
        <v>2015</v>
      </c>
      <c r="AC1289" s="10">
        <v>42080</v>
      </c>
      <c r="AD1289" s="2">
        <v>-550.42999999999995</v>
      </c>
      <c r="AE1289" s="2">
        <v>5</v>
      </c>
      <c r="AF1289" s="2">
        <v>337.86</v>
      </c>
      <c r="AG1289" s="2">
        <v>88721</v>
      </c>
      <c r="AH1289" s="7" t="str">
        <f>IF(COUNTIF(Returns!$A$2:$A$1635,Orders!AG1289)&gt;0,"Returned","Not Returned")</f>
        <v>Not Returned</v>
      </c>
    </row>
    <row r="1290" spans="5:34" ht="12.75" customHeight="1" thickTop="1" thickBot="1">
      <c r="E1290" s="11">
        <v>26049</v>
      </c>
      <c r="F1290" s="12" t="s">
        <v>25</v>
      </c>
      <c r="G1290" s="12">
        <v>0.04</v>
      </c>
      <c r="H1290" s="12">
        <v>21.38</v>
      </c>
      <c r="I1290" s="12">
        <v>8.99</v>
      </c>
      <c r="J1290" s="12">
        <v>2323</v>
      </c>
      <c r="K1290" s="7" t="str">
        <f>IF(COUNTIF(Table1[Customer ID],Table1[[#This Row],[Customer ID]])&gt;1,"Repeat Customer","One-Time Customer")</f>
        <v>Repeat Customer</v>
      </c>
      <c r="L1290" s="12" t="s">
        <v>2196</v>
      </c>
      <c r="M1290" s="12" t="s">
        <v>49</v>
      </c>
      <c r="N1290" s="12" t="s">
        <v>58</v>
      </c>
      <c r="O1290" s="12" t="s">
        <v>29</v>
      </c>
      <c r="P1290" s="12" t="s">
        <v>30</v>
      </c>
      <c r="Q1290" s="12" t="s">
        <v>51</v>
      </c>
      <c r="R1290" s="12" t="s">
        <v>2199</v>
      </c>
      <c r="S1290" s="12">
        <v>0.59</v>
      </c>
      <c r="T1290" s="7">
        <f>Table1[[#This Row],[Profit]]/Table1[[#This Row],[Sales]]</f>
        <v>-0.61892886830542693</v>
      </c>
      <c r="U1290" s="12" t="s">
        <v>33</v>
      </c>
      <c r="V1290" s="12" t="s">
        <v>34</v>
      </c>
      <c r="W1290" s="12" t="s">
        <v>45</v>
      </c>
      <c r="X1290" s="12" t="s">
        <v>2198</v>
      </c>
      <c r="Y1290" s="12">
        <v>92236</v>
      </c>
      <c r="Z1290" s="13">
        <v>42079</v>
      </c>
      <c r="AA1290" s="14" t="str">
        <f>TEXT(Table1[[#This Row],[Order Date]],"mmmm")</f>
        <v>March</v>
      </c>
      <c r="AB1290" s="8" t="str">
        <f>TEXT(Table1[[#This Row],[Order Date]],"yyyy")</f>
        <v>2015</v>
      </c>
      <c r="AC1290" s="13">
        <v>42081</v>
      </c>
      <c r="AD1290" s="12">
        <v>-52.12</v>
      </c>
      <c r="AE1290" s="12">
        <v>4</v>
      </c>
      <c r="AF1290" s="12">
        <v>84.21</v>
      </c>
      <c r="AG1290" s="12">
        <v>88721</v>
      </c>
      <c r="AH1290" s="7" t="str">
        <f>IF(COUNTIF(Returns!$A$2:$A$1635,Orders!AG1290)&gt;0,"Returned","Not Returned")</f>
        <v>Not Returned</v>
      </c>
    </row>
    <row r="1291" spans="5:34" ht="12.75" customHeight="1" thickTop="1" thickBot="1">
      <c r="E1291" s="9">
        <v>23053</v>
      </c>
      <c r="F1291" s="2" t="s">
        <v>37</v>
      </c>
      <c r="G1291" s="2">
        <v>0.06</v>
      </c>
      <c r="H1291" s="2">
        <v>4.9800000000000004</v>
      </c>
      <c r="I1291" s="2">
        <v>4.62</v>
      </c>
      <c r="J1291" s="2">
        <v>2323</v>
      </c>
      <c r="K1291" s="7" t="str">
        <f>IF(COUNTIF(Table1[Customer ID],Table1[[#This Row],[Customer ID]])&gt;1,"Repeat Customer","One-Time Customer")</f>
        <v>Repeat Customer</v>
      </c>
      <c r="L1291" s="2" t="s">
        <v>2196</v>
      </c>
      <c r="M1291" s="2" t="s">
        <v>27</v>
      </c>
      <c r="N1291" s="2" t="s">
        <v>58</v>
      </c>
      <c r="O1291" s="2" t="s">
        <v>77</v>
      </c>
      <c r="P1291" s="2" t="s">
        <v>180</v>
      </c>
      <c r="Q1291" s="2" t="s">
        <v>51</v>
      </c>
      <c r="R1291" s="2" t="s">
        <v>411</v>
      </c>
      <c r="S1291" s="2">
        <v>0.64</v>
      </c>
      <c r="T1291" s="7">
        <f>Table1[[#This Row],[Profit]]/Table1[[#This Row],[Sales]]</f>
        <v>-0.69708311822405777</v>
      </c>
      <c r="U1291" s="2" t="s">
        <v>33</v>
      </c>
      <c r="V1291" s="2" t="s">
        <v>34</v>
      </c>
      <c r="W1291" s="2" t="s">
        <v>45</v>
      </c>
      <c r="X1291" s="2" t="s">
        <v>2198</v>
      </c>
      <c r="Y1291" s="2">
        <v>92236</v>
      </c>
      <c r="Z1291" s="10">
        <v>42174</v>
      </c>
      <c r="AA1291" s="14" t="str">
        <f>TEXT(Table1[[#This Row],[Order Date]],"mmmm")</f>
        <v>June</v>
      </c>
      <c r="AB1291" s="8" t="str">
        <f>TEXT(Table1[[#This Row],[Order Date]],"yyyy")</f>
        <v>2015</v>
      </c>
      <c r="AC1291" s="10">
        <v>42174</v>
      </c>
      <c r="AD1291" s="2">
        <v>-27.004999999999999</v>
      </c>
      <c r="AE1291" s="2">
        <v>7</v>
      </c>
      <c r="AF1291" s="2">
        <v>38.74</v>
      </c>
      <c r="AG1291" s="2">
        <v>88722</v>
      </c>
      <c r="AH1291" s="7" t="str">
        <f>IF(COUNTIF(Returns!$A$2:$A$1635,Orders!AG1291)&gt;0,"Returned","Not Returned")</f>
        <v>Not Returned</v>
      </c>
    </row>
    <row r="1292" spans="5:34" ht="12.75" customHeight="1" thickTop="1" thickBot="1">
      <c r="E1292" s="11">
        <v>25456</v>
      </c>
      <c r="F1292" s="12" t="s">
        <v>56</v>
      </c>
      <c r="G1292" s="12">
        <v>0.06</v>
      </c>
      <c r="H1292" s="12">
        <v>28.53</v>
      </c>
      <c r="I1292" s="12">
        <v>1.49</v>
      </c>
      <c r="J1292" s="12">
        <v>2330</v>
      </c>
      <c r="K1292" s="7" t="str">
        <f>IF(COUNTIF(Table1[Customer ID],Table1[[#This Row],[Customer ID]])&gt;1,"Repeat Customer","One-Time Customer")</f>
        <v>One-Time Customer</v>
      </c>
      <c r="L1292" s="12" t="s">
        <v>2200</v>
      </c>
      <c r="M1292" s="12" t="s">
        <v>49</v>
      </c>
      <c r="N1292" s="12" t="s">
        <v>40</v>
      </c>
      <c r="O1292" s="12" t="s">
        <v>29</v>
      </c>
      <c r="P1292" s="12" t="s">
        <v>109</v>
      </c>
      <c r="Q1292" s="12" t="s">
        <v>59</v>
      </c>
      <c r="R1292" s="12" t="s">
        <v>332</v>
      </c>
      <c r="S1292" s="12">
        <v>0.38</v>
      </c>
      <c r="T1292" s="7">
        <f>Table1[[#This Row],[Profit]]/Table1[[#This Row],[Sales]]</f>
        <v>0.55662987545678277</v>
      </c>
      <c r="U1292" s="12" t="s">
        <v>33</v>
      </c>
      <c r="V1292" s="12" t="s">
        <v>61</v>
      </c>
      <c r="W1292" s="12" t="s">
        <v>330</v>
      </c>
      <c r="X1292" s="12" t="s">
        <v>2201</v>
      </c>
      <c r="Y1292" s="12">
        <v>52302</v>
      </c>
      <c r="Z1292" s="13">
        <v>42087</v>
      </c>
      <c r="AA1292" s="14" t="str">
        <f>TEXT(Table1[[#This Row],[Order Date]],"mmmm")</f>
        <v>March</v>
      </c>
      <c r="AB1292" s="8" t="str">
        <f>TEXT(Table1[[#This Row],[Order Date]],"yyyy")</f>
        <v>2015</v>
      </c>
      <c r="AC1292" s="13">
        <v>42090</v>
      </c>
      <c r="AD1292" s="12">
        <v>74.638500000000008</v>
      </c>
      <c r="AE1292" s="12">
        <v>5</v>
      </c>
      <c r="AF1292" s="12">
        <v>134.09</v>
      </c>
      <c r="AG1292" s="12">
        <v>90964</v>
      </c>
      <c r="AH1292" s="7" t="str">
        <f>IF(COUNTIF(Returns!$A$2:$A$1635,Orders!AG1292)&gt;0,"Returned","Not Returned")</f>
        <v>Not Returned</v>
      </c>
    </row>
    <row r="1293" spans="5:34" ht="12.75" customHeight="1" thickTop="1" thickBot="1">
      <c r="E1293" s="9">
        <v>19441</v>
      </c>
      <c r="F1293" s="2" t="s">
        <v>25</v>
      </c>
      <c r="G1293" s="2">
        <v>0.06</v>
      </c>
      <c r="H1293" s="2">
        <v>180.98</v>
      </c>
      <c r="I1293" s="2">
        <v>26.2</v>
      </c>
      <c r="J1293" s="2">
        <v>2333</v>
      </c>
      <c r="K1293" s="7" t="str">
        <f>IF(COUNTIF(Table1[Customer ID],Table1[[#This Row],[Customer ID]])&gt;1,"Repeat Customer","One-Time Customer")</f>
        <v>One-Time Customer</v>
      </c>
      <c r="L1293" s="2" t="s">
        <v>2202</v>
      </c>
      <c r="M1293" s="2" t="s">
        <v>39</v>
      </c>
      <c r="N1293" s="2" t="s">
        <v>58</v>
      </c>
      <c r="O1293" s="2" t="s">
        <v>41</v>
      </c>
      <c r="P1293" s="2" t="s">
        <v>42</v>
      </c>
      <c r="Q1293" s="2" t="s">
        <v>43</v>
      </c>
      <c r="R1293" s="2" t="s">
        <v>241</v>
      </c>
      <c r="S1293" s="2">
        <v>0.59</v>
      </c>
      <c r="T1293" s="7">
        <f>Table1[[#This Row],[Profit]]/Table1[[#This Row],[Sales]]</f>
        <v>-0.63753716163354723</v>
      </c>
      <c r="U1293" s="2" t="s">
        <v>33</v>
      </c>
      <c r="V1293" s="2" t="s">
        <v>61</v>
      </c>
      <c r="W1293" s="2" t="s">
        <v>1858</v>
      </c>
      <c r="X1293" s="2" t="s">
        <v>2203</v>
      </c>
      <c r="Y1293" s="2">
        <v>54302</v>
      </c>
      <c r="Z1293" s="10">
        <v>42178</v>
      </c>
      <c r="AA1293" s="14" t="str">
        <f>TEXT(Table1[[#This Row],[Order Date]],"mmmm")</f>
        <v>June</v>
      </c>
      <c r="AB1293" s="8" t="str">
        <f>TEXT(Table1[[#This Row],[Order Date]],"yyyy")</f>
        <v>2015</v>
      </c>
      <c r="AC1293" s="10">
        <v>42179</v>
      </c>
      <c r="AD1293" s="2">
        <v>-122.235</v>
      </c>
      <c r="AE1293" s="2">
        <v>1</v>
      </c>
      <c r="AF1293" s="2">
        <v>191.73</v>
      </c>
      <c r="AG1293" s="2">
        <v>89611</v>
      </c>
      <c r="AH1293" s="7" t="str">
        <f>IF(COUNTIF(Returns!$A$2:$A$1635,Orders!AG1293)&gt;0,"Returned","Not Returned")</f>
        <v>Not Returned</v>
      </c>
    </row>
    <row r="1294" spans="5:34" ht="12.75" customHeight="1" thickTop="1" thickBot="1">
      <c r="E1294" s="11">
        <v>23721</v>
      </c>
      <c r="F1294" s="12" t="s">
        <v>106</v>
      </c>
      <c r="G1294" s="12">
        <v>0.06</v>
      </c>
      <c r="H1294" s="12">
        <v>60.65</v>
      </c>
      <c r="I1294" s="12">
        <v>12.23</v>
      </c>
      <c r="J1294" s="12">
        <v>2334</v>
      </c>
      <c r="K1294" s="7" t="str">
        <f>IF(COUNTIF(Table1[Customer ID],Table1[[#This Row],[Customer ID]])&gt;1,"Repeat Customer","One-Time Customer")</f>
        <v>Repeat Customer</v>
      </c>
      <c r="L1294" s="12" t="s">
        <v>2204</v>
      </c>
      <c r="M1294" s="12" t="s">
        <v>49</v>
      </c>
      <c r="N1294" s="12" t="s">
        <v>114</v>
      </c>
      <c r="O1294" s="12" t="s">
        <v>41</v>
      </c>
      <c r="P1294" s="12" t="s">
        <v>50</v>
      </c>
      <c r="Q1294" s="12" t="s">
        <v>86</v>
      </c>
      <c r="R1294" s="12" t="s">
        <v>1761</v>
      </c>
      <c r="S1294" s="12">
        <v>0.64</v>
      </c>
      <c r="T1294" s="7">
        <f>Table1[[#This Row],[Profit]]/Table1[[#This Row],[Sales]]</f>
        <v>0.69</v>
      </c>
      <c r="U1294" s="12" t="s">
        <v>33</v>
      </c>
      <c r="V1294" s="12" t="s">
        <v>61</v>
      </c>
      <c r="W1294" s="12" t="s">
        <v>1858</v>
      </c>
      <c r="X1294" s="12" t="s">
        <v>2205</v>
      </c>
      <c r="Y1294" s="12">
        <v>53220</v>
      </c>
      <c r="Z1294" s="13">
        <v>42100</v>
      </c>
      <c r="AA1294" s="14" t="str">
        <f>TEXT(Table1[[#This Row],[Order Date]],"mmmm")</f>
        <v>April</v>
      </c>
      <c r="AB1294" s="8" t="str">
        <f>TEXT(Table1[[#This Row],[Order Date]],"yyyy")</f>
        <v>2015</v>
      </c>
      <c r="AC1294" s="13">
        <v>42102</v>
      </c>
      <c r="AD1294" s="12">
        <v>427.00649999999996</v>
      </c>
      <c r="AE1294" s="12">
        <v>10</v>
      </c>
      <c r="AF1294" s="12">
        <v>618.85</v>
      </c>
      <c r="AG1294" s="12">
        <v>89608</v>
      </c>
      <c r="AH1294" s="7" t="str">
        <f>IF(COUNTIF(Returns!$A$2:$A$1635,Orders!AG1294)&gt;0,"Returned","Not Returned")</f>
        <v>Not Returned</v>
      </c>
    </row>
    <row r="1295" spans="5:34" ht="12.75" customHeight="1" thickTop="1" thickBot="1">
      <c r="E1295" s="9">
        <v>23693</v>
      </c>
      <c r="F1295" s="2" t="s">
        <v>37</v>
      </c>
      <c r="G1295" s="2">
        <v>0.05</v>
      </c>
      <c r="H1295" s="2">
        <v>14.81</v>
      </c>
      <c r="I1295" s="2">
        <v>13.32</v>
      </c>
      <c r="J1295" s="2">
        <v>2334</v>
      </c>
      <c r="K1295" s="7" t="str">
        <f>IF(COUNTIF(Table1[Customer ID],Table1[[#This Row],[Customer ID]])&gt;1,"Repeat Customer","One-Time Customer")</f>
        <v>Repeat Customer</v>
      </c>
      <c r="L1295" s="2" t="s">
        <v>2204</v>
      </c>
      <c r="M1295" s="2" t="s">
        <v>49</v>
      </c>
      <c r="N1295" s="2" t="s">
        <v>58</v>
      </c>
      <c r="O1295" s="2" t="s">
        <v>29</v>
      </c>
      <c r="P1295" s="2" t="s">
        <v>257</v>
      </c>
      <c r="Q1295" s="2" t="s">
        <v>59</v>
      </c>
      <c r="R1295" s="2" t="s">
        <v>833</v>
      </c>
      <c r="S1295" s="2">
        <v>0.43</v>
      </c>
      <c r="T1295" s="7">
        <f>Table1[[#This Row],[Profit]]/Table1[[#This Row],[Sales]]</f>
        <v>-1.6422967497198036</v>
      </c>
      <c r="U1295" s="2" t="s">
        <v>33</v>
      </c>
      <c r="V1295" s="2" t="s">
        <v>61</v>
      </c>
      <c r="W1295" s="2" t="s">
        <v>1858</v>
      </c>
      <c r="X1295" s="2" t="s">
        <v>2205</v>
      </c>
      <c r="Y1295" s="2">
        <v>53220</v>
      </c>
      <c r="Z1295" s="10">
        <v>42103</v>
      </c>
      <c r="AA1295" s="14" t="str">
        <f>TEXT(Table1[[#This Row],[Order Date]],"mmmm")</f>
        <v>April</v>
      </c>
      <c r="AB1295" s="8" t="str">
        <f>TEXT(Table1[[#This Row],[Order Date]],"yyyy")</f>
        <v>2015</v>
      </c>
      <c r="AC1295" s="10">
        <v>42105</v>
      </c>
      <c r="AD1295" s="2">
        <v>-190.49</v>
      </c>
      <c r="AE1295" s="2">
        <v>8</v>
      </c>
      <c r="AF1295" s="2">
        <v>115.99</v>
      </c>
      <c r="AG1295" s="2">
        <v>89609</v>
      </c>
      <c r="AH1295" s="7" t="str">
        <f>IF(COUNTIF(Returns!$A$2:$A$1635,Orders!AG1295)&gt;0,"Returned","Not Returned")</f>
        <v>Not Returned</v>
      </c>
    </row>
    <row r="1296" spans="5:34" ht="12.75" customHeight="1" thickTop="1" thickBot="1">
      <c r="E1296" s="11">
        <v>23694</v>
      </c>
      <c r="F1296" s="12" t="s">
        <v>37</v>
      </c>
      <c r="G1296" s="12">
        <v>0.08</v>
      </c>
      <c r="H1296" s="12">
        <v>2.78</v>
      </c>
      <c r="I1296" s="12">
        <v>1.25</v>
      </c>
      <c r="J1296" s="12">
        <v>2334</v>
      </c>
      <c r="K1296" s="7" t="str">
        <f>IF(COUNTIF(Table1[Customer ID],Table1[[#This Row],[Customer ID]])&gt;1,"Repeat Customer","One-Time Customer")</f>
        <v>Repeat Customer</v>
      </c>
      <c r="L1296" s="12" t="s">
        <v>2204</v>
      </c>
      <c r="M1296" s="12" t="s">
        <v>49</v>
      </c>
      <c r="N1296" s="12" t="s">
        <v>58</v>
      </c>
      <c r="O1296" s="12" t="s">
        <v>29</v>
      </c>
      <c r="P1296" s="12" t="s">
        <v>30</v>
      </c>
      <c r="Q1296" s="12" t="s">
        <v>31</v>
      </c>
      <c r="R1296" s="12" t="s">
        <v>2206</v>
      </c>
      <c r="S1296" s="12">
        <v>0.59</v>
      </c>
      <c r="T1296" s="7">
        <f>Table1[[#This Row],[Profit]]/Table1[[#This Row],[Sales]]</f>
        <v>-0.45066803699897223</v>
      </c>
      <c r="U1296" s="12" t="s">
        <v>33</v>
      </c>
      <c r="V1296" s="12" t="s">
        <v>61</v>
      </c>
      <c r="W1296" s="12" t="s">
        <v>1858</v>
      </c>
      <c r="X1296" s="12" t="s">
        <v>2205</v>
      </c>
      <c r="Y1296" s="12">
        <v>53220</v>
      </c>
      <c r="Z1296" s="13">
        <v>42103</v>
      </c>
      <c r="AA1296" s="14" t="str">
        <f>TEXT(Table1[[#This Row],[Order Date]],"mmmm")</f>
        <v>April</v>
      </c>
      <c r="AB1296" s="8" t="str">
        <f>TEXT(Table1[[#This Row],[Order Date]],"yyyy")</f>
        <v>2015</v>
      </c>
      <c r="AC1296" s="13">
        <v>42104</v>
      </c>
      <c r="AD1296" s="12">
        <v>-8.77</v>
      </c>
      <c r="AE1296" s="12">
        <v>7</v>
      </c>
      <c r="AF1296" s="12">
        <v>19.46</v>
      </c>
      <c r="AG1296" s="12">
        <v>89609</v>
      </c>
      <c r="AH1296" s="7" t="str">
        <f>IF(COUNTIF(Returns!$A$2:$A$1635,Orders!AG1296)&gt;0,"Returned","Not Returned")</f>
        <v>Not Returned</v>
      </c>
    </row>
    <row r="1297" spans="5:34" ht="12.75" customHeight="1" thickTop="1" thickBot="1">
      <c r="E1297" s="9">
        <v>24952</v>
      </c>
      <c r="F1297" s="2" t="s">
        <v>106</v>
      </c>
      <c r="G1297" s="2">
        <v>0.06</v>
      </c>
      <c r="H1297" s="2">
        <v>3.74</v>
      </c>
      <c r="I1297" s="2">
        <v>0.94</v>
      </c>
      <c r="J1297" s="2">
        <v>2334</v>
      </c>
      <c r="K1297" s="7" t="str">
        <f>IF(COUNTIF(Table1[Customer ID],Table1[[#This Row],[Customer ID]])&gt;1,"Repeat Customer","One-Time Customer")</f>
        <v>Repeat Customer</v>
      </c>
      <c r="L1297" s="2" t="s">
        <v>2204</v>
      </c>
      <c r="M1297" s="2" t="s">
        <v>49</v>
      </c>
      <c r="N1297" s="2" t="s">
        <v>40</v>
      </c>
      <c r="O1297" s="2" t="s">
        <v>29</v>
      </c>
      <c r="P1297" s="2" t="s">
        <v>66</v>
      </c>
      <c r="Q1297" s="2" t="s">
        <v>31</v>
      </c>
      <c r="R1297" s="2" t="s">
        <v>2207</v>
      </c>
      <c r="S1297" s="2">
        <v>0.83</v>
      </c>
      <c r="T1297" s="7">
        <f>Table1[[#This Row],[Profit]]/Table1[[#This Row],[Sales]]</f>
        <v>-0.17173184357541899</v>
      </c>
      <c r="U1297" s="2" t="s">
        <v>33</v>
      </c>
      <c r="V1297" s="2" t="s">
        <v>61</v>
      </c>
      <c r="W1297" s="2" t="s">
        <v>1858</v>
      </c>
      <c r="X1297" s="2" t="s">
        <v>2205</v>
      </c>
      <c r="Y1297" s="2">
        <v>53220</v>
      </c>
      <c r="Z1297" s="10">
        <v>42157</v>
      </c>
      <c r="AA1297" s="14" t="str">
        <f>TEXT(Table1[[#This Row],[Order Date]],"mmmm")</f>
        <v>June</v>
      </c>
      <c r="AB1297" s="8" t="str">
        <f>TEXT(Table1[[#This Row],[Order Date]],"yyyy")</f>
        <v>2015</v>
      </c>
      <c r="AC1297" s="10">
        <v>42164</v>
      </c>
      <c r="AD1297" s="2">
        <v>-7.6849999999999996</v>
      </c>
      <c r="AE1297" s="2">
        <v>12</v>
      </c>
      <c r="AF1297" s="2">
        <v>44.75</v>
      </c>
      <c r="AG1297" s="2">
        <v>89610</v>
      </c>
      <c r="AH1297" s="7" t="str">
        <f>IF(COUNTIF(Returns!$A$2:$A$1635,Orders!AG1297)&gt;0,"Returned","Not Returned")</f>
        <v>Not Returned</v>
      </c>
    </row>
    <row r="1298" spans="5:34" ht="12.75" customHeight="1" thickTop="1" thickBot="1">
      <c r="E1298" s="11">
        <v>25241</v>
      </c>
      <c r="F1298" s="12" t="s">
        <v>47</v>
      </c>
      <c r="G1298" s="12">
        <v>0.06</v>
      </c>
      <c r="H1298" s="12">
        <v>2.08</v>
      </c>
      <c r="I1298" s="12">
        <v>5.33</v>
      </c>
      <c r="J1298" s="12">
        <v>2338</v>
      </c>
      <c r="K1298" s="7" t="str">
        <f>IF(COUNTIF(Table1[Customer ID],Table1[[#This Row],[Customer ID]])&gt;1,"Repeat Customer","One-Time Customer")</f>
        <v>Repeat Customer</v>
      </c>
      <c r="L1298" s="12" t="s">
        <v>2208</v>
      </c>
      <c r="M1298" s="12" t="s">
        <v>49</v>
      </c>
      <c r="N1298" s="12" t="s">
        <v>40</v>
      </c>
      <c r="O1298" s="12" t="s">
        <v>41</v>
      </c>
      <c r="P1298" s="12" t="s">
        <v>50</v>
      </c>
      <c r="Q1298" s="12" t="s">
        <v>59</v>
      </c>
      <c r="R1298" s="12" t="s">
        <v>744</v>
      </c>
      <c r="S1298" s="12">
        <v>0.43</v>
      </c>
      <c r="T1298" s="7">
        <f>Table1[[#This Row],[Profit]]/Table1[[#This Row],[Sales]]</f>
        <v>-8.9446587215601294</v>
      </c>
      <c r="U1298" s="12" t="s">
        <v>33</v>
      </c>
      <c r="V1298" s="12" t="s">
        <v>53</v>
      </c>
      <c r="W1298" s="12" t="s">
        <v>415</v>
      </c>
      <c r="X1298" s="12" t="s">
        <v>2109</v>
      </c>
      <c r="Y1298" s="12">
        <v>20740</v>
      </c>
      <c r="Z1298" s="13">
        <v>42017</v>
      </c>
      <c r="AA1298" s="14" t="str">
        <f>TEXT(Table1[[#This Row],[Order Date]],"mmmm")</f>
        <v>January</v>
      </c>
      <c r="AB1298" s="8" t="str">
        <f>TEXT(Table1[[#This Row],[Order Date]],"yyyy")</f>
        <v>2015</v>
      </c>
      <c r="AC1298" s="13">
        <v>42017</v>
      </c>
      <c r="AD1298" s="12">
        <v>-82.559200000000004</v>
      </c>
      <c r="AE1298" s="12">
        <v>4</v>
      </c>
      <c r="AF1298" s="12">
        <v>9.23</v>
      </c>
      <c r="AG1298" s="12">
        <v>91480</v>
      </c>
      <c r="AH1298" s="7" t="str">
        <f>IF(COUNTIF(Returns!$A$2:$A$1635,Orders!AG1298)&gt;0,"Returned","Not Returned")</f>
        <v>Not Returned</v>
      </c>
    </row>
    <row r="1299" spans="5:34" ht="12.75" customHeight="1" thickTop="1" thickBot="1">
      <c r="E1299" s="9">
        <v>26137</v>
      </c>
      <c r="F1299" s="2" t="s">
        <v>25</v>
      </c>
      <c r="G1299" s="2">
        <v>0.1</v>
      </c>
      <c r="H1299" s="2">
        <v>6.75</v>
      </c>
      <c r="I1299" s="2">
        <v>2.99</v>
      </c>
      <c r="J1299" s="2">
        <v>2338</v>
      </c>
      <c r="K1299" s="7" t="str">
        <f>IF(COUNTIF(Table1[Customer ID],Table1[[#This Row],[Customer ID]])&gt;1,"Repeat Customer","One-Time Customer")</f>
        <v>Repeat Customer</v>
      </c>
      <c r="L1299" s="2" t="s">
        <v>2208</v>
      </c>
      <c r="M1299" s="2" t="s">
        <v>49</v>
      </c>
      <c r="N1299" s="2" t="s">
        <v>40</v>
      </c>
      <c r="O1299" s="2" t="s">
        <v>29</v>
      </c>
      <c r="P1299" s="2" t="s">
        <v>109</v>
      </c>
      <c r="Q1299" s="2" t="s">
        <v>59</v>
      </c>
      <c r="R1299" s="2" t="s">
        <v>2209</v>
      </c>
      <c r="S1299" s="2">
        <v>0.35</v>
      </c>
      <c r="T1299" s="7">
        <f>Table1[[#This Row],[Profit]]/Table1[[#This Row],[Sales]]</f>
        <v>0.18878081764277543</v>
      </c>
      <c r="U1299" s="2" t="s">
        <v>33</v>
      </c>
      <c r="V1299" s="2" t="s">
        <v>53</v>
      </c>
      <c r="W1299" s="2" t="s">
        <v>415</v>
      </c>
      <c r="X1299" s="2" t="s">
        <v>2109</v>
      </c>
      <c r="Y1299" s="2">
        <v>20740</v>
      </c>
      <c r="Z1299" s="10">
        <v>42092</v>
      </c>
      <c r="AA1299" s="14" t="str">
        <f>TEXT(Table1[[#This Row],[Order Date]],"mmmm")</f>
        <v>March</v>
      </c>
      <c r="AB1299" s="8" t="str">
        <f>TEXT(Table1[[#This Row],[Order Date]],"yyyy")</f>
        <v>2015</v>
      </c>
      <c r="AC1299" s="10">
        <v>42092</v>
      </c>
      <c r="AD1299" s="2">
        <v>18.147500000000001</v>
      </c>
      <c r="AE1299" s="2">
        <v>15</v>
      </c>
      <c r="AF1299" s="2">
        <v>96.13</v>
      </c>
      <c r="AG1299" s="2">
        <v>91481</v>
      </c>
      <c r="AH1299" s="7" t="str">
        <f>IF(COUNTIF(Returns!$A$2:$A$1635,Orders!AG1299)&gt;0,"Returned","Not Returned")</f>
        <v>Not Returned</v>
      </c>
    </row>
    <row r="1300" spans="5:34" ht="12.75" customHeight="1" thickTop="1" thickBot="1">
      <c r="E1300" s="11">
        <v>22526</v>
      </c>
      <c r="F1300" s="12" t="s">
        <v>56</v>
      </c>
      <c r="G1300" s="12">
        <v>0.05</v>
      </c>
      <c r="H1300" s="12">
        <v>11.58</v>
      </c>
      <c r="I1300" s="12">
        <v>6.97</v>
      </c>
      <c r="J1300" s="12">
        <v>2339</v>
      </c>
      <c r="K1300" s="7" t="str">
        <f>IF(COUNTIF(Table1[Customer ID],Table1[[#This Row],[Customer ID]])&gt;1,"Repeat Customer","One-Time Customer")</f>
        <v>One-Time Customer</v>
      </c>
      <c r="L1300" s="12" t="s">
        <v>2210</v>
      </c>
      <c r="M1300" s="12" t="s">
        <v>49</v>
      </c>
      <c r="N1300" s="12" t="s">
        <v>40</v>
      </c>
      <c r="O1300" s="12" t="s">
        <v>29</v>
      </c>
      <c r="P1300" s="12" t="s">
        <v>69</v>
      </c>
      <c r="Q1300" s="12" t="s">
        <v>59</v>
      </c>
      <c r="R1300" s="12" t="s">
        <v>686</v>
      </c>
      <c r="S1300" s="12">
        <v>0.35</v>
      </c>
      <c r="T1300" s="7">
        <f>Table1[[#This Row],[Profit]]/Table1[[#This Row],[Sales]]</f>
        <v>3.7939426717144439E-2</v>
      </c>
      <c r="U1300" s="12" t="s">
        <v>33</v>
      </c>
      <c r="V1300" s="12" t="s">
        <v>61</v>
      </c>
      <c r="W1300" s="12" t="s">
        <v>130</v>
      </c>
      <c r="X1300" s="12" t="s">
        <v>2211</v>
      </c>
      <c r="Y1300" s="12">
        <v>77015</v>
      </c>
      <c r="Z1300" s="13">
        <v>42149</v>
      </c>
      <c r="AA1300" s="14" t="str">
        <f>TEXT(Table1[[#This Row],[Order Date]],"mmmm")</f>
        <v>May</v>
      </c>
      <c r="AB1300" s="8" t="str">
        <f>TEXT(Table1[[#This Row],[Order Date]],"yyyy")</f>
        <v>2015</v>
      </c>
      <c r="AC1300" s="13">
        <v>42152</v>
      </c>
      <c r="AD1300" s="12">
        <v>2.8060000000000027</v>
      </c>
      <c r="AE1300" s="12">
        <v>6</v>
      </c>
      <c r="AF1300" s="12">
        <v>73.959999999999994</v>
      </c>
      <c r="AG1300" s="12">
        <v>91482</v>
      </c>
      <c r="AH1300" s="7" t="str">
        <f>IF(COUNTIF(Returns!$A$2:$A$1635,Orders!AG1300)&gt;0,"Returned","Not Returned")</f>
        <v>Not Returned</v>
      </c>
    </row>
    <row r="1301" spans="5:34" ht="12.75" customHeight="1" thickTop="1" thickBot="1">
      <c r="E1301" s="9">
        <v>19052</v>
      </c>
      <c r="F1301" s="2" t="s">
        <v>56</v>
      </c>
      <c r="G1301" s="2">
        <v>7.0000000000000007E-2</v>
      </c>
      <c r="H1301" s="2">
        <v>200.98</v>
      </c>
      <c r="I1301" s="2">
        <v>23.76</v>
      </c>
      <c r="J1301" s="2">
        <v>2345</v>
      </c>
      <c r="K1301" s="7" t="str">
        <f>IF(COUNTIF(Table1[Customer ID],Table1[[#This Row],[Customer ID]])&gt;1,"Repeat Customer","One-Time Customer")</f>
        <v>Repeat Customer</v>
      </c>
      <c r="L1301" s="2" t="s">
        <v>2212</v>
      </c>
      <c r="M1301" s="2" t="s">
        <v>39</v>
      </c>
      <c r="N1301" s="2" t="s">
        <v>28</v>
      </c>
      <c r="O1301" s="2" t="s">
        <v>41</v>
      </c>
      <c r="P1301" s="2" t="s">
        <v>42</v>
      </c>
      <c r="Q1301" s="2" t="s">
        <v>43</v>
      </c>
      <c r="R1301" s="2" t="s">
        <v>2213</v>
      </c>
      <c r="S1301" s="2">
        <v>0.57999999999999996</v>
      </c>
      <c r="T1301" s="7">
        <f>Table1[[#This Row],[Profit]]/Table1[[#This Row],[Sales]]</f>
        <v>-7.3329641729885375E-2</v>
      </c>
      <c r="U1301" s="2" t="s">
        <v>33</v>
      </c>
      <c r="V1301" s="2" t="s">
        <v>136</v>
      </c>
      <c r="W1301" s="2" t="s">
        <v>613</v>
      </c>
      <c r="X1301" s="2" t="s">
        <v>2129</v>
      </c>
      <c r="Y1301" s="2">
        <v>42003</v>
      </c>
      <c r="Z1301" s="10">
        <v>42077</v>
      </c>
      <c r="AA1301" s="14" t="str">
        <f>TEXT(Table1[[#This Row],[Order Date]],"mmmm")</f>
        <v>March</v>
      </c>
      <c r="AB1301" s="8" t="str">
        <f>TEXT(Table1[[#This Row],[Order Date]],"yyyy")</f>
        <v>2015</v>
      </c>
      <c r="AC1301" s="10">
        <v>42078</v>
      </c>
      <c r="AD1301" s="2">
        <v>-132.42600000000002</v>
      </c>
      <c r="AE1301" s="2">
        <v>9</v>
      </c>
      <c r="AF1301" s="2">
        <v>1805.9</v>
      </c>
      <c r="AG1301" s="2">
        <v>89504</v>
      </c>
      <c r="AH1301" s="7" t="str">
        <f>IF(COUNTIF(Returns!$A$2:$A$1635,Orders!AG1301)&gt;0,"Returned","Not Returned")</f>
        <v>Not Returned</v>
      </c>
    </row>
    <row r="1302" spans="5:34" ht="12.75" customHeight="1" thickTop="1" thickBot="1">
      <c r="E1302" s="11">
        <v>19053</v>
      </c>
      <c r="F1302" s="12" t="s">
        <v>56</v>
      </c>
      <c r="G1302" s="12">
        <v>0.02</v>
      </c>
      <c r="H1302" s="12">
        <v>179.29</v>
      </c>
      <c r="I1302" s="12">
        <v>29.21</v>
      </c>
      <c r="J1302" s="12">
        <v>2345</v>
      </c>
      <c r="K1302" s="7" t="str">
        <f>IF(COUNTIF(Table1[Customer ID],Table1[[#This Row],[Customer ID]])&gt;1,"Repeat Customer","One-Time Customer")</f>
        <v>Repeat Customer</v>
      </c>
      <c r="L1302" s="12" t="s">
        <v>2212</v>
      </c>
      <c r="M1302" s="12" t="s">
        <v>39</v>
      </c>
      <c r="N1302" s="12" t="s">
        <v>28</v>
      </c>
      <c r="O1302" s="12" t="s">
        <v>41</v>
      </c>
      <c r="P1302" s="12" t="s">
        <v>152</v>
      </c>
      <c r="Q1302" s="12" t="s">
        <v>121</v>
      </c>
      <c r="R1302" s="12" t="s">
        <v>629</v>
      </c>
      <c r="S1302" s="12">
        <v>0.76</v>
      </c>
      <c r="T1302" s="7">
        <f>Table1[[#This Row],[Profit]]/Table1[[#This Row],[Sales]]</f>
        <v>-1.3205613178767539</v>
      </c>
      <c r="U1302" s="12" t="s">
        <v>33</v>
      </c>
      <c r="V1302" s="12" t="s">
        <v>136</v>
      </c>
      <c r="W1302" s="12" t="s">
        <v>613</v>
      </c>
      <c r="X1302" s="12" t="s">
        <v>2129</v>
      </c>
      <c r="Y1302" s="12">
        <v>42003</v>
      </c>
      <c r="Z1302" s="13">
        <v>42077</v>
      </c>
      <c r="AA1302" s="14" t="str">
        <f>TEXT(Table1[[#This Row],[Order Date]],"mmmm")</f>
        <v>March</v>
      </c>
      <c r="AB1302" s="8" t="str">
        <f>TEXT(Table1[[#This Row],[Order Date]],"yyyy")</f>
        <v>2015</v>
      </c>
      <c r="AC1302" s="13">
        <v>42077</v>
      </c>
      <c r="AD1302" s="12">
        <v>-411.23599999999999</v>
      </c>
      <c r="AE1302" s="12">
        <v>2</v>
      </c>
      <c r="AF1302" s="12">
        <v>311.41000000000003</v>
      </c>
      <c r="AG1302" s="12">
        <v>89504</v>
      </c>
      <c r="AH1302" s="7" t="str">
        <f>IF(COUNTIF(Returns!$A$2:$A$1635,Orders!AG1302)&gt;0,"Returned","Not Returned")</f>
        <v>Not Returned</v>
      </c>
    </row>
    <row r="1303" spans="5:34" ht="12.75" customHeight="1" thickTop="1" thickBot="1">
      <c r="E1303" s="9">
        <v>20776</v>
      </c>
      <c r="F1303" s="2" t="s">
        <v>106</v>
      </c>
      <c r="G1303" s="2">
        <v>0.03</v>
      </c>
      <c r="H1303" s="2">
        <v>297.64</v>
      </c>
      <c r="I1303" s="2">
        <v>14.7</v>
      </c>
      <c r="J1303" s="2">
        <v>2346</v>
      </c>
      <c r="K1303" s="7" t="str">
        <f>IF(COUNTIF(Table1[Customer ID],Table1[[#This Row],[Customer ID]])&gt;1,"Repeat Customer","One-Time Customer")</f>
        <v>Repeat Customer</v>
      </c>
      <c r="L1303" s="2" t="s">
        <v>2214</v>
      </c>
      <c r="M1303" s="2" t="s">
        <v>39</v>
      </c>
      <c r="N1303" s="2" t="s">
        <v>28</v>
      </c>
      <c r="O1303" s="2" t="s">
        <v>77</v>
      </c>
      <c r="P1303" s="2" t="s">
        <v>85</v>
      </c>
      <c r="Q1303" s="2" t="s">
        <v>43</v>
      </c>
      <c r="R1303" s="2" t="s">
        <v>565</v>
      </c>
      <c r="S1303" s="2">
        <v>0.56999999999999995</v>
      </c>
      <c r="T1303" s="7">
        <f>Table1[[#This Row],[Profit]]/Table1[[#This Row],[Sales]]</f>
        <v>-1.3210504309356495E-2</v>
      </c>
      <c r="U1303" s="2" t="s">
        <v>33</v>
      </c>
      <c r="V1303" s="2" t="s">
        <v>136</v>
      </c>
      <c r="W1303" s="2" t="s">
        <v>613</v>
      </c>
      <c r="X1303" s="2" t="s">
        <v>2215</v>
      </c>
      <c r="Y1303" s="2">
        <v>40258</v>
      </c>
      <c r="Z1303" s="10">
        <v>42014</v>
      </c>
      <c r="AA1303" s="14" t="str">
        <f>TEXT(Table1[[#This Row],[Order Date]],"mmmm")</f>
        <v>January</v>
      </c>
      <c r="AB1303" s="8" t="str">
        <f>TEXT(Table1[[#This Row],[Order Date]],"yyyy")</f>
        <v>2015</v>
      </c>
      <c r="AC1303" s="10">
        <v>42019</v>
      </c>
      <c r="AD1303" s="2">
        <v>-48.971999999999994</v>
      </c>
      <c r="AE1303" s="2">
        <v>12</v>
      </c>
      <c r="AF1303" s="2">
        <v>3707.05</v>
      </c>
      <c r="AG1303" s="2">
        <v>89503</v>
      </c>
      <c r="AH1303" s="7" t="str">
        <f>IF(COUNTIF(Returns!$A$2:$A$1635,Orders!AG1303)&gt;0,"Returned","Not Returned")</f>
        <v>Not Returned</v>
      </c>
    </row>
    <row r="1304" spans="5:34" ht="12.75" customHeight="1" thickTop="1" thickBot="1">
      <c r="E1304" s="11">
        <v>21627</v>
      </c>
      <c r="F1304" s="12" t="s">
        <v>25</v>
      </c>
      <c r="G1304" s="12">
        <v>0.1</v>
      </c>
      <c r="H1304" s="12">
        <v>218.75</v>
      </c>
      <c r="I1304" s="12">
        <v>69.64</v>
      </c>
      <c r="J1304" s="12">
        <v>2346</v>
      </c>
      <c r="K1304" s="7" t="str">
        <f>IF(COUNTIF(Table1[Customer ID],Table1[[#This Row],[Customer ID]])&gt;1,"Repeat Customer","One-Time Customer")</f>
        <v>Repeat Customer</v>
      </c>
      <c r="L1304" s="12" t="s">
        <v>2214</v>
      </c>
      <c r="M1304" s="12" t="s">
        <v>39</v>
      </c>
      <c r="N1304" s="12" t="s">
        <v>28</v>
      </c>
      <c r="O1304" s="12" t="s">
        <v>41</v>
      </c>
      <c r="P1304" s="12" t="s">
        <v>152</v>
      </c>
      <c r="Q1304" s="12" t="s">
        <v>121</v>
      </c>
      <c r="R1304" s="12" t="s">
        <v>655</v>
      </c>
      <c r="S1304" s="12">
        <v>0.77</v>
      </c>
      <c r="T1304" s="7">
        <f>Table1[[#This Row],[Profit]]/Table1[[#This Row],[Sales]]</f>
        <v>2.2208200543280644E-2</v>
      </c>
      <c r="U1304" s="12" t="s">
        <v>33</v>
      </c>
      <c r="V1304" s="12" t="s">
        <v>136</v>
      </c>
      <c r="W1304" s="12" t="s">
        <v>613</v>
      </c>
      <c r="X1304" s="12" t="s">
        <v>2215</v>
      </c>
      <c r="Y1304" s="12">
        <v>40258</v>
      </c>
      <c r="Z1304" s="13">
        <v>42144</v>
      </c>
      <c r="AA1304" s="14" t="str">
        <f>TEXT(Table1[[#This Row],[Order Date]],"mmmm")</f>
        <v>May</v>
      </c>
      <c r="AB1304" s="8" t="str">
        <f>TEXT(Table1[[#This Row],[Order Date]],"yyyy")</f>
        <v>2015</v>
      </c>
      <c r="AC1304" s="13">
        <v>42145</v>
      </c>
      <c r="AD1304" s="12">
        <v>62.297999999999995</v>
      </c>
      <c r="AE1304" s="12">
        <v>17</v>
      </c>
      <c r="AF1304" s="12">
        <v>2805.18</v>
      </c>
      <c r="AG1304" s="12">
        <v>89505</v>
      </c>
      <c r="AH1304" s="7" t="str">
        <f>IF(COUNTIF(Returns!$A$2:$A$1635,Orders!AG1304)&gt;0,"Returned","Not Returned")</f>
        <v>Not Returned</v>
      </c>
    </row>
    <row r="1305" spans="5:34" ht="12.75" customHeight="1" thickTop="1" thickBot="1">
      <c r="E1305" s="9">
        <v>18675</v>
      </c>
      <c r="F1305" s="2" t="s">
        <v>47</v>
      </c>
      <c r="G1305" s="2">
        <v>0.08</v>
      </c>
      <c r="H1305" s="2">
        <v>6.48</v>
      </c>
      <c r="I1305" s="2">
        <v>7.49</v>
      </c>
      <c r="J1305" s="2">
        <v>2351</v>
      </c>
      <c r="K1305" s="7" t="str">
        <f>IF(COUNTIF(Table1[Customer ID],Table1[[#This Row],[Customer ID]])&gt;1,"Repeat Customer","One-Time Customer")</f>
        <v>One-Time Customer</v>
      </c>
      <c r="L1305" s="2" t="s">
        <v>2216</v>
      </c>
      <c r="M1305" s="2" t="s">
        <v>49</v>
      </c>
      <c r="N1305" s="2" t="s">
        <v>28</v>
      </c>
      <c r="O1305" s="2" t="s">
        <v>29</v>
      </c>
      <c r="P1305" s="2" t="s">
        <v>93</v>
      </c>
      <c r="Q1305" s="2" t="s">
        <v>59</v>
      </c>
      <c r="R1305" s="2" t="s">
        <v>1950</v>
      </c>
      <c r="S1305" s="2">
        <v>0.37</v>
      </c>
      <c r="T1305" s="7">
        <f>Table1[[#This Row],[Profit]]/Table1[[#This Row],[Sales]]</f>
        <v>-1.4756369032896364</v>
      </c>
      <c r="U1305" s="2" t="s">
        <v>33</v>
      </c>
      <c r="V1305" s="2" t="s">
        <v>53</v>
      </c>
      <c r="W1305" s="2" t="s">
        <v>415</v>
      </c>
      <c r="X1305" s="2" t="s">
        <v>2217</v>
      </c>
      <c r="Y1305" s="2">
        <v>21114</v>
      </c>
      <c r="Z1305" s="10">
        <v>42093</v>
      </c>
      <c r="AA1305" s="14" t="str">
        <f>TEXT(Table1[[#This Row],[Order Date]],"mmmm")</f>
        <v>March</v>
      </c>
      <c r="AB1305" s="8" t="str">
        <f>TEXT(Table1[[#This Row],[Order Date]],"yyyy")</f>
        <v>2015</v>
      </c>
      <c r="AC1305" s="10">
        <v>42096</v>
      </c>
      <c r="AD1305" s="2">
        <v>-119.32</v>
      </c>
      <c r="AE1305" s="2">
        <v>13</v>
      </c>
      <c r="AF1305" s="2">
        <v>80.86</v>
      </c>
      <c r="AG1305" s="2">
        <v>86163</v>
      </c>
      <c r="AH1305" s="7" t="str">
        <f>IF(COUNTIF(Returns!$A$2:$A$1635,Orders!AG1305)&gt;0,"Returned","Not Returned")</f>
        <v>Not Returned</v>
      </c>
    </row>
    <row r="1306" spans="5:34" ht="12.75" customHeight="1" thickTop="1" thickBot="1">
      <c r="E1306" s="11">
        <v>20904</v>
      </c>
      <c r="F1306" s="12" t="s">
        <v>47</v>
      </c>
      <c r="G1306" s="12">
        <v>0.06</v>
      </c>
      <c r="H1306" s="12">
        <v>59.76</v>
      </c>
      <c r="I1306" s="12">
        <v>9.7100000000000009</v>
      </c>
      <c r="J1306" s="12">
        <v>2352</v>
      </c>
      <c r="K1306" s="7" t="str">
        <f>IF(COUNTIF(Table1[Customer ID],Table1[[#This Row],[Customer ID]])&gt;1,"Repeat Customer","One-Time Customer")</f>
        <v>Repeat Customer</v>
      </c>
      <c r="L1306" s="12" t="s">
        <v>2218</v>
      </c>
      <c r="M1306" s="12" t="s">
        <v>49</v>
      </c>
      <c r="N1306" s="12" t="s">
        <v>114</v>
      </c>
      <c r="O1306" s="12" t="s">
        <v>29</v>
      </c>
      <c r="P1306" s="12" t="s">
        <v>141</v>
      </c>
      <c r="Q1306" s="12" t="s">
        <v>59</v>
      </c>
      <c r="R1306" s="12" t="s">
        <v>1028</v>
      </c>
      <c r="S1306" s="12">
        <v>0.56999999999999995</v>
      </c>
      <c r="T1306" s="7">
        <f>Table1[[#This Row],[Profit]]/Table1[[#This Row],[Sales]]</f>
        <v>0.69</v>
      </c>
      <c r="U1306" s="12" t="s">
        <v>33</v>
      </c>
      <c r="V1306" s="12" t="s">
        <v>53</v>
      </c>
      <c r="W1306" s="12" t="s">
        <v>415</v>
      </c>
      <c r="X1306" s="12" t="s">
        <v>2219</v>
      </c>
      <c r="Y1306" s="12">
        <v>21501</v>
      </c>
      <c r="Z1306" s="13">
        <v>42175</v>
      </c>
      <c r="AA1306" s="14" t="str">
        <f>TEXT(Table1[[#This Row],[Order Date]],"mmmm")</f>
        <v>June</v>
      </c>
      <c r="AB1306" s="8" t="str">
        <f>TEXT(Table1[[#This Row],[Order Date]],"yyyy")</f>
        <v>2015</v>
      </c>
      <c r="AC1306" s="13">
        <v>42178</v>
      </c>
      <c r="AD1306" s="12">
        <v>756.67470000000003</v>
      </c>
      <c r="AE1306" s="12">
        <v>18</v>
      </c>
      <c r="AF1306" s="12">
        <v>1096.6300000000001</v>
      </c>
      <c r="AG1306" s="12">
        <v>86165</v>
      </c>
      <c r="AH1306" s="7" t="str">
        <f>IF(COUNTIF(Returns!$A$2:$A$1635,Orders!AG1306)&gt;0,"Returned","Not Returned")</f>
        <v>Not Returned</v>
      </c>
    </row>
    <row r="1307" spans="5:34" ht="12.75" customHeight="1" thickTop="1" thickBot="1">
      <c r="E1307" s="9">
        <v>20905</v>
      </c>
      <c r="F1307" s="2" t="s">
        <v>47</v>
      </c>
      <c r="G1307" s="2">
        <v>7.0000000000000007E-2</v>
      </c>
      <c r="H1307" s="2">
        <v>195.99</v>
      </c>
      <c r="I1307" s="2">
        <v>4.2</v>
      </c>
      <c r="J1307" s="2">
        <v>2352</v>
      </c>
      <c r="K1307" s="7" t="str">
        <f>IF(COUNTIF(Table1[Customer ID],Table1[[#This Row],[Customer ID]])&gt;1,"Repeat Customer","One-Time Customer")</f>
        <v>Repeat Customer</v>
      </c>
      <c r="L1307" s="2" t="s">
        <v>2218</v>
      </c>
      <c r="M1307" s="2" t="s">
        <v>49</v>
      </c>
      <c r="N1307" s="2" t="s">
        <v>114</v>
      </c>
      <c r="O1307" s="2" t="s">
        <v>77</v>
      </c>
      <c r="P1307" s="2" t="s">
        <v>78</v>
      </c>
      <c r="Q1307" s="2" t="s">
        <v>59</v>
      </c>
      <c r="R1307" s="2" t="s">
        <v>2220</v>
      </c>
      <c r="S1307" s="2">
        <v>0.56000000000000005</v>
      </c>
      <c r="T1307" s="7">
        <f>Table1[[#This Row],[Profit]]/Table1[[#This Row],[Sales]]</f>
        <v>-0.35174175789407075</v>
      </c>
      <c r="U1307" s="2" t="s">
        <v>33</v>
      </c>
      <c r="V1307" s="2" t="s">
        <v>53</v>
      </c>
      <c r="W1307" s="2" t="s">
        <v>415</v>
      </c>
      <c r="X1307" s="2" t="s">
        <v>2219</v>
      </c>
      <c r="Y1307" s="2">
        <v>21501</v>
      </c>
      <c r="Z1307" s="10">
        <v>42175</v>
      </c>
      <c r="AA1307" s="14" t="str">
        <f>TEXT(Table1[[#This Row],[Order Date]],"mmmm")</f>
        <v>June</v>
      </c>
      <c r="AB1307" s="8" t="str">
        <f>TEXT(Table1[[#This Row],[Order Date]],"yyyy")</f>
        <v>2015</v>
      </c>
      <c r="AC1307" s="10">
        <v>42178</v>
      </c>
      <c r="AD1307" s="2">
        <v>-222.34299999999999</v>
      </c>
      <c r="AE1307" s="2">
        <v>4</v>
      </c>
      <c r="AF1307" s="2">
        <v>632.12</v>
      </c>
      <c r="AG1307" s="2">
        <v>86165</v>
      </c>
      <c r="AH1307" s="7" t="str">
        <f>IF(COUNTIF(Returns!$A$2:$A$1635,Orders!AG1307)&gt;0,"Returned","Not Returned")</f>
        <v>Not Returned</v>
      </c>
    </row>
    <row r="1308" spans="5:34" ht="12.75" customHeight="1" thickTop="1" thickBot="1">
      <c r="E1308" s="11">
        <v>19270</v>
      </c>
      <c r="F1308" s="12" t="s">
        <v>37</v>
      </c>
      <c r="G1308" s="12">
        <v>0.09</v>
      </c>
      <c r="H1308" s="12">
        <v>71.37</v>
      </c>
      <c r="I1308" s="12">
        <v>69</v>
      </c>
      <c r="J1308" s="12">
        <v>2352</v>
      </c>
      <c r="K1308" s="7" t="str">
        <f>IF(COUNTIF(Table1[Customer ID],Table1[[#This Row],[Customer ID]])&gt;1,"Repeat Customer","One-Time Customer")</f>
        <v>Repeat Customer</v>
      </c>
      <c r="L1308" s="12" t="s">
        <v>2218</v>
      </c>
      <c r="M1308" s="12" t="s">
        <v>49</v>
      </c>
      <c r="N1308" s="12" t="s">
        <v>40</v>
      </c>
      <c r="O1308" s="12" t="s">
        <v>41</v>
      </c>
      <c r="P1308" s="12" t="s">
        <v>152</v>
      </c>
      <c r="Q1308" s="12" t="s">
        <v>236</v>
      </c>
      <c r="R1308" s="12" t="s">
        <v>2221</v>
      </c>
      <c r="S1308" s="12">
        <v>0.68</v>
      </c>
      <c r="T1308" s="7">
        <f>Table1[[#This Row],[Profit]]/Table1[[#This Row],[Sales]]</f>
        <v>-1.1797077468572044</v>
      </c>
      <c r="U1308" s="12" t="s">
        <v>33</v>
      </c>
      <c r="V1308" s="12" t="s">
        <v>53</v>
      </c>
      <c r="W1308" s="12" t="s">
        <v>415</v>
      </c>
      <c r="X1308" s="12" t="s">
        <v>2219</v>
      </c>
      <c r="Y1308" s="12">
        <v>21501</v>
      </c>
      <c r="Z1308" s="13">
        <v>42178</v>
      </c>
      <c r="AA1308" s="14" t="str">
        <f>TEXT(Table1[[#This Row],[Order Date]],"mmmm")</f>
        <v>June</v>
      </c>
      <c r="AB1308" s="8" t="str">
        <f>TEXT(Table1[[#This Row],[Order Date]],"yyyy")</f>
        <v>2015</v>
      </c>
      <c r="AC1308" s="13">
        <v>42179</v>
      </c>
      <c r="AD1308" s="12">
        <v>-1537.1356000000003</v>
      </c>
      <c r="AE1308" s="12">
        <v>19</v>
      </c>
      <c r="AF1308" s="12">
        <v>1302.98</v>
      </c>
      <c r="AG1308" s="12">
        <v>86166</v>
      </c>
      <c r="AH1308" s="7" t="str">
        <f>IF(COUNTIF(Returns!$A$2:$A$1635,Orders!AG1308)&gt;0,"Returned","Not Returned")</f>
        <v>Not Returned</v>
      </c>
    </row>
    <row r="1309" spans="5:34" ht="12.75" customHeight="1" thickTop="1" thickBot="1">
      <c r="E1309" s="9">
        <v>25338</v>
      </c>
      <c r="F1309" s="2" t="s">
        <v>47</v>
      </c>
      <c r="G1309" s="2">
        <v>0.04</v>
      </c>
      <c r="H1309" s="2">
        <v>5.98</v>
      </c>
      <c r="I1309" s="2">
        <v>0.96</v>
      </c>
      <c r="J1309" s="2">
        <v>2353</v>
      </c>
      <c r="K1309" s="7" t="str">
        <f>IF(COUNTIF(Table1[Customer ID],Table1[[#This Row],[Customer ID]])&gt;1,"Repeat Customer","One-Time Customer")</f>
        <v>Repeat Customer</v>
      </c>
      <c r="L1309" s="2" t="s">
        <v>2222</v>
      </c>
      <c r="M1309" s="2" t="s">
        <v>49</v>
      </c>
      <c r="N1309" s="2" t="s">
        <v>28</v>
      </c>
      <c r="O1309" s="2" t="s">
        <v>29</v>
      </c>
      <c r="P1309" s="2" t="s">
        <v>30</v>
      </c>
      <c r="Q1309" s="2" t="s">
        <v>31</v>
      </c>
      <c r="R1309" s="2" t="s">
        <v>1819</v>
      </c>
      <c r="S1309" s="2">
        <v>0.6</v>
      </c>
      <c r="T1309" s="7">
        <f>Table1[[#This Row],[Profit]]/Table1[[#This Row],[Sales]]</f>
        <v>0.39986038394415363</v>
      </c>
      <c r="U1309" s="2" t="s">
        <v>33</v>
      </c>
      <c r="V1309" s="2" t="s">
        <v>53</v>
      </c>
      <c r="W1309" s="2" t="s">
        <v>415</v>
      </c>
      <c r="X1309" s="2" t="s">
        <v>2223</v>
      </c>
      <c r="Y1309" s="2">
        <v>21040</v>
      </c>
      <c r="Z1309" s="10">
        <v>42123</v>
      </c>
      <c r="AA1309" s="14" t="str">
        <f>TEXT(Table1[[#This Row],[Order Date]],"mmmm")</f>
        <v>April</v>
      </c>
      <c r="AB1309" s="8" t="str">
        <f>TEXT(Table1[[#This Row],[Order Date]],"yyyy")</f>
        <v>2015</v>
      </c>
      <c r="AC1309" s="10">
        <v>42124</v>
      </c>
      <c r="AD1309" s="2">
        <v>52.697600000000001</v>
      </c>
      <c r="AE1309" s="2">
        <v>22</v>
      </c>
      <c r="AF1309" s="2">
        <v>131.79</v>
      </c>
      <c r="AG1309" s="2">
        <v>86164</v>
      </c>
      <c r="AH1309" s="7" t="str">
        <f>IF(COUNTIF(Returns!$A$2:$A$1635,Orders!AG1309)&gt;0,"Returned","Not Returned")</f>
        <v>Not Returned</v>
      </c>
    </row>
    <row r="1310" spans="5:34" ht="12.75" customHeight="1" thickTop="1" thickBot="1">
      <c r="E1310" s="11">
        <v>25339</v>
      </c>
      <c r="F1310" s="12" t="s">
        <v>47</v>
      </c>
      <c r="G1310" s="12">
        <v>0.01</v>
      </c>
      <c r="H1310" s="12">
        <v>20.99</v>
      </c>
      <c r="I1310" s="12">
        <v>0.99</v>
      </c>
      <c r="J1310" s="12">
        <v>2353</v>
      </c>
      <c r="K1310" s="7" t="str">
        <f>IF(COUNTIF(Table1[Customer ID],Table1[[#This Row],[Customer ID]])&gt;1,"Repeat Customer","One-Time Customer")</f>
        <v>Repeat Customer</v>
      </c>
      <c r="L1310" s="12" t="s">
        <v>2222</v>
      </c>
      <c r="M1310" s="12" t="s">
        <v>49</v>
      </c>
      <c r="N1310" s="12" t="s">
        <v>28</v>
      </c>
      <c r="O1310" s="12" t="s">
        <v>77</v>
      </c>
      <c r="P1310" s="12" t="s">
        <v>78</v>
      </c>
      <c r="Q1310" s="12" t="s">
        <v>31</v>
      </c>
      <c r="R1310" s="12" t="s">
        <v>596</v>
      </c>
      <c r="S1310" s="12">
        <v>0.56999999999999995</v>
      </c>
      <c r="T1310" s="7">
        <f>Table1[[#This Row],[Profit]]/Table1[[#This Row],[Sales]]</f>
        <v>-2.2132510614208885</v>
      </c>
      <c r="U1310" s="12" t="s">
        <v>33</v>
      </c>
      <c r="V1310" s="12" t="s">
        <v>53</v>
      </c>
      <c r="W1310" s="12" t="s">
        <v>415</v>
      </c>
      <c r="X1310" s="12" t="s">
        <v>2223</v>
      </c>
      <c r="Y1310" s="12">
        <v>21040</v>
      </c>
      <c r="Z1310" s="13">
        <v>42123</v>
      </c>
      <c r="AA1310" s="14" t="str">
        <f>TEXT(Table1[[#This Row],[Order Date]],"mmmm")</f>
        <v>April</v>
      </c>
      <c r="AB1310" s="8" t="str">
        <f>TEXT(Table1[[#This Row],[Order Date]],"yyyy")</f>
        <v>2015</v>
      </c>
      <c r="AC1310" s="13">
        <v>42124</v>
      </c>
      <c r="AD1310" s="12">
        <v>-78.194159999999982</v>
      </c>
      <c r="AE1310" s="12">
        <v>2</v>
      </c>
      <c r="AF1310" s="12">
        <v>35.33</v>
      </c>
      <c r="AG1310" s="12">
        <v>86164</v>
      </c>
      <c r="AH1310" s="7" t="str">
        <f>IF(COUNTIF(Returns!$A$2:$A$1635,Orders!AG1310)&gt;0,"Returned","Not Returned")</f>
        <v>Not Returned</v>
      </c>
    </row>
    <row r="1311" spans="5:34" ht="12.75" customHeight="1" thickTop="1" thickBot="1">
      <c r="E1311" s="9">
        <v>22649</v>
      </c>
      <c r="F1311" s="2" t="s">
        <v>37</v>
      </c>
      <c r="G1311" s="2">
        <v>0.1</v>
      </c>
      <c r="H1311" s="2">
        <v>78.69</v>
      </c>
      <c r="I1311" s="2">
        <v>19.989999999999998</v>
      </c>
      <c r="J1311" s="2">
        <v>2355</v>
      </c>
      <c r="K1311" s="7" t="str">
        <f>IF(COUNTIF(Table1[Customer ID],Table1[[#This Row],[Customer ID]])&gt;1,"Repeat Customer","One-Time Customer")</f>
        <v>Repeat Customer</v>
      </c>
      <c r="L1311" s="2" t="s">
        <v>2224</v>
      </c>
      <c r="M1311" s="2" t="s">
        <v>49</v>
      </c>
      <c r="N1311" s="2" t="s">
        <v>114</v>
      </c>
      <c r="O1311" s="2" t="s">
        <v>41</v>
      </c>
      <c r="P1311" s="2" t="s">
        <v>50</v>
      </c>
      <c r="Q1311" s="2" t="s">
        <v>59</v>
      </c>
      <c r="R1311" s="2" t="s">
        <v>60</v>
      </c>
      <c r="S1311" s="2">
        <v>0.43</v>
      </c>
      <c r="T1311" s="7">
        <f>Table1[[#This Row],[Profit]]/Table1[[#This Row],[Sales]]</f>
        <v>0.69</v>
      </c>
      <c r="U1311" s="2" t="s">
        <v>33</v>
      </c>
      <c r="V1311" s="2" t="s">
        <v>34</v>
      </c>
      <c r="W1311" s="2" t="s">
        <v>45</v>
      </c>
      <c r="X1311" s="2" t="s">
        <v>2198</v>
      </c>
      <c r="Y1311" s="2">
        <v>92236</v>
      </c>
      <c r="Z1311" s="10">
        <v>42050</v>
      </c>
      <c r="AA1311" s="14" t="str">
        <f>TEXT(Table1[[#This Row],[Order Date]],"mmmm")</f>
        <v>February</v>
      </c>
      <c r="AB1311" s="8" t="str">
        <f>TEXT(Table1[[#This Row],[Order Date]],"yyyy")</f>
        <v>2015</v>
      </c>
      <c r="AC1311" s="10">
        <v>42051</v>
      </c>
      <c r="AD1311" s="2">
        <v>465.43949999999995</v>
      </c>
      <c r="AE1311" s="2">
        <v>9</v>
      </c>
      <c r="AF1311" s="2">
        <v>674.55</v>
      </c>
      <c r="AG1311" s="2">
        <v>91304</v>
      </c>
      <c r="AH1311" s="7" t="str">
        <f>IF(COUNTIF(Returns!$A$2:$A$1635,Orders!AG1311)&gt;0,"Returned","Not Returned")</f>
        <v>Not Returned</v>
      </c>
    </row>
    <row r="1312" spans="5:34" ht="12.75" customHeight="1" thickTop="1" thickBot="1">
      <c r="E1312" s="11">
        <v>21511</v>
      </c>
      <c r="F1312" s="12" t="s">
        <v>56</v>
      </c>
      <c r="G1312" s="12">
        <v>0.06</v>
      </c>
      <c r="H1312" s="12">
        <v>146.34</v>
      </c>
      <c r="I1312" s="12">
        <v>43.75</v>
      </c>
      <c r="J1312" s="12">
        <v>2355</v>
      </c>
      <c r="K1312" s="7" t="str">
        <f>IF(COUNTIF(Table1[Customer ID],Table1[[#This Row],[Customer ID]])&gt;1,"Repeat Customer","One-Time Customer")</f>
        <v>Repeat Customer</v>
      </c>
      <c r="L1312" s="12" t="s">
        <v>2224</v>
      </c>
      <c r="M1312" s="12" t="s">
        <v>39</v>
      </c>
      <c r="N1312" s="12" t="s">
        <v>114</v>
      </c>
      <c r="O1312" s="12" t="s">
        <v>41</v>
      </c>
      <c r="P1312" s="12" t="s">
        <v>152</v>
      </c>
      <c r="Q1312" s="12" t="s">
        <v>121</v>
      </c>
      <c r="R1312" s="12" t="s">
        <v>2190</v>
      </c>
      <c r="S1312" s="12">
        <v>0.65</v>
      </c>
      <c r="T1312" s="7">
        <f>Table1[[#This Row],[Profit]]/Table1[[#This Row],[Sales]]</f>
        <v>-5.1863772629034882E-2</v>
      </c>
      <c r="U1312" s="12" t="s">
        <v>33</v>
      </c>
      <c r="V1312" s="12" t="s">
        <v>34</v>
      </c>
      <c r="W1312" s="12" t="s">
        <v>45</v>
      </c>
      <c r="X1312" s="12" t="s">
        <v>2198</v>
      </c>
      <c r="Y1312" s="12">
        <v>92236</v>
      </c>
      <c r="Z1312" s="13">
        <v>42171</v>
      </c>
      <c r="AA1312" s="14" t="str">
        <f>TEXT(Table1[[#This Row],[Order Date]],"mmmm")</f>
        <v>June</v>
      </c>
      <c r="AB1312" s="8" t="str">
        <f>TEXT(Table1[[#This Row],[Order Date]],"yyyy")</f>
        <v>2015</v>
      </c>
      <c r="AC1312" s="13">
        <v>42173</v>
      </c>
      <c r="AD1312" s="12">
        <v>-89.27</v>
      </c>
      <c r="AE1312" s="12">
        <v>12</v>
      </c>
      <c r="AF1312" s="12">
        <v>1721.24</v>
      </c>
      <c r="AG1312" s="12">
        <v>91306</v>
      </c>
      <c r="AH1312" s="7" t="str">
        <f>IF(COUNTIF(Returns!$A$2:$A$1635,Orders!AG1312)&gt;0,"Returned","Not Returned")</f>
        <v>Not Returned</v>
      </c>
    </row>
    <row r="1313" spans="5:34" ht="12.75" customHeight="1" thickTop="1" thickBot="1">
      <c r="E1313" s="9">
        <v>24526</v>
      </c>
      <c r="F1313" s="2" t="s">
        <v>56</v>
      </c>
      <c r="G1313" s="2">
        <v>0</v>
      </c>
      <c r="H1313" s="2">
        <v>29.34</v>
      </c>
      <c r="I1313" s="2">
        <v>7.87</v>
      </c>
      <c r="J1313" s="2">
        <v>2356</v>
      </c>
      <c r="K1313" s="7" t="str">
        <f>IF(COUNTIF(Table1[Customer ID],Table1[[#This Row],[Customer ID]])&gt;1,"Repeat Customer","One-Time Customer")</f>
        <v>One-Time Customer</v>
      </c>
      <c r="L1313" s="2" t="s">
        <v>2225</v>
      </c>
      <c r="M1313" s="2" t="s">
        <v>49</v>
      </c>
      <c r="N1313" s="2" t="s">
        <v>114</v>
      </c>
      <c r="O1313" s="2" t="s">
        <v>41</v>
      </c>
      <c r="P1313" s="2" t="s">
        <v>50</v>
      </c>
      <c r="Q1313" s="2" t="s">
        <v>59</v>
      </c>
      <c r="R1313" s="2" t="s">
        <v>556</v>
      </c>
      <c r="S1313" s="2">
        <v>0.54</v>
      </c>
      <c r="T1313" s="7">
        <f>Table1[[#This Row],[Profit]]/Table1[[#This Row],[Sales]]</f>
        <v>0.57657320685837399</v>
      </c>
      <c r="U1313" s="2" t="s">
        <v>33</v>
      </c>
      <c r="V1313" s="2" t="s">
        <v>34</v>
      </c>
      <c r="W1313" s="2" t="s">
        <v>2226</v>
      </c>
      <c r="X1313" s="2" t="s">
        <v>2227</v>
      </c>
      <c r="Y1313" s="2">
        <v>82901</v>
      </c>
      <c r="Z1313" s="10">
        <v>42078</v>
      </c>
      <c r="AA1313" s="14" t="str">
        <f>TEXT(Table1[[#This Row],[Order Date]],"mmmm")</f>
        <v>March</v>
      </c>
      <c r="AB1313" s="8" t="str">
        <f>TEXT(Table1[[#This Row],[Order Date]],"yyyy")</f>
        <v>2015</v>
      </c>
      <c r="AC1313" s="10">
        <v>42080</v>
      </c>
      <c r="AD1313" s="2">
        <v>385.37</v>
      </c>
      <c r="AE1313" s="2">
        <v>22</v>
      </c>
      <c r="AF1313" s="2">
        <v>668.38</v>
      </c>
      <c r="AG1313" s="2">
        <v>91305</v>
      </c>
      <c r="AH1313" s="7" t="str">
        <f>IF(COUNTIF(Returns!$A$2:$A$1635,Orders!AG1313)&gt;0,"Returned","Not Returned")</f>
        <v>Not Returned</v>
      </c>
    </row>
    <row r="1314" spans="5:34" ht="12.75" customHeight="1" thickTop="1" thickBot="1">
      <c r="E1314" s="11">
        <v>20798</v>
      </c>
      <c r="F1314" s="12" t="s">
        <v>106</v>
      </c>
      <c r="G1314" s="12">
        <v>0.1</v>
      </c>
      <c r="H1314" s="12">
        <v>205.99</v>
      </c>
      <c r="I1314" s="12">
        <v>8.99</v>
      </c>
      <c r="J1314" s="12">
        <v>2358</v>
      </c>
      <c r="K1314" s="7" t="str">
        <f>IF(COUNTIF(Table1[Customer ID],Table1[[#This Row],[Customer ID]])&gt;1,"Repeat Customer","One-Time Customer")</f>
        <v>Repeat Customer</v>
      </c>
      <c r="L1314" s="12" t="s">
        <v>2228</v>
      </c>
      <c r="M1314" s="12" t="s">
        <v>49</v>
      </c>
      <c r="N1314" s="12" t="s">
        <v>28</v>
      </c>
      <c r="O1314" s="12" t="s">
        <v>77</v>
      </c>
      <c r="P1314" s="12" t="s">
        <v>78</v>
      </c>
      <c r="Q1314" s="12" t="s">
        <v>59</v>
      </c>
      <c r="R1314" s="12" t="s">
        <v>107</v>
      </c>
      <c r="S1314" s="12">
        <v>0.56000000000000005</v>
      </c>
      <c r="T1314" s="7">
        <f>Table1[[#This Row],[Profit]]/Table1[[#This Row],[Sales]]</f>
        <v>0.45283716345265235</v>
      </c>
      <c r="U1314" s="12" t="s">
        <v>33</v>
      </c>
      <c r="V1314" s="12" t="s">
        <v>136</v>
      </c>
      <c r="W1314" s="12" t="s">
        <v>362</v>
      </c>
      <c r="X1314" s="12" t="s">
        <v>2056</v>
      </c>
      <c r="Y1314" s="12">
        <v>33311</v>
      </c>
      <c r="Z1314" s="13">
        <v>42067</v>
      </c>
      <c r="AA1314" s="14" t="str">
        <f>TEXT(Table1[[#This Row],[Order Date]],"mmmm")</f>
        <v>March</v>
      </c>
      <c r="AB1314" s="8" t="str">
        <f>TEXT(Table1[[#This Row],[Order Date]],"yyyy")</f>
        <v>2015</v>
      </c>
      <c r="AC1314" s="13">
        <v>42071</v>
      </c>
      <c r="AD1314" s="12">
        <v>147</v>
      </c>
      <c r="AE1314" s="12">
        <v>2</v>
      </c>
      <c r="AF1314" s="12">
        <v>324.62</v>
      </c>
      <c r="AG1314" s="12">
        <v>88267</v>
      </c>
      <c r="AH1314" s="7" t="str">
        <f>IF(COUNTIF(Returns!$A$2:$A$1635,Orders!AG1314)&gt;0,"Returned","Not Returned")</f>
        <v>Not Returned</v>
      </c>
    </row>
    <row r="1315" spans="5:34" ht="12.75" customHeight="1" thickTop="1" thickBot="1">
      <c r="E1315" s="9">
        <v>18892</v>
      </c>
      <c r="F1315" s="2" t="s">
        <v>47</v>
      </c>
      <c r="G1315" s="2">
        <v>0.05</v>
      </c>
      <c r="H1315" s="2">
        <v>2.08</v>
      </c>
      <c r="I1315" s="2">
        <v>2.56</v>
      </c>
      <c r="J1315" s="2">
        <v>2358</v>
      </c>
      <c r="K1315" s="7" t="str">
        <f>IF(COUNTIF(Table1[Customer ID],Table1[[#This Row],[Customer ID]])&gt;1,"Repeat Customer","One-Time Customer")</f>
        <v>Repeat Customer</v>
      </c>
      <c r="L1315" s="2" t="s">
        <v>2228</v>
      </c>
      <c r="M1315" s="2" t="s">
        <v>49</v>
      </c>
      <c r="N1315" s="2" t="s">
        <v>40</v>
      </c>
      <c r="O1315" s="2" t="s">
        <v>29</v>
      </c>
      <c r="P1315" s="2" t="s">
        <v>174</v>
      </c>
      <c r="Q1315" s="2" t="s">
        <v>51</v>
      </c>
      <c r="R1315" s="2" t="s">
        <v>316</v>
      </c>
      <c r="S1315" s="2">
        <v>0.55000000000000004</v>
      </c>
      <c r="T1315" s="7">
        <f>Table1[[#This Row],[Profit]]/Table1[[#This Row],[Sales]]</f>
        <v>-25.531785976056685</v>
      </c>
      <c r="U1315" s="2" t="s">
        <v>33</v>
      </c>
      <c r="V1315" s="2" t="s">
        <v>136</v>
      </c>
      <c r="W1315" s="2" t="s">
        <v>362</v>
      </c>
      <c r="X1315" s="2" t="s">
        <v>2056</v>
      </c>
      <c r="Y1315" s="2">
        <v>33311</v>
      </c>
      <c r="Z1315" s="10">
        <v>42049</v>
      </c>
      <c r="AA1315" s="14" t="str">
        <f>TEXT(Table1[[#This Row],[Order Date]],"mmmm")</f>
        <v>February</v>
      </c>
      <c r="AB1315" s="8" t="str">
        <f>TEXT(Table1[[#This Row],[Order Date]],"yyyy")</f>
        <v>2015</v>
      </c>
      <c r="AC1315" s="10">
        <v>42051</v>
      </c>
      <c r="AD1315" s="2">
        <v>-1045.0160000000001</v>
      </c>
      <c r="AE1315" s="2">
        <v>19</v>
      </c>
      <c r="AF1315" s="2">
        <v>40.93</v>
      </c>
      <c r="AG1315" s="2">
        <v>88268</v>
      </c>
      <c r="AH1315" s="7" t="str">
        <f>IF(COUNTIF(Returns!$A$2:$A$1635,Orders!AG1315)&gt;0,"Returned","Not Returned")</f>
        <v>Not Returned</v>
      </c>
    </row>
    <row r="1316" spans="5:34" ht="12.75" customHeight="1" thickTop="1" thickBot="1">
      <c r="E1316" s="11">
        <v>21772</v>
      </c>
      <c r="F1316" s="12" t="s">
        <v>47</v>
      </c>
      <c r="G1316" s="12">
        <v>0</v>
      </c>
      <c r="H1316" s="12">
        <v>7.28</v>
      </c>
      <c r="I1316" s="12">
        <v>1.77</v>
      </c>
      <c r="J1316" s="12">
        <v>2359</v>
      </c>
      <c r="K1316" s="7" t="str">
        <f>IF(COUNTIF(Table1[Customer ID],Table1[[#This Row],[Customer ID]])&gt;1,"Repeat Customer","One-Time Customer")</f>
        <v>One-Time Customer</v>
      </c>
      <c r="L1316" s="12" t="s">
        <v>2229</v>
      </c>
      <c r="M1316" s="12" t="s">
        <v>49</v>
      </c>
      <c r="N1316" s="12" t="s">
        <v>40</v>
      </c>
      <c r="O1316" s="12" t="s">
        <v>29</v>
      </c>
      <c r="P1316" s="12" t="s">
        <v>93</v>
      </c>
      <c r="Q1316" s="12" t="s">
        <v>31</v>
      </c>
      <c r="R1316" s="12" t="s">
        <v>2230</v>
      </c>
      <c r="S1316" s="12">
        <v>0.37</v>
      </c>
      <c r="T1316" s="7">
        <f>Table1[[#This Row],[Profit]]/Table1[[#This Row],[Sales]]</f>
        <v>3.1291651067016102</v>
      </c>
      <c r="U1316" s="12" t="s">
        <v>33</v>
      </c>
      <c r="V1316" s="12" t="s">
        <v>136</v>
      </c>
      <c r="W1316" s="12" t="s">
        <v>362</v>
      </c>
      <c r="X1316" s="12" t="s">
        <v>2231</v>
      </c>
      <c r="Y1316" s="12">
        <v>33917</v>
      </c>
      <c r="Z1316" s="13">
        <v>42040</v>
      </c>
      <c r="AA1316" s="14" t="str">
        <f>TEXT(Table1[[#This Row],[Order Date]],"mmmm")</f>
        <v>February</v>
      </c>
      <c r="AB1316" s="8" t="str">
        <f>TEXT(Table1[[#This Row],[Order Date]],"yyyy")</f>
        <v>2015</v>
      </c>
      <c r="AC1316" s="13">
        <v>42040</v>
      </c>
      <c r="AD1316" s="12">
        <v>167.16000000000003</v>
      </c>
      <c r="AE1316" s="12">
        <v>7</v>
      </c>
      <c r="AF1316" s="12">
        <v>53.42</v>
      </c>
      <c r="AG1316" s="12">
        <v>88265</v>
      </c>
      <c r="AH1316" s="7" t="str">
        <f>IF(COUNTIF(Returns!$A$2:$A$1635,Orders!AG1316)&gt;0,"Returned","Not Returned")</f>
        <v>Not Returned</v>
      </c>
    </row>
    <row r="1317" spans="5:34" ht="12.75" customHeight="1" thickTop="1" thickBot="1">
      <c r="E1317" s="9">
        <v>24890</v>
      </c>
      <c r="F1317" s="2" t="s">
        <v>25</v>
      </c>
      <c r="G1317" s="2">
        <v>0.06</v>
      </c>
      <c r="H1317" s="2">
        <v>8.33</v>
      </c>
      <c r="I1317" s="2">
        <v>1.99</v>
      </c>
      <c r="J1317" s="2">
        <v>2361</v>
      </c>
      <c r="K1317" s="7" t="str">
        <f>IF(COUNTIF(Table1[Customer ID],Table1[[#This Row],[Customer ID]])&gt;1,"Repeat Customer","One-Time Customer")</f>
        <v>One-Time Customer</v>
      </c>
      <c r="L1317" s="2" t="s">
        <v>2232</v>
      </c>
      <c r="M1317" s="2" t="s">
        <v>49</v>
      </c>
      <c r="N1317" s="2" t="s">
        <v>28</v>
      </c>
      <c r="O1317" s="2" t="s">
        <v>77</v>
      </c>
      <c r="P1317" s="2" t="s">
        <v>180</v>
      </c>
      <c r="Q1317" s="2" t="s">
        <v>51</v>
      </c>
      <c r="R1317" s="2" t="s">
        <v>414</v>
      </c>
      <c r="S1317" s="2">
        <v>0.52</v>
      </c>
      <c r="T1317" s="7">
        <f>Table1[[#This Row],[Profit]]/Table1[[#This Row],[Sales]]</f>
        <v>-40.614840989399298</v>
      </c>
      <c r="U1317" s="2" t="s">
        <v>33</v>
      </c>
      <c r="V1317" s="2" t="s">
        <v>136</v>
      </c>
      <c r="W1317" s="2" t="s">
        <v>362</v>
      </c>
      <c r="X1317" s="2" t="s">
        <v>2233</v>
      </c>
      <c r="Y1317" s="2">
        <v>32259</v>
      </c>
      <c r="Z1317" s="10">
        <v>42060</v>
      </c>
      <c r="AA1317" s="14" t="str">
        <f>TEXT(Table1[[#This Row],[Order Date]],"mmmm")</f>
        <v>February</v>
      </c>
      <c r="AB1317" s="8" t="str">
        <f>TEXT(Table1[[#This Row],[Order Date]],"yyyy")</f>
        <v>2015</v>
      </c>
      <c r="AC1317" s="10">
        <v>42061</v>
      </c>
      <c r="AD1317" s="2">
        <v>-344.82000000000005</v>
      </c>
      <c r="AE1317" s="2">
        <v>1</v>
      </c>
      <c r="AF1317" s="2">
        <v>8.49</v>
      </c>
      <c r="AG1317" s="2">
        <v>88266</v>
      </c>
      <c r="AH1317" s="7" t="str">
        <f>IF(COUNTIF(Returns!$A$2:$A$1635,Orders!AG1317)&gt;0,"Returned","Not Returned")</f>
        <v>Not Returned</v>
      </c>
    </row>
    <row r="1318" spans="5:34" ht="12.75" customHeight="1" thickTop="1" thickBot="1">
      <c r="E1318" s="11">
        <v>19369</v>
      </c>
      <c r="F1318" s="12" t="s">
        <v>25</v>
      </c>
      <c r="G1318" s="12">
        <v>0</v>
      </c>
      <c r="H1318" s="12">
        <v>5.77</v>
      </c>
      <c r="I1318" s="12">
        <v>5.92</v>
      </c>
      <c r="J1318" s="12">
        <v>2363</v>
      </c>
      <c r="K1318" s="7" t="str">
        <f>IF(COUNTIF(Table1[Customer ID],Table1[[#This Row],[Customer ID]])&gt;1,"Repeat Customer","One-Time Customer")</f>
        <v>One-Time Customer</v>
      </c>
      <c r="L1318" s="12" t="s">
        <v>2234</v>
      </c>
      <c r="M1318" s="12" t="s">
        <v>49</v>
      </c>
      <c r="N1318" s="12" t="s">
        <v>40</v>
      </c>
      <c r="O1318" s="12" t="s">
        <v>41</v>
      </c>
      <c r="P1318" s="12" t="s">
        <v>50</v>
      </c>
      <c r="Q1318" s="12" t="s">
        <v>86</v>
      </c>
      <c r="R1318" s="12" t="s">
        <v>2235</v>
      </c>
      <c r="S1318" s="12">
        <v>0.55000000000000004</v>
      </c>
      <c r="T1318" s="7">
        <f>Table1[[#This Row],[Profit]]/Table1[[#This Row],[Sales]]</f>
        <v>-0.88034912004578625</v>
      </c>
      <c r="U1318" s="12" t="s">
        <v>33</v>
      </c>
      <c r="V1318" s="12" t="s">
        <v>53</v>
      </c>
      <c r="W1318" s="12" t="s">
        <v>154</v>
      </c>
      <c r="X1318" s="12" t="s">
        <v>2118</v>
      </c>
      <c r="Y1318" s="12">
        <v>44256</v>
      </c>
      <c r="Z1318" s="13">
        <v>42105</v>
      </c>
      <c r="AA1318" s="14" t="str">
        <f>TEXT(Table1[[#This Row],[Order Date]],"mmmm")</f>
        <v>April</v>
      </c>
      <c r="AB1318" s="8" t="str">
        <f>TEXT(Table1[[#This Row],[Order Date]],"yyyy")</f>
        <v>2015</v>
      </c>
      <c r="AC1318" s="13">
        <v>42107</v>
      </c>
      <c r="AD1318" s="12">
        <v>-61.5276</v>
      </c>
      <c r="AE1318" s="12">
        <v>11</v>
      </c>
      <c r="AF1318" s="12">
        <v>69.89</v>
      </c>
      <c r="AG1318" s="12">
        <v>90040</v>
      </c>
      <c r="AH1318" s="7" t="str">
        <f>IF(COUNTIF(Returns!$A$2:$A$1635,Orders!AG1318)&gt;0,"Returned","Not Returned")</f>
        <v>Not Returned</v>
      </c>
    </row>
    <row r="1319" spans="5:34" ht="12.75" customHeight="1" thickTop="1" thickBot="1">
      <c r="E1319" s="9">
        <v>21582</v>
      </c>
      <c r="F1319" s="2" t="s">
        <v>106</v>
      </c>
      <c r="G1319" s="2">
        <v>7.0000000000000007E-2</v>
      </c>
      <c r="H1319" s="2">
        <v>5.98</v>
      </c>
      <c r="I1319" s="2">
        <v>5.79</v>
      </c>
      <c r="J1319" s="2">
        <v>2369</v>
      </c>
      <c r="K1319" s="7" t="str">
        <f>IF(COUNTIF(Table1[Customer ID],Table1[[#This Row],[Customer ID]])&gt;1,"Repeat Customer","One-Time Customer")</f>
        <v>One-Time Customer</v>
      </c>
      <c r="L1319" s="2" t="s">
        <v>2236</v>
      </c>
      <c r="M1319" s="2" t="s">
        <v>49</v>
      </c>
      <c r="N1319" s="2" t="s">
        <v>114</v>
      </c>
      <c r="O1319" s="2" t="s">
        <v>29</v>
      </c>
      <c r="P1319" s="2" t="s">
        <v>93</v>
      </c>
      <c r="Q1319" s="2" t="s">
        <v>59</v>
      </c>
      <c r="R1319" s="2" t="s">
        <v>123</v>
      </c>
      <c r="S1319" s="2">
        <v>0.36</v>
      </c>
      <c r="T1319" s="7">
        <f>Table1[[#This Row],[Profit]]/Table1[[#This Row],[Sales]]</f>
        <v>-0.54214285714285715</v>
      </c>
      <c r="U1319" s="2" t="s">
        <v>33</v>
      </c>
      <c r="V1319" s="2" t="s">
        <v>136</v>
      </c>
      <c r="W1319" s="2" t="s">
        <v>362</v>
      </c>
      <c r="X1319" s="2" t="s">
        <v>2237</v>
      </c>
      <c r="Y1319" s="2">
        <v>33024</v>
      </c>
      <c r="Z1319" s="10">
        <v>42017</v>
      </c>
      <c r="AA1319" s="14" t="str">
        <f>TEXT(Table1[[#This Row],[Order Date]],"mmmm")</f>
        <v>January</v>
      </c>
      <c r="AB1319" s="8" t="str">
        <f>TEXT(Table1[[#This Row],[Order Date]],"yyyy")</f>
        <v>2015</v>
      </c>
      <c r="AC1319" s="10">
        <v>42019</v>
      </c>
      <c r="AD1319" s="2">
        <v>-41.972700000000003</v>
      </c>
      <c r="AE1319" s="2">
        <v>13</v>
      </c>
      <c r="AF1319" s="2">
        <v>77.42</v>
      </c>
      <c r="AG1319" s="2">
        <v>90408</v>
      </c>
      <c r="AH1319" s="7" t="str">
        <f>IF(COUNTIF(Returns!$A$2:$A$1635,Orders!AG1319)&gt;0,"Returned","Not Returned")</f>
        <v>Not Returned</v>
      </c>
    </row>
    <row r="1320" spans="5:34" ht="12.75" customHeight="1" thickTop="1" thickBot="1">
      <c r="E1320" s="11">
        <v>21988</v>
      </c>
      <c r="F1320" s="12" t="s">
        <v>56</v>
      </c>
      <c r="G1320" s="12">
        <v>0.01</v>
      </c>
      <c r="H1320" s="12">
        <v>1.76</v>
      </c>
      <c r="I1320" s="12">
        <v>0.7</v>
      </c>
      <c r="J1320" s="12">
        <v>2372</v>
      </c>
      <c r="K1320" s="7" t="str">
        <f>IF(COUNTIF(Table1[Customer ID],Table1[[#This Row],[Customer ID]])&gt;1,"Repeat Customer","One-Time Customer")</f>
        <v>One-Time Customer</v>
      </c>
      <c r="L1320" s="12" t="s">
        <v>2238</v>
      </c>
      <c r="M1320" s="12" t="s">
        <v>49</v>
      </c>
      <c r="N1320" s="12" t="s">
        <v>28</v>
      </c>
      <c r="O1320" s="12" t="s">
        <v>29</v>
      </c>
      <c r="P1320" s="12" t="s">
        <v>30</v>
      </c>
      <c r="Q1320" s="12" t="s">
        <v>31</v>
      </c>
      <c r="R1320" s="12" t="s">
        <v>127</v>
      </c>
      <c r="S1320" s="12">
        <v>0.56000000000000005</v>
      </c>
      <c r="T1320" s="7">
        <f>Table1[[#This Row],[Profit]]/Table1[[#This Row],[Sales]]</f>
        <v>-0.21666666666666667</v>
      </c>
      <c r="U1320" s="12" t="s">
        <v>33</v>
      </c>
      <c r="V1320" s="12" t="s">
        <v>61</v>
      </c>
      <c r="W1320" s="12" t="s">
        <v>62</v>
      </c>
      <c r="X1320" s="12" t="s">
        <v>2239</v>
      </c>
      <c r="Y1320" s="12">
        <v>55803</v>
      </c>
      <c r="Z1320" s="13">
        <v>42078</v>
      </c>
      <c r="AA1320" s="14" t="str">
        <f>TEXT(Table1[[#This Row],[Order Date]],"mmmm")</f>
        <v>March</v>
      </c>
      <c r="AB1320" s="8" t="str">
        <f>TEXT(Table1[[#This Row],[Order Date]],"yyyy")</f>
        <v>2015</v>
      </c>
      <c r="AC1320" s="13">
        <v>42079</v>
      </c>
      <c r="AD1320" s="12">
        <v>-1.56</v>
      </c>
      <c r="AE1320" s="12">
        <v>4</v>
      </c>
      <c r="AF1320" s="12">
        <v>7.2</v>
      </c>
      <c r="AG1320" s="12">
        <v>90714</v>
      </c>
      <c r="AH1320" s="7" t="str">
        <f>IF(COUNTIF(Returns!$A$2:$A$1635,Orders!AG1320)&gt;0,"Returned","Not Returned")</f>
        <v>Not Returned</v>
      </c>
    </row>
    <row r="1321" spans="5:34" ht="12.75" customHeight="1" thickTop="1" thickBot="1">
      <c r="E1321" s="9">
        <v>22827</v>
      </c>
      <c r="F1321" s="2" t="s">
        <v>25</v>
      </c>
      <c r="G1321" s="2">
        <v>0.05</v>
      </c>
      <c r="H1321" s="2">
        <v>3.28</v>
      </c>
      <c r="I1321" s="2">
        <v>3.97</v>
      </c>
      <c r="J1321" s="2">
        <v>2376</v>
      </c>
      <c r="K1321" s="7" t="str">
        <f>IF(COUNTIF(Table1[Customer ID],Table1[[#This Row],[Customer ID]])&gt;1,"Repeat Customer","One-Time Customer")</f>
        <v>Repeat Customer</v>
      </c>
      <c r="L1321" s="2" t="s">
        <v>2240</v>
      </c>
      <c r="M1321" s="2" t="s">
        <v>49</v>
      </c>
      <c r="N1321" s="2" t="s">
        <v>28</v>
      </c>
      <c r="O1321" s="2" t="s">
        <v>29</v>
      </c>
      <c r="P1321" s="2" t="s">
        <v>30</v>
      </c>
      <c r="Q1321" s="2" t="s">
        <v>31</v>
      </c>
      <c r="R1321" s="2" t="s">
        <v>1793</v>
      </c>
      <c r="S1321" s="2">
        <v>0.56000000000000005</v>
      </c>
      <c r="T1321" s="7">
        <f>Table1[[#This Row],[Profit]]/Table1[[#This Row],[Sales]]</f>
        <v>-1.635503344754446</v>
      </c>
      <c r="U1321" s="2" t="s">
        <v>33</v>
      </c>
      <c r="V1321" s="2" t="s">
        <v>34</v>
      </c>
      <c r="W1321" s="2" t="s">
        <v>1741</v>
      </c>
      <c r="X1321" s="2" t="s">
        <v>1742</v>
      </c>
      <c r="Y1321" s="2">
        <v>83843</v>
      </c>
      <c r="Z1321" s="10">
        <v>42068</v>
      </c>
      <c r="AA1321" s="14" t="str">
        <f>TEXT(Table1[[#This Row],[Order Date]],"mmmm")</f>
        <v>March</v>
      </c>
      <c r="AB1321" s="8" t="str">
        <f>TEXT(Table1[[#This Row],[Order Date]],"yyyy")</f>
        <v>2015</v>
      </c>
      <c r="AC1321" s="10">
        <v>42069</v>
      </c>
      <c r="AD1321" s="2">
        <v>-100.24</v>
      </c>
      <c r="AE1321" s="2">
        <v>18</v>
      </c>
      <c r="AF1321" s="2">
        <v>61.29</v>
      </c>
      <c r="AG1321" s="2">
        <v>91321</v>
      </c>
      <c r="AH1321" s="7" t="str">
        <f>IF(COUNTIF(Returns!$A$2:$A$1635,Orders!AG1321)&gt;0,"Returned","Not Returned")</f>
        <v>Not Returned</v>
      </c>
    </row>
    <row r="1322" spans="5:34" ht="12.75" customHeight="1" thickTop="1" thickBot="1">
      <c r="E1322" s="11">
        <v>22828</v>
      </c>
      <c r="F1322" s="12" t="s">
        <v>25</v>
      </c>
      <c r="G1322" s="12">
        <v>0.03</v>
      </c>
      <c r="H1322" s="12">
        <v>6.98</v>
      </c>
      <c r="I1322" s="12">
        <v>9.69</v>
      </c>
      <c r="J1322" s="12">
        <v>2376</v>
      </c>
      <c r="K1322" s="7" t="str">
        <f>IF(COUNTIF(Table1[Customer ID],Table1[[#This Row],[Customer ID]])&gt;1,"Repeat Customer","One-Time Customer")</f>
        <v>Repeat Customer</v>
      </c>
      <c r="L1322" s="12" t="s">
        <v>2240</v>
      </c>
      <c r="M1322" s="12" t="s">
        <v>49</v>
      </c>
      <c r="N1322" s="12" t="s">
        <v>28</v>
      </c>
      <c r="O1322" s="12" t="s">
        <v>29</v>
      </c>
      <c r="P1322" s="12" t="s">
        <v>141</v>
      </c>
      <c r="Q1322" s="12" t="s">
        <v>59</v>
      </c>
      <c r="R1322" s="12" t="s">
        <v>2241</v>
      </c>
      <c r="S1322" s="12">
        <v>0.83</v>
      </c>
      <c r="T1322" s="7">
        <f>Table1[[#This Row],[Profit]]/Table1[[#This Row],[Sales]]</f>
        <v>-2.4060467246907926</v>
      </c>
      <c r="U1322" s="12" t="s">
        <v>33</v>
      </c>
      <c r="V1322" s="12" t="s">
        <v>34</v>
      </c>
      <c r="W1322" s="12" t="s">
        <v>1741</v>
      </c>
      <c r="X1322" s="12" t="s">
        <v>1742</v>
      </c>
      <c r="Y1322" s="12">
        <v>83843</v>
      </c>
      <c r="Z1322" s="13">
        <v>42068</v>
      </c>
      <c r="AA1322" s="14" t="str">
        <f>TEXT(Table1[[#This Row],[Order Date]],"mmmm")</f>
        <v>March</v>
      </c>
      <c r="AB1322" s="8" t="str">
        <f>TEXT(Table1[[#This Row],[Order Date]],"yyyy")</f>
        <v>2015</v>
      </c>
      <c r="AC1322" s="13">
        <v>42070</v>
      </c>
      <c r="AD1322" s="12">
        <v>-262.62</v>
      </c>
      <c r="AE1322" s="12">
        <v>15</v>
      </c>
      <c r="AF1322" s="12">
        <v>109.15</v>
      </c>
      <c r="AG1322" s="12">
        <v>91321</v>
      </c>
      <c r="AH1322" s="7" t="str">
        <f>IF(COUNTIF(Returns!$A$2:$A$1635,Orders!AG1322)&gt;0,"Returned","Not Returned")</f>
        <v>Not Returned</v>
      </c>
    </row>
    <row r="1323" spans="5:34" ht="12.75" customHeight="1" thickTop="1" thickBot="1">
      <c r="E1323" s="9">
        <v>18151</v>
      </c>
      <c r="F1323" s="2" t="s">
        <v>106</v>
      </c>
      <c r="G1323" s="2">
        <v>0.06</v>
      </c>
      <c r="H1323" s="2">
        <v>122.99</v>
      </c>
      <c r="I1323" s="2">
        <v>19.989999999999998</v>
      </c>
      <c r="J1323" s="2">
        <v>2379</v>
      </c>
      <c r="K1323" s="7" t="str">
        <f>IF(COUNTIF(Table1[Customer ID],Table1[[#This Row],[Customer ID]])&gt;1,"Repeat Customer","One-Time Customer")</f>
        <v>One-Time Customer</v>
      </c>
      <c r="L1323" s="2" t="s">
        <v>2242</v>
      </c>
      <c r="M1323" s="2" t="s">
        <v>49</v>
      </c>
      <c r="N1323" s="2" t="s">
        <v>58</v>
      </c>
      <c r="O1323" s="2" t="s">
        <v>29</v>
      </c>
      <c r="P1323" s="2" t="s">
        <v>109</v>
      </c>
      <c r="Q1323" s="2" t="s">
        <v>59</v>
      </c>
      <c r="R1323" s="2" t="s">
        <v>2243</v>
      </c>
      <c r="S1323" s="2">
        <v>0.37</v>
      </c>
      <c r="T1323" s="7">
        <f>Table1[[#This Row],[Profit]]/Table1[[#This Row],[Sales]]</f>
        <v>0.69</v>
      </c>
      <c r="U1323" s="2" t="s">
        <v>33</v>
      </c>
      <c r="V1323" s="2" t="s">
        <v>61</v>
      </c>
      <c r="W1323" s="2" t="s">
        <v>300</v>
      </c>
      <c r="X1323" s="2" t="s">
        <v>2001</v>
      </c>
      <c r="Y1323" s="2">
        <v>48135</v>
      </c>
      <c r="Z1323" s="10">
        <v>42129</v>
      </c>
      <c r="AA1323" s="14" t="str">
        <f>TEXT(Table1[[#This Row],[Order Date]],"mmmm")</f>
        <v>May</v>
      </c>
      <c r="AB1323" s="8" t="str">
        <f>TEXT(Table1[[#This Row],[Order Date]],"yyyy")</f>
        <v>2015</v>
      </c>
      <c r="AC1323" s="10">
        <v>42131</v>
      </c>
      <c r="AD1323" s="2">
        <v>1019.7095999999999</v>
      </c>
      <c r="AE1323" s="2">
        <v>12</v>
      </c>
      <c r="AF1323" s="2">
        <v>1477.84</v>
      </c>
      <c r="AG1323" s="2">
        <v>86655</v>
      </c>
      <c r="AH1323" s="7" t="str">
        <f>IF(COUNTIF(Returns!$A$2:$A$1635,Orders!AG1323)&gt;0,"Returned","Not Returned")</f>
        <v>Not Returned</v>
      </c>
    </row>
    <row r="1324" spans="5:34" ht="12.75" customHeight="1" thickTop="1" thickBot="1">
      <c r="E1324" s="11">
        <v>19898</v>
      </c>
      <c r="F1324" s="12" t="s">
        <v>37</v>
      </c>
      <c r="G1324" s="12">
        <v>7.0000000000000007E-2</v>
      </c>
      <c r="H1324" s="12">
        <v>3.38</v>
      </c>
      <c r="I1324" s="12">
        <v>0.85</v>
      </c>
      <c r="J1324" s="12">
        <v>2380</v>
      </c>
      <c r="K1324" s="7" t="str">
        <f>IF(COUNTIF(Table1[Customer ID],Table1[[#This Row],[Customer ID]])&gt;1,"Repeat Customer","One-Time Customer")</f>
        <v>Repeat Customer</v>
      </c>
      <c r="L1324" s="12" t="s">
        <v>2244</v>
      </c>
      <c r="M1324" s="12" t="s">
        <v>49</v>
      </c>
      <c r="N1324" s="12" t="s">
        <v>58</v>
      </c>
      <c r="O1324" s="12" t="s">
        <v>29</v>
      </c>
      <c r="P1324" s="12" t="s">
        <v>30</v>
      </c>
      <c r="Q1324" s="12" t="s">
        <v>31</v>
      </c>
      <c r="R1324" s="12" t="s">
        <v>1469</v>
      </c>
      <c r="S1324" s="12">
        <v>0.48</v>
      </c>
      <c r="T1324" s="7">
        <f>Table1[[#This Row],[Profit]]/Table1[[#This Row],[Sales]]</f>
        <v>0.65474552957359011</v>
      </c>
      <c r="U1324" s="12" t="s">
        <v>33</v>
      </c>
      <c r="V1324" s="12" t="s">
        <v>61</v>
      </c>
      <c r="W1324" s="12" t="s">
        <v>300</v>
      </c>
      <c r="X1324" s="12" t="s">
        <v>2245</v>
      </c>
      <c r="Y1324" s="12">
        <v>49505</v>
      </c>
      <c r="Z1324" s="13">
        <v>42120</v>
      </c>
      <c r="AA1324" s="14" t="str">
        <f>TEXT(Table1[[#This Row],[Order Date]],"mmmm")</f>
        <v>April</v>
      </c>
      <c r="AB1324" s="8" t="str">
        <f>TEXT(Table1[[#This Row],[Order Date]],"yyyy")</f>
        <v>2015</v>
      </c>
      <c r="AC1324" s="13">
        <v>42122</v>
      </c>
      <c r="AD1324" s="12">
        <v>19.04</v>
      </c>
      <c r="AE1324" s="12">
        <v>9</v>
      </c>
      <c r="AF1324" s="12">
        <v>29.08</v>
      </c>
      <c r="AG1324" s="12">
        <v>86654</v>
      </c>
      <c r="AH1324" s="7" t="str">
        <f>IF(COUNTIF(Returns!$A$2:$A$1635,Orders!AG1324)&gt;0,"Returned","Not Returned")</f>
        <v>Not Returned</v>
      </c>
    </row>
    <row r="1325" spans="5:34" ht="12.75" customHeight="1" thickTop="1" thickBot="1">
      <c r="E1325" s="9">
        <v>18152</v>
      </c>
      <c r="F1325" s="2" t="s">
        <v>106</v>
      </c>
      <c r="G1325" s="2">
        <v>0.08</v>
      </c>
      <c r="H1325" s="2">
        <v>68.81</v>
      </c>
      <c r="I1325" s="2">
        <v>60</v>
      </c>
      <c r="J1325" s="2">
        <v>2380</v>
      </c>
      <c r="K1325" s="7" t="str">
        <f>IF(COUNTIF(Table1[Customer ID],Table1[[#This Row],[Customer ID]])&gt;1,"Repeat Customer","One-Time Customer")</f>
        <v>Repeat Customer</v>
      </c>
      <c r="L1325" s="2" t="s">
        <v>2244</v>
      </c>
      <c r="M1325" s="2" t="s">
        <v>39</v>
      </c>
      <c r="N1325" s="2" t="s">
        <v>58</v>
      </c>
      <c r="O1325" s="2" t="s">
        <v>29</v>
      </c>
      <c r="P1325" s="2" t="s">
        <v>257</v>
      </c>
      <c r="Q1325" s="2" t="s">
        <v>43</v>
      </c>
      <c r="R1325" s="2" t="s">
        <v>2197</v>
      </c>
      <c r="S1325" s="2">
        <v>0.41</v>
      </c>
      <c r="T1325" s="7">
        <f>Table1[[#This Row],[Profit]]/Table1[[#This Row],[Sales]]</f>
        <v>-0.92022091082703916</v>
      </c>
      <c r="U1325" s="2" t="s">
        <v>33</v>
      </c>
      <c r="V1325" s="2" t="s">
        <v>61</v>
      </c>
      <c r="W1325" s="2" t="s">
        <v>300</v>
      </c>
      <c r="X1325" s="2" t="s">
        <v>2245</v>
      </c>
      <c r="Y1325" s="2">
        <v>49505</v>
      </c>
      <c r="Z1325" s="10">
        <v>42129</v>
      </c>
      <c r="AA1325" s="14" t="str">
        <f>TEXT(Table1[[#This Row],[Order Date]],"mmmm")</f>
        <v>May</v>
      </c>
      <c r="AB1325" s="8" t="str">
        <f>TEXT(Table1[[#This Row],[Order Date]],"yyyy")</f>
        <v>2015</v>
      </c>
      <c r="AC1325" s="10">
        <v>42131</v>
      </c>
      <c r="AD1325" s="2">
        <v>-1069.72</v>
      </c>
      <c r="AE1325" s="2">
        <v>17</v>
      </c>
      <c r="AF1325" s="2">
        <v>1162.46</v>
      </c>
      <c r="AG1325" s="2">
        <v>86655</v>
      </c>
      <c r="AH1325" s="7" t="str">
        <f>IF(COUNTIF(Returns!$A$2:$A$1635,Orders!AG1325)&gt;0,"Returned","Not Returned")</f>
        <v>Not Returned</v>
      </c>
    </row>
    <row r="1326" spans="5:34" ht="12.75" customHeight="1" thickTop="1" thickBot="1">
      <c r="E1326" s="11">
        <v>1898</v>
      </c>
      <c r="F1326" s="12" t="s">
        <v>37</v>
      </c>
      <c r="G1326" s="12">
        <v>7.0000000000000007E-2</v>
      </c>
      <c r="H1326" s="12">
        <v>3.38</v>
      </c>
      <c r="I1326" s="12">
        <v>0.85</v>
      </c>
      <c r="J1326" s="12">
        <v>2382</v>
      </c>
      <c r="K1326" s="7" t="str">
        <f>IF(COUNTIF(Table1[Customer ID],Table1[[#This Row],[Customer ID]])&gt;1,"Repeat Customer","One-Time Customer")</f>
        <v>Repeat Customer</v>
      </c>
      <c r="L1326" s="12" t="s">
        <v>2246</v>
      </c>
      <c r="M1326" s="12" t="s">
        <v>49</v>
      </c>
      <c r="N1326" s="12" t="s">
        <v>58</v>
      </c>
      <c r="O1326" s="12" t="s">
        <v>29</v>
      </c>
      <c r="P1326" s="12" t="s">
        <v>30</v>
      </c>
      <c r="Q1326" s="12" t="s">
        <v>31</v>
      </c>
      <c r="R1326" s="12" t="s">
        <v>1469</v>
      </c>
      <c r="S1326" s="12">
        <v>0.48</v>
      </c>
      <c r="T1326" s="7">
        <f>Table1[[#This Row],[Profit]]/Table1[[#This Row],[Sales]]</f>
        <v>0.17331148734753321</v>
      </c>
      <c r="U1326" s="12" t="s">
        <v>33</v>
      </c>
      <c r="V1326" s="12" t="s">
        <v>53</v>
      </c>
      <c r="W1326" s="12" t="s">
        <v>71</v>
      </c>
      <c r="X1326" s="12" t="s">
        <v>90</v>
      </c>
      <c r="Y1326" s="12">
        <v>10024</v>
      </c>
      <c r="Z1326" s="13">
        <v>42120</v>
      </c>
      <c r="AA1326" s="14" t="str">
        <f>TEXT(Table1[[#This Row],[Order Date]],"mmmm")</f>
        <v>April</v>
      </c>
      <c r="AB1326" s="8" t="str">
        <f>TEXT(Table1[[#This Row],[Order Date]],"yyyy")</f>
        <v>2015</v>
      </c>
      <c r="AC1326" s="13">
        <v>42122</v>
      </c>
      <c r="AD1326" s="12">
        <v>19.04</v>
      </c>
      <c r="AE1326" s="12">
        <v>34</v>
      </c>
      <c r="AF1326" s="12">
        <v>109.86</v>
      </c>
      <c r="AG1326" s="12">
        <v>13606</v>
      </c>
      <c r="AH1326" s="7" t="str">
        <f>IF(COUNTIF(Returns!$A$2:$A$1635,Orders!AG1326)&gt;0,"Returned","Not Returned")</f>
        <v>Not Returned</v>
      </c>
    </row>
    <row r="1327" spans="5:34" ht="12.75" customHeight="1" thickTop="1" thickBot="1">
      <c r="E1327" s="9">
        <v>151</v>
      </c>
      <c r="F1327" s="2" t="s">
        <v>106</v>
      </c>
      <c r="G1327" s="2">
        <v>0.06</v>
      </c>
      <c r="H1327" s="2">
        <v>122.99</v>
      </c>
      <c r="I1327" s="2">
        <v>19.989999999999998</v>
      </c>
      <c r="J1327" s="2">
        <v>2382</v>
      </c>
      <c r="K1327" s="7" t="str">
        <f>IF(COUNTIF(Table1[Customer ID],Table1[[#This Row],[Customer ID]])&gt;1,"Repeat Customer","One-Time Customer")</f>
        <v>Repeat Customer</v>
      </c>
      <c r="L1327" s="2" t="s">
        <v>2246</v>
      </c>
      <c r="M1327" s="2" t="s">
        <v>49</v>
      </c>
      <c r="N1327" s="2" t="s">
        <v>58</v>
      </c>
      <c r="O1327" s="2" t="s">
        <v>29</v>
      </c>
      <c r="P1327" s="2" t="s">
        <v>109</v>
      </c>
      <c r="Q1327" s="2" t="s">
        <v>59</v>
      </c>
      <c r="R1327" s="2" t="s">
        <v>2243</v>
      </c>
      <c r="S1327" s="2">
        <v>0.37</v>
      </c>
      <c r="T1327" s="7">
        <f>Table1[[#This Row],[Profit]]/Table1[[#This Row],[Sales]]</f>
        <v>0.23821741226623358</v>
      </c>
      <c r="U1327" s="2" t="s">
        <v>33</v>
      </c>
      <c r="V1327" s="2" t="s">
        <v>53</v>
      </c>
      <c r="W1327" s="2" t="s">
        <v>71</v>
      </c>
      <c r="X1327" s="2" t="s">
        <v>90</v>
      </c>
      <c r="Y1327" s="2">
        <v>10024</v>
      </c>
      <c r="Z1327" s="10">
        <v>42129</v>
      </c>
      <c r="AA1327" s="14" t="str">
        <f>TEXT(Table1[[#This Row],[Order Date]],"mmmm")</f>
        <v>May</v>
      </c>
      <c r="AB1327" s="8" t="str">
        <f>TEXT(Table1[[#This Row],[Order Date]],"yyyy")</f>
        <v>2015</v>
      </c>
      <c r="AC1327" s="10">
        <v>42131</v>
      </c>
      <c r="AD1327" s="2">
        <v>1408.1865</v>
      </c>
      <c r="AE1327" s="2">
        <v>48</v>
      </c>
      <c r="AF1327" s="2">
        <v>5911.35</v>
      </c>
      <c r="AG1327" s="2">
        <v>962</v>
      </c>
      <c r="AH1327" s="7" t="str">
        <f>IF(COUNTIF(Returns!$A$2:$A$1635,Orders!AG1327)&gt;0,"Returned","Not Returned")</f>
        <v>Not Returned</v>
      </c>
    </row>
    <row r="1328" spans="5:34" ht="12.75" customHeight="1" thickTop="1" thickBot="1">
      <c r="E1328" s="11">
        <v>152</v>
      </c>
      <c r="F1328" s="12" t="s">
        <v>106</v>
      </c>
      <c r="G1328" s="12">
        <v>0.08</v>
      </c>
      <c r="H1328" s="12">
        <v>68.81</v>
      </c>
      <c r="I1328" s="12">
        <v>60</v>
      </c>
      <c r="J1328" s="12">
        <v>2382</v>
      </c>
      <c r="K1328" s="7" t="str">
        <f>IF(COUNTIF(Table1[Customer ID],Table1[[#This Row],[Customer ID]])&gt;1,"Repeat Customer","One-Time Customer")</f>
        <v>Repeat Customer</v>
      </c>
      <c r="L1328" s="12" t="s">
        <v>2246</v>
      </c>
      <c r="M1328" s="12" t="s">
        <v>39</v>
      </c>
      <c r="N1328" s="12" t="s">
        <v>58</v>
      </c>
      <c r="O1328" s="12" t="s">
        <v>29</v>
      </c>
      <c r="P1328" s="12" t="s">
        <v>257</v>
      </c>
      <c r="Q1328" s="12" t="s">
        <v>43</v>
      </c>
      <c r="R1328" s="12" t="s">
        <v>2197</v>
      </c>
      <c r="S1328" s="12">
        <v>0.41</v>
      </c>
      <c r="T1328" s="7">
        <f>Table1[[#This Row],[Profit]]/Table1[[#This Row],[Sales]]</f>
        <v>-0.23005473294837467</v>
      </c>
      <c r="U1328" s="12" t="s">
        <v>33</v>
      </c>
      <c r="V1328" s="12" t="s">
        <v>53</v>
      </c>
      <c r="W1328" s="12" t="s">
        <v>71</v>
      </c>
      <c r="X1328" s="12" t="s">
        <v>90</v>
      </c>
      <c r="Y1328" s="12">
        <v>10024</v>
      </c>
      <c r="Z1328" s="13">
        <v>42129</v>
      </c>
      <c r="AA1328" s="14" t="str">
        <f>TEXT(Table1[[#This Row],[Order Date]],"mmmm")</f>
        <v>May</v>
      </c>
      <c r="AB1328" s="8" t="str">
        <f>TEXT(Table1[[#This Row],[Order Date]],"yyyy")</f>
        <v>2015</v>
      </c>
      <c r="AC1328" s="13">
        <v>42131</v>
      </c>
      <c r="AD1328" s="12">
        <v>-1069.72</v>
      </c>
      <c r="AE1328" s="12">
        <v>68</v>
      </c>
      <c r="AF1328" s="12">
        <v>4649.8500000000004</v>
      </c>
      <c r="AG1328" s="12">
        <v>962</v>
      </c>
      <c r="AH1328" s="7" t="str">
        <f>IF(COUNTIF(Returns!$A$2:$A$1635,Orders!AG1328)&gt;0,"Returned","Not Returned")</f>
        <v>Not Returned</v>
      </c>
    </row>
    <row r="1329" spans="5:34" ht="12.75" customHeight="1" thickTop="1" thickBot="1">
      <c r="E1329" s="9">
        <v>21171</v>
      </c>
      <c r="F1329" s="2" t="s">
        <v>47</v>
      </c>
      <c r="G1329" s="2">
        <v>0.1</v>
      </c>
      <c r="H1329" s="2">
        <v>130.97999999999999</v>
      </c>
      <c r="I1329" s="2">
        <v>30</v>
      </c>
      <c r="J1329" s="2">
        <v>2385</v>
      </c>
      <c r="K1329" s="7" t="str">
        <f>IF(COUNTIF(Table1[Customer ID],Table1[[#This Row],[Customer ID]])&gt;1,"Repeat Customer","One-Time Customer")</f>
        <v>One-Time Customer</v>
      </c>
      <c r="L1329" s="2" t="s">
        <v>2247</v>
      </c>
      <c r="M1329" s="2" t="s">
        <v>39</v>
      </c>
      <c r="N1329" s="2" t="s">
        <v>58</v>
      </c>
      <c r="O1329" s="2" t="s">
        <v>41</v>
      </c>
      <c r="P1329" s="2" t="s">
        <v>42</v>
      </c>
      <c r="Q1329" s="2" t="s">
        <v>43</v>
      </c>
      <c r="R1329" s="2" t="s">
        <v>546</v>
      </c>
      <c r="S1329" s="2">
        <v>0.78</v>
      </c>
      <c r="T1329" s="7">
        <f>Table1[[#This Row],[Profit]]/Table1[[#This Row],[Sales]]</f>
        <v>0.88500834074487056</v>
      </c>
      <c r="U1329" s="2" t="s">
        <v>33</v>
      </c>
      <c r="V1329" s="2" t="s">
        <v>34</v>
      </c>
      <c r="W1329" s="2" t="s">
        <v>366</v>
      </c>
      <c r="X1329" s="2" t="s">
        <v>2248</v>
      </c>
      <c r="Y1329" s="2">
        <v>88001</v>
      </c>
      <c r="Z1329" s="10">
        <v>42146</v>
      </c>
      <c r="AA1329" s="14" t="str">
        <f>TEXT(Table1[[#This Row],[Order Date]],"mmmm")</f>
        <v>May</v>
      </c>
      <c r="AB1329" s="8" t="str">
        <f>TEXT(Table1[[#This Row],[Order Date]],"yyyy")</f>
        <v>2015</v>
      </c>
      <c r="AC1329" s="10">
        <v>42148</v>
      </c>
      <c r="AD1329" s="2">
        <v>2000.11</v>
      </c>
      <c r="AE1329" s="2">
        <v>18</v>
      </c>
      <c r="AF1329" s="2">
        <v>2259.9899999999998</v>
      </c>
      <c r="AG1329" s="2">
        <v>89184</v>
      </c>
      <c r="AH1329" s="7" t="str">
        <f>IF(COUNTIF(Returns!$A$2:$A$1635,Orders!AG1329)&gt;0,"Returned","Not Returned")</f>
        <v>Not Returned</v>
      </c>
    </row>
    <row r="1330" spans="5:34" ht="12.75" customHeight="1" thickTop="1" thickBot="1">
      <c r="E1330" s="11">
        <v>23557</v>
      </c>
      <c r="F1330" s="12" t="s">
        <v>37</v>
      </c>
      <c r="G1330" s="12">
        <v>0.06</v>
      </c>
      <c r="H1330" s="12">
        <v>4.7699999999999996</v>
      </c>
      <c r="I1330" s="12">
        <v>2.39</v>
      </c>
      <c r="J1330" s="12">
        <v>2391</v>
      </c>
      <c r="K1330" s="7" t="str">
        <f>IF(COUNTIF(Table1[Customer ID],Table1[[#This Row],[Customer ID]])&gt;1,"Repeat Customer","One-Time Customer")</f>
        <v>Repeat Customer</v>
      </c>
      <c r="L1330" s="12" t="s">
        <v>2249</v>
      </c>
      <c r="M1330" s="12" t="s">
        <v>49</v>
      </c>
      <c r="N1330" s="12" t="s">
        <v>28</v>
      </c>
      <c r="O1330" s="12" t="s">
        <v>77</v>
      </c>
      <c r="P1330" s="12" t="s">
        <v>180</v>
      </c>
      <c r="Q1330" s="12" t="s">
        <v>51</v>
      </c>
      <c r="R1330" s="12" t="s">
        <v>2250</v>
      </c>
      <c r="S1330" s="12">
        <v>0.72</v>
      </c>
      <c r="T1330" s="7">
        <f>Table1[[#This Row],[Profit]]/Table1[[#This Row],[Sales]]</f>
        <v>-1.0748940178991993</v>
      </c>
      <c r="U1330" s="12" t="s">
        <v>33</v>
      </c>
      <c r="V1330" s="12" t="s">
        <v>53</v>
      </c>
      <c r="W1330" s="12" t="s">
        <v>71</v>
      </c>
      <c r="X1330" s="12" t="s">
        <v>2251</v>
      </c>
      <c r="Y1330" s="12">
        <v>11572</v>
      </c>
      <c r="Z1330" s="13">
        <v>42149</v>
      </c>
      <c r="AA1330" s="14" t="str">
        <f>TEXT(Table1[[#This Row],[Order Date]],"mmmm")</f>
        <v>May</v>
      </c>
      <c r="AB1330" s="8" t="str">
        <f>TEXT(Table1[[#This Row],[Order Date]],"yyyy")</f>
        <v>2015</v>
      </c>
      <c r="AC1330" s="13">
        <v>42150</v>
      </c>
      <c r="AD1330" s="12">
        <v>-45.64</v>
      </c>
      <c r="AE1330" s="12">
        <v>9</v>
      </c>
      <c r="AF1330" s="12">
        <v>42.46</v>
      </c>
      <c r="AG1330" s="12">
        <v>91122</v>
      </c>
      <c r="AH1330" s="7" t="str">
        <f>IF(COUNTIF(Returns!$A$2:$A$1635,Orders!AG1330)&gt;0,"Returned","Not Returned")</f>
        <v>Not Returned</v>
      </c>
    </row>
    <row r="1331" spans="5:34" ht="12.75" customHeight="1" thickTop="1" thickBot="1">
      <c r="E1331" s="9">
        <v>23558</v>
      </c>
      <c r="F1331" s="2" t="s">
        <v>37</v>
      </c>
      <c r="G1331" s="2">
        <v>0.1</v>
      </c>
      <c r="H1331" s="2">
        <v>27.18</v>
      </c>
      <c r="I1331" s="2">
        <v>8.23</v>
      </c>
      <c r="J1331" s="2">
        <v>2391</v>
      </c>
      <c r="K1331" s="7" t="str">
        <f>IF(COUNTIF(Table1[Customer ID],Table1[[#This Row],[Customer ID]])&gt;1,"Repeat Customer","One-Time Customer")</f>
        <v>Repeat Customer</v>
      </c>
      <c r="L1331" s="2" t="s">
        <v>2249</v>
      </c>
      <c r="M1331" s="2" t="s">
        <v>49</v>
      </c>
      <c r="N1331" s="2" t="s">
        <v>28</v>
      </c>
      <c r="O1331" s="2" t="s">
        <v>29</v>
      </c>
      <c r="P1331" s="2" t="s">
        <v>69</v>
      </c>
      <c r="Q1331" s="2" t="s">
        <v>59</v>
      </c>
      <c r="R1331" s="2" t="s">
        <v>2252</v>
      </c>
      <c r="S1331" s="2">
        <v>0.38</v>
      </c>
      <c r="T1331" s="7">
        <f>Table1[[#This Row],[Profit]]/Table1[[#This Row],[Sales]]</f>
        <v>0.65111762083678282</v>
      </c>
      <c r="U1331" s="2" t="s">
        <v>33</v>
      </c>
      <c r="V1331" s="2" t="s">
        <v>53</v>
      </c>
      <c r="W1331" s="2" t="s">
        <v>71</v>
      </c>
      <c r="X1331" s="2" t="s">
        <v>2251</v>
      </c>
      <c r="Y1331" s="2">
        <v>11572</v>
      </c>
      <c r="Z1331" s="10">
        <v>42149</v>
      </c>
      <c r="AA1331" s="14" t="str">
        <f>TEXT(Table1[[#This Row],[Order Date]],"mmmm")</f>
        <v>May</v>
      </c>
      <c r="AB1331" s="8" t="str">
        <f>TEXT(Table1[[#This Row],[Order Date]],"yyyy")</f>
        <v>2015</v>
      </c>
      <c r="AC1331" s="10">
        <v>42151</v>
      </c>
      <c r="AD1331" s="2">
        <v>204.49</v>
      </c>
      <c r="AE1331" s="2">
        <v>12</v>
      </c>
      <c r="AF1331" s="2">
        <v>314.06</v>
      </c>
      <c r="AG1331" s="2">
        <v>91122</v>
      </c>
      <c r="AH1331" s="7" t="str">
        <f>IF(COUNTIF(Returns!$A$2:$A$1635,Orders!AG1331)&gt;0,"Returned","Not Returned")</f>
        <v>Not Returned</v>
      </c>
    </row>
    <row r="1332" spans="5:34" ht="12.75" customHeight="1" thickTop="1" thickBot="1">
      <c r="E1332" s="11">
        <v>21462</v>
      </c>
      <c r="F1332" s="12" t="s">
        <v>37</v>
      </c>
      <c r="G1332" s="12">
        <v>0</v>
      </c>
      <c r="H1332" s="12">
        <v>999.99</v>
      </c>
      <c r="I1332" s="12">
        <v>13.99</v>
      </c>
      <c r="J1332" s="12">
        <v>2391</v>
      </c>
      <c r="K1332" s="7" t="str">
        <f>IF(COUNTIF(Table1[Customer ID],Table1[[#This Row],[Customer ID]])&gt;1,"Repeat Customer","One-Time Customer")</f>
        <v>Repeat Customer</v>
      </c>
      <c r="L1332" s="12" t="s">
        <v>2249</v>
      </c>
      <c r="M1332" s="12" t="s">
        <v>49</v>
      </c>
      <c r="N1332" s="12" t="s">
        <v>28</v>
      </c>
      <c r="O1332" s="12" t="s">
        <v>77</v>
      </c>
      <c r="P1332" s="12" t="s">
        <v>85</v>
      </c>
      <c r="Q1332" s="12" t="s">
        <v>86</v>
      </c>
      <c r="R1332" s="12" t="s">
        <v>530</v>
      </c>
      <c r="S1332" s="12">
        <v>0.36</v>
      </c>
      <c r="T1332" s="7">
        <f>Table1[[#This Row],[Profit]]/Table1[[#This Row],[Sales]]</f>
        <v>-1.4415956593629637</v>
      </c>
      <c r="U1332" s="12" t="s">
        <v>33</v>
      </c>
      <c r="V1332" s="12" t="s">
        <v>53</v>
      </c>
      <c r="W1332" s="12" t="s">
        <v>71</v>
      </c>
      <c r="X1332" s="12" t="s">
        <v>2251</v>
      </c>
      <c r="Y1332" s="12">
        <v>11572</v>
      </c>
      <c r="Z1332" s="13">
        <v>42159</v>
      </c>
      <c r="AA1332" s="14" t="str">
        <f>TEXT(Table1[[#This Row],[Order Date]],"mmmm")</f>
        <v>June</v>
      </c>
      <c r="AB1332" s="8" t="str">
        <f>TEXT(Table1[[#This Row],[Order Date]],"yyyy")</f>
        <v>2015</v>
      </c>
      <c r="AC1332" s="13">
        <v>42161</v>
      </c>
      <c r="AD1332" s="12">
        <v>-1455.9971999999998</v>
      </c>
      <c r="AE1332" s="12">
        <v>1</v>
      </c>
      <c r="AF1332" s="12">
        <v>1009.99</v>
      </c>
      <c r="AG1332" s="12">
        <v>91123</v>
      </c>
      <c r="AH1332" s="7" t="str">
        <f>IF(COUNTIF(Returns!$A$2:$A$1635,Orders!AG1332)&gt;0,"Returned","Not Returned")</f>
        <v>Not Returned</v>
      </c>
    </row>
    <row r="1333" spans="5:34" ht="12.75" customHeight="1" thickTop="1" thickBot="1">
      <c r="E1333" s="9">
        <v>21463</v>
      </c>
      <c r="F1333" s="2" t="s">
        <v>37</v>
      </c>
      <c r="G1333" s="2">
        <v>0.05</v>
      </c>
      <c r="H1333" s="2">
        <v>6.48</v>
      </c>
      <c r="I1333" s="2">
        <v>5.14</v>
      </c>
      <c r="J1333" s="2">
        <v>2391</v>
      </c>
      <c r="K1333" s="7" t="str">
        <f>IF(COUNTIF(Table1[Customer ID],Table1[[#This Row],[Customer ID]])&gt;1,"Repeat Customer","One-Time Customer")</f>
        <v>Repeat Customer</v>
      </c>
      <c r="L1333" s="2" t="s">
        <v>2249</v>
      </c>
      <c r="M1333" s="2" t="s">
        <v>27</v>
      </c>
      <c r="N1333" s="2" t="s">
        <v>28</v>
      </c>
      <c r="O1333" s="2" t="s">
        <v>29</v>
      </c>
      <c r="P1333" s="2" t="s">
        <v>93</v>
      </c>
      <c r="Q1333" s="2" t="s">
        <v>59</v>
      </c>
      <c r="R1333" s="2" t="s">
        <v>938</v>
      </c>
      <c r="S1333" s="2">
        <v>0.37</v>
      </c>
      <c r="T1333" s="7">
        <f>Table1[[#This Row],[Profit]]/Table1[[#This Row],[Sales]]</f>
        <v>-0.24479166666666666</v>
      </c>
      <c r="U1333" s="2" t="s">
        <v>33</v>
      </c>
      <c r="V1333" s="2" t="s">
        <v>53</v>
      </c>
      <c r="W1333" s="2" t="s">
        <v>71</v>
      </c>
      <c r="X1333" s="2" t="s">
        <v>2251</v>
      </c>
      <c r="Y1333" s="2">
        <v>11572</v>
      </c>
      <c r="Z1333" s="10">
        <v>42159</v>
      </c>
      <c r="AA1333" s="14" t="str">
        <f>TEXT(Table1[[#This Row],[Order Date]],"mmmm")</f>
        <v>June</v>
      </c>
      <c r="AB1333" s="8" t="str">
        <f>TEXT(Table1[[#This Row],[Order Date]],"yyyy")</f>
        <v>2015</v>
      </c>
      <c r="AC1333" s="10">
        <v>42160</v>
      </c>
      <c r="AD1333" s="2">
        <v>-22.56</v>
      </c>
      <c r="AE1333" s="2">
        <v>13</v>
      </c>
      <c r="AF1333" s="2">
        <v>92.16</v>
      </c>
      <c r="AG1333" s="2">
        <v>91123</v>
      </c>
      <c r="AH1333" s="7" t="str">
        <f>IF(COUNTIF(Returns!$A$2:$A$1635,Orders!AG1333)&gt;0,"Returned","Not Returned")</f>
        <v>Not Returned</v>
      </c>
    </row>
    <row r="1334" spans="5:34" ht="12.75" customHeight="1" thickTop="1" thickBot="1">
      <c r="E1334" s="11">
        <v>18277</v>
      </c>
      <c r="F1334" s="12" t="s">
        <v>56</v>
      </c>
      <c r="G1334" s="12">
        <v>0.02</v>
      </c>
      <c r="H1334" s="12">
        <v>6.48</v>
      </c>
      <c r="I1334" s="12">
        <v>7.91</v>
      </c>
      <c r="J1334" s="12">
        <v>2393</v>
      </c>
      <c r="K1334" s="7" t="str">
        <f>IF(COUNTIF(Table1[Customer ID],Table1[[#This Row],[Customer ID]])&gt;1,"Repeat Customer","One-Time Customer")</f>
        <v>Repeat Customer</v>
      </c>
      <c r="L1334" s="12" t="s">
        <v>2253</v>
      </c>
      <c r="M1334" s="12" t="s">
        <v>49</v>
      </c>
      <c r="N1334" s="12" t="s">
        <v>28</v>
      </c>
      <c r="O1334" s="12" t="s">
        <v>29</v>
      </c>
      <c r="P1334" s="12" t="s">
        <v>93</v>
      </c>
      <c r="Q1334" s="12" t="s">
        <v>59</v>
      </c>
      <c r="R1334" s="12" t="s">
        <v>2254</v>
      </c>
      <c r="S1334" s="12">
        <v>0.37</v>
      </c>
      <c r="T1334" s="7">
        <f>Table1[[#This Row],[Profit]]/Table1[[#This Row],[Sales]]</f>
        <v>-72.213696969696969</v>
      </c>
      <c r="U1334" s="12" t="s">
        <v>33</v>
      </c>
      <c r="V1334" s="12" t="s">
        <v>136</v>
      </c>
      <c r="W1334" s="12" t="s">
        <v>387</v>
      </c>
      <c r="X1334" s="12" t="s">
        <v>652</v>
      </c>
      <c r="Y1334" s="12">
        <v>30076</v>
      </c>
      <c r="Z1334" s="13">
        <v>42153</v>
      </c>
      <c r="AA1334" s="14" t="str">
        <f>TEXT(Table1[[#This Row],[Order Date]],"mmmm")</f>
        <v>May</v>
      </c>
      <c r="AB1334" s="8" t="str">
        <f>TEXT(Table1[[#This Row],[Order Date]],"yyyy")</f>
        <v>2015</v>
      </c>
      <c r="AC1334" s="13">
        <v>42155</v>
      </c>
      <c r="AD1334" s="12">
        <v>-1191.5260000000001</v>
      </c>
      <c r="AE1334" s="12">
        <v>2</v>
      </c>
      <c r="AF1334" s="12">
        <v>16.5</v>
      </c>
      <c r="AG1334" s="12">
        <v>86950</v>
      </c>
      <c r="AH1334" s="7" t="str">
        <f>IF(COUNTIF(Returns!$A$2:$A$1635,Orders!AG1334)&gt;0,"Returned","Not Returned")</f>
        <v>Not Returned</v>
      </c>
    </row>
    <row r="1335" spans="5:34" ht="12.75" customHeight="1" thickTop="1" thickBot="1">
      <c r="E1335" s="9">
        <v>18197</v>
      </c>
      <c r="F1335" s="2" t="s">
        <v>25</v>
      </c>
      <c r="G1335" s="2">
        <v>0.06</v>
      </c>
      <c r="H1335" s="2">
        <v>105.29</v>
      </c>
      <c r="I1335" s="2">
        <v>10.119999999999999</v>
      </c>
      <c r="J1335" s="2">
        <v>2393</v>
      </c>
      <c r="K1335" s="7" t="str">
        <f>IF(COUNTIF(Table1[Customer ID],Table1[[#This Row],[Customer ID]])&gt;1,"Repeat Customer","One-Time Customer")</f>
        <v>Repeat Customer</v>
      </c>
      <c r="L1335" s="2" t="s">
        <v>2253</v>
      </c>
      <c r="M1335" s="2" t="s">
        <v>49</v>
      </c>
      <c r="N1335" s="2" t="s">
        <v>28</v>
      </c>
      <c r="O1335" s="2" t="s">
        <v>41</v>
      </c>
      <c r="P1335" s="2" t="s">
        <v>50</v>
      </c>
      <c r="Q1335" s="2" t="s">
        <v>236</v>
      </c>
      <c r="R1335" s="2" t="s">
        <v>1507</v>
      </c>
      <c r="S1335" s="2">
        <v>0.79</v>
      </c>
      <c r="T1335" s="7">
        <f>Table1[[#This Row],[Profit]]/Table1[[#This Row],[Sales]]</f>
        <v>-3.7425373754843429E-2</v>
      </c>
      <c r="U1335" s="2" t="s">
        <v>33</v>
      </c>
      <c r="V1335" s="2" t="s">
        <v>136</v>
      </c>
      <c r="W1335" s="2" t="s">
        <v>387</v>
      </c>
      <c r="X1335" s="2" t="s">
        <v>652</v>
      </c>
      <c r="Y1335" s="2">
        <v>30076</v>
      </c>
      <c r="Z1335" s="10">
        <v>42008</v>
      </c>
      <c r="AA1335" s="14" t="str">
        <f>TEXT(Table1[[#This Row],[Order Date]],"mmmm")</f>
        <v>January</v>
      </c>
      <c r="AB1335" s="8" t="str">
        <f>TEXT(Table1[[#This Row],[Order Date]],"yyyy")</f>
        <v>2015</v>
      </c>
      <c r="AC1335" s="10">
        <v>42010</v>
      </c>
      <c r="AD1335" s="2">
        <v>-45.01</v>
      </c>
      <c r="AE1335" s="2">
        <v>12</v>
      </c>
      <c r="AF1335" s="2">
        <v>1202.6600000000001</v>
      </c>
      <c r="AG1335" s="2">
        <v>86951</v>
      </c>
      <c r="AH1335" s="7" t="str">
        <f>IF(COUNTIF(Returns!$A$2:$A$1635,Orders!AG1335)&gt;0,"Returned","Not Returned")</f>
        <v>Not Returned</v>
      </c>
    </row>
    <row r="1336" spans="5:34" ht="12.75" customHeight="1" thickTop="1" thickBot="1">
      <c r="E1336" s="11">
        <v>20197</v>
      </c>
      <c r="F1336" s="12" t="s">
        <v>47</v>
      </c>
      <c r="G1336" s="12">
        <v>0.01</v>
      </c>
      <c r="H1336" s="12">
        <v>11.7</v>
      </c>
      <c r="I1336" s="12">
        <v>5.63</v>
      </c>
      <c r="J1336" s="12">
        <v>2394</v>
      </c>
      <c r="K1336" s="7" t="str">
        <f>IF(COUNTIF(Table1[Customer ID],Table1[[#This Row],[Customer ID]])&gt;1,"Repeat Customer","One-Time Customer")</f>
        <v>Repeat Customer</v>
      </c>
      <c r="L1336" s="12" t="s">
        <v>2255</v>
      </c>
      <c r="M1336" s="12" t="s">
        <v>49</v>
      </c>
      <c r="N1336" s="12" t="s">
        <v>28</v>
      </c>
      <c r="O1336" s="12" t="s">
        <v>29</v>
      </c>
      <c r="P1336" s="12" t="s">
        <v>109</v>
      </c>
      <c r="Q1336" s="12" t="s">
        <v>59</v>
      </c>
      <c r="R1336" s="12" t="s">
        <v>2256</v>
      </c>
      <c r="S1336" s="12">
        <v>0.4</v>
      </c>
      <c r="T1336" s="7">
        <f>Table1[[#This Row],[Profit]]/Table1[[#This Row],[Sales]]</f>
        <v>0.19934922975240224</v>
      </c>
      <c r="U1336" s="12" t="s">
        <v>33</v>
      </c>
      <c r="V1336" s="12" t="s">
        <v>136</v>
      </c>
      <c r="W1336" s="12" t="s">
        <v>387</v>
      </c>
      <c r="X1336" s="12" t="s">
        <v>2257</v>
      </c>
      <c r="Y1336" s="12">
        <v>30328</v>
      </c>
      <c r="Z1336" s="13">
        <v>42125</v>
      </c>
      <c r="AA1336" s="14" t="str">
        <f>TEXT(Table1[[#This Row],[Order Date]],"mmmm")</f>
        <v>May</v>
      </c>
      <c r="AB1336" s="8" t="str">
        <f>TEXT(Table1[[#This Row],[Order Date]],"yyyy")</f>
        <v>2015</v>
      </c>
      <c r="AC1336" s="13">
        <v>42127</v>
      </c>
      <c r="AD1336" s="12">
        <v>39.209999999999994</v>
      </c>
      <c r="AE1336" s="12">
        <v>16</v>
      </c>
      <c r="AF1336" s="12">
        <v>196.69</v>
      </c>
      <c r="AG1336" s="12">
        <v>86949</v>
      </c>
      <c r="AH1336" s="7" t="str">
        <f>IF(COUNTIF(Returns!$A$2:$A$1635,Orders!AG1336)&gt;0,"Returned","Not Returned")</f>
        <v>Not Returned</v>
      </c>
    </row>
    <row r="1337" spans="5:34" ht="12.75" customHeight="1" thickTop="1" thickBot="1">
      <c r="E1337" s="9">
        <v>20198</v>
      </c>
      <c r="F1337" s="2" t="s">
        <v>47</v>
      </c>
      <c r="G1337" s="2">
        <v>0.03</v>
      </c>
      <c r="H1337" s="2">
        <v>4.55</v>
      </c>
      <c r="I1337" s="2">
        <v>1.49</v>
      </c>
      <c r="J1337" s="2">
        <v>2394</v>
      </c>
      <c r="K1337" s="7" t="str">
        <f>IF(COUNTIF(Table1[Customer ID],Table1[[#This Row],[Customer ID]])&gt;1,"Repeat Customer","One-Time Customer")</f>
        <v>Repeat Customer</v>
      </c>
      <c r="L1337" s="2" t="s">
        <v>2255</v>
      </c>
      <c r="M1337" s="2" t="s">
        <v>49</v>
      </c>
      <c r="N1337" s="2" t="s">
        <v>28</v>
      </c>
      <c r="O1337" s="2" t="s">
        <v>29</v>
      </c>
      <c r="P1337" s="2" t="s">
        <v>109</v>
      </c>
      <c r="Q1337" s="2" t="s">
        <v>59</v>
      </c>
      <c r="R1337" s="2" t="s">
        <v>1441</v>
      </c>
      <c r="S1337" s="2">
        <v>0.35</v>
      </c>
      <c r="T1337" s="7">
        <f>Table1[[#This Row],[Profit]]/Table1[[#This Row],[Sales]]</f>
        <v>2.4920556107249259</v>
      </c>
      <c r="U1337" s="2" t="s">
        <v>33</v>
      </c>
      <c r="V1337" s="2" t="s">
        <v>136</v>
      </c>
      <c r="W1337" s="2" t="s">
        <v>387</v>
      </c>
      <c r="X1337" s="2" t="s">
        <v>2257</v>
      </c>
      <c r="Y1337" s="2">
        <v>30328</v>
      </c>
      <c r="Z1337" s="10">
        <v>42125</v>
      </c>
      <c r="AA1337" s="14" t="str">
        <f>TEXT(Table1[[#This Row],[Order Date]],"mmmm")</f>
        <v>May</v>
      </c>
      <c r="AB1337" s="8" t="str">
        <f>TEXT(Table1[[#This Row],[Order Date]],"yyyy")</f>
        <v>2015</v>
      </c>
      <c r="AC1337" s="10">
        <v>42125</v>
      </c>
      <c r="AD1337" s="2">
        <v>100.38000000000001</v>
      </c>
      <c r="AE1337" s="2">
        <v>9</v>
      </c>
      <c r="AF1337" s="2">
        <v>40.28</v>
      </c>
      <c r="AG1337" s="2">
        <v>86949</v>
      </c>
      <c r="AH1337" s="7" t="str">
        <f>IF(COUNTIF(Returns!$A$2:$A$1635,Orders!AG1337)&gt;0,"Returned","Not Returned")</f>
        <v>Not Returned</v>
      </c>
    </row>
    <row r="1338" spans="5:34" ht="12.75" customHeight="1" thickTop="1" thickBot="1">
      <c r="E1338" s="11">
        <v>24954</v>
      </c>
      <c r="F1338" s="12" t="s">
        <v>37</v>
      </c>
      <c r="G1338" s="12">
        <v>0.04</v>
      </c>
      <c r="H1338" s="12">
        <v>60.97</v>
      </c>
      <c r="I1338" s="12">
        <v>4.5</v>
      </c>
      <c r="J1338" s="12">
        <v>2395</v>
      </c>
      <c r="K1338" s="7" t="str">
        <f>IF(COUNTIF(Table1[Customer ID],Table1[[#This Row],[Customer ID]])&gt;1,"Repeat Customer","One-Time Customer")</f>
        <v>One-Time Customer</v>
      </c>
      <c r="L1338" s="12" t="s">
        <v>2258</v>
      </c>
      <c r="M1338" s="12" t="s">
        <v>49</v>
      </c>
      <c r="N1338" s="12" t="s">
        <v>28</v>
      </c>
      <c r="O1338" s="12" t="s">
        <v>29</v>
      </c>
      <c r="P1338" s="12" t="s">
        <v>257</v>
      </c>
      <c r="Q1338" s="12" t="s">
        <v>59</v>
      </c>
      <c r="R1338" s="12" t="s">
        <v>2132</v>
      </c>
      <c r="S1338" s="12">
        <v>0.56000000000000005</v>
      </c>
      <c r="T1338" s="7">
        <f>Table1[[#This Row],[Profit]]/Table1[[#This Row],[Sales]]</f>
        <v>8.7827404319315294E-2</v>
      </c>
      <c r="U1338" s="12" t="s">
        <v>33</v>
      </c>
      <c r="V1338" s="12" t="s">
        <v>136</v>
      </c>
      <c r="W1338" s="12" t="s">
        <v>387</v>
      </c>
      <c r="X1338" s="12" t="s">
        <v>2259</v>
      </c>
      <c r="Y1338" s="12">
        <v>31401</v>
      </c>
      <c r="Z1338" s="13">
        <v>42086</v>
      </c>
      <c r="AA1338" s="14" t="str">
        <f>TEXT(Table1[[#This Row],[Order Date]],"mmmm")</f>
        <v>March</v>
      </c>
      <c r="AB1338" s="8" t="str">
        <f>TEXT(Table1[[#This Row],[Order Date]],"yyyy")</f>
        <v>2015</v>
      </c>
      <c r="AC1338" s="13">
        <v>42087</v>
      </c>
      <c r="AD1338" s="12">
        <v>79.423200000000008</v>
      </c>
      <c r="AE1338" s="12">
        <v>15</v>
      </c>
      <c r="AF1338" s="12">
        <v>904.31</v>
      </c>
      <c r="AG1338" s="12">
        <v>86952</v>
      </c>
      <c r="AH1338" s="7" t="str">
        <f>IF(COUNTIF(Returns!$A$2:$A$1635,Orders!AG1338)&gt;0,"Returned","Not Returned")</f>
        <v>Not Returned</v>
      </c>
    </row>
    <row r="1339" spans="5:34" ht="12.75" customHeight="1" thickTop="1" thickBot="1">
      <c r="E1339" s="9">
        <v>22369</v>
      </c>
      <c r="F1339" s="2" t="s">
        <v>37</v>
      </c>
      <c r="G1339" s="2">
        <v>0.03</v>
      </c>
      <c r="H1339" s="2">
        <v>7.64</v>
      </c>
      <c r="I1339" s="2">
        <v>5.83</v>
      </c>
      <c r="J1339" s="2">
        <v>2398</v>
      </c>
      <c r="K1339" s="7" t="str">
        <f>IF(COUNTIF(Table1[Customer ID],Table1[[#This Row],[Customer ID]])&gt;1,"Repeat Customer","One-Time Customer")</f>
        <v>One-Time Customer</v>
      </c>
      <c r="L1339" s="2" t="s">
        <v>2260</v>
      </c>
      <c r="M1339" s="2" t="s">
        <v>49</v>
      </c>
      <c r="N1339" s="2" t="s">
        <v>28</v>
      </c>
      <c r="O1339" s="2" t="s">
        <v>29</v>
      </c>
      <c r="P1339" s="2" t="s">
        <v>93</v>
      </c>
      <c r="Q1339" s="2" t="s">
        <v>31</v>
      </c>
      <c r="R1339" s="2" t="s">
        <v>1026</v>
      </c>
      <c r="S1339" s="2">
        <v>0.36</v>
      </c>
      <c r="T1339" s="7">
        <f>Table1[[#This Row],[Profit]]/Table1[[#This Row],[Sales]]</f>
        <v>-0.15579599421845963</v>
      </c>
      <c r="U1339" s="2" t="s">
        <v>33</v>
      </c>
      <c r="V1339" s="2" t="s">
        <v>61</v>
      </c>
      <c r="W1339" s="2" t="s">
        <v>178</v>
      </c>
      <c r="X1339" s="2" t="s">
        <v>2261</v>
      </c>
      <c r="Y1339" s="2">
        <v>60103</v>
      </c>
      <c r="Z1339" s="10">
        <v>42059</v>
      </c>
      <c r="AA1339" s="14" t="str">
        <f>TEXT(Table1[[#This Row],[Order Date]],"mmmm")</f>
        <v>February</v>
      </c>
      <c r="AB1339" s="8" t="str">
        <f>TEXT(Table1[[#This Row],[Order Date]],"yyyy")</f>
        <v>2015</v>
      </c>
      <c r="AC1339" s="10">
        <v>42061</v>
      </c>
      <c r="AD1339" s="2">
        <v>-15.090400000000001</v>
      </c>
      <c r="AE1339" s="2">
        <v>12</v>
      </c>
      <c r="AF1339" s="2">
        <v>96.86</v>
      </c>
      <c r="AG1339" s="2">
        <v>86373</v>
      </c>
      <c r="AH1339" s="7" t="str">
        <f>IF(COUNTIF(Returns!$A$2:$A$1635,Orders!AG1339)&gt;0,"Returned","Not Returned")</f>
        <v>Not Returned</v>
      </c>
    </row>
    <row r="1340" spans="5:34" ht="12.75" customHeight="1" thickTop="1" thickBot="1">
      <c r="E1340" s="11">
        <v>19001</v>
      </c>
      <c r="F1340" s="12" t="s">
        <v>56</v>
      </c>
      <c r="G1340" s="12">
        <v>0</v>
      </c>
      <c r="H1340" s="12">
        <v>65.989999999999995</v>
      </c>
      <c r="I1340" s="12">
        <v>3.99</v>
      </c>
      <c r="J1340" s="12">
        <v>2417</v>
      </c>
      <c r="K1340" s="7" t="str">
        <f>IF(COUNTIF(Table1[Customer ID],Table1[[#This Row],[Customer ID]])&gt;1,"Repeat Customer","One-Time Customer")</f>
        <v>One-Time Customer</v>
      </c>
      <c r="L1340" s="12" t="s">
        <v>2262</v>
      </c>
      <c r="M1340" s="12" t="s">
        <v>49</v>
      </c>
      <c r="N1340" s="12" t="s">
        <v>114</v>
      </c>
      <c r="O1340" s="12" t="s">
        <v>77</v>
      </c>
      <c r="P1340" s="12" t="s">
        <v>78</v>
      </c>
      <c r="Q1340" s="12" t="s">
        <v>59</v>
      </c>
      <c r="R1340" s="12" t="s">
        <v>1053</v>
      </c>
      <c r="S1340" s="12">
        <v>0.59</v>
      </c>
      <c r="T1340" s="7">
        <f>Table1[[#This Row],[Profit]]/Table1[[#This Row],[Sales]]</f>
        <v>-7.9101417096584595E-2</v>
      </c>
      <c r="U1340" s="12" t="s">
        <v>33</v>
      </c>
      <c r="V1340" s="12" t="s">
        <v>136</v>
      </c>
      <c r="W1340" s="12" t="s">
        <v>137</v>
      </c>
      <c r="X1340" s="12" t="s">
        <v>2027</v>
      </c>
      <c r="Y1340" s="12">
        <v>22124</v>
      </c>
      <c r="Z1340" s="13">
        <v>42077</v>
      </c>
      <c r="AA1340" s="14" t="str">
        <f>TEXT(Table1[[#This Row],[Order Date]],"mmmm")</f>
        <v>March</v>
      </c>
      <c r="AB1340" s="8" t="str">
        <f>TEXT(Table1[[#This Row],[Order Date]],"yyyy")</f>
        <v>2015</v>
      </c>
      <c r="AC1340" s="13">
        <v>42078</v>
      </c>
      <c r="AD1340" s="12">
        <v>-60.563999999999993</v>
      </c>
      <c r="AE1340" s="12">
        <v>13</v>
      </c>
      <c r="AF1340" s="12">
        <v>765.65</v>
      </c>
      <c r="AG1340" s="12">
        <v>86754</v>
      </c>
      <c r="AH1340" s="7" t="str">
        <f>IF(COUNTIF(Returns!$A$2:$A$1635,Orders!AG1340)&gt;0,"Returned","Not Returned")</f>
        <v>Not Returned</v>
      </c>
    </row>
    <row r="1341" spans="5:34" ht="12.75" customHeight="1" thickTop="1" thickBot="1">
      <c r="E1341" s="9">
        <v>20325</v>
      </c>
      <c r="F1341" s="2" t="s">
        <v>47</v>
      </c>
      <c r="G1341" s="2">
        <v>0.03</v>
      </c>
      <c r="H1341" s="2">
        <v>2.1</v>
      </c>
      <c r="I1341" s="2">
        <v>0.7</v>
      </c>
      <c r="J1341" s="2">
        <v>2418</v>
      </c>
      <c r="K1341" s="7" t="str">
        <f>IF(COUNTIF(Table1[Customer ID],Table1[[#This Row],[Customer ID]])&gt;1,"Repeat Customer","One-Time Customer")</f>
        <v>Repeat Customer</v>
      </c>
      <c r="L1341" s="2" t="s">
        <v>2263</v>
      </c>
      <c r="M1341" s="2" t="s">
        <v>49</v>
      </c>
      <c r="N1341" s="2" t="s">
        <v>114</v>
      </c>
      <c r="O1341" s="2" t="s">
        <v>29</v>
      </c>
      <c r="P1341" s="2" t="s">
        <v>30</v>
      </c>
      <c r="Q1341" s="2" t="s">
        <v>31</v>
      </c>
      <c r="R1341" s="2" t="s">
        <v>2264</v>
      </c>
      <c r="S1341" s="2">
        <v>0.56999999999999995</v>
      </c>
      <c r="T1341" s="7">
        <f>Table1[[#This Row],[Profit]]/Table1[[#This Row],[Sales]]</f>
        <v>-169.02591743119265</v>
      </c>
      <c r="U1341" s="2" t="s">
        <v>33</v>
      </c>
      <c r="V1341" s="2" t="s">
        <v>136</v>
      </c>
      <c r="W1341" s="2" t="s">
        <v>137</v>
      </c>
      <c r="X1341" s="2" t="s">
        <v>2265</v>
      </c>
      <c r="Y1341" s="2">
        <v>23805</v>
      </c>
      <c r="Z1341" s="10">
        <v>42010</v>
      </c>
      <c r="AA1341" s="14" t="str">
        <f>TEXT(Table1[[#This Row],[Order Date]],"mmmm")</f>
        <v>January</v>
      </c>
      <c r="AB1341" s="8" t="str">
        <f>TEXT(Table1[[#This Row],[Order Date]],"yyyy")</f>
        <v>2015</v>
      </c>
      <c r="AC1341" s="10">
        <v>42011</v>
      </c>
      <c r="AD1341" s="2">
        <v>-1473.9059999999999</v>
      </c>
      <c r="AE1341" s="2">
        <v>4</v>
      </c>
      <c r="AF1341" s="2">
        <v>8.7200000000000006</v>
      </c>
      <c r="AG1341" s="2">
        <v>86750</v>
      </c>
      <c r="AH1341" s="7" t="str">
        <f>IF(COUNTIF(Returns!$A$2:$A$1635,Orders!AG1341)&gt;0,"Returned","Not Returned")</f>
        <v>Not Returned</v>
      </c>
    </row>
    <row r="1342" spans="5:34" ht="12.75" customHeight="1" thickTop="1" thickBot="1">
      <c r="E1342" s="11">
        <v>21724</v>
      </c>
      <c r="F1342" s="12" t="s">
        <v>25</v>
      </c>
      <c r="G1342" s="12">
        <v>0.1</v>
      </c>
      <c r="H1342" s="12">
        <v>599.99</v>
      </c>
      <c r="I1342" s="12">
        <v>24.49</v>
      </c>
      <c r="J1342" s="12">
        <v>2418</v>
      </c>
      <c r="K1342" s="7" t="str">
        <f>IF(COUNTIF(Table1[Customer ID],Table1[[#This Row],[Customer ID]])&gt;1,"Repeat Customer","One-Time Customer")</f>
        <v>Repeat Customer</v>
      </c>
      <c r="L1342" s="12" t="s">
        <v>2263</v>
      </c>
      <c r="M1342" s="12" t="s">
        <v>49</v>
      </c>
      <c r="N1342" s="12" t="s">
        <v>114</v>
      </c>
      <c r="O1342" s="12" t="s">
        <v>77</v>
      </c>
      <c r="P1342" s="12" t="s">
        <v>587</v>
      </c>
      <c r="Q1342" s="12" t="s">
        <v>236</v>
      </c>
      <c r="R1342" s="12" t="s">
        <v>2266</v>
      </c>
      <c r="S1342" s="12">
        <v>0.5</v>
      </c>
      <c r="T1342" s="7">
        <f>Table1[[#This Row],[Profit]]/Table1[[#This Row],[Sales]]</f>
        <v>-5.3987214606124594E-2</v>
      </c>
      <c r="U1342" s="12" t="s">
        <v>33</v>
      </c>
      <c r="V1342" s="12" t="s">
        <v>136</v>
      </c>
      <c r="W1342" s="12" t="s">
        <v>137</v>
      </c>
      <c r="X1342" s="12" t="s">
        <v>2265</v>
      </c>
      <c r="Y1342" s="12">
        <v>23805</v>
      </c>
      <c r="Z1342" s="13">
        <v>42014</v>
      </c>
      <c r="AA1342" s="14" t="str">
        <f>TEXT(Table1[[#This Row],[Order Date]],"mmmm")</f>
        <v>January</v>
      </c>
      <c r="AB1342" s="8" t="str">
        <f>TEXT(Table1[[#This Row],[Order Date]],"yyyy")</f>
        <v>2015</v>
      </c>
      <c r="AC1342" s="13">
        <v>42015</v>
      </c>
      <c r="AD1342" s="12">
        <v>-343.12599999999998</v>
      </c>
      <c r="AE1342" s="12">
        <v>11</v>
      </c>
      <c r="AF1342" s="12">
        <v>6355.69</v>
      </c>
      <c r="AG1342" s="12">
        <v>86753</v>
      </c>
      <c r="AH1342" s="7" t="str">
        <f>IF(COUNTIF(Returns!$A$2:$A$1635,Orders!AG1342)&gt;0,"Returned","Not Returned")</f>
        <v>Not Returned</v>
      </c>
    </row>
    <row r="1343" spans="5:34" ht="12.75" customHeight="1" thickTop="1" thickBot="1">
      <c r="E1343" s="9">
        <v>21725</v>
      </c>
      <c r="F1343" s="2" t="s">
        <v>25</v>
      </c>
      <c r="G1343" s="2">
        <v>0.06</v>
      </c>
      <c r="H1343" s="2">
        <v>2.78</v>
      </c>
      <c r="I1343" s="2">
        <v>1.25</v>
      </c>
      <c r="J1343" s="2">
        <v>2418</v>
      </c>
      <c r="K1343" s="7" t="str">
        <f>IF(COUNTIF(Table1[Customer ID],Table1[[#This Row],[Customer ID]])&gt;1,"Repeat Customer","One-Time Customer")</f>
        <v>Repeat Customer</v>
      </c>
      <c r="L1343" s="2" t="s">
        <v>2263</v>
      </c>
      <c r="M1343" s="2" t="s">
        <v>49</v>
      </c>
      <c r="N1343" s="2" t="s">
        <v>114</v>
      </c>
      <c r="O1343" s="2" t="s">
        <v>29</v>
      </c>
      <c r="P1343" s="2" t="s">
        <v>30</v>
      </c>
      <c r="Q1343" s="2" t="s">
        <v>31</v>
      </c>
      <c r="R1343" s="2" t="s">
        <v>2206</v>
      </c>
      <c r="S1343" s="2">
        <v>0.59</v>
      </c>
      <c r="T1343" s="7">
        <f>Table1[[#This Row],[Profit]]/Table1[[#This Row],[Sales]]</f>
        <v>2.3624065503737981</v>
      </c>
      <c r="U1343" s="2" t="s">
        <v>33</v>
      </c>
      <c r="V1343" s="2" t="s">
        <v>136</v>
      </c>
      <c r="W1343" s="2" t="s">
        <v>137</v>
      </c>
      <c r="X1343" s="2" t="s">
        <v>2265</v>
      </c>
      <c r="Y1343" s="2">
        <v>23805</v>
      </c>
      <c r="Z1343" s="10">
        <v>42014</v>
      </c>
      <c r="AA1343" s="14" t="str">
        <f>TEXT(Table1[[#This Row],[Order Date]],"mmmm")</f>
        <v>January</v>
      </c>
      <c r="AB1343" s="8" t="str">
        <f>TEXT(Table1[[#This Row],[Order Date]],"yyyy")</f>
        <v>2015</v>
      </c>
      <c r="AC1343" s="10">
        <v>42016</v>
      </c>
      <c r="AD1343" s="2">
        <v>66.359999999999985</v>
      </c>
      <c r="AE1343" s="2">
        <v>10</v>
      </c>
      <c r="AF1343" s="2">
        <v>28.09</v>
      </c>
      <c r="AG1343" s="2">
        <v>86753</v>
      </c>
      <c r="AH1343" s="7" t="str">
        <f>IF(COUNTIF(Returns!$A$2:$A$1635,Orders!AG1343)&gt;0,"Returned","Not Returned")</f>
        <v>Not Returned</v>
      </c>
    </row>
    <row r="1344" spans="5:34" ht="12.75" customHeight="1" thickTop="1" thickBot="1">
      <c r="E1344" s="11">
        <v>22376</v>
      </c>
      <c r="F1344" s="12" t="s">
        <v>37</v>
      </c>
      <c r="G1344" s="12">
        <v>7.0000000000000007E-2</v>
      </c>
      <c r="H1344" s="12">
        <v>225.04</v>
      </c>
      <c r="I1344" s="12">
        <v>11.79</v>
      </c>
      <c r="J1344" s="12">
        <v>2419</v>
      </c>
      <c r="K1344" s="7" t="str">
        <f>IF(COUNTIF(Table1[Customer ID],Table1[[#This Row],[Customer ID]])&gt;1,"Repeat Customer","One-Time Customer")</f>
        <v>Repeat Customer</v>
      </c>
      <c r="L1344" s="12" t="s">
        <v>2267</v>
      </c>
      <c r="M1344" s="12" t="s">
        <v>49</v>
      </c>
      <c r="N1344" s="12" t="s">
        <v>114</v>
      </c>
      <c r="O1344" s="12" t="s">
        <v>29</v>
      </c>
      <c r="P1344" s="12" t="s">
        <v>257</v>
      </c>
      <c r="Q1344" s="12" t="s">
        <v>86</v>
      </c>
      <c r="R1344" s="12" t="s">
        <v>2268</v>
      </c>
      <c r="S1344" s="12">
        <v>0.42</v>
      </c>
      <c r="T1344" s="7">
        <f>Table1[[#This Row],[Profit]]/Table1[[#This Row],[Sales]]</f>
        <v>-0.14415608547537936</v>
      </c>
      <c r="U1344" s="12" t="s">
        <v>33</v>
      </c>
      <c r="V1344" s="12" t="s">
        <v>136</v>
      </c>
      <c r="W1344" s="12" t="s">
        <v>137</v>
      </c>
      <c r="X1344" s="12" t="s">
        <v>1449</v>
      </c>
      <c r="Y1344" s="12">
        <v>23701</v>
      </c>
      <c r="Z1344" s="13">
        <v>42089</v>
      </c>
      <c r="AA1344" s="14" t="str">
        <f>TEXT(Table1[[#This Row],[Order Date]],"mmmm")</f>
        <v>March</v>
      </c>
      <c r="AB1344" s="8" t="str">
        <f>TEXT(Table1[[#This Row],[Order Date]],"yyyy")</f>
        <v>2015</v>
      </c>
      <c r="AC1344" s="13">
        <v>42089</v>
      </c>
      <c r="AD1344" s="12">
        <v>-162.91800000000001</v>
      </c>
      <c r="AE1344" s="12">
        <v>5</v>
      </c>
      <c r="AF1344" s="12">
        <v>1130.1500000000001</v>
      </c>
      <c r="AG1344" s="12">
        <v>86751</v>
      </c>
      <c r="AH1344" s="7" t="str">
        <f>IF(COUNTIF(Returns!$A$2:$A$1635,Orders!AG1344)&gt;0,"Returned","Not Returned")</f>
        <v>Not Returned</v>
      </c>
    </row>
    <row r="1345" spans="5:34" ht="12.75" customHeight="1" thickTop="1" thickBot="1">
      <c r="E1345" s="9">
        <v>22377</v>
      </c>
      <c r="F1345" s="2" t="s">
        <v>37</v>
      </c>
      <c r="G1345" s="2">
        <v>0.03</v>
      </c>
      <c r="H1345" s="2">
        <v>7.84</v>
      </c>
      <c r="I1345" s="2">
        <v>4.71</v>
      </c>
      <c r="J1345" s="2">
        <v>2419</v>
      </c>
      <c r="K1345" s="7" t="str">
        <f>IF(COUNTIF(Table1[Customer ID],Table1[[#This Row],[Customer ID]])&gt;1,"Repeat Customer","One-Time Customer")</f>
        <v>Repeat Customer</v>
      </c>
      <c r="L1345" s="2" t="s">
        <v>2267</v>
      </c>
      <c r="M1345" s="2" t="s">
        <v>49</v>
      </c>
      <c r="N1345" s="2" t="s">
        <v>114</v>
      </c>
      <c r="O1345" s="2" t="s">
        <v>29</v>
      </c>
      <c r="P1345" s="2" t="s">
        <v>109</v>
      </c>
      <c r="Q1345" s="2" t="s">
        <v>59</v>
      </c>
      <c r="R1345" s="2" t="s">
        <v>2269</v>
      </c>
      <c r="S1345" s="2">
        <v>0.35</v>
      </c>
      <c r="T1345" s="7">
        <f>Table1[[#This Row],[Profit]]/Table1[[#This Row],[Sales]]</f>
        <v>15.812356078719882</v>
      </c>
      <c r="U1345" s="2" t="s">
        <v>33</v>
      </c>
      <c r="V1345" s="2" t="s">
        <v>136</v>
      </c>
      <c r="W1345" s="2" t="s">
        <v>137</v>
      </c>
      <c r="X1345" s="2" t="s">
        <v>1449</v>
      </c>
      <c r="Y1345" s="2">
        <v>23701</v>
      </c>
      <c r="Z1345" s="10">
        <v>42089</v>
      </c>
      <c r="AA1345" s="14" t="str">
        <f>TEXT(Table1[[#This Row],[Order Date]],"mmmm")</f>
        <v>March</v>
      </c>
      <c r="AB1345" s="8" t="str">
        <f>TEXT(Table1[[#This Row],[Order Date]],"yyyy")</f>
        <v>2015</v>
      </c>
      <c r="AC1345" s="10">
        <v>42092</v>
      </c>
      <c r="AD1345" s="2">
        <v>859.7177999999999</v>
      </c>
      <c r="AE1345" s="2">
        <v>7</v>
      </c>
      <c r="AF1345" s="2">
        <v>54.37</v>
      </c>
      <c r="AG1345" s="2">
        <v>86751</v>
      </c>
      <c r="AH1345" s="7" t="str">
        <f>IF(COUNTIF(Returns!$A$2:$A$1635,Orders!AG1345)&gt;0,"Returned","Not Returned")</f>
        <v>Not Returned</v>
      </c>
    </row>
    <row r="1346" spans="5:34" ht="12.75" customHeight="1" thickTop="1" thickBot="1">
      <c r="E1346" s="11">
        <v>25271</v>
      </c>
      <c r="F1346" s="12" t="s">
        <v>25</v>
      </c>
      <c r="G1346" s="12">
        <v>0.04</v>
      </c>
      <c r="H1346" s="12">
        <v>9.11</v>
      </c>
      <c r="I1346" s="12">
        <v>2.15</v>
      </c>
      <c r="J1346" s="12">
        <v>2420</v>
      </c>
      <c r="K1346" s="7" t="str">
        <f>IF(COUNTIF(Table1[Customer ID],Table1[[#This Row],[Customer ID]])&gt;1,"Repeat Customer","One-Time Customer")</f>
        <v>One-Time Customer</v>
      </c>
      <c r="L1346" s="12" t="s">
        <v>2270</v>
      </c>
      <c r="M1346" s="12" t="s">
        <v>49</v>
      </c>
      <c r="N1346" s="12" t="s">
        <v>114</v>
      </c>
      <c r="O1346" s="12" t="s">
        <v>29</v>
      </c>
      <c r="P1346" s="12" t="s">
        <v>93</v>
      </c>
      <c r="Q1346" s="12" t="s">
        <v>31</v>
      </c>
      <c r="R1346" s="12" t="s">
        <v>1258</v>
      </c>
      <c r="S1346" s="12">
        <v>0.4</v>
      </c>
      <c r="T1346" s="7">
        <f>Table1[[#This Row],[Profit]]/Table1[[#This Row],[Sales]]</f>
        <v>-0.22873004857737683</v>
      </c>
      <c r="U1346" s="12" t="s">
        <v>33</v>
      </c>
      <c r="V1346" s="12" t="s">
        <v>136</v>
      </c>
      <c r="W1346" s="12" t="s">
        <v>137</v>
      </c>
      <c r="X1346" s="12" t="s">
        <v>1567</v>
      </c>
      <c r="Y1346" s="12">
        <v>23223</v>
      </c>
      <c r="Z1346" s="13">
        <v>42130</v>
      </c>
      <c r="AA1346" s="14" t="str">
        <f>TEXT(Table1[[#This Row],[Order Date]],"mmmm")</f>
        <v>May</v>
      </c>
      <c r="AB1346" s="8" t="str">
        <f>TEXT(Table1[[#This Row],[Order Date]],"yyyy")</f>
        <v>2015</v>
      </c>
      <c r="AC1346" s="13">
        <v>42130</v>
      </c>
      <c r="AD1346" s="12">
        <v>-23.072000000000003</v>
      </c>
      <c r="AE1346" s="12">
        <v>11</v>
      </c>
      <c r="AF1346" s="12">
        <v>100.87</v>
      </c>
      <c r="AG1346" s="12">
        <v>86752</v>
      </c>
      <c r="AH1346" s="7" t="str">
        <f>IF(COUNTIF(Returns!$A$2:$A$1635,Orders!AG1346)&gt;0,"Returned","Not Returned")</f>
        <v>Not Returned</v>
      </c>
    </row>
    <row r="1347" spans="5:34" ht="12.75" customHeight="1" thickTop="1" thickBot="1">
      <c r="E1347" s="9">
        <v>18802</v>
      </c>
      <c r="F1347" s="2" t="s">
        <v>37</v>
      </c>
      <c r="G1347" s="2">
        <v>0.05</v>
      </c>
      <c r="H1347" s="2">
        <v>150.97999999999999</v>
      </c>
      <c r="I1347" s="2">
        <v>43.71</v>
      </c>
      <c r="J1347" s="2">
        <v>2422</v>
      </c>
      <c r="K1347" s="7" t="str">
        <f>IF(COUNTIF(Table1[Customer ID],Table1[[#This Row],[Customer ID]])&gt;1,"Repeat Customer","One-Time Customer")</f>
        <v>Repeat Customer</v>
      </c>
      <c r="L1347" s="2" t="s">
        <v>2271</v>
      </c>
      <c r="M1347" s="2" t="s">
        <v>39</v>
      </c>
      <c r="N1347" s="2" t="s">
        <v>40</v>
      </c>
      <c r="O1347" s="2" t="s">
        <v>41</v>
      </c>
      <c r="P1347" s="2" t="s">
        <v>42</v>
      </c>
      <c r="Q1347" s="2" t="s">
        <v>43</v>
      </c>
      <c r="R1347" s="2" t="s">
        <v>2272</v>
      </c>
      <c r="S1347" s="2">
        <v>0.55000000000000004</v>
      </c>
      <c r="T1347" s="7">
        <f>Table1[[#This Row],[Profit]]/Table1[[#This Row],[Sales]]</f>
        <v>0.3501733904839856</v>
      </c>
      <c r="U1347" s="2" t="s">
        <v>33</v>
      </c>
      <c r="V1347" s="2" t="s">
        <v>61</v>
      </c>
      <c r="W1347" s="2" t="s">
        <v>130</v>
      </c>
      <c r="X1347" s="2" t="s">
        <v>2273</v>
      </c>
      <c r="Y1347" s="2">
        <v>77340</v>
      </c>
      <c r="Z1347" s="10">
        <v>42148</v>
      </c>
      <c r="AA1347" s="14" t="str">
        <f>TEXT(Table1[[#This Row],[Order Date]],"mmmm")</f>
        <v>May</v>
      </c>
      <c r="AB1347" s="8" t="str">
        <f>TEXT(Table1[[#This Row],[Order Date]],"yyyy")</f>
        <v>2015</v>
      </c>
      <c r="AC1347" s="10">
        <v>42149</v>
      </c>
      <c r="AD1347" s="2">
        <v>650.29999999999995</v>
      </c>
      <c r="AE1347" s="2">
        <v>12</v>
      </c>
      <c r="AF1347" s="2">
        <v>1857.08</v>
      </c>
      <c r="AG1347" s="2">
        <v>89053</v>
      </c>
      <c r="AH1347" s="7" t="str">
        <f>IF(COUNTIF(Returns!$A$2:$A$1635,Orders!AG1347)&gt;0,"Returned","Not Returned")</f>
        <v>Not Returned</v>
      </c>
    </row>
    <row r="1348" spans="5:34" ht="12.75" customHeight="1" thickTop="1" thickBot="1">
      <c r="E1348" s="11">
        <v>19817</v>
      </c>
      <c r="F1348" s="12" t="s">
        <v>56</v>
      </c>
      <c r="G1348" s="12">
        <v>0.09</v>
      </c>
      <c r="H1348" s="12">
        <v>3.89</v>
      </c>
      <c r="I1348" s="12">
        <v>7.01</v>
      </c>
      <c r="J1348" s="12">
        <v>2422</v>
      </c>
      <c r="K1348" s="7" t="str">
        <f>IF(COUNTIF(Table1[Customer ID],Table1[[#This Row],[Customer ID]])&gt;1,"Repeat Customer","One-Time Customer")</f>
        <v>Repeat Customer</v>
      </c>
      <c r="L1348" s="12" t="s">
        <v>2271</v>
      </c>
      <c r="M1348" s="12" t="s">
        <v>27</v>
      </c>
      <c r="N1348" s="12" t="s">
        <v>40</v>
      </c>
      <c r="O1348" s="12" t="s">
        <v>29</v>
      </c>
      <c r="P1348" s="12" t="s">
        <v>109</v>
      </c>
      <c r="Q1348" s="12" t="s">
        <v>59</v>
      </c>
      <c r="R1348" s="12" t="s">
        <v>1340</v>
      </c>
      <c r="S1348" s="12">
        <v>0.37</v>
      </c>
      <c r="T1348" s="7">
        <f>Table1[[#This Row],[Profit]]/Table1[[#This Row],[Sales]]</f>
        <v>-3.6256343984962407</v>
      </c>
      <c r="U1348" s="12" t="s">
        <v>33</v>
      </c>
      <c r="V1348" s="12" t="s">
        <v>61</v>
      </c>
      <c r="W1348" s="12" t="s">
        <v>130</v>
      </c>
      <c r="X1348" s="12" t="s">
        <v>2273</v>
      </c>
      <c r="Y1348" s="12">
        <v>77340</v>
      </c>
      <c r="Z1348" s="13">
        <v>42026</v>
      </c>
      <c r="AA1348" s="14" t="str">
        <f>TEXT(Table1[[#This Row],[Order Date]],"mmmm")</f>
        <v>January</v>
      </c>
      <c r="AB1348" s="8" t="str">
        <f>TEXT(Table1[[#This Row],[Order Date]],"yyyy")</f>
        <v>2015</v>
      </c>
      <c r="AC1348" s="13">
        <v>42028</v>
      </c>
      <c r="AD1348" s="12">
        <v>-154.30700000000002</v>
      </c>
      <c r="AE1348" s="12">
        <v>10</v>
      </c>
      <c r="AF1348" s="12">
        <v>42.56</v>
      </c>
      <c r="AG1348" s="12">
        <v>89055</v>
      </c>
      <c r="AH1348" s="7" t="str">
        <f>IF(COUNTIF(Returns!$A$2:$A$1635,Orders!AG1348)&gt;0,"Returned","Not Returned")</f>
        <v>Not Returned</v>
      </c>
    </row>
    <row r="1349" spans="5:34" ht="12.75" customHeight="1" thickTop="1" thickBot="1">
      <c r="E1349" s="9">
        <v>25126</v>
      </c>
      <c r="F1349" s="2" t="s">
        <v>106</v>
      </c>
      <c r="G1349" s="2">
        <v>0.04</v>
      </c>
      <c r="H1349" s="2">
        <v>100.98</v>
      </c>
      <c r="I1349" s="2">
        <v>7.18</v>
      </c>
      <c r="J1349" s="2">
        <v>2423</v>
      </c>
      <c r="K1349" s="7" t="str">
        <f>IF(COUNTIF(Table1[Customer ID],Table1[[#This Row],[Customer ID]])&gt;1,"Repeat Customer","One-Time Customer")</f>
        <v>One-Time Customer</v>
      </c>
      <c r="L1349" s="2" t="s">
        <v>2274</v>
      </c>
      <c r="M1349" s="2" t="s">
        <v>49</v>
      </c>
      <c r="N1349" s="2" t="s">
        <v>40</v>
      </c>
      <c r="O1349" s="2" t="s">
        <v>77</v>
      </c>
      <c r="P1349" s="2" t="s">
        <v>180</v>
      </c>
      <c r="Q1349" s="2" t="s">
        <v>59</v>
      </c>
      <c r="R1349" s="2" t="s">
        <v>2275</v>
      </c>
      <c r="S1349" s="2">
        <v>0.4</v>
      </c>
      <c r="T1349" s="7">
        <f>Table1[[#This Row],[Profit]]/Table1[[#This Row],[Sales]]</f>
        <v>0.65059892506808703</v>
      </c>
      <c r="U1349" s="2" t="s">
        <v>33</v>
      </c>
      <c r="V1349" s="2" t="s">
        <v>61</v>
      </c>
      <c r="W1349" s="2" t="s">
        <v>130</v>
      </c>
      <c r="X1349" s="2" t="s">
        <v>2276</v>
      </c>
      <c r="Y1349" s="2">
        <v>76053</v>
      </c>
      <c r="Z1349" s="10">
        <v>42025</v>
      </c>
      <c r="AA1349" s="14" t="str">
        <f>TEXT(Table1[[#This Row],[Order Date]],"mmmm")</f>
        <v>January</v>
      </c>
      <c r="AB1349" s="8" t="str">
        <f>TEXT(Table1[[#This Row],[Order Date]],"yyyy")</f>
        <v>2015</v>
      </c>
      <c r="AC1349" s="10">
        <v>42030</v>
      </c>
      <c r="AD1349" s="2">
        <v>269.94</v>
      </c>
      <c r="AE1349" s="2">
        <v>4</v>
      </c>
      <c r="AF1349" s="2">
        <v>414.91</v>
      </c>
      <c r="AG1349" s="2">
        <v>89054</v>
      </c>
      <c r="AH1349" s="7" t="str">
        <f>IF(COUNTIF(Returns!$A$2:$A$1635,Orders!AG1349)&gt;0,"Returned","Not Returned")</f>
        <v>Not Returned</v>
      </c>
    </row>
    <row r="1350" spans="5:34" ht="12.75" customHeight="1" thickTop="1" thickBot="1">
      <c r="E1350" s="11">
        <v>21761</v>
      </c>
      <c r="F1350" s="12" t="s">
        <v>25</v>
      </c>
      <c r="G1350" s="12">
        <v>0.08</v>
      </c>
      <c r="H1350" s="12">
        <v>30.93</v>
      </c>
      <c r="I1350" s="12">
        <v>3.92</v>
      </c>
      <c r="J1350" s="12">
        <v>2426</v>
      </c>
      <c r="K1350" s="7" t="str">
        <f>IF(COUNTIF(Table1[Customer ID],Table1[[#This Row],[Customer ID]])&gt;1,"Repeat Customer","One-Time Customer")</f>
        <v>Repeat Customer</v>
      </c>
      <c r="L1350" s="12" t="s">
        <v>2277</v>
      </c>
      <c r="M1350" s="12" t="s">
        <v>49</v>
      </c>
      <c r="N1350" s="12" t="s">
        <v>58</v>
      </c>
      <c r="O1350" s="12" t="s">
        <v>41</v>
      </c>
      <c r="P1350" s="12" t="s">
        <v>50</v>
      </c>
      <c r="Q1350" s="12" t="s">
        <v>51</v>
      </c>
      <c r="R1350" s="12" t="s">
        <v>1750</v>
      </c>
      <c r="S1350" s="12">
        <v>0.44</v>
      </c>
      <c r="T1350" s="7">
        <f>Table1[[#This Row],[Profit]]/Table1[[#This Row],[Sales]]</f>
        <v>0.69</v>
      </c>
      <c r="U1350" s="12" t="s">
        <v>33</v>
      </c>
      <c r="V1350" s="12" t="s">
        <v>61</v>
      </c>
      <c r="W1350" s="12" t="s">
        <v>130</v>
      </c>
      <c r="X1350" s="12" t="s">
        <v>2278</v>
      </c>
      <c r="Y1350" s="12">
        <v>75061</v>
      </c>
      <c r="Z1350" s="13">
        <v>42078</v>
      </c>
      <c r="AA1350" s="14" t="str">
        <f>TEXT(Table1[[#This Row],[Order Date]],"mmmm")</f>
        <v>March</v>
      </c>
      <c r="AB1350" s="8" t="str">
        <f>TEXT(Table1[[#This Row],[Order Date]],"yyyy")</f>
        <v>2015</v>
      </c>
      <c r="AC1350" s="13">
        <v>42079</v>
      </c>
      <c r="AD1350" s="12">
        <v>63.059099999999994</v>
      </c>
      <c r="AE1350" s="12">
        <v>3</v>
      </c>
      <c r="AF1350" s="12">
        <v>91.39</v>
      </c>
      <c r="AG1350" s="12">
        <v>90859</v>
      </c>
      <c r="AH1350" s="7" t="str">
        <f>IF(COUNTIF(Returns!$A$2:$A$1635,Orders!AG1350)&gt;0,"Returned","Not Returned")</f>
        <v>Not Returned</v>
      </c>
    </row>
    <row r="1351" spans="5:34" ht="12.75" customHeight="1" thickTop="1" thickBot="1">
      <c r="E1351" s="9">
        <v>20496</v>
      </c>
      <c r="F1351" s="2" t="s">
        <v>106</v>
      </c>
      <c r="G1351" s="2">
        <v>0.08</v>
      </c>
      <c r="H1351" s="2">
        <v>4.4800000000000004</v>
      </c>
      <c r="I1351" s="2">
        <v>49</v>
      </c>
      <c r="J1351" s="2">
        <v>2426</v>
      </c>
      <c r="K1351" s="7" t="str">
        <f>IF(COUNTIF(Table1[Customer ID],Table1[[#This Row],[Customer ID]])&gt;1,"Repeat Customer","One-Time Customer")</f>
        <v>Repeat Customer</v>
      </c>
      <c r="L1351" s="2" t="s">
        <v>2277</v>
      </c>
      <c r="M1351" s="2" t="s">
        <v>49</v>
      </c>
      <c r="N1351" s="2" t="s">
        <v>58</v>
      </c>
      <c r="O1351" s="2" t="s">
        <v>29</v>
      </c>
      <c r="P1351" s="2" t="s">
        <v>257</v>
      </c>
      <c r="Q1351" s="2" t="s">
        <v>236</v>
      </c>
      <c r="R1351" s="2" t="s">
        <v>680</v>
      </c>
      <c r="S1351" s="2">
        <v>0.6</v>
      </c>
      <c r="T1351" s="7">
        <f>Table1[[#This Row],[Profit]]/Table1[[#This Row],[Sales]]</f>
        <v>0.69</v>
      </c>
      <c r="U1351" s="2" t="s">
        <v>33</v>
      </c>
      <c r="V1351" s="2" t="s">
        <v>61</v>
      </c>
      <c r="W1351" s="2" t="s">
        <v>130</v>
      </c>
      <c r="X1351" s="2" t="s">
        <v>2278</v>
      </c>
      <c r="Y1351" s="2">
        <v>75061</v>
      </c>
      <c r="Z1351" s="10">
        <v>42126</v>
      </c>
      <c r="AA1351" s="14" t="str">
        <f>TEXT(Table1[[#This Row],[Order Date]],"mmmm")</f>
        <v>May</v>
      </c>
      <c r="AB1351" s="8" t="str">
        <f>TEXT(Table1[[#This Row],[Order Date]],"yyyy")</f>
        <v>2015</v>
      </c>
      <c r="AC1351" s="10">
        <v>42126</v>
      </c>
      <c r="AD1351" s="2">
        <v>139.58009999999999</v>
      </c>
      <c r="AE1351" s="2">
        <v>37</v>
      </c>
      <c r="AF1351" s="2">
        <v>202.29</v>
      </c>
      <c r="AG1351" s="2">
        <v>90861</v>
      </c>
      <c r="AH1351" s="7" t="str">
        <f>IF(COUNTIF(Returns!$A$2:$A$1635,Orders!AG1351)&gt;0,"Returned","Not Returned")</f>
        <v>Not Returned</v>
      </c>
    </row>
    <row r="1352" spans="5:34" ht="12.75" customHeight="1" thickTop="1" thickBot="1">
      <c r="E1352" s="11">
        <v>20497</v>
      </c>
      <c r="F1352" s="12" t="s">
        <v>106</v>
      </c>
      <c r="G1352" s="12">
        <v>0</v>
      </c>
      <c r="H1352" s="12">
        <v>17.670000000000002</v>
      </c>
      <c r="I1352" s="12">
        <v>8.99</v>
      </c>
      <c r="J1352" s="12">
        <v>2426</v>
      </c>
      <c r="K1352" s="7" t="str">
        <f>IF(COUNTIF(Table1[Customer ID],Table1[[#This Row],[Customer ID]])&gt;1,"Repeat Customer","One-Time Customer")</f>
        <v>Repeat Customer</v>
      </c>
      <c r="L1352" s="12" t="s">
        <v>2277</v>
      </c>
      <c r="M1352" s="12" t="s">
        <v>49</v>
      </c>
      <c r="N1352" s="12" t="s">
        <v>58</v>
      </c>
      <c r="O1352" s="12" t="s">
        <v>41</v>
      </c>
      <c r="P1352" s="12" t="s">
        <v>50</v>
      </c>
      <c r="Q1352" s="12" t="s">
        <v>51</v>
      </c>
      <c r="R1352" s="12" t="s">
        <v>807</v>
      </c>
      <c r="S1352" s="12">
        <v>0.47</v>
      </c>
      <c r="T1352" s="7">
        <f>Table1[[#This Row],[Profit]]/Table1[[#This Row],[Sales]]</f>
        <v>0.65005038231284462</v>
      </c>
      <c r="U1352" s="12" t="s">
        <v>33</v>
      </c>
      <c r="V1352" s="12" t="s">
        <v>61</v>
      </c>
      <c r="W1352" s="12" t="s">
        <v>130</v>
      </c>
      <c r="X1352" s="12" t="s">
        <v>2278</v>
      </c>
      <c r="Y1352" s="12">
        <v>75061</v>
      </c>
      <c r="Z1352" s="13">
        <v>42126</v>
      </c>
      <c r="AA1352" s="14" t="str">
        <f>TEXT(Table1[[#This Row],[Order Date]],"mmmm")</f>
        <v>May</v>
      </c>
      <c r="AB1352" s="8" t="str">
        <f>TEXT(Table1[[#This Row],[Order Date]],"yyyy")</f>
        <v>2015</v>
      </c>
      <c r="AC1352" s="13">
        <v>42133</v>
      </c>
      <c r="AD1352" s="12">
        <v>109.67000000000002</v>
      </c>
      <c r="AE1352" s="12">
        <v>9</v>
      </c>
      <c r="AF1352" s="12">
        <v>168.71</v>
      </c>
      <c r="AG1352" s="12">
        <v>90861</v>
      </c>
      <c r="AH1352" s="7" t="str">
        <f>IF(COUNTIF(Returns!$A$2:$A$1635,Orders!AG1352)&gt;0,"Returned","Not Returned")</f>
        <v>Not Returned</v>
      </c>
    </row>
    <row r="1353" spans="5:34" ht="12.75" customHeight="1" thickTop="1" thickBot="1">
      <c r="E1353" s="9">
        <v>23729</v>
      </c>
      <c r="F1353" s="2" t="s">
        <v>25</v>
      </c>
      <c r="G1353" s="2">
        <v>0.03</v>
      </c>
      <c r="H1353" s="2">
        <v>40.99</v>
      </c>
      <c r="I1353" s="2">
        <v>19.989999999999998</v>
      </c>
      <c r="J1353" s="2">
        <v>2427</v>
      </c>
      <c r="K1353" s="7" t="str">
        <f>IF(COUNTIF(Table1[Customer ID],Table1[[#This Row],[Customer ID]])&gt;1,"Repeat Customer","One-Time Customer")</f>
        <v>One-Time Customer</v>
      </c>
      <c r="L1353" s="2" t="s">
        <v>2279</v>
      </c>
      <c r="M1353" s="2" t="s">
        <v>49</v>
      </c>
      <c r="N1353" s="2" t="s">
        <v>28</v>
      </c>
      <c r="O1353" s="2" t="s">
        <v>29</v>
      </c>
      <c r="P1353" s="2" t="s">
        <v>93</v>
      </c>
      <c r="Q1353" s="2" t="s">
        <v>59</v>
      </c>
      <c r="R1353" s="2" t="s">
        <v>1934</v>
      </c>
      <c r="S1353" s="2">
        <v>0.36</v>
      </c>
      <c r="T1353" s="7">
        <f>Table1[[#This Row],[Profit]]/Table1[[#This Row],[Sales]]</f>
        <v>0.44634788008807091</v>
      </c>
      <c r="U1353" s="2" t="s">
        <v>33</v>
      </c>
      <c r="V1353" s="2" t="s">
        <v>61</v>
      </c>
      <c r="W1353" s="2" t="s">
        <v>130</v>
      </c>
      <c r="X1353" s="2" t="s">
        <v>2280</v>
      </c>
      <c r="Y1353" s="2">
        <v>76248</v>
      </c>
      <c r="Z1353" s="10">
        <v>42052</v>
      </c>
      <c r="AA1353" s="14" t="str">
        <f>TEXT(Table1[[#This Row],[Order Date]],"mmmm")</f>
        <v>February</v>
      </c>
      <c r="AB1353" s="8" t="str">
        <f>TEXT(Table1[[#This Row],[Order Date]],"yyyy")</f>
        <v>2015</v>
      </c>
      <c r="AC1353" s="10">
        <v>42053</v>
      </c>
      <c r="AD1353" s="2">
        <v>395.30799999999999</v>
      </c>
      <c r="AE1353" s="2">
        <v>21</v>
      </c>
      <c r="AF1353" s="2">
        <v>885.65</v>
      </c>
      <c r="AG1353" s="2">
        <v>90860</v>
      </c>
      <c r="AH1353" s="7" t="str">
        <f>IF(COUNTIF(Returns!$A$2:$A$1635,Orders!AG1353)&gt;0,"Returned","Not Returned")</f>
        <v>Not Returned</v>
      </c>
    </row>
    <row r="1354" spans="5:34" ht="12.75" customHeight="1" thickTop="1" thickBot="1">
      <c r="E1354" s="11">
        <v>22562</v>
      </c>
      <c r="F1354" s="12" t="s">
        <v>37</v>
      </c>
      <c r="G1354" s="12">
        <v>0.1</v>
      </c>
      <c r="H1354" s="12">
        <v>14.28</v>
      </c>
      <c r="I1354" s="12">
        <v>2.99</v>
      </c>
      <c r="J1354" s="12">
        <v>2430</v>
      </c>
      <c r="K1354" s="7" t="str">
        <f>IF(COUNTIF(Table1[Customer ID],Table1[[#This Row],[Customer ID]])&gt;1,"Repeat Customer","One-Time Customer")</f>
        <v>Repeat Customer</v>
      </c>
      <c r="L1354" s="12" t="s">
        <v>2281</v>
      </c>
      <c r="M1354" s="12" t="s">
        <v>49</v>
      </c>
      <c r="N1354" s="12" t="s">
        <v>40</v>
      </c>
      <c r="O1354" s="12" t="s">
        <v>29</v>
      </c>
      <c r="P1354" s="12" t="s">
        <v>109</v>
      </c>
      <c r="Q1354" s="12" t="s">
        <v>59</v>
      </c>
      <c r="R1354" s="12" t="s">
        <v>1713</v>
      </c>
      <c r="S1354" s="12">
        <v>0.39</v>
      </c>
      <c r="T1354" s="7">
        <f>Table1[[#This Row],[Profit]]/Table1[[#This Row],[Sales]]</f>
        <v>0.69</v>
      </c>
      <c r="U1354" s="12" t="s">
        <v>33</v>
      </c>
      <c r="V1354" s="12" t="s">
        <v>61</v>
      </c>
      <c r="W1354" s="12" t="s">
        <v>130</v>
      </c>
      <c r="X1354" s="12" t="s">
        <v>2282</v>
      </c>
      <c r="Y1354" s="12">
        <v>76541</v>
      </c>
      <c r="Z1354" s="13">
        <v>42087</v>
      </c>
      <c r="AA1354" s="14" t="str">
        <f>TEXT(Table1[[#This Row],[Order Date]],"mmmm")</f>
        <v>March</v>
      </c>
      <c r="AB1354" s="8" t="str">
        <f>TEXT(Table1[[#This Row],[Order Date]],"yyyy")</f>
        <v>2015</v>
      </c>
      <c r="AC1354" s="13">
        <v>42088</v>
      </c>
      <c r="AD1354" s="12">
        <v>104.9145</v>
      </c>
      <c r="AE1354" s="12">
        <v>11</v>
      </c>
      <c r="AF1354" s="12">
        <v>152.05000000000001</v>
      </c>
      <c r="AG1354" s="12">
        <v>91108</v>
      </c>
      <c r="AH1354" s="7" t="str">
        <f>IF(COUNTIF(Returns!$A$2:$A$1635,Orders!AG1354)&gt;0,"Returned","Not Returned")</f>
        <v>Not Returned</v>
      </c>
    </row>
    <row r="1355" spans="5:34" ht="12.75" customHeight="1" thickTop="1" thickBot="1">
      <c r="E1355" s="9">
        <v>22105</v>
      </c>
      <c r="F1355" s="2" t="s">
        <v>37</v>
      </c>
      <c r="G1355" s="2">
        <v>0.04</v>
      </c>
      <c r="H1355" s="2">
        <v>7.08</v>
      </c>
      <c r="I1355" s="2">
        <v>2.35</v>
      </c>
      <c r="J1355" s="2">
        <v>2430</v>
      </c>
      <c r="K1355" s="7" t="str">
        <f>IF(COUNTIF(Table1[Customer ID],Table1[[#This Row],[Customer ID]])&gt;1,"Repeat Customer","One-Time Customer")</f>
        <v>Repeat Customer</v>
      </c>
      <c r="L1355" s="2" t="s">
        <v>2281</v>
      </c>
      <c r="M1355" s="2" t="s">
        <v>49</v>
      </c>
      <c r="N1355" s="2" t="s">
        <v>40</v>
      </c>
      <c r="O1355" s="2" t="s">
        <v>29</v>
      </c>
      <c r="P1355" s="2" t="s">
        <v>30</v>
      </c>
      <c r="Q1355" s="2" t="s">
        <v>31</v>
      </c>
      <c r="R1355" s="2" t="s">
        <v>1144</v>
      </c>
      <c r="S1355" s="2">
        <v>0.47</v>
      </c>
      <c r="T1355" s="7">
        <f>Table1[[#This Row],[Profit]]/Table1[[#This Row],[Sales]]</f>
        <v>0.50081466395112018</v>
      </c>
      <c r="U1355" s="2" t="s">
        <v>33</v>
      </c>
      <c r="V1355" s="2" t="s">
        <v>61</v>
      </c>
      <c r="W1355" s="2" t="s">
        <v>130</v>
      </c>
      <c r="X1355" s="2" t="s">
        <v>2282</v>
      </c>
      <c r="Y1355" s="2">
        <v>76541</v>
      </c>
      <c r="Z1355" s="10">
        <v>42104</v>
      </c>
      <c r="AA1355" s="14" t="str">
        <f>TEXT(Table1[[#This Row],[Order Date]],"mmmm")</f>
        <v>April</v>
      </c>
      <c r="AB1355" s="8" t="str">
        <f>TEXT(Table1[[#This Row],[Order Date]],"yyyy")</f>
        <v>2015</v>
      </c>
      <c r="AC1355" s="10">
        <v>42105</v>
      </c>
      <c r="AD1355" s="2">
        <v>24.59</v>
      </c>
      <c r="AE1355" s="2">
        <v>7</v>
      </c>
      <c r="AF1355" s="2">
        <v>49.1</v>
      </c>
      <c r="AG1355" s="2">
        <v>91109</v>
      </c>
      <c r="AH1355" s="7" t="str">
        <f>IF(COUNTIF(Returns!$A$2:$A$1635,Orders!AG1355)&gt;0,"Returned","Not Returned")</f>
        <v>Not Returned</v>
      </c>
    </row>
    <row r="1356" spans="5:34" ht="12.75" customHeight="1" thickTop="1" thickBot="1">
      <c r="E1356" s="11">
        <v>20731</v>
      </c>
      <c r="F1356" s="12" t="s">
        <v>106</v>
      </c>
      <c r="G1356" s="12">
        <v>0.03</v>
      </c>
      <c r="H1356" s="12">
        <v>140.99</v>
      </c>
      <c r="I1356" s="12">
        <v>4.2</v>
      </c>
      <c r="J1356" s="12">
        <v>2430</v>
      </c>
      <c r="K1356" s="7" t="str">
        <f>IF(COUNTIF(Table1[Customer ID],Table1[[#This Row],[Customer ID]])&gt;1,"Repeat Customer","One-Time Customer")</f>
        <v>Repeat Customer</v>
      </c>
      <c r="L1356" s="12" t="s">
        <v>2281</v>
      </c>
      <c r="M1356" s="12" t="s">
        <v>49</v>
      </c>
      <c r="N1356" s="12" t="s">
        <v>40</v>
      </c>
      <c r="O1356" s="12" t="s">
        <v>77</v>
      </c>
      <c r="P1356" s="12" t="s">
        <v>78</v>
      </c>
      <c r="Q1356" s="12" t="s">
        <v>59</v>
      </c>
      <c r="R1356" s="12" t="s">
        <v>2283</v>
      </c>
      <c r="S1356" s="12">
        <v>0.59</v>
      </c>
      <c r="T1356" s="7">
        <f>Table1[[#This Row],[Profit]]/Table1[[#This Row],[Sales]]</f>
        <v>-1.8614835254017206</v>
      </c>
      <c r="U1356" s="12" t="s">
        <v>33</v>
      </c>
      <c r="V1356" s="12" t="s">
        <v>61</v>
      </c>
      <c r="W1356" s="12" t="s">
        <v>130</v>
      </c>
      <c r="X1356" s="12" t="s">
        <v>2282</v>
      </c>
      <c r="Y1356" s="12">
        <v>76541</v>
      </c>
      <c r="Z1356" s="13">
        <v>42092</v>
      </c>
      <c r="AA1356" s="14" t="str">
        <f>TEXT(Table1[[#This Row],[Order Date]],"mmmm")</f>
        <v>March</v>
      </c>
      <c r="AB1356" s="8" t="str">
        <f>TEXT(Table1[[#This Row],[Order Date]],"yyyy")</f>
        <v>2015</v>
      </c>
      <c r="AC1356" s="13">
        <v>42100</v>
      </c>
      <c r="AD1356" s="12">
        <v>-458.74400000000003</v>
      </c>
      <c r="AE1356" s="12">
        <v>2</v>
      </c>
      <c r="AF1356" s="12">
        <v>246.44</v>
      </c>
      <c r="AG1356" s="12">
        <v>91110</v>
      </c>
      <c r="AH1356" s="7" t="str">
        <f>IF(COUNTIF(Returns!$A$2:$A$1635,Orders!AG1356)&gt;0,"Returned","Not Returned")</f>
        <v>Not Returned</v>
      </c>
    </row>
    <row r="1357" spans="5:34" ht="12.75" customHeight="1" thickTop="1" thickBot="1">
      <c r="E1357" s="9">
        <v>3490</v>
      </c>
      <c r="F1357" s="2" t="s">
        <v>37</v>
      </c>
      <c r="G1357" s="2">
        <v>0.05</v>
      </c>
      <c r="H1357" s="2">
        <v>8.85</v>
      </c>
      <c r="I1357" s="2">
        <v>5.6</v>
      </c>
      <c r="J1357" s="2">
        <v>2431</v>
      </c>
      <c r="K1357" s="7" t="str">
        <f>IF(COUNTIF(Table1[Customer ID],Table1[[#This Row],[Customer ID]])&gt;1,"Repeat Customer","One-Time Customer")</f>
        <v>Repeat Customer</v>
      </c>
      <c r="L1357" s="2" t="s">
        <v>2284</v>
      </c>
      <c r="M1357" s="2" t="s">
        <v>49</v>
      </c>
      <c r="N1357" s="2" t="s">
        <v>114</v>
      </c>
      <c r="O1357" s="2" t="s">
        <v>29</v>
      </c>
      <c r="P1357" s="2" t="s">
        <v>109</v>
      </c>
      <c r="Q1357" s="2" t="s">
        <v>59</v>
      </c>
      <c r="R1357" s="2" t="s">
        <v>2285</v>
      </c>
      <c r="S1357" s="2">
        <v>0.36</v>
      </c>
      <c r="T1357" s="7">
        <f>Table1[[#This Row],[Profit]]/Table1[[#This Row],[Sales]]</f>
        <v>-4.6097046413502103E-2</v>
      </c>
      <c r="U1357" s="2" t="s">
        <v>33</v>
      </c>
      <c r="V1357" s="2" t="s">
        <v>34</v>
      </c>
      <c r="W1357" s="2" t="s">
        <v>45</v>
      </c>
      <c r="X1357" s="2" t="s">
        <v>663</v>
      </c>
      <c r="Y1357" s="2">
        <v>90004</v>
      </c>
      <c r="Z1357" s="10">
        <v>42165</v>
      </c>
      <c r="AA1357" s="14" t="str">
        <f>TEXT(Table1[[#This Row],[Order Date]],"mmmm")</f>
        <v>June</v>
      </c>
      <c r="AB1357" s="8" t="str">
        <f>TEXT(Table1[[#This Row],[Order Date]],"yyyy")</f>
        <v>2015</v>
      </c>
      <c r="AC1357" s="10">
        <v>42166</v>
      </c>
      <c r="AD1357" s="2">
        <v>-9.1769999999999996</v>
      </c>
      <c r="AE1357" s="2">
        <v>21</v>
      </c>
      <c r="AF1357" s="2">
        <v>199.08</v>
      </c>
      <c r="AG1357" s="2">
        <v>24869</v>
      </c>
      <c r="AH1357" s="7" t="str">
        <f>IF(COUNTIF(Returns!$A$2:$A$1635,Orders!AG1357)&gt;0,"Returned","Not Returned")</f>
        <v>Not Returned</v>
      </c>
    </row>
    <row r="1358" spans="5:34" ht="12.75" customHeight="1" thickTop="1" thickBot="1">
      <c r="E1358" s="11">
        <v>819</v>
      </c>
      <c r="F1358" s="12" t="s">
        <v>25</v>
      </c>
      <c r="G1358" s="12">
        <v>7.0000000000000007E-2</v>
      </c>
      <c r="H1358" s="12">
        <v>155.06</v>
      </c>
      <c r="I1358" s="12">
        <v>7.07</v>
      </c>
      <c r="J1358" s="12">
        <v>2431</v>
      </c>
      <c r="K1358" s="7" t="str">
        <f>IF(COUNTIF(Table1[Customer ID],Table1[[#This Row],[Customer ID]])&gt;1,"Repeat Customer","One-Time Customer")</f>
        <v>Repeat Customer</v>
      </c>
      <c r="L1358" s="12" t="s">
        <v>2284</v>
      </c>
      <c r="M1358" s="12" t="s">
        <v>49</v>
      </c>
      <c r="N1358" s="12" t="s">
        <v>114</v>
      </c>
      <c r="O1358" s="12" t="s">
        <v>29</v>
      </c>
      <c r="P1358" s="12" t="s">
        <v>141</v>
      </c>
      <c r="Q1358" s="12" t="s">
        <v>59</v>
      </c>
      <c r="R1358" s="12" t="s">
        <v>142</v>
      </c>
      <c r="S1358" s="12">
        <v>0.59</v>
      </c>
      <c r="T1358" s="7">
        <f>Table1[[#This Row],[Profit]]/Table1[[#This Row],[Sales]]</f>
        <v>-5.9708592642724378E-2</v>
      </c>
      <c r="U1358" s="12" t="s">
        <v>33</v>
      </c>
      <c r="V1358" s="12" t="s">
        <v>34</v>
      </c>
      <c r="W1358" s="12" t="s">
        <v>45</v>
      </c>
      <c r="X1358" s="12" t="s">
        <v>663</v>
      </c>
      <c r="Y1358" s="12">
        <v>90004</v>
      </c>
      <c r="Z1358" s="13">
        <v>42143</v>
      </c>
      <c r="AA1358" s="14" t="str">
        <f>TEXT(Table1[[#This Row],[Order Date]],"mmmm")</f>
        <v>May</v>
      </c>
      <c r="AB1358" s="8" t="str">
        <f>TEXT(Table1[[#This Row],[Order Date]],"yyyy")</f>
        <v>2015</v>
      </c>
      <c r="AC1358" s="13">
        <v>42143</v>
      </c>
      <c r="AD1358" s="12">
        <v>-121.75</v>
      </c>
      <c r="AE1358" s="12">
        <v>14</v>
      </c>
      <c r="AF1358" s="12">
        <v>2039.07</v>
      </c>
      <c r="AG1358" s="12">
        <v>5920</v>
      </c>
      <c r="AH1358" s="7" t="str">
        <f>IF(COUNTIF(Returns!$A$2:$A$1635,Orders!AG1358)&gt;0,"Returned","Not Returned")</f>
        <v>Not Returned</v>
      </c>
    </row>
    <row r="1359" spans="5:34" ht="12.75" customHeight="1" thickTop="1" thickBot="1">
      <c r="E1359" s="9">
        <v>18819</v>
      </c>
      <c r="F1359" s="2" t="s">
        <v>25</v>
      </c>
      <c r="G1359" s="2">
        <v>7.0000000000000007E-2</v>
      </c>
      <c r="H1359" s="2">
        <v>155.06</v>
      </c>
      <c r="I1359" s="2">
        <v>7.07</v>
      </c>
      <c r="J1359" s="2">
        <v>2432</v>
      </c>
      <c r="K1359" s="7" t="str">
        <f>IF(COUNTIF(Table1[Customer ID],Table1[[#This Row],[Customer ID]])&gt;1,"Repeat Customer","One-Time Customer")</f>
        <v>Repeat Customer</v>
      </c>
      <c r="L1359" s="2" t="s">
        <v>2286</v>
      </c>
      <c r="M1359" s="2" t="s">
        <v>49</v>
      </c>
      <c r="N1359" s="2" t="s">
        <v>114</v>
      </c>
      <c r="O1359" s="2" t="s">
        <v>29</v>
      </c>
      <c r="P1359" s="2" t="s">
        <v>141</v>
      </c>
      <c r="Q1359" s="2" t="s">
        <v>59</v>
      </c>
      <c r="R1359" s="2" t="s">
        <v>142</v>
      </c>
      <c r="S1359" s="2">
        <v>0.59</v>
      </c>
      <c r="T1359" s="7">
        <f>Table1[[#This Row],[Profit]]/Table1[[#This Row],[Sales]]</f>
        <v>5.5728475305533993E-2</v>
      </c>
      <c r="U1359" s="2" t="s">
        <v>33</v>
      </c>
      <c r="V1359" s="2" t="s">
        <v>61</v>
      </c>
      <c r="W1359" s="2" t="s">
        <v>304</v>
      </c>
      <c r="X1359" s="2" t="s">
        <v>2287</v>
      </c>
      <c r="Y1359" s="2">
        <v>73110</v>
      </c>
      <c r="Z1359" s="10">
        <v>42143</v>
      </c>
      <c r="AA1359" s="14" t="str">
        <f>TEXT(Table1[[#This Row],[Order Date]],"mmmm")</f>
        <v>May</v>
      </c>
      <c r="AB1359" s="8" t="str">
        <f>TEXT(Table1[[#This Row],[Order Date]],"yyyy")</f>
        <v>2015</v>
      </c>
      <c r="AC1359" s="10">
        <v>42143</v>
      </c>
      <c r="AD1359" s="2">
        <v>24.350000000000023</v>
      </c>
      <c r="AE1359" s="2">
        <v>3</v>
      </c>
      <c r="AF1359" s="2">
        <v>436.94</v>
      </c>
      <c r="AG1359" s="2">
        <v>89096</v>
      </c>
      <c r="AH1359" s="7" t="str">
        <f>IF(COUNTIF(Returns!$A$2:$A$1635,Orders!AG1359)&gt;0,"Returned","Not Returned")</f>
        <v>Not Returned</v>
      </c>
    </row>
    <row r="1360" spans="5:34" ht="12.75" customHeight="1" thickTop="1" thickBot="1">
      <c r="E1360" s="11">
        <v>20286</v>
      </c>
      <c r="F1360" s="12" t="s">
        <v>37</v>
      </c>
      <c r="G1360" s="12">
        <v>0.09</v>
      </c>
      <c r="H1360" s="12">
        <v>5.4</v>
      </c>
      <c r="I1360" s="12">
        <v>7.78</v>
      </c>
      <c r="J1360" s="12">
        <v>2432</v>
      </c>
      <c r="K1360" s="7" t="str">
        <f>IF(COUNTIF(Table1[Customer ID],Table1[[#This Row],[Customer ID]])&gt;1,"Repeat Customer","One-Time Customer")</f>
        <v>Repeat Customer</v>
      </c>
      <c r="L1360" s="12" t="s">
        <v>2286</v>
      </c>
      <c r="M1360" s="12" t="s">
        <v>27</v>
      </c>
      <c r="N1360" s="12" t="s">
        <v>114</v>
      </c>
      <c r="O1360" s="12" t="s">
        <v>29</v>
      </c>
      <c r="P1360" s="12" t="s">
        <v>109</v>
      </c>
      <c r="Q1360" s="12" t="s">
        <v>59</v>
      </c>
      <c r="R1360" s="12" t="s">
        <v>310</v>
      </c>
      <c r="S1360" s="12">
        <v>0.37</v>
      </c>
      <c r="T1360" s="7">
        <f>Table1[[#This Row],[Profit]]/Table1[[#This Row],[Sales]]</f>
        <v>-0.93002942750133755</v>
      </c>
      <c r="U1360" s="12" t="s">
        <v>33</v>
      </c>
      <c r="V1360" s="12" t="s">
        <v>61</v>
      </c>
      <c r="W1360" s="12" t="s">
        <v>304</v>
      </c>
      <c r="X1360" s="12" t="s">
        <v>2287</v>
      </c>
      <c r="Y1360" s="12">
        <v>73110</v>
      </c>
      <c r="Z1360" s="13">
        <v>42161</v>
      </c>
      <c r="AA1360" s="14" t="str">
        <f>TEXT(Table1[[#This Row],[Order Date]],"mmmm")</f>
        <v>June</v>
      </c>
      <c r="AB1360" s="8" t="str">
        <f>TEXT(Table1[[#This Row],[Order Date]],"yyyy")</f>
        <v>2015</v>
      </c>
      <c r="AC1360" s="13">
        <v>42163</v>
      </c>
      <c r="AD1360" s="12">
        <v>-34.764499999999998</v>
      </c>
      <c r="AE1360" s="12">
        <v>6</v>
      </c>
      <c r="AF1360" s="12">
        <v>37.380000000000003</v>
      </c>
      <c r="AG1360" s="12">
        <v>89097</v>
      </c>
      <c r="AH1360" s="7" t="str">
        <f>IF(COUNTIF(Returns!$A$2:$A$1635,Orders!AG1360)&gt;0,"Returned","Not Returned")</f>
        <v>Not Returned</v>
      </c>
    </row>
    <row r="1361" spans="5:34" ht="12.75" customHeight="1" thickTop="1" thickBot="1">
      <c r="E1361" s="9">
        <v>21490</v>
      </c>
      <c r="F1361" s="2" t="s">
        <v>37</v>
      </c>
      <c r="G1361" s="2">
        <v>0.05</v>
      </c>
      <c r="H1361" s="2">
        <v>8.85</v>
      </c>
      <c r="I1361" s="2">
        <v>5.6</v>
      </c>
      <c r="J1361" s="2">
        <v>2433</v>
      </c>
      <c r="K1361" s="7" t="str">
        <f>IF(COUNTIF(Table1[Customer ID],Table1[[#This Row],[Customer ID]])&gt;1,"Repeat Customer","One-Time Customer")</f>
        <v>One-Time Customer</v>
      </c>
      <c r="L1361" s="2" t="s">
        <v>2288</v>
      </c>
      <c r="M1361" s="2" t="s">
        <v>49</v>
      </c>
      <c r="N1361" s="2" t="s">
        <v>114</v>
      </c>
      <c r="O1361" s="2" t="s">
        <v>29</v>
      </c>
      <c r="P1361" s="2" t="s">
        <v>109</v>
      </c>
      <c r="Q1361" s="2" t="s">
        <v>59</v>
      </c>
      <c r="R1361" s="2" t="s">
        <v>2285</v>
      </c>
      <c r="S1361" s="2">
        <v>0.36</v>
      </c>
      <c r="T1361" s="7">
        <f>Table1[[#This Row],[Profit]]/Table1[[#This Row],[Sales]]</f>
        <v>-0.1548860759493671</v>
      </c>
      <c r="U1361" s="2" t="s">
        <v>33</v>
      </c>
      <c r="V1361" s="2" t="s">
        <v>61</v>
      </c>
      <c r="W1361" s="2" t="s">
        <v>304</v>
      </c>
      <c r="X1361" s="2" t="s">
        <v>2289</v>
      </c>
      <c r="Y1361" s="2">
        <v>73160</v>
      </c>
      <c r="Z1361" s="10">
        <v>42165</v>
      </c>
      <c r="AA1361" s="14" t="str">
        <f>TEXT(Table1[[#This Row],[Order Date]],"mmmm")</f>
        <v>June</v>
      </c>
      <c r="AB1361" s="8" t="str">
        <f>TEXT(Table1[[#This Row],[Order Date]],"yyyy")</f>
        <v>2015</v>
      </c>
      <c r="AC1361" s="10">
        <v>42166</v>
      </c>
      <c r="AD1361" s="2">
        <v>-7.3415999999999997</v>
      </c>
      <c r="AE1361" s="2">
        <v>5</v>
      </c>
      <c r="AF1361" s="2">
        <v>47.4</v>
      </c>
      <c r="AG1361" s="2">
        <v>89095</v>
      </c>
      <c r="AH1361" s="7" t="str">
        <f>IF(COUNTIF(Returns!$A$2:$A$1635,Orders!AG1361)&gt;0,"Returned","Not Returned")</f>
        <v>Not Returned</v>
      </c>
    </row>
    <row r="1362" spans="5:34" ht="12.75" customHeight="1" thickTop="1" thickBot="1">
      <c r="E1362" s="11">
        <v>19566</v>
      </c>
      <c r="F1362" s="12" t="s">
        <v>106</v>
      </c>
      <c r="G1362" s="12">
        <v>0.09</v>
      </c>
      <c r="H1362" s="12">
        <v>90.97</v>
      </c>
      <c r="I1362" s="12">
        <v>14</v>
      </c>
      <c r="J1362" s="12">
        <v>2437</v>
      </c>
      <c r="K1362" s="7" t="str">
        <f>IF(COUNTIF(Table1[Customer ID],Table1[[#This Row],[Customer ID]])&gt;1,"Repeat Customer","One-Time Customer")</f>
        <v>One-Time Customer</v>
      </c>
      <c r="L1362" s="12" t="s">
        <v>2290</v>
      </c>
      <c r="M1362" s="12" t="s">
        <v>39</v>
      </c>
      <c r="N1362" s="12" t="s">
        <v>40</v>
      </c>
      <c r="O1362" s="12" t="s">
        <v>77</v>
      </c>
      <c r="P1362" s="12" t="s">
        <v>85</v>
      </c>
      <c r="Q1362" s="12" t="s">
        <v>43</v>
      </c>
      <c r="R1362" s="12" t="s">
        <v>1805</v>
      </c>
      <c r="S1362" s="12">
        <v>0.36</v>
      </c>
      <c r="T1362" s="7">
        <f>Table1[[#This Row],[Profit]]/Table1[[#This Row],[Sales]]</f>
        <v>0.13573076923076943</v>
      </c>
      <c r="U1362" s="12" t="s">
        <v>33</v>
      </c>
      <c r="V1362" s="12" t="s">
        <v>61</v>
      </c>
      <c r="W1362" s="12" t="s">
        <v>1858</v>
      </c>
      <c r="X1362" s="12" t="s">
        <v>2291</v>
      </c>
      <c r="Y1362" s="12">
        <v>53150</v>
      </c>
      <c r="Z1362" s="13">
        <v>42064</v>
      </c>
      <c r="AA1362" s="14" t="str">
        <f>TEXT(Table1[[#This Row],[Order Date]],"mmmm")</f>
        <v>March</v>
      </c>
      <c r="AB1362" s="8" t="str">
        <f>TEXT(Table1[[#This Row],[Order Date]],"yyyy")</f>
        <v>2015</v>
      </c>
      <c r="AC1362" s="13">
        <v>42066</v>
      </c>
      <c r="AD1362" s="12">
        <v>35.290000000000049</v>
      </c>
      <c r="AE1362" s="12">
        <v>3</v>
      </c>
      <c r="AF1362" s="12">
        <v>260</v>
      </c>
      <c r="AG1362" s="12">
        <v>90301</v>
      </c>
      <c r="AH1362" s="7" t="str">
        <f>IF(COUNTIF(Returns!$A$2:$A$1635,Orders!AG1362)&gt;0,"Returned","Not Returned")</f>
        <v>Not Returned</v>
      </c>
    </row>
    <row r="1363" spans="5:34" ht="12.75" customHeight="1" thickTop="1" thickBot="1">
      <c r="E1363" s="9">
        <v>20157</v>
      </c>
      <c r="F1363" s="2" t="s">
        <v>56</v>
      </c>
      <c r="G1363" s="2">
        <v>0.02</v>
      </c>
      <c r="H1363" s="2">
        <v>63.94</v>
      </c>
      <c r="I1363" s="2">
        <v>14.48</v>
      </c>
      <c r="J1363" s="2">
        <v>2441</v>
      </c>
      <c r="K1363" s="7" t="str">
        <f>IF(COUNTIF(Table1[Customer ID],Table1[[#This Row],[Customer ID]])&gt;1,"Repeat Customer","One-Time Customer")</f>
        <v>One-Time Customer</v>
      </c>
      <c r="L1363" s="2" t="s">
        <v>2292</v>
      </c>
      <c r="M1363" s="2" t="s">
        <v>49</v>
      </c>
      <c r="N1363" s="2" t="s">
        <v>114</v>
      </c>
      <c r="O1363" s="2" t="s">
        <v>41</v>
      </c>
      <c r="P1363" s="2" t="s">
        <v>50</v>
      </c>
      <c r="Q1363" s="2" t="s">
        <v>59</v>
      </c>
      <c r="R1363" s="2" t="s">
        <v>519</v>
      </c>
      <c r="S1363" s="2">
        <v>0.46</v>
      </c>
      <c r="T1363" s="7">
        <f>Table1[[#This Row],[Profit]]/Table1[[#This Row],[Sales]]</f>
        <v>-0.14114414541355502</v>
      </c>
      <c r="U1363" s="2" t="s">
        <v>33</v>
      </c>
      <c r="V1363" s="2" t="s">
        <v>136</v>
      </c>
      <c r="W1363" s="2" t="s">
        <v>362</v>
      </c>
      <c r="X1363" s="2" t="s">
        <v>2293</v>
      </c>
      <c r="Y1363" s="2">
        <v>32935</v>
      </c>
      <c r="Z1363" s="10">
        <v>42098</v>
      </c>
      <c r="AA1363" s="14" t="str">
        <f>TEXT(Table1[[#This Row],[Order Date]],"mmmm")</f>
        <v>April</v>
      </c>
      <c r="AB1363" s="8" t="str">
        <f>TEXT(Table1[[#This Row],[Order Date]],"yyyy")</f>
        <v>2015</v>
      </c>
      <c r="AC1363" s="10">
        <v>42098</v>
      </c>
      <c r="AD1363" s="2">
        <v>-100.17</v>
      </c>
      <c r="AE1363" s="2">
        <v>11</v>
      </c>
      <c r="AF1363" s="2">
        <v>709.7</v>
      </c>
      <c r="AG1363" s="2">
        <v>89300</v>
      </c>
      <c r="AH1363" s="7" t="str">
        <f>IF(COUNTIF(Returns!$A$2:$A$1635,Orders!AG1363)&gt;0,"Returned","Not Returned")</f>
        <v>Not Returned</v>
      </c>
    </row>
    <row r="1364" spans="5:34" ht="12.75" customHeight="1" thickTop="1" thickBot="1">
      <c r="E1364" s="11">
        <v>20158</v>
      </c>
      <c r="F1364" s="12" t="s">
        <v>56</v>
      </c>
      <c r="G1364" s="12">
        <v>0.01</v>
      </c>
      <c r="H1364" s="12">
        <v>5.0199999999999996</v>
      </c>
      <c r="I1364" s="12">
        <v>5.14</v>
      </c>
      <c r="J1364" s="12">
        <v>2442</v>
      </c>
      <c r="K1364" s="7" t="str">
        <f>IF(COUNTIF(Table1[Customer ID],Table1[[#This Row],[Customer ID]])&gt;1,"Repeat Customer","One-Time Customer")</f>
        <v>One-Time Customer</v>
      </c>
      <c r="L1364" s="12" t="s">
        <v>2294</v>
      </c>
      <c r="M1364" s="12" t="s">
        <v>49</v>
      </c>
      <c r="N1364" s="12" t="s">
        <v>114</v>
      </c>
      <c r="O1364" s="12" t="s">
        <v>77</v>
      </c>
      <c r="P1364" s="12" t="s">
        <v>180</v>
      </c>
      <c r="Q1364" s="12" t="s">
        <v>51</v>
      </c>
      <c r="R1364" s="12" t="s">
        <v>840</v>
      </c>
      <c r="S1364" s="12">
        <v>0.79</v>
      </c>
      <c r="T1364" s="7">
        <f>Table1[[#This Row],[Profit]]/Table1[[#This Row],[Sales]]</f>
        <v>-0.14398249452954046</v>
      </c>
      <c r="U1364" s="12" t="s">
        <v>33</v>
      </c>
      <c r="V1364" s="12" t="s">
        <v>136</v>
      </c>
      <c r="W1364" s="12" t="s">
        <v>362</v>
      </c>
      <c r="X1364" s="12" t="s">
        <v>2295</v>
      </c>
      <c r="Y1364" s="12">
        <v>32953</v>
      </c>
      <c r="Z1364" s="13">
        <v>42098</v>
      </c>
      <c r="AA1364" s="14" t="str">
        <f>TEXT(Table1[[#This Row],[Order Date]],"mmmm")</f>
        <v>April</v>
      </c>
      <c r="AB1364" s="8" t="str">
        <f>TEXT(Table1[[#This Row],[Order Date]],"yyyy")</f>
        <v>2015</v>
      </c>
      <c r="AC1364" s="13">
        <v>42100</v>
      </c>
      <c r="AD1364" s="12">
        <v>-3.9479999999999995</v>
      </c>
      <c r="AE1364" s="12">
        <v>5</v>
      </c>
      <c r="AF1364" s="12">
        <v>27.42</v>
      </c>
      <c r="AG1364" s="12">
        <v>89300</v>
      </c>
      <c r="AH1364" s="7" t="str">
        <f>IF(COUNTIF(Returns!$A$2:$A$1635,Orders!AG1364)&gt;0,"Returned","Not Returned")</f>
        <v>Not Returned</v>
      </c>
    </row>
    <row r="1365" spans="5:34" ht="12.75" customHeight="1" thickTop="1" thickBot="1">
      <c r="E1365" s="9">
        <v>21084</v>
      </c>
      <c r="F1365" s="2" t="s">
        <v>25</v>
      </c>
      <c r="G1365" s="2">
        <v>0.05</v>
      </c>
      <c r="H1365" s="2">
        <v>58.1</v>
      </c>
      <c r="I1365" s="2">
        <v>1.49</v>
      </c>
      <c r="J1365" s="2">
        <v>2443</v>
      </c>
      <c r="K1365" s="7" t="str">
        <f>IF(COUNTIF(Table1[Customer ID],Table1[[#This Row],[Customer ID]])&gt;1,"Repeat Customer","One-Time Customer")</f>
        <v>Repeat Customer</v>
      </c>
      <c r="L1365" s="2" t="s">
        <v>2296</v>
      </c>
      <c r="M1365" s="2" t="s">
        <v>49</v>
      </c>
      <c r="N1365" s="2" t="s">
        <v>28</v>
      </c>
      <c r="O1365" s="2" t="s">
        <v>29</v>
      </c>
      <c r="P1365" s="2" t="s">
        <v>109</v>
      </c>
      <c r="Q1365" s="2" t="s">
        <v>59</v>
      </c>
      <c r="R1365" s="2" t="s">
        <v>283</v>
      </c>
      <c r="S1365" s="2">
        <v>0.38</v>
      </c>
      <c r="T1365" s="7">
        <f>Table1[[#This Row],[Profit]]/Table1[[#This Row],[Sales]]</f>
        <v>2.2108976267150164</v>
      </c>
      <c r="U1365" s="2" t="s">
        <v>33</v>
      </c>
      <c r="V1365" s="2" t="s">
        <v>136</v>
      </c>
      <c r="W1365" s="2" t="s">
        <v>362</v>
      </c>
      <c r="X1365" s="2" t="s">
        <v>447</v>
      </c>
      <c r="Y1365" s="2">
        <v>33142</v>
      </c>
      <c r="Z1365" s="10">
        <v>42022</v>
      </c>
      <c r="AA1365" s="14" t="str">
        <f>TEXT(Table1[[#This Row],[Order Date]],"mmmm")</f>
        <v>January</v>
      </c>
      <c r="AB1365" s="8" t="str">
        <f>TEXT(Table1[[#This Row],[Order Date]],"yyyy")</f>
        <v>2015</v>
      </c>
      <c r="AC1365" s="10">
        <v>42022</v>
      </c>
      <c r="AD1365" s="2">
        <v>1633.9859999999999</v>
      </c>
      <c r="AE1365" s="2">
        <v>13</v>
      </c>
      <c r="AF1365" s="2">
        <v>739.06</v>
      </c>
      <c r="AG1365" s="2">
        <v>89299</v>
      </c>
      <c r="AH1365" s="7" t="str">
        <f>IF(COUNTIF(Returns!$A$2:$A$1635,Orders!AG1365)&gt;0,"Returned","Not Returned")</f>
        <v>Not Returned</v>
      </c>
    </row>
    <row r="1366" spans="5:34" ht="12.75" customHeight="1" thickTop="1" thickBot="1">
      <c r="E1366" s="11">
        <v>25304</v>
      </c>
      <c r="F1366" s="12" t="s">
        <v>37</v>
      </c>
      <c r="G1366" s="12">
        <v>0.06</v>
      </c>
      <c r="H1366" s="12">
        <v>2.2799999999999998</v>
      </c>
      <c r="I1366" s="12">
        <v>5.2</v>
      </c>
      <c r="J1366" s="12">
        <v>2443</v>
      </c>
      <c r="K1366" s="7" t="str">
        <f>IF(COUNTIF(Table1[Customer ID],Table1[[#This Row],[Customer ID]])&gt;1,"Repeat Customer","One-Time Customer")</f>
        <v>Repeat Customer</v>
      </c>
      <c r="L1366" s="12" t="s">
        <v>2296</v>
      </c>
      <c r="M1366" s="12" t="s">
        <v>49</v>
      </c>
      <c r="N1366" s="12" t="s">
        <v>28</v>
      </c>
      <c r="O1366" s="12" t="s">
        <v>29</v>
      </c>
      <c r="P1366" s="12" t="s">
        <v>30</v>
      </c>
      <c r="Q1366" s="12" t="s">
        <v>31</v>
      </c>
      <c r="R1366" s="12" t="s">
        <v>2297</v>
      </c>
      <c r="S1366" s="12">
        <v>0.41</v>
      </c>
      <c r="T1366" s="7">
        <f>Table1[[#This Row],[Profit]]/Table1[[#This Row],[Sales]]</f>
        <v>-65.72469314079423</v>
      </c>
      <c r="U1366" s="12" t="s">
        <v>33</v>
      </c>
      <c r="V1366" s="12" t="s">
        <v>136</v>
      </c>
      <c r="W1366" s="12" t="s">
        <v>362</v>
      </c>
      <c r="X1366" s="12" t="s">
        <v>447</v>
      </c>
      <c r="Y1366" s="12">
        <v>33142</v>
      </c>
      <c r="Z1366" s="13">
        <v>42156</v>
      </c>
      <c r="AA1366" s="14" t="str">
        <f>TEXT(Table1[[#This Row],[Order Date]],"mmmm")</f>
        <v>June</v>
      </c>
      <c r="AB1366" s="8" t="str">
        <f>TEXT(Table1[[#This Row],[Order Date]],"yyyy")</f>
        <v>2015</v>
      </c>
      <c r="AC1366" s="13">
        <v>42158</v>
      </c>
      <c r="AD1366" s="12">
        <v>-2002.6314000000002</v>
      </c>
      <c r="AE1366" s="12">
        <v>13</v>
      </c>
      <c r="AF1366" s="12">
        <v>30.47</v>
      </c>
      <c r="AG1366" s="12">
        <v>89301</v>
      </c>
      <c r="AH1366" s="7" t="str">
        <f>IF(COUNTIF(Returns!$A$2:$A$1635,Orders!AG1366)&gt;0,"Returned","Not Returned")</f>
        <v>Not Returned</v>
      </c>
    </row>
    <row r="1367" spans="5:34" ht="12.75" customHeight="1" thickTop="1" thickBot="1">
      <c r="E1367" s="9">
        <v>25742</v>
      </c>
      <c r="F1367" s="2" t="s">
        <v>25</v>
      </c>
      <c r="G1367" s="2">
        <v>0.09</v>
      </c>
      <c r="H1367" s="2">
        <v>6.48</v>
      </c>
      <c r="I1367" s="2">
        <v>7.03</v>
      </c>
      <c r="J1367" s="2">
        <v>2448</v>
      </c>
      <c r="K1367" s="7" t="str">
        <f>IF(COUNTIF(Table1[Customer ID],Table1[[#This Row],[Customer ID]])&gt;1,"Repeat Customer","One-Time Customer")</f>
        <v>One-Time Customer</v>
      </c>
      <c r="L1367" s="2" t="s">
        <v>2298</v>
      </c>
      <c r="M1367" s="2" t="s">
        <v>49</v>
      </c>
      <c r="N1367" s="2" t="s">
        <v>114</v>
      </c>
      <c r="O1367" s="2" t="s">
        <v>29</v>
      </c>
      <c r="P1367" s="2" t="s">
        <v>93</v>
      </c>
      <c r="Q1367" s="2" t="s">
        <v>59</v>
      </c>
      <c r="R1367" s="2" t="s">
        <v>374</v>
      </c>
      <c r="S1367" s="2">
        <v>0.37</v>
      </c>
      <c r="T1367" s="7">
        <f>Table1[[#This Row],[Profit]]/Table1[[#This Row],[Sales]]</f>
        <v>-1.3016501650165018</v>
      </c>
      <c r="U1367" s="2" t="s">
        <v>33</v>
      </c>
      <c r="V1367" s="2" t="s">
        <v>61</v>
      </c>
      <c r="W1367" s="2" t="s">
        <v>62</v>
      </c>
      <c r="X1367" s="2" t="s">
        <v>2299</v>
      </c>
      <c r="Y1367" s="2">
        <v>55410</v>
      </c>
      <c r="Z1367" s="10">
        <v>42184</v>
      </c>
      <c r="AA1367" s="14" t="str">
        <f>TEXT(Table1[[#This Row],[Order Date]],"mmmm")</f>
        <v>June</v>
      </c>
      <c r="AB1367" s="8" t="str">
        <f>TEXT(Table1[[#This Row],[Order Date]],"yyyy")</f>
        <v>2015</v>
      </c>
      <c r="AC1367" s="10">
        <v>42186</v>
      </c>
      <c r="AD1367" s="2">
        <v>-126.208</v>
      </c>
      <c r="AE1367" s="2">
        <v>16</v>
      </c>
      <c r="AF1367" s="2">
        <v>96.96</v>
      </c>
      <c r="AG1367" s="2">
        <v>87790</v>
      </c>
      <c r="AH1367" s="7" t="str">
        <f>IF(COUNTIF(Returns!$A$2:$A$1635,Orders!AG1367)&gt;0,"Returned","Not Returned")</f>
        <v>Not Returned</v>
      </c>
    </row>
    <row r="1368" spans="5:34" ht="12.75" customHeight="1" thickTop="1" thickBot="1">
      <c r="E1368" s="11">
        <v>20687</v>
      </c>
      <c r="F1368" s="12" t="s">
        <v>37</v>
      </c>
      <c r="G1368" s="12">
        <v>0.08</v>
      </c>
      <c r="H1368" s="12">
        <v>4.13</v>
      </c>
      <c r="I1368" s="12">
        <v>1.17</v>
      </c>
      <c r="J1368" s="12">
        <v>2450</v>
      </c>
      <c r="K1368" s="7" t="str">
        <f>IF(COUNTIF(Table1[Customer ID],Table1[[#This Row],[Customer ID]])&gt;1,"Repeat Customer","One-Time Customer")</f>
        <v>One-Time Customer</v>
      </c>
      <c r="L1368" s="12" t="s">
        <v>2300</v>
      </c>
      <c r="M1368" s="12" t="s">
        <v>49</v>
      </c>
      <c r="N1368" s="12" t="s">
        <v>40</v>
      </c>
      <c r="O1368" s="12" t="s">
        <v>29</v>
      </c>
      <c r="P1368" s="12" t="s">
        <v>30</v>
      </c>
      <c r="Q1368" s="12" t="s">
        <v>31</v>
      </c>
      <c r="R1368" s="12" t="s">
        <v>2301</v>
      </c>
      <c r="S1368" s="12">
        <v>0.56999999999999995</v>
      </c>
      <c r="T1368" s="7">
        <f>Table1[[#This Row],[Profit]]/Table1[[#This Row],[Sales]]</f>
        <v>-1.3159144893111638</v>
      </c>
      <c r="U1368" s="12" t="s">
        <v>33</v>
      </c>
      <c r="V1368" s="12" t="s">
        <v>61</v>
      </c>
      <c r="W1368" s="12" t="s">
        <v>1858</v>
      </c>
      <c r="X1368" s="12" t="s">
        <v>2302</v>
      </c>
      <c r="Y1368" s="12">
        <v>53545</v>
      </c>
      <c r="Z1368" s="13">
        <v>42147</v>
      </c>
      <c r="AA1368" s="14" t="str">
        <f>TEXT(Table1[[#This Row],[Order Date]],"mmmm")</f>
        <v>May</v>
      </c>
      <c r="AB1368" s="8" t="str">
        <f>TEXT(Table1[[#This Row],[Order Date]],"yyyy")</f>
        <v>2015</v>
      </c>
      <c r="AC1368" s="13">
        <v>42149</v>
      </c>
      <c r="AD1368" s="12">
        <v>-5.54</v>
      </c>
      <c r="AE1368" s="12">
        <v>1</v>
      </c>
      <c r="AF1368" s="12">
        <v>4.21</v>
      </c>
      <c r="AG1368" s="12">
        <v>90322</v>
      </c>
      <c r="AH1368" s="7" t="str">
        <f>IF(COUNTIF(Returns!$A$2:$A$1635,Orders!AG1368)&gt;0,"Returned","Not Returned")</f>
        <v>Not Returned</v>
      </c>
    </row>
    <row r="1369" spans="5:34" ht="12.75" customHeight="1" thickTop="1" thickBot="1">
      <c r="E1369" s="9">
        <v>21198</v>
      </c>
      <c r="F1369" s="2" t="s">
        <v>56</v>
      </c>
      <c r="G1369" s="2">
        <v>0.06</v>
      </c>
      <c r="H1369" s="2">
        <v>3499.99</v>
      </c>
      <c r="I1369" s="2">
        <v>24.49</v>
      </c>
      <c r="J1369" s="2">
        <v>2454</v>
      </c>
      <c r="K1369" s="7" t="str">
        <f>IF(COUNTIF(Table1[Customer ID],Table1[[#This Row],[Customer ID]])&gt;1,"Repeat Customer","One-Time Customer")</f>
        <v>One-Time Customer</v>
      </c>
      <c r="L1369" s="2" t="s">
        <v>2303</v>
      </c>
      <c r="M1369" s="2" t="s">
        <v>27</v>
      </c>
      <c r="N1369" s="2" t="s">
        <v>28</v>
      </c>
      <c r="O1369" s="2" t="s">
        <v>77</v>
      </c>
      <c r="P1369" s="2" t="s">
        <v>587</v>
      </c>
      <c r="Q1369" s="2" t="s">
        <v>236</v>
      </c>
      <c r="R1369" s="2" t="s">
        <v>1309</v>
      </c>
      <c r="S1369" s="2">
        <v>0.37</v>
      </c>
      <c r="T1369" s="7">
        <f>Table1[[#This Row],[Profit]]/Table1[[#This Row],[Sales]]</f>
        <v>-1.9275099428777448E-2</v>
      </c>
      <c r="U1369" s="2" t="s">
        <v>33</v>
      </c>
      <c r="V1369" s="2" t="s">
        <v>136</v>
      </c>
      <c r="W1369" s="2" t="s">
        <v>1278</v>
      </c>
      <c r="X1369" s="2" t="s">
        <v>2304</v>
      </c>
      <c r="Y1369" s="2">
        <v>35244</v>
      </c>
      <c r="Z1369" s="10">
        <v>42064</v>
      </c>
      <c r="AA1369" s="14" t="str">
        <f>TEXT(Table1[[#This Row],[Order Date]],"mmmm")</f>
        <v>March</v>
      </c>
      <c r="AB1369" s="8" t="str">
        <f>TEXT(Table1[[#This Row],[Order Date]],"yyyy")</f>
        <v>2015</v>
      </c>
      <c r="AC1369" s="10">
        <v>42067</v>
      </c>
      <c r="AD1369" s="2">
        <v>-68.432000000000002</v>
      </c>
      <c r="AE1369" s="2">
        <v>1</v>
      </c>
      <c r="AF1369" s="2">
        <v>3550.28</v>
      </c>
      <c r="AG1369" s="2">
        <v>89219</v>
      </c>
      <c r="AH1369" s="7" t="str">
        <f>IF(COUNTIF(Returns!$A$2:$A$1635,Orders!AG1369)&gt;0,"Returned","Not Returned")</f>
        <v>Not Returned</v>
      </c>
    </row>
    <row r="1370" spans="5:34" ht="12.75" customHeight="1" thickTop="1" thickBot="1">
      <c r="E1370" s="11">
        <v>25536</v>
      </c>
      <c r="F1370" s="12" t="s">
        <v>25</v>
      </c>
      <c r="G1370" s="12">
        <v>7.0000000000000007E-2</v>
      </c>
      <c r="H1370" s="12">
        <v>179.99</v>
      </c>
      <c r="I1370" s="12">
        <v>19.989999999999998</v>
      </c>
      <c r="J1370" s="12">
        <v>2456</v>
      </c>
      <c r="K1370" s="7" t="str">
        <f>IF(COUNTIF(Table1[Customer ID],Table1[[#This Row],[Customer ID]])&gt;1,"Repeat Customer","One-Time Customer")</f>
        <v>Repeat Customer</v>
      </c>
      <c r="L1370" s="12" t="s">
        <v>2305</v>
      </c>
      <c r="M1370" s="12" t="s">
        <v>49</v>
      </c>
      <c r="N1370" s="12" t="s">
        <v>40</v>
      </c>
      <c r="O1370" s="12" t="s">
        <v>77</v>
      </c>
      <c r="P1370" s="12" t="s">
        <v>180</v>
      </c>
      <c r="Q1370" s="12" t="s">
        <v>59</v>
      </c>
      <c r="R1370" s="12" t="s">
        <v>579</v>
      </c>
      <c r="S1370" s="12">
        <v>0.48</v>
      </c>
      <c r="T1370" s="7">
        <f>Table1[[#This Row],[Profit]]/Table1[[#This Row],[Sales]]</f>
        <v>0.61691375785568259</v>
      </c>
      <c r="U1370" s="12" t="s">
        <v>33</v>
      </c>
      <c r="V1370" s="12" t="s">
        <v>136</v>
      </c>
      <c r="W1370" s="12" t="s">
        <v>1278</v>
      </c>
      <c r="X1370" s="12" t="s">
        <v>2306</v>
      </c>
      <c r="Y1370" s="12">
        <v>36608</v>
      </c>
      <c r="Z1370" s="13">
        <v>42026</v>
      </c>
      <c r="AA1370" s="14" t="str">
        <f>TEXT(Table1[[#This Row],[Order Date]],"mmmm")</f>
        <v>January</v>
      </c>
      <c r="AB1370" s="8" t="str">
        <f>TEXT(Table1[[#This Row],[Order Date]],"yyyy")</f>
        <v>2015</v>
      </c>
      <c r="AC1370" s="13">
        <v>42027</v>
      </c>
      <c r="AD1370" s="12">
        <v>733.2822000000001</v>
      </c>
      <c r="AE1370" s="12">
        <v>7</v>
      </c>
      <c r="AF1370" s="12">
        <v>1188.6300000000001</v>
      </c>
      <c r="AG1370" s="12">
        <v>89218</v>
      </c>
      <c r="AH1370" s="7" t="str">
        <f>IF(COUNTIF(Returns!$A$2:$A$1635,Orders!AG1370)&gt;0,"Returned","Not Returned")</f>
        <v>Not Returned</v>
      </c>
    </row>
    <row r="1371" spans="5:34" ht="12.75" customHeight="1" thickTop="1" thickBot="1">
      <c r="E1371" s="9">
        <v>25537</v>
      </c>
      <c r="F1371" s="2" t="s">
        <v>25</v>
      </c>
      <c r="G1371" s="2">
        <v>0.02</v>
      </c>
      <c r="H1371" s="2">
        <v>92.23</v>
      </c>
      <c r="I1371" s="2">
        <v>39.61</v>
      </c>
      <c r="J1371" s="2">
        <v>2456</v>
      </c>
      <c r="K1371" s="7" t="str">
        <f>IF(COUNTIF(Table1[Customer ID],Table1[[#This Row],[Customer ID]])&gt;1,"Repeat Customer","One-Time Customer")</f>
        <v>Repeat Customer</v>
      </c>
      <c r="L1371" s="2" t="s">
        <v>2305</v>
      </c>
      <c r="M1371" s="2" t="s">
        <v>27</v>
      </c>
      <c r="N1371" s="2" t="s">
        <v>40</v>
      </c>
      <c r="O1371" s="2" t="s">
        <v>41</v>
      </c>
      <c r="P1371" s="2" t="s">
        <v>50</v>
      </c>
      <c r="Q1371" s="2" t="s">
        <v>86</v>
      </c>
      <c r="R1371" s="2" t="s">
        <v>2307</v>
      </c>
      <c r="S1371" s="2">
        <v>0.67</v>
      </c>
      <c r="T1371" s="7">
        <f>Table1[[#This Row],[Profit]]/Table1[[#This Row],[Sales]]</f>
        <v>-0.89708237204558727</v>
      </c>
      <c r="U1371" s="2" t="s">
        <v>33</v>
      </c>
      <c r="V1371" s="2" t="s">
        <v>136</v>
      </c>
      <c r="W1371" s="2" t="s">
        <v>1278</v>
      </c>
      <c r="X1371" s="2" t="s">
        <v>2306</v>
      </c>
      <c r="Y1371" s="2">
        <v>36608</v>
      </c>
      <c r="Z1371" s="10">
        <v>42026</v>
      </c>
      <c r="AA1371" s="14" t="str">
        <f>TEXT(Table1[[#This Row],[Order Date]],"mmmm")</f>
        <v>January</v>
      </c>
      <c r="AB1371" s="8" t="str">
        <f>TEXT(Table1[[#This Row],[Order Date]],"yyyy")</f>
        <v>2015</v>
      </c>
      <c r="AC1371" s="10">
        <v>42027</v>
      </c>
      <c r="AD1371" s="2">
        <v>-905.99039999999991</v>
      </c>
      <c r="AE1371" s="2">
        <v>11</v>
      </c>
      <c r="AF1371" s="2">
        <v>1009.93</v>
      </c>
      <c r="AG1371" s="2">
        <v>89218</v>
      </c>
      <c r="AH1371" s="7" t="str">
        <f>IF(COUNTIF(Returns!$A$2:$A$1635,Orders!AG1371)&gt;0,"Returned","Not Returned")</f>
        <v>Not Returned</v>
      </c>
    </row>
    <row r="1372" spans="5:34" ht="12.75" customHeight="1" thickTop="1" thickBot="1">
      <c r="E1372" s="11">
        <v>25535</v>
      </c>
      <c r="F1372" s="12" t="s">
        <v>25</v>
      </c>
      <c r="G1372" s="12">
        <v>0.02</v>
      </c>
      <c r="H1372" s="12">
        <v>15.22</v>
      </c>
      <c r="I1372" s="12">
        <v>9.73</v>
      </c>
      <c r="J1372" s="12">
        <v>2457</v>
      </c>
      <c r="K1372" s="7" t="str">
        <f>IF(COUNTIF(Table1[Customer ID],Table1[[#This Row],[Customer ID]])&gt;1,"Repeat Customer","One-Time Customer")</f>
        <v>One-Time Customer</v>
      </c>
      <c r="L1372" s="12" t="s">
        <v>2308</v>
      </c>
      <c r="M1372" s="12" t="s">
        <v>49</v>
      </c>
      <c r="N1372" s="12" t="s">
        <v>40</v>
      </c>
      <c r="O1372" s="12" t="s">
        <v>29</v>
      </c>
      <c r="P1372" s="12" t="s">
        <v>109</v>
      </c>
      <c r="Q1372" s="12" t="s">
        <v>59</v>
      </c>
      <c r="R1372" s="12" t="s">
        <v>2309</v>
      </c>
      <c r="S1372" s="12">
        <v>0.36</v>
      </c>
      <c r="T1372" s="7">
        <f>Table1[[#This Row],[Profit]]/Table1[[#This Row],[Sales]]</f>
        <v>-0.15374854299928928</v>
      </c>
      <c r="U1372" s="12" t="s">
        <v>33</v>
      </c>
      <c r="V1372" s="12" t="s">
        <v>61</v>
      </c>
      <c r="W1372" s="12" t="s">
        <v>62</v>
      </c>
      <c r="X1372" s="12" t="s">
        <v>2310</v>
      </c>
      <c r="Y1372" s="12">
        <v>55014</v>
      </c>
      <c r="Z1372" s="13">
        <v>42026</v>
      </c>
      <c r="AA1372" s="14" t="str">
        <f>TEXT(Table1[[#This Row],[Order Date]],"mmmm")</f>
        <v>January</v>
      </c>
      <c r="AB1372" s="8" t="str">
        <f>TEXT(Table1[[#This Row],[Order Date]],"yyyy")</f>
        <v>2015</v>
      </c>
      <c r="AC1372" s="13">
        <v>42026</v>
      </c>
      <c r="AD1372" s="12">
        <v>-21.63242</v>
      </c>
      <c r="AE1372" s="12">
        <v>9</v>
      </c>
      <c r="AF1372" s="12">
        <v>140.69999999999999</v>
      </c>
      <c r="AG1372" s="12">
        <v>89218</v>
      </c>
      <c r="AH1372" s="7" t="str">
        <f>IF(COUNTIF(Returns!$A$2:$A$1635,Orders!AG1372)&gt;0,"Returned","Not Returned")</f>
        <v>Not Returned</v>
      </c>
    </row>
    <row r="1373" spans="5:34" ht="12.75" customHeight="1" thickTop="1" thickBot="1">
      <c r="E1373" s="9">
        <v>22321</v>
      </c>
      <c r="F1373" s="2" t="s">
        <v>25</v>
      </c>
      <c r="G1373" s="2">
        <v>0.03</v>
      </c>
      <c r="H1373" s="2">
        <v>6.48</v>
      </c>
      <c r="I1373" s="2">
        <v>8.73</v>
      </c>
      <c r="J1373" s="2">
        <v>2458</v>
      </c>
      <c r="K1373" s="7" t="str">
        <f>IF(COUNTIF(Table1[Customer ID],Table1[[#This Row],[Customer ID]])&gt;1,"Repeat Customer","One-Time Customer")</f>
        <v>Repeat Customer</v>
      </c>
      <c r="L1373" s="2" t="s">
        <v>2311</v>
      </c>
      <c r="M1373" s="2" t="s">
        <v>49</v>
      </c>
      <c r="N1373" s="2" t="s">
        <v>40</v>
      </c>
      <c r="O1373" s="2" t="s">
        <v>29</v>
      </c>
      <c r="P1373" s="2" t="s">
        <v>93</v>
      </c>
      <c r="Q1373" s="2" t="s">
        <v>59</v>
      </c>
      <c r="R1373" s="2" t="s">
        <v>2312</v>
      </c>
      <c r="S1373" s="2">
        <v>0.37</v>
      </c>
      <c r="T1373" s="7">
        <f>Table1[[#This Row],[Profit]]/Table1[[#This Row],[Sales]]</f>
        <v>-2.1968652037617553</v>
      </c>
      <c r="U1373" s="2" t="s">
        <v>33</v>
      </c>
      <c r="V1373" s="2" t="s">
        <v>61</v>
      </c>
      <c r="W1373" s="2" t="s">
        <v>62</v>
      </c>
      <c r="X1373" s="2" t="s">
        <v>2299</v>
      </c>
      <c r="Y1373" s="2">
        <v>55410</v>
      </c>
      <c r="Z1373" s="10">
        <v>42007</v>
      </c>
      <c r="AA1373" s="14" t="str">
        <f>TEXT(Table1[[#This Row],[Order Date]],"mmmm")</f>
        <v>January</v>
      </c>
      <c r="AB1373" s="8" t="str">
        <f>TEXT(Table1[[#This Row],[Order Date]],"yyyy")</f>
        <v>2015</v>
      </c>
      <c r="AC1373" s="10">
        <v>42009</v>
      </c>
      <c r="AD1373" s="2">
        <v>-35.04</v>
      </c>
      <c r="AE1373" s="2">
        <v>2</v>
      </c>
      <c r="AF1373" s="2">
        <v>15.95</v>
      </c>
      <c r="AG1373" s="2">
        <v>91285</v>
      </c>
      <c r="AH1373" s="7" t="str">
        <f>IF(COUNTIF(Returns!$A$2:$A$1635,Orders!AG1373)&gt;0,"Returned","Not Returned")</f>
        <v>Not Returned</v>
      </c>
    </row>
    <row r="1374" spans="5:34" ht="12.75" customHeight="1" thickTop="1" thickBot="1">
      <c r="E1374" s="11">
        <v>21190</v>
      </c>
      <c r="F1374" s="12" t="s">
        <v>56</v>
      </c>
      <c r="G1374" s="12">
        <v>0.05</v>
      </c>
      <c r="H1374" s="12">
        <v>12.88</v>
      </c>
      <c r="I1374" s="12">
        <v>4.59</v>
      </c>
      <c r="J1374" s="12">
        <v>2458</v>
      </c>
      <c r="K1374" s="7" t="str">
        <f>IF(COUNTIF(Table1[Customer ID],Table1[[#This Row],[Customer ID]])&gt;1,"Repeat Customer","One-Time Customer")</f>
        <v>Repeat Customer</v>
      </c>
      <c r="L1374" s="12" t="s">
        <v>2311</v>
      </c>
      <c r="M1374" s="12" t="s">
        <v>49</v>
      </c>
      <c r="N1374" s="12" t="s">
        <v>40</v>
      </c>
      <c r="O1374" s="12" t="s">
        <v>29</v>
      </c>
      <c r="P1374" s="12" t="s">
        <v>174</v>
      </c>
      <c r="Q1374" s="12" t="s">
        <v>31</v>
      </c>
      <c r="R1374" s="12" t="s">
        <v>1622</v>
      </c>
      <c r="S1374" s="12">
        <v>0.82</v>
      </c>
      <c r="T1374" s="7">
        <f>Table1[[#This Row],[Profit]]/Table1[[#This Row],[Sales]]</f>
        <v>0.14120425029515948</v>
      </c>
      <c r="U1374" s="12" t="s">
        <v>33</v>
      </c>
      <c r="V1374" s="12" t="s">
        <v>61</v>
      </c>
      <c r="W1374" s="12" t="s">
        <v>62</v>
      </c>
      <c r="X1374" s="12" t="s">
        <v>2299</v>
      </c>
      <c r="Y1374" s="12">
        <v>55410</v>
      </c>
      <c r="Z1374" s="13">
        <v>42147</v>
      </c>
      <c r="AA1374" s="14" t="str">
        <f>TEXT(Table1[[#This Row],[Order Date]],"mmmm")</f>
        <v>May</v>
      </c>
      <c r="AB1374" s="8" t="str">
        <f>TEXT(Table1[[#This Row],[Order Date]],"yyyy")</f>
        <v>2015</v>
      </c>
      <c r="AC1374" s="13">
        <v>42149</v>
      </c>
      <c r="AD1374" s="12">
        <v>5.980000000000004</v>
      </c>
      <c r="AE1374" s="12">
        <v>3</v>
      </c>
      <c r="AF1374" s="12">
        <v>42.35</v>
      </c>
      <c r="AG1374" s="12">
        <v>91286</v>
      </c>
      <c r="AH1374" s="7" t="str">
        <f>IF(COUNTIF(Returns!$A$2:$A$1635,Orders!AG1374)&gt;0,"Returned","Not Returned")</f>
        <v>Not Returned</v>
      </c>
    </row>
    <row r="1375" spans="5:34" ht="12.75" customHeight="1" thickTop="1" thickBot="1">
      <c r="E1375" s="9">
        <v>4321</v>
      </c>
      <c r="F1375" s="2" t="s">
        <v>25</v>
      </c>
      <c r="G1375" s="2">
        <v>0.03</v>
      </c>
      <c r="H1375" s="2">
        <v>6.48</v>
      </c>
      <c r="I1375" s="2">
        <v>8.73</v>
      </c>
      <c r="J1375" s="2">
        <v>2460</v>
      </c>
      <c r="K1375" s="7" t="str">
        <f>IF(COUNTIF(Table1[Customer ID],Table1[[#This Row],[Customer ID]])&gt;1,"Repeat Customer","One-Time Customer")</f>
        <v>Repeat Customer</v>
      </c>
      <c r="L1375" s="2" t="s">
        <v>2313</v>
      </c>
      <c r="M1375" s="2" t="s">
        <v>49</v>
      </c>
      <c r="N1375" s="2" t="s">
        <v>40</v>
      </c>
      <c r="O1375" s="2" t="s">
        <v>29</v>
      </c>
      <c r="P1375" s="2" t="s">
        <v>93</v>
      </c>
      <c r="Q1375" s="2" t="s">
        <v>59</v>
      </c>
      <c r="R1375" s="2" t="s">
        <v>2312</v>
      </c>
      <c r="S1375" s="2">
        <v>0.37</v>
      </c>
      <c r="T1375" s="7">
        <f>Table1[[#This Row],[Profit]]/Table1[[#This Row],[Sales]]</f>
        <v>-0.54938852304797736</v>
      </c>
      <c r="U1375" s="2" t="s">
        <v>33</v>
      </c>
      <c r="V1375" s="2" t="s">
        <v>53</v>
      </c>
      <c r="W1375" s="2" t="s">
        <v>71</v>
      </c>
      <c r="X1375" s="2" t="s">
        <v>90</v>
      </c>
      <c r="Y1375" s="2">
        <v>10035</v>
      </c>
      <c r="Z1375" s="10">
        <v>42007</v>
      </c>
      <c r="AA1375" s="14" t="str">
        <f>TEXT(Table1[[#This Row],[Order Date]],"mmmm")</f>
        <v>January</v>
      </c>
      <c r="AB1375" s="8" t="str">
        <f>TEXT(Table1[[#This Row],[Order Date]],"yyyy")</f>
        <v>2015</v>
      </c>
      <c r="AC1375" s="10">
        <v>42009</v>
      </c>
      <c r="AD1375" s="2">
        <v>-35.04</v>
      </c>
      <c r="AE1375" s="2">
        <v>8</v>
      </c>
      <c r="AF1375" s="2">
        <v>63.78</v>
      </c>
      <c r="AG1375" s="2">
        <v>30785</v>
      </c>
      <c r="AH1375" s="7" t="str">
        <f>IF(COUNTIF(Returns!$A$2:$A$1635,Orders!AG1375)&gt;0,"Returned","Not Returned")</f>
        <v>Not Returned</v>
      </c>
    </row>
    <row r="1376" spans="5:34" ht="12.75" customHeight="1" thickTop="1" thickBot="1">
      <c r="E1376" s="11">
        <v>4322</v>
      </c>
      <c r="F1376" s="12" t="s">
        <v>25</v>
      </c>
      <c r="G1376" s="12">
        <v>7.0000000000000007E-2</v>
      </c>
      <c r="H1376" s="12">
        <v>9.93</v>
      </c>
      <c r="I1376" s="12">
        <v>1.0900000000000001</v>
      </c>
      <c r="J1376" s="12">
        <v>2460</v>
      </c>
      <c r="K1376" s="7" t="str">
        <f>IF(COUNTIF(Table1[Customer ID],Table1[[#This Row],[Customer ID]])&gt;1,"Repeat Customer","One-Time Customer")</f>
        <v>Repeat Customer</v>
      </c>
      <c r="L1376" s="12" t="s">
        <v>2313</v>
      </c>
      <c r="M1376" s="12" t="s">
        <v>49</v>
      </c>
      <c r="N1376" s="12" t="s">
        <v>40</v>
      </c>
      <c r="O1376" s="12" t="s">
        <v>29</v>
      </c>
      <c r="P1376" s="12" t="s">
        <v>30</v>
      </c>
      <c r="Q1376" s="12" t="s">
        <v>31</v>
      </c>
      <c r="R1376" s="12" t="s">
        <v>2314</v>
      </c>
      <c r="S1376" s="12">
        <v>0.43</v>
      </c>
      <c r="T1376" s="7">
        <f>Table1[[#This Row],[Profit]]/Table1[[#This Row],[Sales]]</f>
        <v>0.33110427138460174</v>
      </c>
      <c r="U1376" s="12" t="s">
        <v>33</v>
      </c>
      <c r="V1376" s="12" t="s">
        <v>53</v>
      </c>
      <c r="W1376" s="12" t="s">
        <v>71</v>
      </c>
      <c r="X1376" s="12" t="s">
        <v>90</v>
      </c>
      <c r="Y1376" s="12">
        <v>10035</v>
      </c>
      <c r="Z1376" s="13">
        <v>42007</v>
      </c>
      <c r="AA1376" s="14" t="str">
        <f>TEXT(Table1[[#This Row],[Order Date]],"mmmm")</f>
        <v>January</v>
      </c>
      <c r="AB1376" s="8" t="str">
        <f>TEXT(Table1[[#This Row],[Order Date]],"yyyy")</f>
        <v>2015</v>
      </c>
      <c r="AC1376" s="13">
        <v>42010</v>
      </c>
      <c r="AD1376" s="12">
        <v>149.53</v>
      </c>
      <c r="AE1376" s="12">
        <v>46</v>
      </c>
      <c r="AF1376" s="12">
        <v>451.61</v>
      </c>
      <c r="AG1376" s="12">
        <v>30785</v>
      </c>
      <c r="AH1376" s="7" t="str">
        <f>IF(COUNTIF(Returns!$A$2:$A$1635,Orders!AG1376)&gt;0,"Returned","Not Returned")</f>
        <v>Not Returned</v>
      </c>
    </row>
    <row r="1377" spans="5:34" ht="12.75" customHeight="1" thickTop="1" thickBot="1">
      <c r="E1377" s="9">
        <v>25859</v>
      </c>
      <c r="F1377" s="2" t="s">
        <v>25</v>
      </c>
      <c r="G1377" s="2">
        <v>0.09</v>
      </c>
      <c r="H1377" s="2">
        <v>1.74</v>
      </c>
      <c r="I1377" s="2">
        <v>4.08</v>
      </c>
      <c r="J1377" s="2">
        <v>2464</v>
      </c>
      <c r="K1377" s="7" t="str">
        <f>IF(COUNTIF(Table1[Customer ID],Table1[[#This Row],[Customer ID]])&gt;1,"Repeat Customer","One-Time Customer")</f>
        <v>Repeat Customer</v>
      </c>
      <c r="L1377" s="2" t="s">
        <v>2315</v>
      </c>
      <c r="M1377" s="2" t="s">
        <v>27</v>
      </c>
      <c r="N1377" s="2" t="s">
        <v>114</v>
      </c>
      <c r="O1377" s="2" t="s">
        <v>41</v>
      </c>
      <c r="P1377" s="2" t="s">
        <v>50</v>
      </c>
      <c r="Q1377" s="2" t="s">
        <v>51</v>
      </c>
      <c r="R1377" s="2" t="s">
        <v>219</v>
      </c>
      <c r="S1377" s="2">
        <v>0.53</v>
      </c>
      <c r="T1377" s="7">
        <f>Table1[[#This Row],[Profit]]/Table1[[#This Row],[Sales]]</f>
        <v>58.430547550432273</v>
      </c>
      <c r="U1377" s="2" t="s">
        <v>33</v>
      </c>
      <c r="V1377" s="2" t="s">
        <v>136</v>
      </c>
      <c r="W1377" s="2" t="s">
        <v>171</v>
      </c>
      <c r="X1377" s="2" t="s">
        <v>2316</v>
      </c>
      <c r="Y1377" s="2">
        <v>71111</v>
      </c>
      <c r="Z1377" s="10">
        <v>42135</v>
      </c>
      <c r="AA1377" s="14" t="str">
        <f>TEXT(Table1[[#This Row],[Order Date]],"mmmm")</f>
        <v>May</v>
      </c>
      <c r="AB1377" s="8" t="str">
        <f>TEXT(Table1[[#This Row],[Order Date]],"yyyy")</f>
        <v>2015</v>
      </c>
      <c r="AC1377" s="10">
        <v>42137</v>
      </c>
      <c r="AD1377" s="2">
        <v>608.26199999999994</v>
      </c>
      <c r="AE1377" s="2">
        <v>4</v>
      </c>
      <c r="AF1377" s="2">
        <v>10.41</v>
      </c>
      <c r="AG1377" s="2">
        <v>88713</v>
      </c>
      <c r="AH1377" s="7" t="str">
        <f>IF(COUNTIF(Returns!$A$2:$A$1635,Orders!AG1377)&gt;0,"Returned","Not Returned")</f>
        <v>Not Returned</v>
      </c>
    </row>
    <row r="1378" spans="5:34" ht="12.75" customHeight="1" thickTop="1" thickBot="1">
      <c r="E1378" s="11">
        <v>25860</v>
      </c>
      <c r="F1378" s="12" t="s">
        <v>25</v>
      </c>
      <c r="G1378" s="12">
        <v>0.08</v>
      </c>
      <c r="H1378" s="12">
        <v>227.55</v>
      </c>
      <c r="I1378" s="12">
        <v>32.479999999999997</v>
      </c>
      <c r="J1378" s="12">
        <v>2464</v>
      </c>
      <c r="K1378" s="7" t="str">
        <f>IF(COUNTIF(Table1[Customer ID],Table1[[#This Row],[Customer ID]])&gt;1,"Repeat Customer","One-Time Customer")</f>
        <v>Repeat Customer</v>
      </c>
      <c r="L1378" s="12" t="s">
        <v>2315</v>
      </c>
      <c r="M1378" s="12" t="s">
        <v>39</v>
      </c>
      <c r="N1378" s="12" t="s">
        <v>114</v>
      </c>
      <c r="O1378" s="12" t="s">
        <v>41</v>
      </c>
      <c r="P1378" s="12" t="s">
        <v>152</v>
      </c>
      <c r="Q1378" s="12" t="s">
        <v>121</v>
      </c>
      <c r="R1378" s="12" t="s">
        <v>2317</v>
      </c>
      <c r="S1378" s="12">
        <v>0.68</v>
      </c>
      <c r="T1378" s="7">
        <f>Table1[[#This Row],[Profit]]/Table1[[#This Row],[Sales]]</f>
        <v>-0.20008478263921059</v>
      </c>
      <c r="U1378" s="12" t="s">
        <v>33</v>
      </c>
      <c r="V1378" s="12" t="s">
        <v>136</v>
      </c>
      <c r="W1378" s="12" t="s">
        <v>171</v>
      </c>
      <c r="X1378" s="12" t="s">
        <v>2316</v>
      </c>
      <c r="Y1378" s="12">
        <v>71111</v>
      </c>
      <c r="Z1378" s="13">
        <v>42135</v>
      </c>
      <c r="AA1378" s="14" t="str">
        <f>TEXT(Table1[[#This Row],[Order Date]],"mmmm")</f>
        <v>May</v>
      </c>
      <c r="AB1378" s="8" t="str">
        <f>TEXT(Table1[[#This Row],[Order Date]],"yyyy")</f>
        <v>2015</v>
      </c>
      <c r="AC1378" s="13">
        <v>42135</v>
      </c>
      <c r="AD1378" s="12">
        <v>-570.16960000000006</v>
      </c>
      <c r="AE1378" s="12">
        <v>16</v>
      </c>
      <c r="AF1378" s="12">
        <v>2849.64</v>
      </c>
      <c r="AG1378" s="12">
        <v>88713</v>
      </c>
      <c r="AH1378" s="7" t="str">
        <f>IF(COUNTIF(Returns!$A$2:$A$1635,Orders!AG1378)&gt;0,"Returned","Not Returned")</f>
        <v>Not Returned</v>
      </c>
    </row>
    <row r="1379" spans="5:34" ht="12.75" customHeight="1" thickTop="1" thickBot="1">
      <c r="E1379" s="9">
        <v>25807</v>
      </c>
      <c r="F1379" s="2" t="s">
        <v>37</v>
      </c>
      <c r="G1379" s="2">
        <v>0.05</v>
      </c>
      <c r="H1379" s="2">
        <v>6.28</v>
      </c>
      <c r="I1379" s="2">
        <v>5.36</v>
      </c>
      <c r="J1379" s="2">
        <v>2464</v>
      </c>
      <c r="K1379" s="7" t="str">
        <f>IF(COUNTIF(Table1[Customer ID],Table1[[#This Row],[Customer ID]])&gt;1,"Repeat Customer","One-Time Customer")</f>
        <v>Repeat Customer</v>
      </c>
      <c r="L1379" s="2" t="s">
        <v>2315</v>
      </c>
      <c r="M1379" s="2" t="s">
        <v>49</v>
      </c>
      <c r="N1379" s="2" t="s">
        <v>114</v>
      </c>
      <c r="O1379" s="2" t="s">
        <v>29</v>
      </c>
      <c r="P1379" s="2" t="s">
        <v>109</v>
      </c>
      <c r="Q1379" s="2" t="s">
        <v>59</v>
      </c>
      <c r="R1379" s="2" t="s">
        <v>2318</v>
      </c>
      <c r="S1379" s="2">
        <v>0.4</v>
      </c>
      <c r="T1379" s="7">
        <f>Table1[[#This Row],[Profit]]/Table1[[#This Row],[Sales]]</f>
        <v>3.3596214511041014E-2</v>
      </c>
      <c r="U1379" s="2" t="s">
        <v>33</v>
      </c>
      <c r="V1379" s="2" t="s">
        <v>136</v>
      </c>
      <c r="W1379" s="2" t="s">
        <v>171</v>
      </c>
      <c r="X1379" s="2" t="s">
        <v>2316</v>
      </c>
      <c r="Y1379" s="2">
        <v>71111</v>
      </c>
      <c r="Z1379" s="10">
        <v>42024</v>
      </c>
      <c r="AA1379" s="14" t="str">
        <f>TEXT(Table1[[#This Row],[Order Date]],"mmmm")</f>
        <v>January</v>
      </c>
      <c r="AB1379" s="8" t="str">
        <f>TEXT(Table1[[#This Row],[Order Date]],"yyyy")</f>
        <v>2015</v>
      </c>
      <c r="AC1379" s="10">
        <v>42027</v>
      </c>
      <c r="AD1379" s="2">
        <v>1.278</v>
      </c>
      <c r="AE1379" s="2">
        <v>6</v>
      </c>
      <c r="AF1379" s="2">
        <v>38.04</v>
      </c>
      <c r="AG1379" s="2">
        <v>88714</v>
      </c>
      <c r="AH1379" s="7" t="str">
        <f>IF(COUNTIF(Returns!$A$2:$A$1635,Orders!AG1379)&gt;0,"Returned","Not Returned")</f>
        <v>Not Returned</v>
      </c>
    </row>
    <row r="1380" spans="5:34" ht="12.75" customHeight="1" thickTop="1" thickBot="1">
      <c r="E1380" s="11">
        <v>25808</v>
      </c>
      <c r="F1380" s="12" t="s">
        <v>37</v>
      </c>
      <c r="G1380" s="12">
        <v>0.04</v>
      </c>
      <c r="H1380" s="12">
        <v>3.08</v>
      </c>
      <c r="I1380" s="12">
        <v>0.99</v>
      </c>
      <c r="J1380" s="12">
        <v>2464</v>
      </c>
      <c r="K1380" s="7" t="str">
        <f>IF(COUNTIF(Table1[Customer ID],Table1[[#This Row],[Customer ID]])&gt;1,"Repeat Customer","One-Time Customer")</f>
        <v>Repeat Customer</v>
      </c>
      <c r="L1380" s="12" t="s">
        <v>2315</v>
      </c>
      <c r="M1380" s="12" t="s">
        <v>49</v>
      </c>
      <c r="N1380" s="12" t="s">
        <v>114</v>
      </c>
      <c r="O1380" s="12" t="s">
        <v>29</v>
      </c>
      <c r="P1380" s="12" t="s">
        <v>134</v>
      </c>
      <c r="Q1380" s="12" t="s">
        <v>59</v>
      </c>
      <c r="R1380" s="12" t="s">
        <v>1994</v>
      </c>
      <c r="S1380" s="12">
        <v>0.37</v>
      </c>
      <c r="T1380" s="7">
        <f>Table1[[#This Row],[Profit]]/Table1[[#This Row],[Sales]]</f>
        <v>9.9762520573712656</v>
      </c>
      <c r="U1380" s="12" t="s">
        <v>33</v>
      </c>
      <c r="V1380" s="12" t="s">
        <v>136</v>
      </c>
      <c r="W1380" s="12" t="s">
        <v>171</v>
      </c>
      <c r="X1380" s="12" t="s">
        <v>2316</v>
      </c>
      <c r="Y1380" s="12">
        <v>71111</v>
      </c>
      <c r="Z1380" s="13">
        <v>42024</v>
      </c>
      <c r="AA1380" s="14" t="str">
        <f>TEXT(Table1[[#This Row],[Order Date]],"mmmm")</f>
        <v>January</v>
      </c>
      <c r="AB1380" s="8" t="str">
        <f>TEXT(Table1[[#This Row],[Order Date]],"yyyy")</f>
        <v>2015</v>
      </c>
      <c r="AC1380" s="13">
        <v>42025</v>
      </c>
      <c r="AD1380" s="12">
        <v>424.28999999999996</v>
      </c>
      <c r="AE1380" s="12">
        <v>14</v>
      </c>
      <c r="AF1380" s="12">
        <v>42.53</v>
      </c>
      <c r="AG1380" s="12">
        <v>88714</v>
      </c>
      <c r="AH1380" s="7" t="str">
        <f>IF(COUNTIF(Returns!$A$2:$A$1635,Orders!AG1380)&gt;0,"Returned","Not Returned")</f>
        <v>Not Returned</v>
      </c>
    </row>
    <row r="1381" spans="5:34" ht="12.75" customHeight="1" thickTop="1" thickBot="1">
      <c r="E1381" s="9">
        <v>22580</v>
      </c>
      <c r="F1381" s="2" t="s">
        <v>56</v>
      </c>
      <c r="G1381" s="2">
        <v>0.04</v>
      </c>
      <c r="H1381" s="2">
        <v>2.08</v>
      </c>
      <c r="I1381" s="2">
        <v>1.49</v>
      </c>
      <c r="J1381" s="2">
        <v>2466</v>
      </c>
      <c r="K1381" s="7" t="str">
        <f>IF(COUNTIF(Table1[Customer ID],Table1[[#This Row],[Customer ID]])&gt;1,"Repeat Customer","One-Time Customer")</f>
        <v>Repeat Customer</v>
      </c>
      <c r="L1381" s="2" t="s">
        <v>2319</v>
      </c>
      <c r="M1381" s="2" t="s">
        <v>49</v>
      </c>
      <c r="N1381" s="2" t="s">
        <v>28</v>
      </c>
      <c r="O1381" s="2" t="s">
        <v>29</v>
      </c>
      <c r="P1381" s="2" t="s">
        <v>109</v>
      </c>
      <c r="Q1381" s="2" t="s">
        <v>59</v>
      </c>
      <c r="R1381" s="2" t="s">
        <v>1350</v>
      </c>
      <c r="S1381" s="2">
        <v>0.36</v>
      </c>
      <c r="T1381" s="7">
        <f>Table1[[#This Row],[Profit]]/Table1[[#This Row],[Sales]]</f>
        <v>-0.25183209207853757</v>
      </c>
      <c r="U1381" s="2" t="s">
        <v>33</v>
      </c>
      <c r="V1381" s="2" t="s">
        <v>61</v>
      </c>
      <c r="W1381" s="2" t="s">
        <v>300</v>
      </c>
      <c r="X1381" s="2" t="s">
        <v>2320</v>
      </c>
      <c r="Y1381" s="2">
        <v>49783</v>
      </c>
      <c r="Z1381" s="10">
        <v>42062</v>
      </c>
      <c r="AA1381" s="14" t="str">
        <f>TEXT(Table1[[#This Row],[Order Date]],"mmmm")</f>
        <v>February</v>
      </c>
      <c r="AB1381" s="8" t="str">
        <f>TEXT(Table1[[#This Row],[Order Date]],"yyyy")</f>
        <v>2015</v>
      </c>
      <c r="AC1381" s="10">
        <v>42063</v>
      </c>
      <c r="AD1381" s="2">
        <v>-3.71956</v>
      </c>
      <c r="AE1381" s="2">
        <v>7</v>
      </c>
      <c r="AF1381" s="2">
        <v>14.77</v>
      </c>
      <c r="AG1381" s="2">
        <v>88136</v>
      </c>
      <c r="AH1381" s="7" t="str">
        <f>IF(COUNTIF(Returns!$A$2:$A$1635,Orders!AG1381)&gt;0,"Returned","Not Returned")</f>
        <v>Not Returned</v>
      </c>
    </row>
    <row r="1382" spans="5:34" ht="12.75" customHeight="1" thickTop="1" thickBot="1">
      <c r="E1382" s="11">
        <v>22582</v>
      </c>
      <c r="F1382" s="12" t="s">
        <v>56</v>
      </c>
      <c r="G1382" s="12">
        <v>0.02</v>
      </c>
      <c r="H1382" s="12">
        <v>53.98</v>
      </c>
      <c r="I1382" s="12">
        <v>5.5</v>
      </c>
      <c r="J1382" s="12">
        <v>2466</v>
      </c>
      <c r="K1382" s="7" t="str">
        <f>IF(COUNTIF(Table1[Customer ID],Table1[[#This Row],[Customer ID]])&gt;1,"Repeat Customer","One-Time Customer")</f>
        <v>Repeat Customer</v>
      </c>
      <c r="L1382" s="12" t="s">
        <v>2319</v>
      </c>
      <c r="M1382" s="12" t="s">
        <v>27</v>
      </c>
      <c r="N1382" s="12" t="s">
        <v>28</v>
      </c>
      <c r="O1382" s="12" t="s">
        <v>77</v>
      </c>
      <c r="P1382" s="12" t="s">
        <v>180</v>
      </c>
      <c r="Q1382" s="12" t="s">
        <v>59</v>
      </c>
      <c r="R1382" s="12" t="s">
        <v>2321</v>
      </c>
      <c r="S1382" s="12">
        <v>0.62</v>
      </c>
      <c r="T1382" s="7">
        <f>Table1[[#This Row],[Profit]]/Table1[[#This Row],[Sales]]</f>
        <v>0.23263751055141108</v>
      </c>
      <c r="U1382" s="12" t="s">
        <v>33</v>
      </c>
      <c r="V1382" s="12" t="s">
        <v>61</v>
      </c>
      <c r="W1382" s="12" t="s">
        <v>300</v>
      </c>
      <c r="X1382" s="12" t="s">
        <v>2320</v>
      </c>
      <c r="Y1382" s="12">
        <v>49783</v>
      </c>
      <c r="Z1382" s="13">
        <v>42062</v>
      </c>
      <c r="AA1382" s="14" t="str">
        <f>TEXT(Table1[[#This Row],[Order Date]],"mmmm")</f>
        <v>February</v>
      </c>
      <c r="AB1382" s="8" t="str">
        <f>TEXT(Table1[[#This Row],[Order Date]],"yyyy")</f>
        <v>2015</v>
      </c>
      <c r="AC1382" s="13">
        <v>42063</v>
      </c>
      <c r="AD1382" s="12">
        <v>101.97200000000001</v>
      </c>
      <c r="AE1382" s="12">
        <v>8</v>
      </c>
      <c r="AF1382" s="12">
        <v>438.33</v>
      </c>
      <c r="AG1382" s="12">
        <v>88136</v>
      </c>
      <c r="AH1382" s="7" t="str">
        <f>IF(COUNTIF(Returns!$A$2:$A$1635,Orders!AG1382)&gt;0,"Returned","Not Returned")</f>
        <v>Not Returned</v>
      </c>
    </row>
    <row r="1383" spans="5:34" ht="12.75" customHeight="1" thickTop="1" thickBot="1">
      <c r="E1383" s="9">
        <v>22583</v>
      </c>
      <c r="F1383" s="2" t="s">
        <v>56</v>
      </c>
      <c r="G1383" s="2">
        <v>0.05</v>
      </c>
      <c r="H1383" s="2">
        <v>4.9800000000000004</v>
      </c>
      <c r="I1383" s="2">
        <v>5.0199999999999996</v>
      </c>
      <c r="J1383" s="2">
        <v>2466</v>
      </c>
      <c r="K1383" s="7" t="str">
        <f>IF(COUNTIF(Table1[Customer ID],Table1[[#This Row],[Customer ID]])&gt;1,"Repeat Customer","One-Time Customer")</f>
        <v>Repeat Customer</v>
      </c>
      <c r="L1383" s="2" t="s">
        <v>2319</v>
      </c>
      <c r="M1383" s="2" t="s">
        <v>49</v>
      </c>
      <c r="N1383" s="2" t="s">
        <v>28</v>
      </c>
      <c r="O1383" s="2" t="s">
        <v>29</v>
      </c>
      <c r="P1383" s="2" t="s">
        <v>93</v>
      </c>
      <c r="Q1383" s="2" t="s">
        <v>59</v>
      </c>
      <c r="R1383" s="2" t="s">
        <v>2322</v>
      </c>
      <c r="S1383" s="2">
        <v>0.38</v>
      </c>
      <c r="T1383" s="7">
        <f>Table1[[#This Row],[Profit]]/Table1[[#This Row],[Sales]]</f>
        <v>-0.43649435843610596</v>
      </c>
      <c r="U1383" s="2" t="s">
        <v>33</v>
      </c>
      <c r="V1383" s="2" t="s">
        <v>61</v>
      </c>
      <c r="W1383" s="2" t="s">
        <v>300</v>
      </c>
      <c r="X1383" s="2" t="s">
        <v>2320</v>
      </c>
      <c r="Y1383" s="2">
        <v>49783</v>
      </c>
      <c r="Z1383" s="10">
        <v>42062</v>
      </c>
      <c r="AA1383" s="14" t="str">
        <f>TEXT(Table1[[#This Row],[Order Date]],"mmmm")</f>
        <v>February</v>
      </c>
      <c r="AB1383" s="8" t="str">
        <f>TEXT(Table1[[#This Row],[Order Date]],"yyyy")</f>
        <v>2015</v>
      </c>
      <c r="AC1383" s="10">
        <v>42062</v>
      </c>
      <c r="AD1383" s="2">
        <v>-16.634799999999998</v>
      </c>
      <c r="AE1383" s="2">
        <v>7</v>
      </c>
      <c r="AF1383" s="2">
        <v>38.11</v>
      </c>
      <c r="AG1383" s="2">
        <v>88136</v>
      </c>
      <c r="AH1383" s="7" t="str">
        <f>IF(COUNTIF(Returns!$A$2:$A$1635,Orders!AG1383)&gt;0,"Returned","Not Returned")</f>
        <v>Not Returned</v>
      </c>
    </row>
    <row r="1384" spans="5:34" ht="12.75" customHeight="1" thickTop="1" thickBot="1">
      <c r="E1384" s="11">
        <v>19766</v>
      </c>
      <c r="F1384" s="12" t="s">
        <v>47</v>
      </c>
      <c r="G1384" s="12">
        <v>0.09</v>
      </c>
      <c r="H1384" s="12">
        <v>58.1</v>
      </c>
      <c r="I1384" s="12">
        <v>1.49</v>
      </c>
      <c r="J1384" s="12">
        <v>2468</v>
      </c>
      <c r="K1384" s="7" t="str">
        <f>IF(COUNTIF(Table1[Customer ID],Table1[[#This Row],[Customer ID]])&gt;1,"Repeat Customer","One-Time Customer")</f>
        <v>Repeat Customer</v>
      </c>
      <c r="L1384" s="12" t="s">
        <v>2323</v>
      </c>
      <c r="M1384" s="12" t="s">
        <v>27</v>
      </c>
      <c r="N1384" s="12" t="s">
        <v>40</v>
      </c>
      <c r="O1384" s="12" t="s">
        <v>29</v>
      </c>
      <c r="P1384" s="12" t="s">
        <v>109</v>
      </c>
      <c r="Q1384" s="12" t="s">
        <v>59</v>
      </c>
      <c r="R1384" s="12" t="s">
        <v>283</v>
      </c>
      <c r="S1384" s="12">
        <v>0.38</v>
      </c>
      <c r="T1384" s="7">
        <f>Table1[[#This Row],[Profit]]/Table1[[#This Row],[Sales]]</f>
        <v>4.5187654903812104</v>
      </c>
      <c r="U1384" s="12" t="s">
        <v>33</v>
      </c>
      <c r="V1384" s="12" t="s">
        <v>136</v>
      </c>
      <c r="W1384" s="12" t="s">
        <v>322</v>
      </c>
      <c r="X1384" s="12" t="s">
        <v>2324</v>
      </c>
      <c r="Y1384" s="12">
        <v>28144</v>
      </c>
      <c r="Z1384" s="13">
        <v>42121</v>
      </c>
      <c r="AA1384" s="14" t="str">
        <f>TEXT(Table1[[#This Row],[Order Date]],"mmmm")</f>
        <v>April</v>
      </c>
      <c r="AB1384" s="8" t="str">
        <f>TEXT(Table1[[#This Row],[Order Date]],"yyyy")</f>
        <v>2015</v>
      </c>
      <c r="AC1384" s="13">
        <v>42123</v>
      </c>
      <c r="AD1384" s="12">
        <v>765.75</v>
      </c>
      <c r="AE1384" s="12">
        <v>3</v>
      </c>
      <c r="AF1384" s="12">
        <v>169.46</v>
      </c>
      <c r="AG1384" s="12">
        <v>88135</v>
      </c>
      <c r="AH1384" s="7" t="str">
        <f>IF(COUNTIF(Returns!$A$2:$A$1635,Orders!AG1384)&gt;0,"Returned","Not Returned")</f>
        <v>Not Returned</v>
      </c>
    </row>
    <row r="1385" spans="5:34" ht="12.75" customHeight="1" thickTop="1" thickBot="1">
      <c r="E1385" s="9">
        <v>18684</v>
      </c>
      <c r="F1385" s="2" t="s">
        <v>47</v>
      </c>
      <c r="G1385" s="2">
        <v>0.04</v>
      </c>
      <c r="H1385" s="2">
        <v>65.989999999999995</v>
      </c>
      <c r="I1385" s="2">
        <v>8.99</v>
      </c>
      <c r="J1385" s="2">
        <v>2468</v>
      </c>
      <c r="K1385" s="7" t="str">
        <f>IF(COUNTIF(Table1[Customer ID],Table1[[#This Row],[Customer ID]])&gt;1,"Repeat Customer","One-Time Customer")</f>
        <v>Repeat Customer</v>
      </c>
      <c r="L1385" s="2" t="s">
        <v>2323</v>
      </c>
      <c r="M1385" s="2" t="s">
        <v>49</v>
      </c>
      <c r="N1385" s="2" t="s">
        <v>28</v>
      </c>
      <c r="O1385" s="2" t="s">
        <v>77</v>
      </c>
      <c r="P1385" s="2" t="s">
        <v>78</v>
      </c>
      <c r="Q1385" s="2" t="s">
        <v>59</v>
      </c>
      <c r="R1385" s="2" t="s">
        <v>1665</v>
      </c>
      <c r="S1385" s="2">
        <v>0.55000000000000004</v>
      </c>
      <c r="T1385" s="7">
        <f>Table1[[#This Row],[Profit]]/Table1[[#This Row],[Sales]]</f>
        <v>-0.4623997681383441</v>
      </c>
      <c r="U1385" s="2" t="s">
        <v>33</v>
      </c>
      <c r="V1385" s="2" t="s">
        <v>136</v>
      </c>
      <c r="W1385" s="2" t="s">
        <v>322</v>
      </c>
      <c r="X1385" s="2" t="s">
        <v>2324</v>
      </c>
      <c r="Y1385" s="2">
        <v>28144</v>
      </c>
      <c r="Z1385" s="10">
        <v>42076</v>
      </c>
      <c r="AA1385" s="14" t="str">
        <f>TEXT(Table1[[#This Row],[Order Date]],"mmmm")</f>
        <v>March</v>
      </c>
      <c r="AB1385" s="8" t="str">
        <f>TEXT(Table1[[#This Row],[Order Date]],"yyyy")</f>
        <v>2015</v>
      </c>
      <c r="AC1385" s="10">
        <v>42077</v>
      </c>
      <c r="AD1385" s="2">
        <v>-335.041</v>
      </c>
      <c r="AE1385" s="2">
        <v>13</v>
      </c>
      <c r="AF1385" s="2">
        <v>724.57</v>
      </c>
      <c r="AG1385" s="2">
        <v>88137</v>
      </c>
      <c r="AH1385" s="7" t="str">
        <f>IF(COUNTIF(Returns!$A$2:$A$1635,Orders!AG1385)&gt;0,"Returned","Not Returned")</f>
        <v>Not Returned</v>
      </c>
    </row>
    <row r="1386" spans="5:34" ht="12.75" customHeight="1" thickTop="1" thickBot="1">
      <c r="E1386" s="11">
        <v>26057</v>
      </c>
      <c r="F1386" s="12" t="s">
        <v>106</v>
      </c>
      <c r="G1386" s="12">
        <v>0.1</v>
      </c>
      <c r="H1386" s="12">
        <v>4.91</v>
      </c>
      <c r="I1386" s="12">
        <v>0.5</v>
      </c>
      <c r="J1386" s="12">
        <v>2472</v>
      </c>
      <c r="K1386" s="7" t="str">
        <f>IF(COUNTIF(Table1[Customer ID],Table1[[#This Row],[Customer ID]])&gt;1,"Repeat Customer","One-Time Customer")</f>
        <v>One-Time Customer</v>
      </c>
      <c r="L1386" s="12" t="s">
        <v>2325</v>
      </c>
      <c r="M1386" s="12" t="s">
        <v>27</v>
      </c>
      <c r="N1386" s="12" t="s">
        <v>40</v>
      </c>
      <c r="O1386" s="12" t="s">
        <v>29</v>
      </c>
      <c r="P1386" s="12" t="s">
        <v>134</v>
      </c>
      <c r="Q1386" s="12" t="s">
        <v>59</v>
      </c>
      <c r="R1386" s="12" t="s">
        <v>163</v>
      </c>
      <c r="S1386" s="12">
        <v>0.36</v>
      </c>
      <c r="T1386" s="7">
        <f>Table1[[#This Row],[Profit]]/Table1[[#This Row],[Sales]]</f>
        <v>0.69</v>
      </c>
      <c r="U1386" s="12" t="s">
        <v>33</v>
      </c>
      <c r="V1386" s="12" t="s">
        <v>61</v>
      </c>
      <c r="W1386" s="12" t="s">
        <v>178</v>
      </c>
      <c r="X1386" s="12" t="s">
        <v>2326</v>
      </c>
      <c r="Y1386" s="12">
        <v>60432</v>
      </c>
      <c r="Z1386" s="13">
        <v>42056</v>
      </c>
      <c r="AA1386" s="14" t="str">
        <f>TEXT(Table1[[#This Row],[Order Date]],"mmmm")</f>
        <v>February</v>
      </c>
      <c r="AB1386" s="8" t="str">
        <f>TEXT(Table1[[#This Row],[Order Date]],"yyyy")</f>
        <v>2015</v>
      </c>
      <c r="AC1386" s="13">
        <v>42056</v>
      </c>
      <c r="AD1386" s="12">
        <v>35.279699999999998</v>
      </c>
      <c r="AE1386" s="12">
        <v>10</v>
      </c>
      <c r="AF1386" s="12">
        <v>51.13</v>
      </c>
      <c r="AG1386" s="12">
        <v>86514</v>
      </c>
      <c r="AH1386" s="7" t="str">
        <f>IF(COUNTIF(Returns!$A$2:$A$1635,Orders!AG1386)&gt;0,"Returned","Not Returned")</f>
        <v>Not Returned</v>
      </c>
    </row>
    <row r="1387" spans="5:34" ht="12.75" customHeight="1" thickTop="1" thickBot="1">
      <c r="E1387" s="9">
        <v>24584</v>
      </c>
      <c r="F1387" s="2" t="s">
        <v>47</v>
      </c>
      <c r="G1387" s="2">
        <v>7.0000000000000007E-2</v>
      </c>
      <c r="H1387" s="2">
        <v>5.18</v>
      </c>
      <c r="I1387" s="2">
        <v>5.74</v>
      </c>
      <c r="J1387" s="2">
        <v>2481</v>
      </c>
      <c r="K1387" s="7" t="str">
        <f>IF(COUNTIF(Table1[Customer ID],Table1[[#This Row],[Customer ID]])&gt;1,"Repeat Customer","One-Time Customer")</f>
        <v>One-Time Customer</v>
      </c>
      <c r="L1387" s="2" t="s">
        <v>2327</v>
      </c>
      <c r="M1387" s="2" t="s">
        <v>27</v>
      </c>
      <c r="N1387" s="2" t="s">
        <v>28</v>
      </c>
      <c r="O1387" s="2" t="s">
        <v>29</v>
      </c>
      <c r="P1387" s="2" t="s">
        <v>109</v>
      </c>
      <c r="Q1387" s="2" t="s">
        <v>59</v>
      </c>
      <c r="R1387" s="2" t="s">
        <v>875</v>
      </c>
      <c r="S1387" s="2">
        <v>0.36</v>
      </c>
      <c r="T1387" s="7">
        <f>Table1[[#This Row],[Profit]]/Table1[[#This Row],[Sales]]</f>
        <v>-2.3619394548423562</v>
      </c>
      <c r="U1387" s="2" t="s">
        <v>33</v>
      </c>
      <c r="V1387" s="2" t="s">
        <v>136</v>
      </c>
      <c r="W1387" s="2" t="s">
        <v>171</v>
      </c>
      <c r="X1387" s="2" t="s">
        <v>1479</v>
      </c>
      <c r="Y1387" s="2">
        <v>70506</v>
      </c>
      <c r="Z1387" s="10">
        <v>42100</v>
      </c>
      <c r="AA1387" s="14" t="str">
        <f>TEXT(Table1[[#This Row],[Order Date]],"mmmm")</f>
        <v>April</v>
      </c>
      <c r="AB1387" s="8" t="str">
        <f>TEXT(Table1[[#This Row],[Order Date]],"yyyy")</f>
        <v>2015</v>
      </c>
      <c r="AC1387" s="10">
        <v>42102</v>
      </c>
      <c r="AD1387" s="2">
        <v>-188.03399999999999</v>
      </c>
      <c r="AE1387" s="2">
        <v>14</v>
      </c>
      <c r="AF1387" s="2">
        <v>79.61</v>
      </c>
      <c r="AG1387" s="2">
        <v>91000</v>
      </c>
      <c r="AH1387" s="7" t="str">
        <f>IF(COUNTIF(Returns!$A$2:$A$1635,Orders!AG1387)&gt;0,"Returned","Not Returned")</f>
        <v>Not Returned</v>
      </c>
    </row>
    <row r="1388" spans="5:34" ht="12.75" customHeight="1" thickTop="1" thickBot="1">
      <c r="E1388" s="11">
        <v>24568</v>
      </c>
      <c r="F1388" s="12" t="s">
        <v>56</v>
      </c>
      <c r="G1388" s="12">
        <v>0.05</v>
      </c>
      <c r="H1388" s="12">
        <v>6.48</v>
      </c>
      <c r="I1388" s="12">
        <v>7.91</v>
      </c>
      <c r="J1388" s="12">
        <v>2484</v>
      </c>
      <c r="K1388" s="7" t="str">
        <f>IF(COUNTIF(Table1[Customer ID],Table1[[#This Row],[Customer ID]])&gt;1,"Repeat Customer","One-Time Customer")</f>
        <v>Repeat Customer</v>
      </c>
      <c r="L1388" s="12" t="s">
        <v>2328</v>
      </c>
      <c r="M1388" s="12" t="s">
        <v>49</v>
      </c>
      <c r="N1388" s="12" t="s">
        <v>28</v>
      </c>
      <c r="O1388" s="12" t="s">
        <v>29</v>
      </c>
      <c r="P1388" s="12" t="s">
        <v>93</v>
      </c>
      <c r="Q1388" s="12" t="s">
        <v>59</v>
      </c>
      <c r="R1388" s="12" t="s">
        <v>2254</v>
      </c>
      <c r="S1388" s="12">
        <v>0.37</v>
      </c>
      <c r="T1388" s="7">
        <f>Table1[[#This Row],[Profit]]/Table1[[#This Row],[Sales]]</f>
        <v>2.9286480589144466</v>
      </c>
      <c r="U1388" s="12" t="s">
        <v>33</v>
      </c>
      <c r="V1388" s="12" t="s">
        <v>136</v>
      </c>
      <c r="W1388" s="12" t="s">
        <v>362</v>
      </c>
      <c r="X1388" s="12" t="s">
        <v>2329</v>
      </c>
      <c r="Y1388" s="12">
        <v>33881</v>
      </c>
      <c r="Z1388" s="13">
        <v>42076</v>
      </c>
      <c r="AA1388" s="14" t="str">
        <f>TEXT(Table1[[#This Row],[Order Date]],"mmmm")</f>
        <v>March</v>
      </c>
      <c r="AB1388" s="8" t="str">
        <f>TEXT(Table1[[#This Row],[Order Date]],"yyyy")</f>
        <v>2015</v>
      </c>
      <c r="AC1388" s="13">
        <v>42077</v>
      </c>
      <c r="AD1388" s="12">
        <v>322.12199999999996</v>
      </c>
      <c r="AE1388" s="12">
        <v>16</v>
      </c>
      <c r="AF1388" s="12">
        <v>109.99</v>
      </c>
      <c r="AG1388" s="12">
        <v>88998</v>
      </c>
      <c r="AH1388" s="7" t="str">
        <f>IF(COUNTIF(Returns!$A$2:$A$1635,Orders!AG1388)&gt;0,"Returned","Not Returned")</f>
        <v>Not Returned</v>
      </c>
    </row>
    <row r="1389" spans="5:34" ht="12.75" customHeight="1" thickTop="1" thickBot="1">
      <c r="E1389" s="9">
        <v>24569</v>
      </c>
      <c r="F1389" s="2" t="s">
        <v>56</v>
      </c>
      <c r="G1389" s="2">
        <v>0.03</v>
      </c>
      <c r="H1389" s="2">
        <v>111.03</v>
      </c>
      <c r="I1389" s="2">
        <v>8.64</v>
      </c>
      <c r="J1389" s="2">
        <v>2484</v>
      </c>
      <c r="K1389" s="7" t="str">
        <f>IF(COUNTIF(Table1[Customer ID],Table1[[#This Row],[Customer ID]])&gt;1,"Repeat Customer","One-Time Customer")</f>
        <v>Repeat Customer</v>
      </c>
      <c r="L1389" s="2" t="s">
        <v>2328</v>
      </c>
      <c r="M1389" s="2" t="s">
        <v>49</v>
      </c>
      <c r="N1389" s="2" t="s">
        <v>28</v>
      </c>
      <c r="O1389" s="2" t="s">
        <v>29</v>
      </c>
      <c r="P1389" s="2" t="s">
        <v>141</v>
      </c>
      <c r="Q1389" s="2" t="s">
        <v>59</v>
      </c>
      <c r="R1389" s="2" t="s">
        <v>2330</v>
      </c>
      <c r="S1389" s="2">
        <v>0.78</v>
      </c>
      <c r="T1389" s="7">
        <f>Table1[[#This Row],[Profit]]/Table1[[#This Row],[Sales]]</f>
        <v>0.40721237168377544</v>
      </c>
      <c r="U1389" s="2" t="s">
        <v>33</v>
      </c>
      <c r="V1389" s="2" t="s">
        <v>136</v>
      </c>
      <c r="W1389" s="2" t="s">
        <v>362</v>
      </c>
      <c r="X1389" s="2" t="s">
        <v>2329</v>
      </c>
      <c r="Y1389" s="2">
        <v>33881</v>
      </c>
      <c r="Z1389" s="10">
        <v>42076</v>
      </c>
      <c r="AA1389" s="14" t="str">
        <f>TEXT(Table1[[#This Row],[Order Date]],"mmmm")</f>
        <v>March</v>
      </c>
      <c r="AB1389" s="8" t="str">
        <f>TEXT(Table1[[#This Row],[Order Date]],"yyyy")</f>
        <v>2015</v>
      </c>
      <c r="AC1389" s="10">
        <v>42077</v>
      </c>
      <c r="AD1389" s="2">
        <v>366.53999999999996</v>
      </c>
      <c r="AE1389" s="2">
        <v>8</v>
      </c>
      <c r="AF1389" s="2">
        <v>900.12</v>
      </c>
      <c r="AG1389" s="2">
        <v>88998</v>
      </c>
      <c r="AH1389" s="7" t="str">
        <f>IF(COUNTIF(Returns!$A$2:$A$1635,Orders!AG1389)&gt;0,"Returned","Not Returned")</f>
        <v>Not Returned</v>
      </c>
    </row>
    <row r="1390" spans="5:34" ht="12.75" customHeight="1" thickTop="1" thickBot="1">
      <c r="E1390" s="11">
        <v>22028</v>
      </c>
      <c r="F1390" s="12" t="s">
        <v>25</v>
      </c>
      <c r="G1390" s="12">
        <v>0.02</v>
      </c>
      <c r="H1390" s="12">
        <v>71.37</v>
      </c>
      <c r="I1390" s="12">
        <v>69</v>
      </c>
      <c r="J1390" s="12">
        <v>2486</v>
      </c>
      <c r="K1390" s="7" t="str">
        <f>IF(COUNTIF(Table1[Customer ID],Table1[[#This Row],[Customer ID]])&gt;1,"Repeat Customer","One-Time Customer")</f>
        <v>Repeat Customer</v>
      </c>
      <c r="L1390" s="12" t="s">
        <v>2331</v>
      </c>
      <c r="M1390" s="12" t="s">
        <v>49</v>
      </c>
      <c r="N1390" s="12" t="s">
        <v>58</v>
      </c>
      <c r="O1390" s="12" t="s">
        <v>41</v>
      </c>
      <c r="P1390" s="12" t="s">
        <v>152</v>
      </c>
      <c r="Q1390" s="12" t="s">
        <v>236</v>
      </c>
      <c r="R1390" s="12" t="s">
        <v>2221</v>
      </c>
      <c r="S1390" s="12">
        <v>0.68</v>
      </c>
      <c r="T1390" s="7">
        <f>Table1[[#This Row],[Profit]]/Table1[[#This Row],[Sales]]</f>
        <v>-1.8513088123895296</v>
      </c>
      <c r="U1390" s="12" t="s">
        <v>33</v>
      </c>
      <c r="V1390" s="12" t="s">
        <v>136</v>
      </c>
      <c r="W1390" s="12" t="s">
        <v>387</v>
      </c>
      <c r="X1390" s="12" t="s">
        <v>2332</v>
      </c>
      <c r="Y1390" s="12">
        <v>30458</v>
      </c>
      <c r="Z1390" s="13">
        <v>42041</v>
      </c>
      <c r="AA1390" s="14" t="str">
        <f>TEXT(Table1[[#This Row],[Order Date]],"mmmm")</f>
        <v>February</v>
      </c>
      <c r="AB1390" s="8" t="str">
        <f>TEXT(Table1[[#This Row],[Order Date]],"yyyy")</f>
        <v>2015</v>
      </c>
      <c r="AC1390" s="13">
        <v>42042</v>
      </c>
      <c r="AD1390" s="12">
        <v>-439.90800000000002</v>
      </c>
      <c r="AE1390" s="12">
        <v>4</v>
      </c>
      <c r="AF1390" s="12">
        <v>237.62</v>
      </c>
      <c r="AG1390" s="12">
        <v>91414</v>
      </c>
      <c r="AH1390" s="7" t="str">
        <f>IF(COUNTIF(Returns!$A$2:$A$1635,Orders!AG1390)&gt;0,"Returned","Not Returned")</f>
        <v>Not Returned</v>
      </c>
    </row>
    <row r="1391" spans="5:34" ht="12.75" customHeight="1" thickTop="1" thickBot="1">
      <c r="E1391" s="9">
        <v>22029</v>
      </c>
      <c r="F1391" s="2" t="s">
        <v>25</v>
      </c>
      <c r="G1391" s="2">
        <v>0.03</v>
      </c>
      <c r="H1391" s="2">
        <v>205.99</v>
      </c>
      <c r="I1391" s="2">
        <v>8.99</v>
      </c>
      <c r="J1391" s="2">
        <v>2486</v>
      </c>
      <c r="K1391" s="7" t="str">
        <f>IF(COUNTIF(Table1[Customer ID],Table1[[#This Row],[Customer ID]])&gt;1,"Repeat Customer","One-Time Customer")</f>
        <v>Repeat Customer</v>
      </c>
      <c r="L1391" s="2" t="s">
        <v>2331</v>
      </c>
      <c r="M1391" s="2" t="s">
        <v>27</v>
      </c>
      <c r="N1391" s="2" t="s">
        <v>58</v>
      </c>
      <c r="O1391" s="2" t="s">
        <v>77</v>
      </c>
      <c r="P1391" s="2" t="s">
        <v>78</v>
      </c>
      <c r="Q1391" s="2" t="s">
        <v>59</v>
      </c>
      <c r="R1391" s="2" t="s">
        <v>1542</v>
      </c>
      <c r="S1391" s="2">
        <v>0.6</v>
      </c>
      <c r="T1391" s="7">
        <f>Table1[[#This Row],[Profit]]/Table1[[#This Row],[Sales]]</f>
        <v>6.1654914408797188</v>
      </c>
      <c r="U1391" s="2" t="s">
        <v>33</v>
      </c>
      <c r="V1391" s="2" t="s">
        <v>136</v>
      </c>
      <c r="W1391" s="2" t="s">
        <v>387</v>
      </c>
      <c r="X1391" s="2" t="s">
        <v>2332</v>
      </c>
      <c r="Y1391" s="2">
        <v>30458</v>
      </c>
      <c r="Z1391" s="10">
        <v>42041</v>
      </c>
      <c r="AA1391" s="14" t="str">
        <f>TEXT(Table1[[#This Row],[Order Date]],"mmmm")</f>
        <v>February</v>
      </c>
      <c r="AB1391" s="8" t="str">
        <f>TEXT(Table1[[#This Row],[Order Date]],"yyyy")</f>
        <v>2015</v>
      </c>
      <c r="AC1391" s="10">
        <v>42043</v>
      </c>
      <c r="AD1391" s="2">
        <v>1087.7159999999999</v>
      </c>
      <c r="AE1391" s="2">
        <v>1</v>
      </c>
      <c r="AF1391" s="2">
        <v>176.42</v>
      </c>
      <c r="AG1391" s="2">
        <v>91414</v>
      </c>
      <c r="AH1391" s="7" t="str">
        <f>IF(COUNTIF(Returns!$A$2:$A$1635,Orders!AG1391)&gt;0,"Returned","Not Returned")</f>
        <v>Not Returned</v>
      </c>
    </row>
    <row r="1392" spans="5:34" ht="12.75" customHeight="1" thickTop="1" thickBot="1">
      <c r="E1392" s="11">
        <v>23495</v>
      </c>
      <c r="F1392" s="12" t="s">
        <v>106</v>
      </c>
      <c r="G1392" s="12">
        <v>0</v>
      </c>
      <c r="H1392" s="12">
        <v>180.98</v>
      </c>
      <c r="I1392" s="12">
        <v>30</v>
      </c>
      <c r="J1392" s="12">
        <v>2486</v>
      </c>
      <c r="K1392" s="7" t="str">
        <f>IF(COUNTIF(Table1[Customer ID],Table1[[#This Row],[Customer ID]])&gt;1,"Repeat Customer","One-Time Customer")</f>
        <v>Repeat Customer</v>
      </c>
      <c r="L1392" s="12" t="s">
        <v>2331</v>
      </c>
      <c r="M1392" s="12" t="s">
        <v>39</v>
      </c>
      <c r="N1392" s="12" t="s">
        <v>58</v>
      </c>
      <c r="O1392" s="12" t="s">
        <v>41</v>
      </c>
      <c r="P1392" s="12" t="s">
        <v>42</v>
      </c>
      <c r="Q1392" s="12" t="s">
        <v>43</v>
      </c>
      <c r="R1392" s="12" t="s">
        <v>1886</v>
      </c>
      <c r="S1392" s="12">
        <v>0.69</v>
      </c>
      <c r="T1392" s="7">
        <f>Table1[[#This Row],[Profit]]/Table1[[#This Row],[Sales]]</f>
        <v>4.4161676646706591E-3</v>
      </c>
      <c r="U1392" s="12" t="s">
        <v>33</v>
      </c>
      <c r="V1392" s="12" t="s">
        <v>136</v>
      </c>
      <c r="W1392" s="12" t="s">
        <v>387</v>
      </c>
      <c r="X1392" s="12" t="s">
        <v>2332</v>
      </c>
      <c r="Y1392" s="12">
        <v>30458</v>
      </c>
      <c r="Z1392" s="13">
        <v>42038</v>
      </c>
      <c r="AA1392" s="14" t="str">
        <f>TEXT(Table1[[#This Row],[Order Date]],"mmmm")</f>
        <v>February</v>
      </c>
      <c r="AB1392" s="8" t="str">
        <f>TEXT(Table1[[#This Row],[Order Date]],"yyyy")</f>
        <v>2015</v>
      </c>
      <c r="AC1392" s="13">
        <v>42040</v>
      </c>
      <c r="AD1392" s="12">
        <v>9.2040000000000006</v>
      </c>
      <c r="AE1392" s="12">
        <v>11</v>
      </c>
      <c r="AF1392" s="12">
        <v>2084.16</v>
      </c>
      <c r="AG1392" s="12">
        <v>91416</v>
      </c>
      <c r="AH1392" s="7" t="str">
        <f>IF(COUNTIF(Returns!$A$2:$A$1635,Orders!AG1392)&gt;0,"Returned","Not Returned")</f>
        <v>Not Returned</v>
      </c>
    </row>
    <row r="1393" spans="5:34" ht="12.75" customHeight="1" thickTop="1" thickBot="1">
      <c r="E1393" s="9">
        <v>23983</v>
      </c>
      <c r="F1393" s="2" t="s">
        <v>37</v>
      </c>
      <c r="G1393" s="2">
        <v>0.04</v>
      </c>
      <c r="H1393" s="2">
        <v>3.08</v>
      </c>
      <c r="I1393" s="2">
        <v>0.99</v>
      </c>
      <c r="J1393" s="2">
        <v>2487</v>
      </c>
      <c r="K1393" s="7" t="str">
        <f>IF(COUNTIF(Table1[Customer ID],Table1[[#This Row],[Customer ID]])&gt;1,"Repeat Customer","One-Time Customer")</f>
        <v>Repeat Customer</v>
      </c>
      <c r="L1393" s="2" t="s">
        <v>2333</v>
      </c>
      <c r="M1393" s="2" t="s">
        <v>49</v>
      </c>
      <c r="N1393" s="2" t="s">
        <v>58</v>
      </c>
      <c r="O1393" s="2" t="s">
        <v>29</v>
      </c>
      <c r="P1393" s="2" t="s">
        <v>134</v>
      </c>
      <c r="Q1393" s="2" t="s">
        <v>59</v>
      </c>
      <c r="R1393" s="2" t="s">
        <v>1994</v>
      </c>
      <c r="S1393" s="2">
        <v>0.37</v>
      </c>
      <c r="T1393" s="7">
        <f>Table1[[#This Row],[Profit]]/Table1[[#This Row],[Sales]]</f>
        <v>5.9222114720110577</v>
      </c>
      <c r="U1393" s="2" t="s">
        <v>33</v>
      </c>
      <c r="V1393" s="2" t="s">
        <v>136</v>
      </c>
      <c r="W1393" s="2" t="s">
        <v>387</v>
      </c>
      <c r="X1393" s="2" t="s">
        <v>2334</v>
      </c>
      <c r="Y1393" s="2">
        <v>30084</v>
      </c>
      <c r="Z1393" s="10">
        <v>42175</v>
      </c>
      <c r="AA1393" s="14" t="str">
        <f>TEXT(Table1[[#This Row],[Order Date]],"mmmm")</f>
        <v>June</v>
      </c>
      <c r="AB1393" s="8" t="str">
        <f>TEXT(Table1[[#This Row],[Order Date]],"yyyy")</f>
        <v>2015</v>
      </c>
      <c r="AC1393" s="10">
        <v>42176</v>
      </c>
      <c r="AD1393" s="2">
        <v>257.08319999999998</v>
      </c>
      <c r="AE1393" s="2">
        <v>14</v>
      </c>
      <c r="AF1393" s="2">
        <v>43.41</v>
      </c>
      <c r="AG1393" s="2">
        <v>91415</v>
      </c>
      <c r="AH1393" s="7" t="str">
        <f>IF(COUNTIF(Returns!$A$2:$A$1635,Orders!AG1393)&gt;0,"Returned","Not Returned")</f>
        <v>Not Returned</v>
      </c>
    </row>
    <row r="1394" spans="5:34" ht="12.75" customHeight="1" thickTop="1" thickBot="1">
      <c r="E1394" s="11">
        <v>23984</v>
      </c>
      <c r="F1394" s="12" t="s">
        <v>37</v>
      </c>
      <c r="G1394" s="12">
        <v>0.1</v>
      </c>
      <c r="H1394" s="12">
        <v>2.78</v>
      </c>
      <c r="I1394" s="12">
        <v>1.25</v>
      </c>
      <c r="J1394" s="12">
        <v>2487</v>
      </c>
      <c r="K1394" s="7" t="str">
        <f>IF(COUNTIF(Table1[Customer ID],Table1[[#This Row],[Customer ID]])&gt;1,"Repeat Customer","One-Time Customer")</f>
        <v>Repeat Customer</v>
      </c>
      <c r="L1394" s="12" t="s">
        <v>2333</v>
      </c>
      <c r="M1394" s="12" t="s">
        <v>49</v>
      </c>
      <c r="N1394" s="12" t="s">
        <v>58</v>
      </c>
      <c r="O1394" s="12" t="s">
        <v>29</v>
      </c>
      <c r="P1394" s="12" t="s">
        <v>30</v>
      </c>
      <c r="Q1394" s="12" t="s">
        <v>31</v>
      </c>
      <c r="R1394" s="12" t="s">
        <v>2206</v>
      </c>
      <c r="S1394" s="12">
        <v>0.59</v>
      </c>
      <c r="T1394" s="7">
        <f>Table1[[#This Row],[Profit]]/Table1[[#This Row],[Sales]]</f>
        <v>1.6919431279620853E-2</v>
      </c>
      <c r="U1394" s="12" t="s">
        <v>33</v>
      </c>
      <c r="V1394" s="12" t="s">
        <v>136</v>
      </c>
      <c r="W1394" s="12" t="s">
        <v>387</v>
      </c>
      <c r="X1394" s="12" t="s">
        <v>2334</v>
      </c>
      <c r="Y1394" s="12">
        <v>30084</v>
      </c>
      <c r="Z1394" s="13">
        <v>42175</v>
      </c>
      <c r="AA1394" s="14" t="str">
        <f>TEXT(Table1[[#This Row],[Order Date]],"mmmm")</f>
        <v>June</v>
      </c>
      <c r="AB1394" s="8" t="str">
        <f>TEXT(Table1[[#This Row],[Order Date]],"yyyy")</f>
        <v>2015</v>
      </c>
      <c r="AC1394" s="13">
        <v>42176</v>
      </c>
      <c r="AD1394" s="12">
        <v>0.7854000000000001</v>
      </c>
      <c r="AE1394" s="12">
        <v>18</v>
      </c>
      <c r="AF1394" s="12">
        <v>46.42</v>
      </c>
      <c r="AG1394" s="12">
        <v>91415</v>
      </c>
      <c r="AH1394" s="7" t="str">
        <f>IF(COUNTIF(Returns!$A$2:$A$1635,Orders!AG1394)&gt;0,"Returned","Not Returned")</f>
        <v>Not Returned</v>
      </c>
    </row>
    <row r="1395" spans="5:34" ht="12.75" customHeight="1" thickTop="1" thickBot="1">
      <c r="E1395" s="9">
        <v>24476</v>
      </c>
      <c r="F1395" s="2" t="s">
        <v>37</v>
      </c>
      <c r="G1395" s="2">
        <v>0.02</v>
      </c>
      <c r="H1395" s="2">
        <v>136.97999999999999</v>
      </c>
      <c r="I1395" s="2">
        <v>24.49</v>
      </c>
      <c r="J1395" s="2">
        <v>2487</v>
      </c>
      <c r="K1395" s="7" t="str">
        <f>IF(COUNTIF(Table1[Customer ID],Table1[[#This Row],[Customer ID]])&gt;1,"Repeat Customer","One-Time Customer")</f>
        <v>Repeat Customer</v>
      </c>
      <c r="L1395" s="2" t="s">
        <v>2333</v>
      </c>
      <c r="M1395" s="2" t="s">
        <v>27</v>
      </c>
      <c r="N1395" s="2" t="s">
        <v>58</v>
      </c>
      <c r="O1395" s="2" t="s">
        <v>41</v>
      </c>
      <c r="P1395" s="2" t="s">
        <v>50</v>
      </c>
      <c r="Q1395" s="2" t="s">
        <v>236</v>
      </c>
      <c r="R1395" s="2" t="s">
        <v>1648</v>
      </c>
      <c r="S1395" s="2">
        <v>0.59</v>
      </c>
      <c r="T1395" s="7">
        <f>Table1[[#This Row],[Profit]]/Table1[[#This Row],[Sales]]</f>
        <v>7.7619527586660242E-2</v>
      </c>
      <c r="U1395" s="2" t="s">
        <v>33</v>
      </c>
      <c r="V1395" s="2" t="s">
        <v>136</v>
      </c>
      <c r="W1395" s="2" t="s">
        <v>387</v>
      </c>
      <c r="X1395" s="2" t="s">
        <v>2334</v>
      </c>
      <c r="Y1395" s="2">
        <v>30084</v>
      </c>
      <c r="Z1395" s="10">
        <v>42157</v>
      </c>
      <c r="AA1395" s="14" t="str">
        <f>TEXT(Table1[[#This Row],[Order Date]],"mmmm")</f>
        <v>June</v>
      </c>
      <c r="AB1395" s="8" t="str">
        <f>TEXT(Table1[[#This Row],[Order Date]],"yyyy")</f>
        <v>2015</v>
      </c>
      <c r="AC1395" s="10">
        <v>42158</v>
      </c>
      <c r="AD1395" s="2">
        <v>88.56</v>
      </c>
      <c r="AE1395" s="2">
        <v>8</v>
      </c>
      <c r="AF1395" s="2">
        <v>1140.95</v>
      </c>
      <c r="AG1395" s="2">
        <v>91417</v>
      </c>
      <c r="AH1395" s="7" t="str">
        <f>IF(COUNTIF(Returns!$A$2:$A$1635,Orders!AG1395)&gt;0,"Returned","Not Returned")</f>
        <v>Not Returned</v>
      </c>
    </row>
    <row r="1396" spans="5:34" ht="12.75" customHeight="1" thickTop="1" thickBot="1">
      <c r="E1396" s="11">
        <v>20065</v>
      </c>
      <c r="F1396" s="12" t="s">
        <v>25</v>
      </c>
      <c r="G1396" s="12">
        <v>0.08</v>
      </c>
      <c r="H1396" s="12">
        <v>4.91</v>
      </c>
      <c r="I1396" s="12">
        <v>0.5</v>
      </c>
      <c r="J1396" s="12">
        <v>2488</v>
      </c>
      <c r="K1396" s="7" t="str">
        <f>IF(COUNTIF(Table1[Customer ID],Table1[[#This Row],[Customer ID]])&gt;1,"Repeat Customer","One-Time Customer")</f>
        <v>Repeat Customer</v>
      </c>
      <c r="L1396" s="12" t="s">
        <v>2335</v>
      </c>
      <c r="M1396" s="12" t="s">
        <v>49</v>
      </c>
      <c r="N1396" s="12" t="s">
        <v>114</v>
      </c>
      <c r="O1396" s="12" t="s">
        <v>29</v>
      </c>
      <c r="P1396" s="12" t="s">
        <v>134</v>
      </c>
      <c r="Q1396" s="12" t="s">
        <v>59</v>
      </c>
      <c r="R1396" s="12" t="s">
        <v>163</v>
      </c>
      <c r="S1396" s="12">
        <v>0.36</v>
      </c>
      <c r="T1396" s="7">
        <f>Table1[[#This Row],[Profit]]/Table1[[#This Row],[Sales]]</f>
        <v>0.29810260014054818</v>
      </c>
      <c r="U1396" s="12" t="s">
        <v>33</v>
      </c>
      <c r="V1396" s="12" t="s">
        <v>136</v>
      </c>
      <c r="W1396" s="12" t="s">
        <v>958</v>
      </c>
      <c r="X1396" s="12" t="s">
        <v>2336</v>
      </c>
      <c r="Y1396" s="12">
        <v>72023</v>
      </c>
      <c r="Z1396" s="13">
        <v>42103</v>
      </c>
      <c r="AA1396" s="14" t="str">
        <f>TEXT(Table1[[#This Row],[Order Date]],"mmmm")</f>
        <v>April</v>
      </c>
      <c r="AB1396" s="8" t="str">
        <f>TEXT(Table1[[#This Row],[Order Date]],"yyyy")</f>
        <v>2015</v>
      </c>
      <c r="AC1396" s="13">
        <v>42103</v>
      </c>
      <c r="AD1396" s="12">
        <v>12.726000000000001</v>
      </c>
      <c r="AE1396" s="12">
        <v>9</v>
      </c>
      <c r="AF1396" s="12">
        <v>42.69</v>
      </c>
      <c r="AG1396" s="12">
        <v>86887</v>
      </c>
      <c r="AH1396" s="7" t="str">
        <f>IF(COUNTIF(Returns!$A$2:$A$1635,Orders!AG1396)&gt;0,"Returned","Not Returned")</f>
        <v>Not Returned</v>
      </c>
    </row>
    <row r="1397" spans="5:34" ht="12.75" customHeight="1" thickTop="1" thickBot="1">
      <c r="E1397" s="9">
        <v>20066</v>
      </c>
      <c r="F1397" s="2" t="s">
        <v>25</v>
      </c>
      <c r="G1397" s="2">
        <v>0.02</v>
      </c>
      <c r="H1397" s="2">
        <v>28.15</v>
      </c>
      <c r="I1397" s="2">
        <v>6.17</v>
      </c>
      <c r="J1397" s="2">
        <v>2488</v>
      </c>
      <c r="K1397" s="7" t="str">
        <f>IF(COUNTIF(Table1[Customer ID],Table1[[#This Row],[Customer ID]])&gt;1,"Repeat Customer","One-Time Customer")</f>
        <v>Repeat Customer</v>
      </c>
      <c r="L1397" s="2" t="s">
        <v>2335</v>
      </c>
      <c r="M1397" s="2" t="s">
        <v>49</v>
      </c>
      <c r="N1397" s="2" t="s">
        <v>114</v>
      </c>
      <c r="O1397" s="2" t="s">
        <v>29</v>
      </c>
      <c r="P1397" s="2" t="s">
        <v>30</v>
      </c>
      <c r="Q1397" s="2" t="s">
        <v>51</v>
      </c>
      <c r="R1397" s="2" t="s">
        <v>2337</v>
      </c>
      <c r="S1397" s="2">
        <v>0.55000000000000004</v>
      </c>
      <c r="T1397" s="7">
        <f>Table1[[#This Row],[Profit]]/Table1[[#This Row],[Sales]]</f>
        <v>0.49114749091353344</v>
      </c>
      <c r="U1397" s="2" t="s">
        <v>33</v>
      </c>
      <c r="V1397" s="2" t="s">
        <v>136</v>
      </c>
      <c r="W1397" s="2" t="s">
        <v>958</v>
      </c>
      <c r="X1397" s="2" t="s">
        <v>2336</v>
      </c>
      <c r="Y1397" s="2">
        <v>72023</v>
      </c>
      <c r="Z1397" s="10">
        <v>42103</v>
      </c>
      <c r="AA1397" s="14" t="str">
        <f>TEXT(Table1[[#This Row],[Order Date]],"mmmm")</f>
        <v>April</v>
      </c>
      <c r="AB1397" s="8" t="str">
        <f>TEXT(Table1[[#This Row],[Order Date]],"yyyy")</f>
        <v>2015</v>
      </c>
      <c r="AC1397" s="10">
        <v>42104</v>
      </c>
      <c r="AD1397" s="2">
        <v>160.8066</v>
      </c>
      <c r="AE1397" s="2">
        <v>11</v>
      </c>
      <c r="AF1397" s="2">
        <v>327.41000000000003</v>
      </c>
      <c r="AG1397" s="2">
        <v>86887</v>
      </c>
      <c r="AH1397" s="7" t="str">
        <f>IF(COUNTIF(Returns!$A$2:$A$1635,Orders!AG1397)&gt;0,"Returned","Not Returned")</f>
        <v>Not Returned</v>
      </c>
    </row>
    <row r="1398" spans="5:34" ht="12.75" customHeight="1" thickTop="1" thickBot="1">
      <c r="E1398" s="11">
        <v>20602</v>
      </c>
      <c r="F1398" s="12" t="s">
        <v>25</v>
      </c>
      <c r="G1398" s="12">
        <v>0.01</v>
      </c>
      <c r="H1398" s="12">
        <v>2036.48</v>
      </c>
      <c r="I1398" s="12">
        <v>14.7</v>
      </c>
      <c r="J1398" s="12">
        <v>2489</v>
      </c>
      <c r="K1398" s="7" t="str">
        <f>IF(COUNTIF(Table1[Customer ID],Table1[[#This Row],[Customer ID]])&gt;1,"Repeat Customer","One-Time Customer")</f>
        <v>Repeat Customer</v>
      </c>
      <c r="L1398" s="12" t="s">
        <v>2338</v>
      </c>
      <c r="M1398" s="12" t="s">
        <v>39</v>
      </c>
      <c r="N1398" s="12" t="s">
        <v>114</v>
      </c>
      <c r="O1398" s="12" t="s">
        <v>77</v>
      </c>
      <c r="P1398" s="12" t="s">
        <v>85</v>
      </c>
      <c r="Q1398" s="12" t="s">
        <v>43</v>
      </c>
      <c r="R1398" s="12" t="s">
        <v>633</v>
      </c>
      <c r="S1398" s="12">
        <v>0.55000000000000004</v>
      </c>
      <c r="T1398" s="7">
        <f>Table1[[#This Row],[Profit]]/Table1[[#This Row],[Sales]]</f>
        <v>-0.42165652628576855</v>
      </c>
      <c r="U1398" s="12" t="s">
        <v>33</v>
      </c>
      <c r="V1398" s="12" t="s">
        <v>34</v>
      </c>
      <c r="W1398" s="12" t="s">
        <v>45</v>
      </c>
      <c r="X1398" s="12" t="s">
        <v>695</v>
      </c>
      <c r="Y1398" s="12">
        <v>94521</v>
      </c>
      <c r="Z1398" s="13">
        <v>42046</v>
      </c>
      <c r="AA1398" s="14" t="str">
        <f>TEXT(Table1[[#This Row],[Order Date]],"mmmm")</f>
        <v>February</v>
      </c>
      <c r="AB1398" s="8" t="str">
        <f>TEXT(Table1[[#This Row],[Order Date]],"yyyy")</f>
        <v>2015</v>
      </c>
      <c r="AC1398" s="13">
        <v>42048</v>
      </c>
      <c r="AD1398" s="12">
        <v>-1596.7457999999999</v>
      </c>
      <c r="AE1398" s="12">
        <v>2</v>
      </c>
      <c r="AF1398" s="12">
        <v>3786.84</v>
      </c>
      <c r="AG1398" s="12">
        <v>86883</v>
      </c>
      <c r="AH1398" s="7" t="str">
        <f>IF(COUNTIF(Returns!$A$2:$A$1635,Orders!AG1398)&gt;0,"Returned","Not Returned")</f>
        <v>Not Returned</v>
      </c>
    </row>
    <row r="1399" spans="5:34" ht="12.75" customHeight="1" thickTop="1" thickBot="1">
      <c r="E1399" s="9">
        <v>21212</v>
      </c>
      <c r="F1399" s="2" t="s">
        <v>56</v>
      </c>
      <c r="G1399" s="2">
        <v>0.04</v>
      </c>
      <c r="H1399" s="2">
        <v>419.19</v>
      </c>
      <c r="I1399" s="2">
        <v>19.989999999999998</v>
      </c>
      <c r="J1399" s="2">
        <v>2489</v>
      </c>
      <c r="K1399" s="7" t="str">
        <f>IF(COUNTIF(Table1[Customer ID],Table1[[#This Row],[Customer ID]])&gt;1,"Repeat Customer","One-Time Customer")</f>
        <v>Repeat Customer</v>
      </c>
      <c r="L1399" s="2" t="s">
        <v>2338</v>
      </c>
      <c r="M1399" s="2" t="s">
        <v>49</v>
      </c>
      <c r="N1399" s="2" t="s">
        <v>40</v>
      </c>
      <c r="O1399" s="2" t="s">
        <v>29</v>
      </c>
      <c r="P1399" s="2" t="s">
        <v>141</v>
      </c>
      <c r="Q1399" s="2" t="s">
        <v>59</v>
      </c>
      <c r="R1399" s="2" t="s">
        <v>741</v>
      </c>
      <c r="S1399" s="2">
        <v>0.57999999999999996</v>
      </c>
      <c r="T1399" s="7">
        <f>Table1[[#This Row],[Profit]]/Table1[[#This Row],[Sales]]</f>
        <v>0.69</v>
      </c>
      <c r="U1399" s="2" t="s">
        <v>33</v>
      </c>
      <c r="V1399" s="2" t="s">
        <v>34</v>
      </c>
      <c r="W1399" s="2" t="s">
        <v>45</v>
      </c>
      <c r="X1399" s="2" t="s">
        <v>695</v>
      </c>
      <c r="Y1399" s="2">
        <v>94521</v>
      </c>
      <c r="Z1399" s="10">
        <v>42120</v>
      </c>
      <c r="AA1399" s="14" t="str">
        <f>TEXT(Table1[[#This Row],[Order Date]],"mmmm")</f>
        <v>April</v>
      </c>
      <c r="AB1399" s="8" t="str">
        <f>TEXT(Table1[[#This Row],[Order Date]],"yyyy")</f>
        <v>2015</v>
      </c>
      <c r="AC1399" s="10">
        <v>42121</v>
      </c>
      <c r="AD1399" s="2">
        <v>1388.3558999999998</v>
      </c>
      <c r="AE1399" s="2">
        <v>5</v>
      </c>
      <c r="AF1399" s="2">
        <v>2012.11</v>
      </c>
      <c r="AG1399" s="2">
        <v>86885</v>
      </c>
      <c r="AH1399" s="7" t="str">
        <f>IF(COUNTIF(Returns!$A$2:$A$1635,Orders!AG1399)&gt;0,"Returned","Not Returned")</f>
        <v>Not Returned</v>
      </c>
    </row>
    <row r="1400" spans="5:34" ht="12.75" customHeight="1" thickTop="1" thickBot="1">
      <c r="E1400" s="11">
        <v>21338</v>
      </c>
      <c r="F1400" s="12" t="s">
        <v>37</v>
      </c>
      <c r="G1400" s="12">
        <v>7.0000000000000007E-2</v>
      </c>
      <c r="H1400" s="12">
        <v>65.989999999999995</v>
      </c>
      <c r="I1400" s="12">
        <v>8.8000000000000007</v>
      </c>
      <c r="J1400" s="12">
        <v>2489</v>
      </c>
      <c r="K1400" s="7" t="str">
        <f>IF(COUNTIF(Table1[Customer ID],Table1[[#This Row],[Customer ID]])&gt;1,"Repeat Customer","One-Time Customer")</f>
        <v>Repeat Customer</v>
      </c>
      <c r="L1400" s="12" t="s">
        <v>2338</v>
      </c>
      <c r="M1400" s="12" t="s">
        <v>49</v>
      </c>
      <c r="N1400" s="12" t="s">
        <v>40</v>
      </c>
      <c r="O1400" s="12" t="s">
        <v>77</v>
      </c>
      <c r="P1400" s="12" t="s">
        <v>78</v>
      </c>
      <c r="Q1400" s="12" t="s">
        <v>59</v>
      </c>
      <c r="R1400" s="12" t="s">
        <v>751</v>
      </c>
      <c r="S1400" s="12">
        <v>0.57999999999999996</v>
      </c>
      <c r="T1400" s="7">
        <f>Table1[[#This Row],[Profit]]/Table1[[#This Row],[Sales]]</f>
        <v>0.23287113598778783</v>
      </c>
      <c r="U1400" s="12" t="s">
        <v>33</v>
      </c>
      <c r="V1400" s="12" t="s">
        <v>34</v>
      </c>
      <c r="W1400" s="12" t="s">
        <v>45</v>
      </c>
      <c r="X1400" s="12" t="s">
        <v>695</v>
      </c>
      <c r="Y1400" s="12">
        <v>94521</v>
      </c>
      <c r="Z1400" s="13">
        <v>42016</v>
      </c>
      <c r="AA1400" s="14" t="str">
        <f>TEXT(Table1[[#This Row],[Order Date]],"mmmm")</f>
        <v>January</v>
      </c>
      <c r="AB1400" s="8" t="str">
        <f>TEXT(Table1[[#This Row],[Order Date]],"yyyy")</f>
        <v>2015</v>
      </c>
      <c r="AC1400" s="13">
        <v>42016</v>
      </c>
      <c r="AD1400" s="12">
        <v>109.83600000000001</v>
      </c>
      <c r="AE1400" s="12">
        <v>9</v>
      </c>
      <c r="AF1400" s="12">
        <v>471.66</v>
      </c>
      <c r="AG1400" s="12">
        <v>86886</v>
      </c>
      <c r="AH1400" s="7" t="str">
        <f>IF(COUNTIF(Returns!$A$2:$A$1635,Orders!AG1400)&gt;0,"Returned","Not Returned")</f>
        <v>Not Returned</v>
      </c>
    </row>
    <row r="1401" spans="5:34" ht="12.75" customHeight="1" thickTop="1" thickBot="1">
      <c r="E1401" s="9">
        <v>24856</v>
      </c>
      <c r="F1401" s="2" t="s">
        <v>47</v>
      </c>
      <c r="G1401" s="2">
        <v>0.09</v>
      </c>
      <c r="H1401" s="2">
        <v>348.21</v>
      </c>
      <c r="I1401" s="2">
        <v>40.19</v>
      </c>
      <c r="J1401" s="2">
        <v>2490</v>
      </c>
      <c r="K1401" s="7" t="str">
        <f>IF(COUNTIF(Table1[Customer ID],Table1[[#This Row],[Customer ID]])&gt;1,"Repeat Customer","One-Time Customer")</f>
        <v>Repeat Customer</v>
      </c>
      <c r="L1401" s="2" t="s">
        <v>2339</v>
      </c>
      <c r="M1401" s="2" t="s">
        <v>39</v>
      </c>
      <c r="N1401" s="2" t="s">
        <v>40</v>
      </c>
      <c r="O1401" s="2" t="s">
        <v>41</v>
      </c>
      <c r="P1401" s="2" t="s">
        <v>152</v>
      </c>
      <c r="Q1401" s="2" t="s">
        <v>121</v>
      </c>
      <c r="R1401" s="2" t="s">
        <v>1572</v>
      </c>
      <c r="S1401" s="2">
        <v>0.62</v>
      </c>
      <c r="T1401" s="7">
        <f>Table1[[#This Row],[Profit]]/Table1[[#This Row],[Sales]]</f>
        <v>-0.14159625829812902</v>
      </c>
      <c r="U1401" s="2" t="s">
        <v>33</v>
      </c>
      <c r="V1401" s="2" t="s">
        <v>34</v>
      </c>
      <c r="W1401" s="2" t="s">
        <v>45</v>
      </c>
      <c r="X1401" s="2" t="s">
        <v>2340</v>
      </c>
      <c r="Y1401" s="2">
        <v>92627</v>
      </c>
      <c r="Z1401" s="10">
        <v>42049</v>
      </c>
      <c r="AA1401" s="14" t="str">
        <f>TEXT(Table1[[#This Row],[Order Date]],"mmmm")</f>
        <v>February</v>
      </c>
      <c r="AB1401" s="8" t="str">
        <f>TEXT(Table1[[#This Row],[Order Date]],"yyyy")</f>
        <v>2015</v>
      </c>
      <c r="AC1401" s="10">
        <v>42051</v>
      </c>
      <c r="AD1401" s="2">
        <v>-93.849999999999909</v>
      </c>
      <c r="AE1401" s="2">
        <v>2</v>
      </c>
      <c r="AF1401" s="2">
        <v>662.8</v>
      </c>
      <c r="AG1401" s="2">
        <v>86884</v>
      </c>
      <c r="AH1401" s="7" t="str">
        <f>IF(COUNTIF(Returns!$A$2:$A$1635,Orders!AG1401)&gt;0,"Returned","Not Returned")</f>
        <v>Not Returned</v>
      </c>
    </row>
    <row r="1402" spans="5:34" ht="12.75" customHeight="1" thickTop="1" thickBot="1">
      <c r="E1402" s="11">
        <v>21339</v>
      </c>
      <c r="F1402" s="12" t="s">
        <v>37</v>
      </c>
      <c r="G1402" s="12">
        <v>0</v>
      </c>
      <c r="H1402" s="12">
        <v>10.01</v>
      </c>
      <c r="I1402" s="12">
        <v>1.99</v>
      </c>
      <c r="J1402" s="12">
        <v>2490</v>
      </c>
      <c r="K1402" s="7" t="str">
        <f>IF(COUNTIF(Table1[Customer ID],Table1[[#This Row],[Customer ID]])&gt;1,"Repeat Customer","One-Time Customer")</f>
        <v>Repeat Customer</v>
      </c>
      <c r="L1402" s="12" t="s">
        <v>2339</v>
      </c>
      <c r="M1402" s="12" t="s">
        <v>27</v>
      </c>
      <c r="N1402" s="12" t="s">
        <v>40</v>
      </c>
      <c r="O1402" s="12" t="s">
        <v>77</v>
      </c>
      <c r="P1402" s="12" t="s">
        <v>180</v>
      </c>
      <c r="Q1402" s="12" t="s">
        <v>51</v>
      </c>
      <c r="R1402" s="12" t="s">
        <v>2341</v>
      </c>
      <c r="S1402" s="12">
        <v>0.41</v>
      </c>
      <c r="T1402" s="7">
        <f>Table1[[#This Row],[Profit]]/Table1[[#This Row],[Sales]]</f>
        <v>0.69</v>
      </c>
      <c r="U1402" s="12" t="s">
        <v>33</v>
      </c>
      <c r="V1402" s="12" t="s">
        <v>34</v>
      </c>
      <c r="W1402" s="12" t="s">
        <v>45</v>
      </c>
      <c r="X1402" s="12" t="s">
        <v>2340</v>
      </c>
      <c r="Y1402" s="12">
        <v>92627</v>
      </c>
      <c r="Z1402" s="13">
        <v>42016</v>
      </c>
      <c r="AA1402" s="14" t="str">
        <f>TEXT(Table1[[#This Row],[Order Date]],"mmmm")</f>
        <v>January</v>
      </c>
      <c r="AB1402" s="8" t="str">
        <f>TEXT(Table1[[#This Row],[Order Date]],"yyyy")</f>
        <v>2015</v>
      </c>
      <c r="AC1402" s="13">
        <v>42018</v>
      </c>
      <c r="AD1402" s="12">
        <v>82.703399999999988</v>
      </c>
      <c r="AE1402" s="12">
        <v>11</v>
      </c>
      <c r="AF1402" s="12">
        <v>119.86</v>
      </c>
      <c r="AG1402" s="12">
        <v>86886</v>
      </c>
      <c r="AH1402" s="7" t="str">
        <f>IF(COUNTIF(Returns!$A$2:$A$1635,Orders!AG1402)&gt;0,"Returned","Not Returned")</f>
        <v>Not Returned</v>
      </c>
    </row>
    <row r="1403" spans="5:34" ht="12.75" customHeight="1" thickTop="1" thickBot="1">
      <c r="E1403" s="9">
        <v>6856</v>
      </c>
      <c r="F1403" s="2" t="s">
        <v>47</v>
      </c>
      <c r="G1403" s="2">
        <v>0.09</v>
      </c>
      <c r="H1403" s="2">
        <v>348.21</v>
      </c>
      <c r="I1403" s="2">
        <v>40.19</v>
      </c>
      <c r="J1403" s="2">
        <v>2491</v>
      </c>
      <c r="K1403" s="7" t="str">
        <f>IF(COUNTIF(Table1[Customer ID],Table1[[#This Row],[Customer ID]])&gt;1,"Repeat Customer","One-Time Customer")</f>
        <v>Repeat Customer</v>
      </c>
      <c r="L1403" s="2" t="s">
        <v>2342</v>
      </c>
      <c r="M1403" s="2" t="s">
        <v>39</v>
      </c>
      <c r="N1403" s="2" t="s">
        <v>40</v>
      </c>
      <c r="O1403" s="2" t="s">
        <v>41</v>
      </c>
      <c r="P1403" s="2" t="s">
        <v>152</v>
      </c>
      <c r="Q1403" s="2" t="s">
        <v>121</v>
      </c>
      <c r="R1403" s="2" t="s">
        <v>1572</v>
      </c>
      <c r="S1403" s="2">
        <v>0.62</v>
      </c>
      <c r="T1403" s="7">
        <f>Table1[[#This Row],[Profit]]/Table1[[#This Row],[Sales]]</f>
        <v>-3.5398931054122423E-2</v>
      </c>
      <c r="U1403" s="2" t="s">
        <v>33</v>
      </c>
      <c r="V1403" s="2" t="s">
        <v>34</v>
      </c>
      <c r="W1403" s="2" t="s">
        <v>45</v>
      </c>
      <c r="X1403" s="2" t="s">
        <v>663</v>
      </c>
      <c r="Y1403" s="2">
        <v>90045</v>
      </c>
      <c r="Z1403" s="10">
        <v>42049</v>
      </c>
      <c r="AA1403" s="14" t="str">
        <f>TEXT(Table1[[#This Row],[Order Date]],"mmmm")</f>
        <v>February</v>
      </c>
      <c r="AB1403" s="8" t="str">
        <f>TEXT(Table1[[#This Row],[Order Date]],"yyyy")</f>
        <v>2015</v>
      </c>
      <c r="AC1403" s="10">
        <v>42051</v>
      </c>
      <c r="AD1403" s="2">
        <v>-93.849999999999909</v>
      </c>
      <c r="AE1403" s="2">
        <v>8</v>
      </c>
      <c r="AF1403" s="2">
        <v>2651.21</v>
      </c>
      <c r="AG1403" s="2">
        <v>48836</v>
      </c>
      <c r="AH1403" s="7" t="str">
        <f>IF(COUNTIF(Returns!$A$2:$A$1635,Orders!AG1403)&gt;0,"Returned","Not Returned")</f>
        <v>Not Returned</v>
      </c>
    </row>
    <row r="1404" spans="5:34" ht="12.75" customHeight="1" thickTop="1" thickBot="1">
      <c r="E1404" s="11">
        <v>1617</v>
      </c>
      <c r="F1404" s="12" t="s">
        <v>106</v>
      </c>
      <c r="G1404" s="12">
        <v>0.06</v>
      </c>
      <c r="H1404" s="12">
        <v>4.28</v>
      </c>
      <c r="I1404" s="12">
        <v>0.94</v>
      </c>
      <c r="J1404" s="12">
        <v>2491</v>
      </c>
      <c r="K1404" s="7" t="str">
        <f>IF(COUNTIF(Table1[Customer ID],Table1[[#This Row],[Customer ID]])&gt;1,"Repeat Customer","One-Time Customer")</f>
        <v>Repeat Customer</v>
      </c>
      <c r="L1404" s="12" t="s">
        <v>2342</v>
      </c>
      <c r="M1404" s="12" t="s">
        <v>49</v>
      </c>
      <c r="N1404" s="12" t="s">
        <v>114</v>
      </c>
      <c r="O1404" s="12" t="s">
        <v>29</v>
      </c>
      <c r="P1404" s="12" t="s">
        <v>30</v>
      </c>
      <c r="Q1404" s="12" t="s">
        <v>31</v>
      </c>
      <c r="R1404" s="12" t="s">
        <v>1647</v>
      </c>
      <c r="S1404" s="12">
        <v>0.56000000000000005</v>
      </c>
      <c r="T1404" s="7">
        <f>Table1[[#This Row],[Profit]]/Table1[[#This Row],[Sales]]</f>
        <v>9.4969199178644558E-3</v>
      </c>
      <c r="U1404" s="12" t="s">
        <v>33</v>
      </c>
      <c r="V1404" s="12" t="s">
        <v>34</v>
      </c>
      <c r="W1404" s="12" t="s">
        <v>45</v>
      </c>
      <c r="X1404" s="12" t="s">
        <v>663</v>
      </c>
      <c r="Y1404" s="12">
        <v>90045</v>
      </c>
      <c r="Z1404" s="13">
        <v>42120</v>
      </c>
      <c r="AA1404" s="14" t="str">
        <f>TEXT(Table1[[#This Row],[Order Date]],"mmmm")</f>
        <v>April</v>
      </c>
      <c r="AB1404" s="8" t="str">
        <f>TEXT(Table1[[#This Row],[Order Date]],"yyyy")</f>
        <v>2015</v>
      </c>
      <c r="AC1404" s="13">
        <v>42122</v>
      </c>
      <c r="AD1404" s="12">
        <v>0.36999999999999922</v>
      </c>
      <c r="AE1404" s="12">
        <v>9</v>
      </c>
      <c r="AF1404" s="12">
        <v>38.96</v>
      </c>
      <c r="AG1404" s="12">
        <v>11712</v>
      </c>
      <c r="AH1404" s="7" t="str">
        <f>IF(COUNTIF(Returns!$A$2:$A$1635,Orders!AG1404)&gt;0,"Returned","Not Returned")</f>
        <v>Not Returned</v>
      </c>
    </row>
    <row r="1405" spans="5:34" ht="12.75" customHeight="1" thickTop="1" thickBot="1">
      <c r="E1405" s="9">
        <v>3212</v>
      </c>
      <c r="F1405" s="2" t="s">
        <v>56</v>
      </c>
      <c r="G1405" s="2">
        <v>0.04</v>
      </c>
      <c r="H1405" s="2">
        <v>419.19</v>
      </c>
      <c r="I1405" s="2">
        <v>19.989999999999998</v>
      </c>
      <c r="J1405" s="2">
        <v>2491</v>
      </c>
      <c r="K1405" s="7" t="str">
        <f>IF(COUNTIF(Table1[Customer ID],Table1[[#This Row],[Customer ID]])&gt;1,"Repeat Customer","One-Time Customer")</f>
        <v>Repeat Customer</v>
      </c>
      <c r="L1405" s="2" t="s">
        <v>2342</v>
      </c>
      <c r="M1405" s="2" t="s">
        <v>49</v>
      </c>
      <c r="N1405" s="2" t="s">
        <v>40</v>
      </c>
      <c r="O1405" s="2" t="s">
        <v>29</v>
      </c>
      <c r="P1405" s="2" t="s">
        <v>141</v>
      </c>
      <c r="Q1405" s="2" t="s">
        <v>59</v>
      </c>
      <c r="R1405" s="2" t="s">
        <v>741</v>
      </c>
      <c r="S1405" s="2">
        <v>0.57999999999999996</v>
      </c>
      <c r="T1405" s="7">
        <f>Table1[[#This Row],[Profit]]/Table1[[#This Row],[Sales]]</f>
        <v>0.24199317881082694</v>
      </c>
      <c r="U1405" s="2" t="s">
        <v>33</v>
      </c>
      <c r="V1405" s="2" t="s">
        <v>34</v>
      </c>
      <c r="W1405" s="2" t="s">
        <v>45</v>
      </c>
      <c r="X1405" s="2" t="s">
        <v>663</v>
      </c>
      <c r="Y1405" s="2">
        <v>90045</v>
      </c>
      <c r="Z1405" s="10">
        <v>42120</v>
      </c>
      <c r="AA1405" s="14" t="str">
        <f>TEXT(Table1[[#This Row],[Order Date]],"mmmm")</f>
        <v>April</v>
      </c>
      <c r="AB1405" s="8" t="str">
        <f>TEXT(Table1[[#This Row],[Order Date]],"yyyy")</f>
        <v>2015</v>
      </c>
      <c r="AC1405" s="10">
        <v>42121</v>
      </c>
      <c r="AD1405" s="2">
        <v>1947.67</v>
      </c>
      <c r="AE1405" s="2">
        <v>20</v>
      </c>
      <c r="AF1405" s="2">
        <v>8048.45</v>
      </c>
      <c r="AG1405" s="2">
        <v>23042</v>
      </c>
      <c r="AH1405" s="7" t="str">
        <f>IF(COUNTIF(Returns!$A$2:$A$1635,Orders!AG1405)&gt;0,"Returned","Not Returned")</f>
        <v>Not Returned</v>
      </c>
    </row>
    <row r="1406" spans="5:34" ht="12.75" customHeight="1" thickTop="1" thickBot="1">
      <c r="E1406" s="11">
        <v>3338</v>
      </c>
      <c r="F1406" s="12" t="s">
        <v>37</v>
      </c>
      <c r="G1406" s="12">
        <v>7.0000000000000007E-2</v>
      </c>
      <c r="H1406" s="12">
        <v>65.989999999999995</v>
      </c>
      <c r="I1406" s="12">
        <v>8.8000000000000007</v>
      </c>
      <c r="J1406" s="12">
        <v>2491</v>
      </c>
      <c r="K1406" s="7" t="str">
        <f>IF(COUNTIF(Table1[Customer ID],Table1[[#This Row],[Customer ID]])&gt;1,"Repeat Customer","One-Time Customer")</f>
        <v>Repeat Customer</v>
      </c>
      <c r="L1406" s="12" t="s">
        <v>2342</v>
      </c>
      <c r="M1406" s="12" t="s">
        <v>49</v>
      </c>
      <c r="N1406" s="12" t="s">
        <v>40</v>
      </c>
      <c r="O1406" s="12" t="s">
        <v>77</v>
      </c>
      <c r="P1406" s="12" t="s">
        <v>78</v>
      </c>
      <c r="Q1406" s="12" t="s">
        <v>59</v>
      </c>
      <c r="R1406" s="12" t="s">
        <v>751</v>
      </c>
      <c r="S1406" s="12">
        <v>0.57999999999999996</v>
      </c>
      <c r="T1406" s="7">
        <f>Table1[[#This Row],[Profit]]/Table1[[#This Row],[Sales]]</f>
        <v>5.6644817253987824E-2</v>
      </c>
      <c r="U1406" s="12" t="s">
        <v>33</v>
      </c>
      <c r="V1406" s="12" t="s">
        <v>34</v>
      </c>
      <c r="W1406" s="12" t="s">
        <v>45</v>
      </c>
      <c r="X1406" s="12" t="s">
        <v>663</v>
      </c>
      <c r="Y1406" s="12">
        <v>90045</v>
      </c>
      <c r="Z1406" s="13">
        <v>42016</v>
      </c>
      <c r="AA1406" s="14" t="str">
        <f>TEXT(Table1[[#This Row],[Order Date]],"mmmm")</f>
        <v>January</v>
      </c>
      <c r="AB1406" s="8" t="str">
        <f>TEXT(Table1[[#This Row],[Order Date]],"yyyy")</f>
        <v>2015</v>
      </c>
      <c r="AC1406" s="13">
        <v>42016</v>
      </c>
      <c r="AD1406" s="12">
        <v>109.83600000000001</v>
      </c>
      <c r="AE1406" s="12">
        <v>37</v>
      </c>
      <c r="AF1406" s="12">
        <v>1939.03</v>
      </c>
      <c r="AG1406" s="12">
        <v>23877</v>
      </c>
      <c r="AH1406" s="7" t="str">
        <f>IF(COUNTIF(Returns!$A$2:$A$1635,Orders!AG1406)&gt;0,"Returned","Not Returned")</f>
        <v>Not Returned</v>
      </c>
    </row>
    <row r="1407" spans="5:34" ht="12.75" customHeight="1" thickTop="1" thickBot="1">
      <c r="E1407" s="9">
        <v>3339</v>
      </c>
      <c r="F1407" s="2" t="s">
        <v>37</v>
      </c>
      <c r="G1407" s="2">
        <v>0</v>
      </c>
      <c r="H1407" s="2">
        <v>10.01</v>
      </c>
      <c r="I1407" s="2">
        <v>1.99</v>
      </c>
      <c r="J1407" s="2">
        <v>2491</v>
      </c>
      <c r="K1407" s="7" t="str">
        <f>IF(COUNTIF(Table1[Customer ID],Table1[[#This Row],[Customer ID]])&gt;1,"Repeat Customer","One-Time Customer")</f>
        <v>Repeat Customer</v>
      </c>
      <c r="L1407" s="2" t="s">
        <v>2342</v>
      </c>
      <c r="M1407" s="2" t="s">
        <v>27</v>
      </c>
      <c r="N1407" s="2" t="s">
        <v>40</v>
      </c>
      <c r="O1407" s="2" t="s">
        <v>77</v>
      </c>
      <c r="P1407" s="2" t="s">
        <v>180</v>
      </c>
      <c r="Q1407" s="2" t="s">
        <v>51</v>
      </c>
      <c r="R1407" s="2" t="s">
        <v>2341</v>
      </c>
      <c r="S1407" s="2">
        <v>0.41</v>
      </c>
      <c r="T1407" s="7">
        <f>Table1[[#This Row],[Profit]]/Table1[[#This Row],[Sales]]</f>
        <v>0.27976749776019927</v>
      </c>
      <c r="U1407" s="2" t="s">
        <v>33</v>
      </c>
      <c r="V1407" s="2" t="s">
        <v>34</v>
      </c>
      <c r="W1407" s="2" t="s">
        <v>45</v>
      </c>
      <c r="X1407" s="2" t="s">
        <v>663</v>
      </c>
      <c r="Y1407" s="2">
        <v>90045</v>
      </c>
      <c r="Z1407" s="10">
        <v>42016</v>
      </c>
      <c r="AA1407" s="14" t="str">
        <f>TEXT(Table1[[#This Row],[Order Date]],"mmmm")</f>
        <v>January</v>
      </c>
      <c r="AB1407" s="8" t="str">
        <f>TEXT(Table1[[#This Row],[Order Date]],"yyyy")</f>
        <v>2015</v>
      </c>
      <c r="AC1407" s="10">
        <v>42018</v>
      </c>
      <c r="AD1407" s="2">
        <v>128.03</v>
      </c>
      <c r="AE1407" s="2">
        <v>42</v>
      </c>
      <c r="AF1407" s="2">
        <v>457.63</v>
      </c>
      <c r="AG1407" s="2">
        <v>23877</v>
      </c>
      <c r="AH1407" s="7" t="str">
        <f>IF(COUNTIF(Returns!$A$2:$A$1635,Orders!AG1407)&gt;0,"Returned","Not Returned")</f>
        <v>Not Returned</v>
      </c>
    </row>
    <row r="1408" spans="5:34" ht="12.75" customHeight="1" thickTop="1" thickBot="1">
      <c r="E1408" s="11">
        <v>2065</v>
      </c>
      <c r="F1408" s="12" t="s">
        <v>25</v>
      </c>
      <c r="G1408" s="12">
        <v>0.08</v>
      </c>
      <c r="H1408" s="12">
        <v>4.91</v>
      </c>
      <c r="I1408" s="12">
        <v>0.5</v>
      </c>
      <c r="J1408" s="12">
        <v>2491</v>
      </c>
      <c r="K1408" s="7" t="str">
        <f>IF(COUNTIF(Table1[Customer ID],Table1[[#This Row],[Customer ID]])&gt;1,"Repeat Customer","One-Time Customer")</f>
        <v>Repeat Customer</v>
      </c>
      <c r="L1408" s="12" t="s">
        <v>2342</v>
      </c>
      <c r="M1408" s="12" t="s">
        <v>49</v>
      </c>
      <c r="N1408" s="12" t="s">
        <v>114</v>
      </c>
      <c r="O1408" s="12" t="s">
        <v>29</v>
      </c>
      <c r="P1408" s="12" t="s">
        <v>134</v>
      </c>
      <c r="Q1408" s="12" t="s">
        <v>59</v>
      </c>
      <c r="R1408" s="12" t="s">
        <v>163</v>
      </c>
      <c r="S1408" s="12">
        <v>0.36</v>
      </c>
      <c r="T1408" s="7">
        <f>Table1[[#This Row],[Profit]]/Table1[[#This Row],[Sales]]</f>
        <v>0.18595607613469986</v>
      </c>
      <c r="U1408" s="12" t="s">
        <v>33</v>
      </c>
      <c r="V1408" s="12" t="s">
        <v>34</v>
      </c>
      <c r="W1408" s="12" t="s">
        <v>45</v>
      </c>
      <c r="X1408" s="12" t="s">
        <v>663</v>
      </c>
      <c r="Y1408" s="12">
        <v>90045</v>
      </c>
      <c r="Z1408" s="13">
        <v>42103</v>
      </c>
      <c r="AA1408" s="14" t="str">
        <f>TEXT(Table1[[#This Row],[Order Date]],"mmmm")</f>
        <v>April</v>
      </c>
      <c r="AB1408" s="8" t="str">
        <f>TEXT(Table1[[#This Row],[Order Date]],"yyyy")</f>
        <v>2015</v>
      </c>
      <c r="AC1408" s="13">
        <v>42103</v>
      </c>
      <c r="AD1408" s="12">
        <v>31.751999999999999</v>
      </c>
      <c r="AE1408" s="12">
        <v>36</v>
      </c>
      <c r="AF1408" s="12">
        <v>170.75</v>
      </c>
      <c r="AG1408" s="12">
        <v>14785</v>
      </c>
      <c r="AH1408" s="7" t="str">
        <f>IF(COUNTIF(Returns!$A$2:$A$1635,Orders!AG1408)&gt;0,"Returned","Not Returned")</f>
        <v>Not Returned</v>
      </c>
    </row>
    <row r="1409" spans="5:34" ht="12.75" customHeight="1" thickTop="1" thickBot="1">
      <c r="E1409" s="9">
        <v>2066</v>
      </c>
      <c r="F1409" s="2" t="s">
        <v>25</v>
      </c>
      <c r="G1409" s="2">
        <v>0.02</v>
      </c>
      <c r="H1409" s="2">
        <v>28.15</v>
      </c>
      <c r="I1409" s="2">
        <v>6.17</v>
      </c>
      <c r="J1409" s="2">
        <v>2491</v>
      </c>
      <c r="K1409" s="7" t="str">
        <f>IF(COUNTIF(Table1[Customer ID],Table1[[#This Row],[Customer ID]])&gt;1,"Repeat Customer","One-Time Customer")</f>
        <v>Repeat Customer</v>
      </c>
      <c r="L1409" s="2" t="s">
        <v>2342</v>
      </c>
      <c r="M1409" s="2" t="s">
        <v>49</v>
      </c>
      <c r="N1409" s="2" t="s">
        <v>114</v>
      </c>
      <c r="O1409" s="2" t="s">
        <v>29</v>
      </c>
      <c r="P1409" s="2" t="s">
        <v>30</v>
      </c>
      <c r="Q1409" s="2" t="s">
        <v>51</v>
      </c>
      <c r="R1409" s="2" t="s">
        <v>2337</v>
      </c>
      <c r="S1409" s="2">
        <v>0.55000000000000004</v>
      </c>
      <c r="T1409" s="7">
        <f>Table1[[#This Row],[Profit]]/Table1[[#This Row],[Sales]]</f>
        <v>8.7506532678323451E-2</v>
      </c>
      <c r="U1409" s="2" t="s">
        <v>33</v>
      </c>
      <c r="V1409" s="2" t="s">
        <v>34</v>
      </c>
      <c r="W1409" s="2" t="s">
        <v>45</v>
      </c>
      <c r="X1409" s="2" t="s">
        <v>663</v>
      </c>
      <c r="Y1409" s="2">
        <v>90045</v>
      </c>
      <c r="Z1409" s="10">
        <v>42103</v>
      </c>
      <c r="AA1409" s="14" t="str">
        <f>TEXT(Table1[[#This Row],[Order Date]],"mmmm")</f>
        <v>April</v>
      </c>
      <c r="AB1409" s="8" t="str">
        <f>TEXT(Table1[[#This Row],[Order Date]],"yyyy")</f>
        <v>2015</v>
      </c>
      <c r="AC1409" s="10">
        <v>42104</v>
      </c>
      <c r="AD1409" s="2">
        <v>117.208</v>
      </c>
      <c r="AE1409" s="2">
        <v>45</v>
      </c>
      <c r="AF1409" s="2">
        <v>1339.42</v>
      </c>
      <c r="AG1409" s="2">
        <v>14785</v>
      </c>
      <c r="AH1409" s="7" t="str">
        <f>IF(COUNTIF(Returns!$A$2:$A$1635,Orders!AG1409)&gt;0,"Returned","Not Returned")</f>
        <v>Not Returned</v>
      </c>
    </row>
    <row r="1410" spans="5:34" ht="12.75" customHeight="1" thickTop="1" thickBot="1">
      <c r="E1410" s="11">
        <v>19617</v>
      </c>
      <c r="F1410" s="12" t="s">
        <v>106</v>
      </c>
      <c r="G1410" s="12">
        <v>0.06</v>
      </c>
      <c r="H1410" s="12">
        <v>4.28</v>
      </c>
      <c r="I1410" s="12">
        <v>0.94</v>
      </c>
      <c r="J1410" s="12">
        <v>2495</v>
      </c>
      <c r="K1410" s="7" t="str">
        <f>IF(COUNTIF(Table1[Customer ID],Table1[[#This Row],[Customer ID]])&gt;1,"Repeat Customer","One-Time Customer")</f>
        <v>One-Time Customer</v>
      </c>
      <c r="L1410" s="12" t="s">
        <v>2343</v>
      </c>
      <c r="M1410" s="12" t="s">
        <v>49</v>
      </c>
      <c r="N1410" s="12" t="s">
        <v>114</v>
      </c>
      <c r="O1410" s="12" t="s">
        <v>29</v>
      </c>
      <c r="P1410" s="12" t="s">
        <v>30</v>
      </c>
      <c r="Q1410" s="12" t="s">
        <v>31</v>
      </c>
      <c r="R1410" s="12" t="s">
        <v>1647</v>
      </c>
      <c r="S1410" s="12">
        <v>0.56000000000000005</v>
      </c>
      <c r="T1410" s="7">
        <f>Table1[[#This Row],[Profit]]/Table1[[#This Row],[Sales]]</f>
        <v>4.2725173210161574E-2</v>
      </c>
      <c r="U1410" s="12" t="s">
        <v>33</v>
      </c>
      <c r="V1410" s="12" t="s">
        <v>34</v>
      </c>
      <c r="W1410" s="12" t="s">
        <v>2226</v>
      </c>
      <c r="X1410" s="12" t="s">
        <v>2227</v>
      </c>
      <c r="Y1410" s="12">
        <v>82901</v>
      </c>
      <c r="Z1410" s="13">
        <v>42120</v>
      </c>
      <c r="AA1410" s="14" t="str">
        <f>TEXT(Table1[[#This Row],[Order Date]],"mmmm")</f>
        <v>April</v>
      </c>
      <c r="AB1410" s="8" t="str">
        <f>TEXT(Table1[[#This Row],[Order Date]],"yyyy")</f>
        <v>2015</v>
      </c>
      <c r="AC1410" s="13">
        <v>42122</v>
      </c>
      <c r="AD1410" s="12">
        <v>0.36999999999999922</v>
      </c>
      <c r="AE1410" s="12">
        <v>2</v>
      </c>
      <c r="AF1410" s="12">
        <v>8.66</v>
      </c>
      <c r="AG1410" s="12">
        <v>86885</v>
      </c>
      <c r="AH1410" s="7" t="str">
        <f>IF(COUNTIF(Returns!$A$2:$A$1635,Orders!AG1410)&gt;0,"Returned","Not Returned")</f>
        <v>Not Returned</v>
      </c>
    </row>
    <row r="1411" spans="5:34" ht="12.75" customHeight="1" thickTop="1" thickBot="1">
      <c r="E1411" s="9">
        <v>2296</v>
      </c>
      <c r="F1411" s="2" t="s">
        <v>37</v>
      </c>
      <c r="G1411" s="2">
        <v>0.09</v>
      </c>
      <c r="H1411" s="2">
        <v>355.98</v>
      </c>
      <c r="I1411" s="2">
        <v>58.92</v>
      </c>
      <c r="J1411" s="2">
        <v>2498</v>
      </c>
      <c r="K1411" s="7" t="str">
        <f>IF(COUNTIF(Table1[Customer ID],Table1[[#This Row],[Customer ID]])&gt;1,"Repeat Customer","One-Time Customer")</f>
        <v>Repeat Customer</v>
      </c>
      <c r="L1411" s="2" t="s">
        <v>2344</v>
      </c>
      <c r="M1411" s="2" t="s">
        <v>39</v>
      </c>
      <c r="N1411" s="2" t="s">
        <v>28</v>
      </c>
      <c r="O1411" s="2" t="s">
        <v>41</v>
      </c>
      <c r="P1411" s="2" t="s">
        <v>42</v>
      </c>
      <c r="Q1411" s="2" t="s">
        <v>43</v>
      </c>
      <c r="R1411" s="2" t="s">
        <v>1294</v>
      </c>
      <c r="S1411" s="2">
        <v>0.64</v>
      </c>
      <c r="T1411" s="7">
        <f>Table1[[#This Row],[Profit]]/Table1[[#This Row],[Sales]]</f>
        <v>0.11750767198850173</v>
      </c>
      <c r="U1411" s="2" t="s">
        <v>33</v>
      </c>
      <c r="V1411" s="2" t="s">
        <v>34</v>
      </c>
      <c r="W1411" s="2" t="s">
        <v>45</v>
      </c>
      <c r="X1411" s="2" t="s">
        <v>1732</v>
      </c>
      <c r="Y1411" s="2">
        <v>92024</v>
      </c>
      <c r="Z1411" s="10">
        <v>42053</v>
      </c>
      <c r="AA1411" s="14" t="str">
        <f>TEXT(Table1[[#This Row],[Order Date]],"mmmm")</f>
        <v>February</v>
      </c>
      <c r="AB1411" s="8" t="str">
        <f>TEXT(Table1[[#This Row],[Order Date]],"yyyy")</f>
        <v>2015</v>
      </c>
      <c r="AC1411" s="10">
        <v>42055</v>
      </c>
      <c r="AD1411" s="2">
        <v>1240.25</v>
      </c>
      <c r="AE1411" s="2">
        <v>30</v>
      </c>
      <c r="AF1411" s="2">
        <v>10554.63</v>
      </c>
      <c r="AG1411" s="2">
        <v>16547</v>
      </c>
      <c r="AH1411" s="7" t="str">
        <f>IF(COUNTIF(Returns!$A$2:$A$1635,Orders!AG1411)&gt;0,"Returned","Not Returned")</f>
        <v>Not Returned</v>
      </c>
    </row>
    <row r="1412" spans="5:34" ht="12.75" customHeight="1" thickTop="1" thickBot="1">
      <c r="E1412" s="11">
        <v>2297</v>
      </c>
      <c r="F1412" s="12" t="s">
        <v>37</v>
      </c>
      <c r="G1412" s="12">
        <v>0.04</v>
      </c>
      <c r="H1412" s="12">
        <v>218.75</v>
      </c>
      <c r="I1412" s="12">
        <v>69.64</v>
      </c>
      <c r="J1412" s="12">
        <v>2498</v>
      </c>
      <c r="K1412" s="7" t="str">
        <f>IF(COUNTIF(Table1[Customer ID],Table1[[#This Row],[Customer ID]])&gt;1,"Repeat Customer","One-Time Customer")</f>
        <v>Repeat Customer</v>
      </c>
      <c r="L1412" s="12" t="s">
        <v>2344</v>
      </c>
      <c r="M1412" s="12" t="s">
        <v>39</v>
      </c>
      <c r="N1412" s="12" t="s">
        <v>28</v>
      </c>
      <c r="O1412" s="12" t="s">
        <v>41</v>
      </c>
      <c r="P1412" s="12" t="s">
        <v>152</v>
      </c>
      <c r="Q1412" s="12" t="s">
        <v>121</v>
      </c>
      <c r="R1412" s="12" t="s">
        <v>655</v>
      </c>
      <c r="S1412" s="12">
        <v>0.77</v>
      </c>
      <c r="T1412" s="7">
        <f>Table1[[#This Row],[Profit]]/Table1[[#This Row],[Sales]]</f>
        <v>-0.30476669486294328</v>
      </c>
      <c r="U1412" s="12" t="s">
        <v>33</v>
      </c>
      <c r="V1412" s="12" t="s">
        <v>34</v>
      </c>
      <c r="W1412" s="12" t="s">
        <v>45</v>
      </c>
      <c r="X1412" s="12" t="s">
        <v>1732</v>
      </c>
      <c r="Y1412" s="12">
        <v>92024</v>
      </c>
      <c r="Z1412" s="13">
        <v>42053</v>
      </c>
      <c r="AA1412" s="14" t="str">
        <f>TEXT(Table1[[#This Row],[Order Date]],"mmmm")</f>
        <v>February</v>
      </c>
      <c r="AB1412" s="8" t="str">
        <f>TEXT(Table1[[#This Row],[Order Date]],"yyyy")</f>
        <v>2015</v>
      </c>
      <c r="AC1412" s="13">
        <v>42053</v>
      </c>
      <c r="AD1412" s="12">
        <v>-533.23200000000008</v>
      </c>
      <c r="AE1412" s="12">
        <v>8</v>
      </c>
      <c r="AF1412" s="12">
        <v>1749.64</v>
      </c>
      <c r="AG1412" s="12">
        <v>16547</v>
      </c>
      <c r="AH1412" s="7" t="str">
        <f>IF(COUNTIF(Returns!$A$2:$A$1635,Orders!AG1412)&gt;0,"Returned","Not Returned")</f>
        <v>Not Returned</v>
      </c>
    </row>
    <row r="1413" spans="5:34" ht="12.75" customHeight="1" thickTop="1" thickBot="1">
      <c r="E1413" s="9">
        <v>7628</v>
      </c>
      <c r="F1413" s="2" t="s">
        <v>56</v>
      </c>
      <c r="G1413" s="2">
        <v>0.09</v>
      </c>
      <c r="H1413" s="2">
        <v>6.28</v>
      </c>
      <c r="I1413" s="2">
        <v>5.41</v>
      </c>
      <c r="J1413" s="2">
        <v>2498</v>
      </c>
      <c r="K1413" s="7" t="str">
        <f>IF(COUNTIF(Table1[Customer ID],Table1[[#This Row],[Customer ID]])&gt;1,"Repeat Customer","One-Time Customer")</f>
        <v>Repeat Customer</v>
      </c>
      <c r="L1413" s="2" t="s">
        <v>2344</v>
      </c>
      <c r="M1413" s="2" t="s">
        <v>49</v>
      </c>
      <c r="N1413" s="2" t="s">
        <v>58</v>
      </c>
      <c r="O1413" s="2" t="s">
        <v>41</v>
      </c>
      <c r="P1413" s="2" t="s">
        <v>50</v>
      </c>
      <c r="Q1413" s="2" t="s">
        <v>59</v>
      </c>
      <c r="R1413" s="2" t="s">
        <v>1685</v>
      </c>
      <c r="S1413" s="2">
        <v>0.53</v>
      </c>
      <c r="T1413" s="7">
        <f>Table1[[#This Row],[Profit]]/Table1[[#This Row],[Sales]]</f>
        <v>-0.17329769274057402</v>
      </c>
      <c r="U1413" s="2" t="s">
        <v>33</v>
      </c>
      <c r="V1413" s="2" t="s">
        <v>34</v>
      </c>
      <c r="W1413" s="2" t="s">
        <v>45</v>
      </c>
      <c r="X1413" s="2" t="s">
        <v>1732</v>
      </c>
      <c r="Y1413" s="2">
        <v>92024</v>
      </c>
      <c r="Z1413" s="10">
        <v>42037</v>
      </c>
      <c r="AA1413" s="14" t="str">
        <f>TEXT(Table1[[#This Row],[Order Date]],"mmmm")</f>
        <v>February</v>
      </c>
      <c r="AB1413" s="8" t="str">
        <f>TEXT(Table1[[#This Row],[Order Date]],"yyyy")</f>
        <v>2015</v>
      </c>
      <c r="AC1413" s="10">
        <v>42039</v>
      </c>
      <c r="AD1413" s="2">
        <v>-61.59</v>
      </c>
      <c r="AE1413" s="2">
        <v>56</v>
      </c>
      <c r="AF1413" s="2">
        <v>355.4</v>
      </c>
      <c r="AG1413" s="2">
        <v>54567</v>
      </c>
      <c r="AH1413" s="7" t="str">
        <f>IF(COUNTIF(Returns!$A$2:$A$1635,Orders!AG1413)&gt;0,"Returned","Not Returned")</f>
        <v>Not Returned</v>
      </c>
    </row>
    <row r="1414" spans="5:34" ht="12.75" customHeight="1" thickTop="1" thickBot="1">
      <c r="E1414" s="11">
        <v>2768</v>
      </c>
      <c r="F1414" s="12" t="s">
        <v>37</v>
      </c>
      <c r="G1414" s="12">
        <v>0.08</v>
      </c>
      <c r="H1414" s="12">
        <v>1.68</v>
      </c>
      <c r="I1414" s="12">
        <v>1.57</v>
      </c>
      <c r="J1414" s="12">
        <v>2498</v>
      </c>
      <c r="K1414" s="7" t="str">
        <f>IF(COUNTIF(Table1[Customer ID],Table1[[#This Row],[Customer ID]])&gt;1,"Repeat Customer","One-Time Customer")</f>
        <v>Repeat Customer</v>
      </c>
      <c r="L1414" s="12" t="s">
        <v>2344</v>
      </c>
      <c r="M1414" s="12" t="s">
        <v>49</v>
      </c>
      <c r="N1414" s="12" t="s">
        <v>58</v>
      </c>
      <c r="O1414" s="12" t="s">
        <v>29</v>
      </c>
      <c r="P1414" s="12" t="s">
        <v>30</v>
      </c>
      <c r="Q1414" s="12" t="s">
        <v>31</v>
      </c>
      <c r="R1414" s="12" t="s">
        <v>96</v>
      </c>
      <c r="S1414" s="12">
        <v>0.59</v>
      </c>
      <c r="T1414" s="7">
        <f>Table1[[#This Row],[Profit]]/Table1[[#This Row],[Sales]]</f>
        <v>-0.31174170935562145</v>
      </c>
      <c r="U1414" s="12" t="s">
        <v>33</v>
      </c>
      <c r="V1414" s="12" t="s">
        <v>34</v>
      </c>
      <c r="W1414" s="12" t="s">
        <v>45</v>
      </c>
      <c r="X1414" s="12" t="s">
        <v>1732</v>
      </c>
      <c r="Y1414" s="12">
        <v>92024</v>
      </c>
      <c r="Z1414" s="13">
        <v>42040</v>
      </c>
      <c r="AA1414" s="14" t="str">
        <f>TEXT(Table1[[#This Row],[Order Date]],"mmmm")</f>
        <v>February</v>
      </c>
      <c r="AB1414" s="8" t="str">
        <f>TEXT(Table1[[#This Row],[Order Date]],"yyyy")</f>
        <v>2015</v>
      </c>
      <c r="AC1414" s="13">
        <v>42041</v>
      </c>
      <c r="AD1414" s="12">
        <v>-46.25</v>
      </c>
      <c r="AE1414" s="12">
        <v>88</v>
      </c>
      <c r="AF1414" s="12">
        <v>148.36000000000001</v>
      </c>
      <c r="AG1414" s="12">
        <v>20007</v>
      </c>
      <c r="AH1414" s="7" t="str">
        <f>IF(COUNTIF(Returns!$A$2:$A$1635,Orders!AG1414)&gt;0,"Returned","Not Returned")</f>
        <v>Not Returned</v>
      </c>
    </row>
    <row r="1415" spans="5:34" ht="12.75" customHeight="1" thickTop="1" thickBot="1">
      <c r="E1415" s="9">
        <v>20296</v>
      </c>
      <c r="F1415" s="2" t="s">
        <v>37</v>
      </c>
      <c r="G1415" s="2">
        <v>0.09</v>
      </c>
      <c r="H1415" s="2">
        <v>355.98</v>
      </c>
      <c r="I1415" s="2">
        <v>58.92</v>
      </c>
      <c r="J1415" s="2">
        <v>2499</v>
      </c>
      <c r="K1415" s="7" t="str">
        <f>IF(COUNTIF(Table1[Customer ID],Table1[[#This Row],[Customer ID]])&gt;1,"Repeat Customer","One-Time Customer")</f>
        <v>One-Time Customer</v>
      </c>
      <c r="L1415" s="2" t="s">
        <v>2345</v>
      </c>
      <c r="M1415" s="2" t="s">
        <v>39</v>
      </c>
      <c r="N1415" s="2" t="s">
        <v>28</v>
      </c>
      <c r="O1415" s="2" t="s">
        <v>41</v>
      </c>
      <c r="P1415" s="2" t="s">
        <v>42</v>
      </c>
      <c r="Q1415" s="2" t="s">
        <v>43</v>
      </c>
      <c r="R1415" s="2" t="s">
        <v>1294</v>
      </c>
      <c r="S1415" s="2">
        <v>0.64</v>
      </c>
      <c r="T1415" s="7">
        <f>Table1[[#This Row],[Profit]]/Table1[[#This Row],[Sales]]</f>
        <v>0.44065345683354828</v>
      </c>
      <c r="U1415" s="2" t="s">
        <v>33</v>
      </c>
      <c r="V1415" s="2" t="s">
        <v>61</v>
      </c>
      <c r="W1415" s="2" t="s">
        <v>178</v>
      </c>
      <c r="X1415" s="2" t="s">
        <v>2346</v>
      </c>
      <c r="Y1415" s="2">
        <v>60901</v>
      </c>
      <c r="Z1415" s="10">
        <v>42053</v>
      </c>
      <c r="AA1415" s="14" t="str">
        <f>TEXT(Table1[[#This Row],[Order Date]],"mmmm")</f>
        <v>February</v>
      </c>
      <c r="AB1415" s="8" t="str">
        <f>TEXT(Table1[[#This Row],[Order Date]],"yyyy")</f>
        <v>2015</v>
      </c>
      <c r="AC1415" s="10">
        <v>42055</v>
      </c>
      <c r="AD1415" s="2">
        <v>1240.25</v>
      </c>
      <c r="AE1415" s="2">
        <v>8</v>
      </c>
      <c r="AF1415" s="2">
        <v>2814.57</v>
      </c>
      <c r="AG1415" s="2">
        <v>88319</v>
      </c>
      <c r="AH1415" s="7" t="str">
        <f>IF(COUNTIF(Returns!$A$2:$A$1635,Orders!AG1415)&gt;0,"Returned","Not Returned")</f>
        <v>Not Returned</v>
      </c>
    </row>
    <row r="1416" spans="5:34" ht="12.75" customHeight="1" thickTop="1" thickBot="1">
      <c r="E1416" s="11">
        <v>25628</v>
      </c>
      <c r="F1416" s="12" t="s">
        <v>56</v>
      </c>
      <c r="G1416" s="12">
        <v>0.09</v>
      </c>
      <c r="H1416" s="12">
        <v>6.28</v>
      </c>
      <c r="I1416" s="12">
        <v>5.41</v>
      </c>
      <c r="J1416" s="12">
        <v>2500</v>
      </c>
      <c r="K1416" s="7" t="str">
        <f>IF(COUNTIF(Table1[Customer ID],Table1[[#This Row],[Customer ID]])&gt;1,"Repeat Customer","One-Time Customer")</f>
        <v>One-Time Customer</v>
      </c>
      <c r="L1416" s="12" t="s">
        <v>2347</v>
      </c>
      <c r="M1416" s="12" t="s">
        <v>49</v>
      </c>
      <c r="N1416" s="12" t="s">
        <v>58</v>
      </c>
      <c r="O1416" s="12" t="s">
        <v>41</v>
      </c>
      <c r="P1416" s="12" t="s">
        <v>50</v>
      </c>
      <c r="Q1416" s="12" t="s">
        <v>59</v>
      </c>
      <c r="R1416" s="12" t="s">
        <v>1685</v>
      </c>
      <c r="S1416" s="12">
        <v>0.53</v>
      </c>
      <c r="T1416" s="7">
        <f>Table1[[#This Row],[Profit]]/Table1[[#This Row],[Sales]]</f>
        <v>-0.36045920090039396</v>
      </c>
      <c r="U1416" s="12" t="s">
        <v>33</v>
      </c>
      <c r="V1416" s="12" t="s">
        <v>61</v>
      </c>
      <c r="W1416" s="12" t="s">
        <v>178</v>
      </c>
      <c r="X1416" s="12" t="s">
        <v>2348</v>
      </c>
      <c r="Y1416" s="12">
        <v>60102</v>
      </c>
      <c r="Z1416" s="13">
        <v>42037</v>
      </c>
      <c r="AA1416" s="14" t="str">
        <f>TEXT(Table1[[#This Row],[Order Date]],"mmmm")</f>
        <v>February</v>
      </c>
      <c r="AB1416" s="8" t="str">
        <f>TEXT(Table1[[#This Row],[Order Date]],"yyyy")</f>
        <v>2015</v>
      </c>
      <c r="AC1416" s="13">
        <v>42039</v>
      </c>
      <c r="AD1416" s="12">
        <v>-32.026800000000001</v>
      </c>
      <c r="AE1416" s="12">
        <v>14</v>
      </c>
      <c r="AF1416" s="12">
        <v>88.85</v>
      </c>
      <c r="AG1416" s="12">
        <v>88320</v>
      </c>
      <c r="AH1416" s="7" t="str">
        <f>IF(COUNTIF(Returns!$A$2:$A$1635,Orders!AG1416)&gt;0,"Returned","Not Returned")</f>
        <v>Not Returned</v>
      </c>
    </row>
    <row r="1417" spans="5:34" ht="12.75" customHeight="1" thickTop="1" thickBot="1">
      <c r="E1417" s="9">
        <v>24899</v>
      </c>
      <c r="F1417" s="2" t="s">
        <v>25</v>
      </c>
      <c r="G1417" s="2">
        <v>0.1</v>
      </c>
      <c r="H1417" s="2">
        <v>24.92</v>
      </c>
      <c r="I1417" s="2">
        <v>12.98</v>
      </c>
      <c r="J1417" s="2">
        <v>2502</v>
      </c>
      <c r="K1417" s="7" t="str">
        <f>IF(COUNTIF(Table1[Customer ID],Table1[[#This Row],[Customer ID]])&gt;1,"Repeat Customer","One-Time Customer")</f>
        <v>Repeat Customer</v>
      </c>
      <c r="L1417" s="2" t="s">
        <v>2349</v>
      </c>
      <c r="M1417" s="2" t="s">
        <v>49</v>
      </c>
      <c r="N1417" s="2" t="s">
        <v>40</v>
      </c>
      <c r="O1417" s="2" t="s">
        <v>29</v>
      </c>
      <c r="P1417" s="2" t="s">
        <v>109</v>
      </c>
      <c r="Q1417" s="2" t="s">
        <v>59</v>
      </c>
      <c r="R1417" s="2" t="s">
        <v>1940</v>
      </c>
      <c r="S1417" s="2">
        <v>0.39</v>
      </c>
      <c r="T1417" s="7">
        <f>Table1[[#This Row],[Profit]]/Table1[[#This Row],[Sales]]</f>
        <v>-0.64693589381530647</v>
      </c>
      <c r="U1417" s="2" t="s">
        <v>33</v>
      </c>
      <c r="V1417" s="2" t="s">
        <v>61</v>
      </c>
      <c r="W1417" s="2" t="s">
        <v>703</v>
      </c>
      <c r="X1417" s="2" t="s">
        <v>2350</v>
      </c>
      <c r="Y1417" s="2">
        <v>46321</v>
      </c>
      <c r="Z1417" s="10">
        <v>42082</v>
      </c>
      <c r="AA1417" s="14" t="str">
        <f>TEXT(Table1[[#This Row],[Order Date]],"mmmm")</f>
        <v>March</v>
      </c>
      <c r="AB1417" s="8" t="str">
        <f>TEXT(Table1[[#This Row],[Order Date]],"yyyy")</f>
        <v>2015</v>
      </c>
      <c r="AC1417" s="10">
        <v>42082</v>
      </c>
      <c r="AD1417" s="2">
        <v>-45.816000000000003</v>
      </c>
      <c r="AE1417" s="2">
        <v>3</v>
      </c>
      <c r="AF1417" s="2">
        <v>70.819999999999993</v>
      </c>
      <c r="AG1417" s="2">
        <v>91310</v>
      </c>
      <c r="AH1417" s="7" t="str">
        <f>IF(COUNTIF(Returns!$A$2:$A$1635,Orders!AG1417)&gt;0,"Returned","Not Returned")</f>
        <v>Not Returned</v>
      </c>
    </row>
    <row r="1418" spans="5:34" ht="12.75" customHeight="1" thickTop="1" thickBot="1">
      <c r="E1418" s="11">
        <v>24901</v>
      </c>
      <c r="F1418" s="12" t="s">
        <v>25</v>
      </c>
      <c r="G1418" s="12">
        <v>0</v>
      </c>
      <c r="H1418" s="12">
        <v>12.28</v>
      </c>
      <c r="I1418" s="12">
        <v>6.35</v>
      </c>
      <c r="J1418" s="12">
        <v>2502</v>
      </c>
      <c r="K1418" s="7" t="str">
        <f>IF(COUNTIF(Table1[Customer ID],Table1[[#This Row],[Customer ID]])&gt;1,"Repeat Customer","One-Time Customer")</f>
        <v>Repeat Customer</v>
      </c>
      <c r="L1418" s="12" t="s">
        <v>2349</v>
      </c>
      <c r="M1418" s="12" t="s">
        <v>27</v>
      </c>
      <c r="N1418" s="12" t="s">
        <v>40</v>
      </c>
      <c r="O1418" s="12" t="s">
        <v>29</v>
      </c>
      <c r="P1418" s="12" t="s">
        <v>93</v>
      </c>
      <c r="Q1418" s="12" t="s">
        <v>59</v>
      </c>
      <c r="R1418" s="12" t="s">
        <v>1575</v>
      </c>
      <c r="S1418" s="12">
        <v>0.38</v>
      </c>
      <c r="T1418" s="7">
        <f>Table1[[#This Row],[Profit]]/Table1[[#This Row],[Sales]]</f>
        <v>0.33867757629367534</v>
      </c>
      <c r="U1418" s="12" t="s">
        <v>33</v>
      </c>
      <c r="V1418" s="12" t="s">
        <v>61</v>
      </c>
      <c r="W1418" s="12" t="s">
        <v>703</v>
      </c>
      <c r="X1418" s="12" t="s">
        <v>2350</v>
      </c>
      <c r="Y1418" s="12">
        <v>46321</v>
      </c>
      <c r="Z1418" s="13">
        <v>42082</v>
      </c>
      <c r="AA1418" s="14" t="str">
        <f>TEXT(Table1[[#This Row],[Order Date]],"mmmm")</f>
        <v>March</v>
      </c>
      <c r="AB1418" s="8" t="str">
        <f>TEXT(Table1[[#This Row],[Order Date]],"yyyy")</f>
        <v>2015</v>
      </c>
      <c r="AC1418" s="13">
        <v>42083</v>
      </c>
      <c r="AD1418" s="12">
        <v>30.63</v>
      </c>
      <c r="AE1418" s="12">
        <v>7</v>
      </c>
      <c r="AF1418" s="12">
        <v>90.44</v>
      </c>
      <c r="AG1418" s="12">
        <v>91310</v>
      </c>
      <c r="AH1418" s="7" t="str">
        <f>IF(COUNTIF(Returns!$A$2:$A$1635,Orders!AG1418)&gt;0,"Returned","Not Returned")</f>
        <v>Not Returned</v>
      </c>
    </row>
    <row r="1419" spans="5:34" ht="12.75" customHeight="1" thickTop="1" thickBot="1">
      <c r="E1419" s="9">
        <v>18219</v>
      </c>
      <c r="F1419" s="2" t="s">
        <v>56</v>
      </c>
      <c r="G1419" s="2">
        <v>0.02</v>
      </c>
      <c r="H1419" s="2">
        <v>6.48</v>
      </c>
      <c r="I1419" s="2">
        <v>8.74</v>
      </c>
      <c r="J1419" s="2">
        <v>2506</v>
      </c>
      <c r="K1419" s="7" t="str">
        <f>IF(COUNTIF(Table1[Customer ID],Table1[[#This Row],[Customer ID]])&gt;1,"Repeat Customer","One-Time Customer")</f>
        <v>One-Time Customer</v>
      </c>
      <c r="L1419" s="2" t="s">
        <v>2351</v>
      </c>
      <c r="M1419" s="2" t="s">
        <v>49</v>
      </c>
      <c r="N1419" s="2" t="s">
        <v>40</v>
      </c>
      <c r="O1419" s="2" t="s">
        <v>29</v>
      </c>
      <c r="P1419" s="2" t="s">
        <v>93</v>
      </c>
      <c r="Q1419" s="2" t="s">
        <v>59</v>
      </c>
      <c r="R1419" s="2" t="s">
        <v>2352</v>
      </c>
      <c r="S1419" s="2">
        <v>0.36</v>
      </c>
      <c r="T1419" s="7">
        <f>Table1[[#This Row],[Profit]]/Table1[[#This Row],[Sales]]</f>
        <v>-0.63759328358208955</v>
      </c>
      <c r="U1419" s="2" t="s">
        <v>33</v>
      </c>
      <c r="V1419" s="2" t="s">
        <v>53</v>
      </c>
      <c r="W1419" s="2" t="s">
        <v>228</v>
      </c>
      <c r="X1419" s="2" t="s">
        <v>2353</v>
      </c>
      <c r="Y1419" s="2">
        <v>6408</v>
      </c>
      <c r="Z1419" s="10">
        <v>42160</v>
      </c>
      <c r="AA1419" s="14" t="str">
        <f>TEXT(Table1[[#This Row],[Order Date]],"mmmm")</f>
        <v>June</v>
      </c>
      <c r="AB1419" s="8" t="str">
        <f>TEXT(Table1[[#This Row],[Order Date]],"yyyy")</f>
        <v>2015</v>
      </c>
      <c r="AC1419" s="10">
        <v>42162</v>
      </c>
      <c r="AD1419" s="2">
        <v>-6.835</v>
      </c>
      <c r="AE1419" s="2">
        <v>1</v>
      </c>
      <c r="AF1419" s="2">
        <v>10.72</v>
      </c>
      <c r="AG1419" s="2">
        <v>87033</v>
      </c>
      <c r="AH1419" s="7" t="str">
        <f>IF(COUNTIF(Returns!$A$2:$A$1635,Orders!AG1419)&gt;0,"Returned","Not Returned")</f>
        <v>Not Returned</v>
      </c>
    </row>
    <row r="1420" spans="5:34" ht="12.75" customHeight="1" thickTop="1" thickBot="1">
      <c r="E1420" s="11">
        <v>18217</v>
      </c>
      <c r="F1420" s="12" t="s">
        <v>56</v>
      </c>
      <c r="G1420" s="12">
        <v>0.06</v>
      </c>
      <c r="H1420" s="12">
        <v>699.99</v>
      </c>
      <c r="I1420" s="12">
        <v>24.49</v>
      </c>
      <c r="J1420" s="12">
        <v>2507</v>
      </c>
      <c r="K1420" s="7" t="str">
        <f>IF(COUNTIF(Table1[Customer ID],Table1[[#This Row],[Customer ID]])&gt;1,"Repeat Customer","One-Time Customer")</f>
        <v>One-Time Customer</v>
      </c>
      <c r="L1420" s="12" t="s">
        <v>2354</v>
      </c>
      <c r="M1420" s="12" t="s">
        <v>27</v>
      </c>
      <c r="N1420" s="12" t="s">
        <v>40</v>
      </c>
      <c r="O1420" s="12" t="s">
        <v>77</v>
      </c>
      <c r="P1420" s="12" t="s">
        <v>587</v>
      </c>
      <c r="Q1420" s="12" t="s">
        <v>236</v>
      </c>
      <c r="R1420" s="12" t="s">
        <v>588</v>
      </c>
      <c r="S1420" s="12">
        <v>0.41</v>
      </c>
      <c r="T1420" s="7">
        <f>Table1[[#This Row],[Profit]]/Table1[[#This Row],[Sales]]</f>
        <v>0.69</v>
      </c>
      <c r="U1420" s="12" t="s">
        <v>33</v>
      </c>
      <c r="V1420" s="12" t="s">
        <v>53</v>
      </c>
      <c r="W1420" s="12" t="s">
        <v>188</v>
      </c>
      <c r="X1420" s="12" t="s">
        <v>450</v>
      </c>
      <c r="Y1420" s="12">
        <v>4401</v>
      </c>
      <c r="Z1420" s="13">
        <v>42160</v>
      </c>
      <c r="AA1420" s="14" t="str">
        <f>TEXT(Table1[[#This Row],[Order Date]],"mmmm")</f>
        <v>June</v>
      </c>
      <c r="AB1420" s="8" t="str">
        <f>TEXT(Table1[[#This Row],[Order Date]],"yyyy")</f>
        <v>2015</v>
      </c>
      <c r="AC1420" s="13">
        <v>42162</v>
      </c>
      <c r="AD1420" s="12">
        <v>7024.2068999999992</v>
      </c>
      <c r="AE1420" s="12">
        <v>15</v>
      </c>
      <c r="AF1420" s="12">
        <v>10180.01</v>
      </c>
      <c r="AG1420" s="12">
        <v>87033</v>
      </c>
      <c r="AH1420" s="7" t="str">
        <f>IF(COUNTIF(Returns!$A$2:$A$1635,Orders!AG1420)&gt;0,"Returned","Not Returned")</f>
        <v>Not Returned</v>
      </c>
    </row>
    <row r="1421" spans="5:34" ht="12.75" customHeight="1" thickTop="1" thickBot="1">
      <c r="E1421" s="9">
        <v>23265</v>
      </c>
      <c r="F1421" s="2" t="s">
        <v>106</v>
      </c>
      <c r="G1421" s="2">
        <v>0.02</v>
      </c>
      <c r="H1421" s="2">
        <v>5.81</v>
      </c>
      <c r="I1421" s="2">
        <v>8.49</v>
      </c>
      <c r="J1421" s="2">
        <v>2508</v>
      </c>
      <c r="K1421" s="7" t="str">
        <f>IF(COUNTIF(Table1[Customer ID],Table1[[#This Row],[Customer ID]])&gt;1,"Repeat Customer","One-Time Customer")</f>
        <v>One-Time Customer</v>
      </c>
      <c r="L1421" s="2" t="s">
        <v>2355</v>
      </c>
      <c r="M1421" s="2" t="s">
        <v>49</v>
      </c>
      <c r="N1421" s="2" t="s">
        <v>40</v>
      </c>
      <c r="O1421" s="2" t="s">
        <v>29</v>
      </c>
      <c r="P1421" s="2" t="s">
        <v>109</v>
      </c>
      <c r="Q1421" s="2" t="s">
        <v>59</v>
      </c>
      <c r="R1421" s="2" t="s">
        <v>325</v>
      </c>
      <c r="S1421" s="2">
        <v>0.39</v>
      </c>
      <c r="T1421" s="7">
        <f>Table1[[#This Row],[Profit]]/Table1[[#This Row],[Sales]]</f>
        <v>-3.2397266729500473</v>
      </c>
      <c r="U1421" s="2" t="s">
        <v>33</v>
      </c>
      <c r="V1421" s="2" t="s">
        <v>53</v>
      </c>
      <c r="W1421" s="2" t="s">
        <v>188</v>
      </c>
      <c r="X1421" s="2" t="s">
        <v>433</v>
      </c>
      <c r="Y1421" s="2">
        <v>4073</v>
      </c>
      <c r="Z1421" s="10">
        <v>42012</v>
      </c>
      <c r="AA1421" s="14" t="str">
        <f>TEXT(Table1[[#This Row],[Order Date]],"mmmm")</f>
        <v>January</v>
      </c>
      <c r="AB1421" s="8" t="str">
        <f>TEXT(Table1[[#This Row],[Order Date]],"yyyy")</f>
        <v>2015</v>
      </c>
      <c r="AC1421" s="10">
        <v>42016</v>
      </c>
      <c r="AD1421" s="2">
        <v>-137.494</v>
      </c>
      <c r="AE1421" s="2">
        <v>7</v>
      </c>
      <c r="AF1421" s="2">
        <v>42.44</v>
      </c>
      <c r="AG1421" s="2">
        <v>87031</v>
      </c>
      <c r="AH1421" s="7" t="str">
        <f>IF(COUNTIF(Returns!$A$2:$A$1635,Orders!AG1421)&gt;0,"Returned","Not Returned")</f>
        <v>Not Returned</v>
      </c>
    </row>
    <row r="1422" spans="5:34" ht="12.75" customHeight="1" thickTop="1" thickBot="1">
      <c r="E1422" s="11">
        <v>21918</v>
      </c>
      <c r="F1422" s="12" t="s">
        <v>56</v>
      </c>
      <c r="G1422" s="12">
        <v>0.05</v>
      </c>
      <c r="H1422" s="12">
        <v>30.98</v>
      </c>
      <c r="I1422" s="12">
        <v>9.18</v>
      </c>
      <c r="J1422" s="12">
        <v>2509</v>
      </c>
      <c r="K1422" s="7" t="str">
        <f>IF(COUNTIF(Table1[Customer ID],Table1[[#This Row],[Customer ID]])&gt;1,"Repeat Customer","One-Time Customer")</f>
        <v>One-Time Customer</v>
      </c>
      <c r="L1422" s="12" t="s">
        <v>2356</v>
      </c>
      <c r="M1422" s="12" t="s">
        <v>49</v>
      </c>
      <c r="N1422" s="12" t="s">
        <v>40</v>
      </c>
      <c r="O1422" s="12" t="s">
        <v>29</v>
      </c>
      <c r="P1422" s="12" t="s">
        <v>93</v>
      </c>
      <c r="Q1422" s="12" t="s">
        <v>59</v>
      </c>
      <c r="R1422" s="12" t="s">
        <v>2357</v>
      </c>
      <c r="S1422" s="12">
        <v>0.4</v>
      </c>
      <c r="T1422" s="7">
        <f>Table1[[#This Row],[Profit]]/Table1[[#This Row],[Sales]]</f>
        <v>0.66729359880666717</v>
      </c>
      <c r="U1422" s="12" t="s">
        <v>33</v>
      </c>
      <c r="V1422" s="12" t="s">
        <v>53</v>
      </c>
      <c r="W1422" s="12" t="s">
        <v>188</v>
      </c>
      <c r="X1422" s="12" t="s">
        <v>594</v>
      </c>
      <c r="Y1422" s="12">
        <v>4106</v>
      </c>
      <c r="Z1422" s="13">
        <v>42129</v>
      </c>
      <c r="AA1422" s="14" t="str">
        <f>TEXT(Table1[[#This Row],[Order Date]],"mmmm")</f>
        <v>May</v>
      </c>
      <c r="AB1422" s="8" t="str">
        <f>TEXT(Table1[[#This Row],[Order Date]],"yyyy")</f>
        <v>2015</v>
      </c>
      <c r="AC1422" s="13">
        <v>42129</v>
      </c>
      <c r="AD1422" s="12">
        <v>308.67</v>
      </c>
      <c r="AE1422" s="12">
        <v>15</v>
      </c>
      <c r="AF1422" s="12">
        <v>462.57</v>
      </c>
      <c r="AG1422" s="12">
        <v>87029</v>
      </c>
      <c r="AH1422" s="7" t="str">
        <f>IF(COUNTIF(Returns!$A$2:$A$1635,Orders!AG1422)&gt;0,"Returned","Not Returned")</f>
        <v>Not Returned</v>
      </c>
    </row>
    <row r="1423" spans="5:34" ht="12.75" customHeight="1" thickTop="1" thickBot="1">
      <c r="E1423" s="9">
        <v>21102</v>
      </c>
      <c r="F1423" s="2" t="s">
        <v>37</v>
      </c>
      <c r="G1423" s="2">
        <v>0.04</v>
      </c>
      <c r="H1423" s="2">
        <v>6.48</v>
      </c>
      <c r="I1423" s="2">
        <v>9.5399999999999991</v>
      </c>
      <c r="J1423" s="2">
        <v>2512</v>
      </c>
      <c r="K1423" s="7" t="str">
        <f>IF(COUNTIF(Table1[Customer ID],Table1[[#This Row],[Customer ID]])&gt;1,"Repeat Customer","One-Time Customer")</f>
        <v>One-Time Customer</v>
      </c>
      <c r="L1423" s="2" t="s">
        <v>2358</v>
      </c>
      <c r="M1423" s="2" t="s">
        <v>49</v>
      </c>
      <c r="N1423" s="2" t="s">
        <v>40</v>
      </c>
      <c r="O1423" s="2" t="s">
        <v>29</v>
      </c>
      <c r="P1423" s="2" t="s">
        <v>93</v>
      </c>
      <c r="Q1423" s="2" t="s">
        <v>59</v>
      </c>
      <c r="R1423" s="2" t="s">
        <v>2359</v>
      </c>
      <c r="S1423" s="2">
        <v>0.37</v>
      </c>
      <c r="T1423" s="7">
        <f>Table1[[#This Row],[Profit]]/Table1[[#This Row],[Sales]]</f>
        <v>-1.7862646566164155</v>
      </c>
      <c r="U1423" s="2" t="s">
        <v>33</v>
      </c>
      <c r="V1423" s="2" t="s">
        <v>53</v>
      </c>
      <c r="W1423" s="2" t="s">
        <v>193</v>
      </c>
      <c r="X1423" s="2" t="s">
        <v>2360</v>
      </c>
      <c r="Y1423" s="2">
        <v>2138</v>
      </c>
      <c r="Z1423" s="10">
        <v>42170</v>
      </c>
      <c r="AA1423" s="14" t="str">
        <f>TEXT(Table1[[#This Row],[Order Date]],"mmmm")</f>
        <v>June</v>
      </c>
      <c r="AB1423" s="8" t="str">
        <f>TEXT(Table1[[#This Row],[Order Date]],"yyyy")</f>
        <v>2015</v>
      </c>
      <c r="AC1423" s="10">
        <v>42172</v>
      </c>
      <c r="AD1423" s="2">
        <v>-223.94400000000002</v>
      </c>
      <c r="AE1423" s="2">
        <v>19</v>
      </c>
      <c r="AF1423" s="2">
        <v>125.37</v>
      </c>
      <c r="AG1423" s="2">
        <v>87030</v>
      </c>
      <c r="AH1423" s="7" t="str">
        <f>IF(COUNTIF(Returns!$A$2:$A$1635,Orders!AG1423)&gt;0,"Returned","Not Returned")</f>
        <v>Not Returned</v>
      </c>
    </row>
    <row r="1424" spans="5:34" ht="12.75" customHeight="1" thickTop="1" thickBot="1">
      <c r="E1424" s="11">
        <v>18220</v>
      </c>
      <c r="F1424" s="12" t="s">
        <v>56</v>
      </c>
      <c r="G1424" s="12">
        <v>0.02</v>
      </c>
      <c r="H1424" s="12">
        <v>17.149999999999999</v>
      </c>
      <c r="I1424" s="12">
        <v>4.96</v>
      </c>
      <c r="J1424" s="12">
        <v>2516</v>
      </c>
      <c r="K1424" s="7" t="str">
        <f>IF(COUNTIF(Table1[Customer ID],Table1[[#This Row],[Customer ID]])&gt;1,"Repeat Customer","One-Time Customer")</f>
        <v>One-Time Customer</v>
      </c>
      <c r="L1424" s="12" t="s">
        <v>2361</v>
      </c>
      <c r="M1424" s="12" t="s">
        <v>49</v>
      </c>
      <c r="N1424" s="12" t="s">
        <v>40</v>
      </c>
      <c r="O1424" s="12" t="s">
        <v>29</v>
      </c>
      <c r="P1424" s="12" t="s">
        <v>141</v>
      </c>
      <c r="Q1424" s="12" t="s">
        <v>59</v>
      </c>
      <c r="R1424" s="12" t="s">
        <v>605</v>
      </c>
      <c r="S1424" s="12">
        <v>0.57999999999999996</v>
      </c>
      <c r="T1424" s="7">
        <f>Table1[[#This Row],[Profit]]/Table1[[#This Row],[Sales]]</f>
        <v>0.19122347393240766</v>
      </c>
      <c r="U1424" s="12" t="s">
        <v>33</v>
      </c>
      <c r="V1424" s="12" t="s">
        <v>53</v>
      </c>
      <c r="W1424" s="12" t="s">
        <v>54</v>
      </c>
      <c r="X1424" s="12" t="s">
        <v>1481</v>
      </c>
      <c r="Y1424" s="12">
        <v>7631</v>
      </c>
      <c r="Z1424" s="13">
        <v>42160</v>
      </c>
      <c r="AA1424" s="14" t="str">
        <f>TEXT(Table1[[#This Row],[Order Date]],"mmmm")</f>
        <v>June</v>
      </c>
      <c r="AB1424" s="8" t="str">
        <f>TEXT(Table1[[#This Row],[Order Date]],"yyyy")</f>
        <v>2015</v>
      </c>
      <c r="AC1424" s="13">
        <v>42162</v>
      </c>
      <c r="AD1424" s="12">
        <v>36.494999999999997</v>
      </c>
      <c r="AE1424" s="12">
        <v>11</v>
      </c>
      <c r="AF1424" s="12">
        <v>190.85</v>
      </c>
      <c r="AG1424" s="12">
        <v>87033</v>
      </c>
      <c r="AH1424" s="7" t="str">
        <f>IF(COUNTIF(Returns!$A$2:$A$1635,Orders!AG1424)&gt;0,"Returned","Not Returned")</f>
        <v>Not Returned</v>
      </c>
    </row>
    <row r="1425" spans="5:34" ht="12.75" customHeight="1" thickTop="1" thickBot="1">
      <c r="E1425" s="9">
        <v>18221</v>
      </c>
      <c r="F1425" s="2" t="s">
        <v>56</v>
      </c>
      <c r="G1425" s="2">
        <v>7.0000000000000007E-2</v>
      </c>
      <c r="H1425" s="2">
        <v>30.98</v>
      </c>
      <c r="I1425" s="2">
        <v>8.74</v>
      </c>
      <c r="J1425" s="2">
        <v>2520</v>
      </c>
      <c r="K1425" s="7" t="str">
        <f>IF(COUNTIF(Table1[Customer ID],Table1[[#This Row],[Customer ID]])&gt;1,"Repeat Customer","One-Time Customer")</f>
        <v>One-Time Customer</v>
      </c>
      <c r="L1425" s="2" t="s">
        <v>2362</v>
      </c>
      <c r="M1425" s="2" t="s">
        <v>49</v>
      </c>
      <c r="N1425" s="2" t="s">
        <v>40</v>
      </c>
      <c r="O1425" s="2" t="s">
        <v>29</v>
      </c>
      <c r="P1425" s="2" t="s">
        <v>93</v>
      </c>
      <c r="Q1425" s="2" t="s">
        <v>59</v>
      </c>
      <c r="R1425" s="2" t="s">
        <v>2066</v>
      </c>
      <c r="S1425" s="2">
        <v>0.4</v>
      </c>
      <c r="T1425" s="7">
        <f>Table1[[#This Row],[Profit]]/Table1[[#This Row],[Sales]]</f>
        <v>0.69</v>
      </c>
      <c r="U1425" s="2" t="s">
        <v>33</v>
      </c>
      <c r="V1425" s="2" t="s">
        <v>53</v>
      </c>
      <c r="W1425" s="2" t="s">
        <v>469</v>
      </c>
      <c r="X1425" s="2" t="s">
        <v>2363</v>
      </c>
      <c r="Y1425" s="2">
        <v>2908</v>
      </c>
      <c r="Z1425" s="10">
        <v>42160</v>
      </c>
      <c r="AA1425" s="14" t="str">
        <f>TEXT(Table1[[#This Row],[Order Date]],"mmmm")</f>
        <v>June</v>
      </c>
      <c r="AB1425" s="8" t="str">
        <f>TEXT(Table1[[#This Row],[Order Date]],"yyyy")</f>
        <v>2015</v>
      </c>
      <c r="AC1425" s="10">
        <v>42161</v>
      </c>
      <c r="AD1425" s="2">
        <v>255.76919999999998</v>
      </c>
      <c r="AE1425" s="2">
        <v>12</v>
      </c>
      <c r="AF1425" s="2">
        <v>370.68</v>
      </c>
      <c r="AG1425" s="2">
        <v>87033</v>
      </c>
      <c r="AH1425" s="7" t="str">
        <f>IF(COUNTIF(Returns!$A$2:$A$1635,Orders!AG1425)&gt;0,"Returned","Not Returned")</f>
        <v>Not Returned</v>
      </c>
    </row>
    <row r="1426" spans="5:34" ht="12.75" customHeight="1" thickTop="1" thickBot="1">
      <c r="E1426" s="11">
        <v>25463</v>
      </c>
      <c r="F1426" s="12" t="s">
        <v>56</v>
      </c>
      <c r="G1426" s="12">
        <v>0</v>
      </c>
      <c r="H1426" s="12">
        <v>175.99</v>
      </c>
      <c r="I1426" s="12">
        <v>4.99</v>
      </c>
      <c r="J1426" s="12">
        <v>2521</v>
      </c>
      <c r="K1426" s="7" t="str">
        <f>IF(COUNTIF(Table1[Customer ID],Table1[[#This Row],[Customer ID]])&gt;1,"Repeat Customer","One-Time Customer")</f>
        <v>One-Time Customer</v>
      </c>
      <c r="L1426" s="12" t="s">
        <v>2364</v>
      </c>
      <c r="M1426" s="12" t="s">
        <v>49</v>
      </c>
      <c r="N1426" s="12" t="s">
        <v>40</v>
      </c>
      <c r="O1426" s="12" t="s">
        <v>77</v>
      </c>
      <c r="P1426" s="12" t="s">
        <v>78</v>
      </c>
      <c r="Q1426" s="12" t="s">
        <v>59</v>
      </c>
      <c r="R1426" s="12" t="s">
        <v>139</v>
      </c>
      <c r="S1426" s="12">
        <v>0.59</v>
      </c>
      <c r="T1426" s="7">
        <f>Table1[[#This Row],[Profit]]/Table1[[#This Row],[Sales]]</f>
        <v>0.69</v>
      </c>
      <c r="U1426" s="12" t="s">
        <v>33</v>
      </c>
      <c r="V1426" s="12" t="s">
        <v>61</v>
      </c>
      <c r="W1426" s="12" t="s">
        <v>130</v>
      </c>
      <c r="X1426" s="12" t="s">
        <v>2365</v>
      </c>
      <c r="Y1426" s="12">
        <v>75109</v>
      </c>
      <c r="Z1426" s="13">
        <v>42053</v>
      </c>
      <c r="AA1426" s="14" t="str">
        <f>TEXT(Table1[[#This Row],[Order Date]],"mmmm")</f>
        <v>February</v>
      </c>
      <c r="AB1426" s="8" t="str">
        <f>TEXT(Table1[[#This Row],[Order Date]],"yyyy")</f>
        <v>2015</v>
      </c>
      <c r="AC1426" s="13">
        <v>42056</v>
      </c>
      <c r="AD1426" s="12">
        <v>1656.6554999999998</v>
      </c>
      <c r="AE1426" s="12">
        <v>15</v>
      </c>
      <c r="AF1426" s="12">
        <v>2400.9499999999998</v>
      </c>
      <c r="AG1426" s="12">
        <v>87032</v>
      </c>
      <c r="AH1426" s="7" t="str">
        <f>IF(COUNTIF(Returns!$A$2:$A$1635,Orders!AG1426)&gt;0,"Returned","Not Returned")</f>
        <v>Not Returned</v>
      </c>
    </row>
    <row r="1427" spans="5:34" ht="12.75" customHeight="1" thickTop="1" thickBot="1">
      <c r="E1427" s="9">
        <v>18218</v>
      </c>
      <c r="F1427" s="2" t="s">
        <v>56</v>
      </c>
      <c r="G1427" s="2">
        <v>0.04</v>
      </c>
      <c r="H1427" s="2">
        <v>1360.14</v>
      </c>
      <c r="I1427" s="2">
        <v>14.7</v>
      </c>
      <c r="J1427" s="2">
        <v>2522</v>
      </c>
      <c r="K1427" s="7" t="str">
        <f>IF(COUNTIF(Table1[Customer ID],Table1[[#This Row],[Customer ID]])&gt;1,"Repeat Customer","One-Time Customer")</f>
        <v>One-Time Customer</v>
      </c>
      <c r="L1427" s="2" t="s">
        <v>2366</v>
      </c>
      <c r="M1427" s="2" t="s">
        <v>39</v>
      </c>
      <c r="N1427" s="2" t="s">
        <v>40</v>
      </c>
      <c r="O1427" s="2" t="s">
        <v>77</v>
      </c>
      <c r="P1427" s="2" t="s">
        <v>85</v>
      </c>
      <c r="Q1427" s="2" t="s">
        <v>43</v>
      </c>
      <c r="R1427" s="2" t="s">
        <v>600</v>
      </c>
      <c r="S1427" s="2">
        <v>0.59</v>
      </c>
      <c r="T1427" s="7">
        <f>Table1[[#This Row],[Profit]]/Table1[[#This Row],[Sales]]</f>
        <v>0.36135724115266904</v>
      </c>
      <c r="U1427" s="2" t="s">
        <v>33</v>
      </c>
      <c r="V1427" s="2" t="s">
        <v>53</v>
      </c>
      <c r="W1427" s="2" t="s">
        <v>149</v>
      </c>
      <c r="X1427" s="2" t="s">
        <v>150</v>
      </c>
      <c r="Y1427" s="2">
        <v>5401</v>
      </c>
      <c r="Z1427" s="10">
        <v>42160</v>
      </c>
      <c r="AA1427" s="14" t="str">
        <f>TEXT(Table1[[#This Row],[Order Date]],"mmmm")</f>
        <v>June</v>
      </c>
      <c r="AB1427" s="8" t="str">
        <f>TEXT(Table1[[#This Row],[Order Date]],"yyyy")</f>
        <v>2015</v>
      </c>
      <c r="AC1427" s="10">
        <v>42163</v>
      </c>
      <c r="AD1427" s="2">
        <v>2639.0099999999998</v>
      </c>
      <c r="AE1427" s="2">
        <v>6</v>
      </c>
      <c r="AF1427" s="2">
        <v>7303.05</v>
      </c>
      <c r="AG1427" s="2">
        <v>87033</v>
      </c>
      <c r="AH1427" s="7" t="str">
        <f>IF(COUNTIF(Returns!$A$2:$A$1635,Orders!AG1427)&gt;0,"Returned","Not Returned")</f>
        <v>Not Returned</v>
      </c>
    </row>
    <row r="1428" spans="5:34" ht="12.75" customHeight="1" thickTop="1" thickBot="1">
      <c r="E1428" s="11">
        <v>18866</v>
      </c>
      <c r="F1428" s="12" t="s">
        <v>47</v>
      </c>
      <c r="G1428" s="12">
        <v>0.01</v>
      </c>
      <c r="H1428" s="12">
        <v>2.16</v>
      </c>
      <c r="I1428" s="12">
        <v>6.05</v>
      </c>
      <c r="J1428" s="12">
        <v>2526</v>
      </c>
      <c r="K1428" s="7" t="str">
        <f>IF(COUNTIF(Table1[Customer ID],Table1[[#This Row],[Customer ID]])&gt;1,"Repeat Customer","One-Time Customer")</f>
        <v>One-Time Customer</v>
      </c>
      <c r="L1428" s="12" t="s">
        <v>2367</v>
      </c>
      <c r="M1428" s="12" t="s">
        <v>49</v>
      </c>
      <c r="N1428" s="12" t="s">
        <v>28</v>
      </c>
      <c r="O1428" s="12" t="s">
        <v>29</v>
      </c>
      <c r="P1428" s="12" t="s">
        <v>109</v>
      </c>
      <c r="Q1428" s="12" t="s">
        <v>59</v>
      </c>
      <c r="R1428" s="12" t="s">
        <v>1536</v>
      </c>
      <c r="S1428" s="12">
        <v>0.37</v>
      </c>
      <c r="T1428" s="7">
        <f>Table1[[#This Row],[Profit]]/Table1[[#This Row],[Sales]]</f>
        <v>6.8175710594315246</v>
      </c>
      <c r="U1428" s="12" t="s">
        <v>33</v>
      </c>
      <c r="V1428" s="12" t="s">
        <v>136</v>
      </c>
      <c r="W1428" s="12" t="s">
        <v>171</v>
      </c>
      <c r="X1428" s="12" t="s">
        <v>1479</v>
      </c>
      <c r="Y1428" s="12">
        <v>70506</v>
      </c>
      <c r="Z1428" s="13">
        <v>42147</v>
      </c>
      <c r="AA1428" s="14" t="str">
        <f>TEXT(Table1[[#This Row],[Order Date]],"mmmm")</f>
        <v>May</v>
      </c>
      <c r="AB1428" s="8" t="str">
        <f>TEXT(Table1[[#This Row],[Order Date]],"yyyy")</f>
        <v>2015</v>
      </c>
      <c r="AC1428" s="13">
        <v>42149</v>
      </c>
      <c r="AD1428" s="12">
        <v>395.76</v>
      </c>
      <c r="AE1428" s="12">
        <v>24</v>
      </c>
      <c r="AF1428" s="12">
        <v>58.05</v>
      </c>
      <c r="AG1428" s="12">
        <v>87208</v>
      </c>
      <c r="AH1428" s="7" t="str">
        <f>IF(COUNTIF(Returns!$A$2:$A$1635,Orders!AG1428)&gt;0,"Returned","Not Returned")</f>
        <v>Not Returned</v>
      </c>
    </row>
    <row r="1429" spans="5:34" ht="12.75" customHeight="1" thickTop="1" thickBot="1">
      <c r="E1429" s="9">
        <v>18867</v>
      </c>
      <c r="F1429" s="2" t="s">
        <v>47</v>
      </c>
      <c r="G1429" s="2">
        <v>7.0000000000000007E-2</v>
      </c>
      <c r="H1429" s="2">
        <v>21.38</v>
      </c>
      <c r="I1429" s="2">
        <v>8.99</v>
      </c>
      <c r="J1429" s="2">
        <v>2527</v>
      </c>
      <c r="K1429" s="7" t="str">
        <f>IF(COUNTIF(Table1[Customer ID],Table1[[#This Row],[Customer ID]])&gt;1,"Repeat Customer","One-Time Customer")</f>
        <v>One-Time Customer</v>
      </c>
      <c r="L1429" s="2" t="s">
        <v>2368</v>
      </c>
      <c r="M1429" s="2" t="s">
        <v>49</v>
      </c>
      <c r="N1429" s="2" t="s">
        <v>28</v>
      </c>
      <c r="O1429" s="2" t="s">
        <v>29</v>
      </c>
      <c r="P1429" s="2" t="s">
        <v>30</v>
      </c>
      <c r="Q1429" s="2" t="s">
        <v>51</v>
      </c>
      <c r="R1429" s="2" t="s">
        <v>2199</v>
      </c>
      <c r="S1429" s="2">
        <v>0.59</v>
      </c>
      <c r="T1429" s="7">
        <f>Table1[[#This Row],[Profit]]/Table1[[#This Row],[Sales]]</f>
        <v>-0.57395104895104898</v>
      </c>
      <c r="U1429" s="2" t="s">
        <v>33</v>
      </c>
      <c r="V1429" s="2" t="s">
        <v>136</v>
      </c>
      <c r="W1429" s="2" t="s">
        <v>171</v>
      </c>
      <c r="X1429" s="2" t="s">
        <v>2369</v>
      </c>
      <c r="Y1429" s="2">
        <v>70601</v>
      </c>
      <c r="Z1429" s="10">
        <v>42147</v>
      </c>
      <c r="AA1429" s="14" t="str">
        <f>TEXT(Table1[[#This Row],[Order Date]],"mmmm")</f>
        <v>May</v>
      </c>
      <c r="AB1429" s="8" t="str">
        <f>TEXT(Table1[[#This Row],[Order Date]],"yyyy")</f>
        <v>2015</v>
      </c>
      <c r="AC1429" s="10">
        <v>42149</v>
      </c>
      <c r="AD1429" s="2">
        <v>-39.396000000000001</v>
      </c>
      <c r="AE1429" s="2">
        <v>3</v>
      </c>
      <c r="AF1429" s="2">
        <v>68.64</v>
      </c>
      <c r="AG1429" s="2">
        <v>87208</v>
      </c>
      <c r="AH1429" s="7" t="str">
        <f>IF(COUNTIF(Returns!$A$2:$A$1635,Orders!AG1429)&gt;0,"Returned","Not Returned")</f>
        <v>Not Returned</v>
      </c>
    </row>
    <row r="1430" spans="5:34" ht="12.75" customHeight="1" thickTop="1" thickBot="1">
      <c r="E1430" s="11">
        <v>20254</v>
      </c>
      <c r="F1430" s="12" t="s">
        <v>25</v>
      </c>
      <c r="G1430" s="12">
        <v>0.04</v>
      </c>
      <c r="H1430" s="12">
        <v>40.98</v>
      </c>
      <c r="I1430" s="12">
        <v>6.5</v>
      </c>
      <c r="J1430" s="12">
        <v>2530</v>
      </c>
      <c r="K1430" s="7" t="str">
        <f>IF(COUNTIF(Table1[Customer ID],Table1[[#This Row],[Customer ID]])&gt;1,"Repeat Customer","One-Time Customer")</f>
        <v>One-Time Customer</v>
      </c>
      <c r="L1430" s="12" t="s">
        <v>2370</v>
      </c>
      <c r="M1430" s="12" t="s">
        <v>49</v>
      </c>
      <c r="N1430" s="12" t="s">
        <v>58</v>
      </c>
      <c r="O1430" s="12" t="s">
        <v>77</v>
      </c>
      <c r="P1430" s="12" t="s">
        <v>180</v>
      </c>
      <c r="Q1430" s="12" t="s">
        <v>59</v>
      </c>
      <c r="R1430" s="12" t="s">
        <v>1270</v>
      </c>
      <c r="S1430" s="12">
        <v>0.74</v>
      </c>
      <c r="T1430" s="7">
        <f>Table1[[#This Row],[Profit]]/Table1[[#This Row],[Sales]]</f>
        <v>-0.32302306276392251</v>
      </c>
      <c r="U1430" s="12" t="s">
        <v>33</v>
      </c>
      <c r="V1430" s="12" t="s">
        <v>34</v>
      </c>
      <c r="W1430" s="12" t="s">
        <v>45</v>
      </c>
      <c r="X1430" s="12" t="s">
        <v>2371</v>
      </c>
      <c r="Y1430" s="12">
        <v>92307</v>
      </c>
      <c r="Z1430" s="13">
        <v>42092</v>
      </c>
      <c r="AA1430" s="14" t="str">
        <f>TEXT(Table1[[#This Row],[Order Date]],"mmmm")</f>
        <v>March</v>
      </c>
      <c r="AB1430" s="8" t="str">
        <f>TEXT(Table1[[#This Row],[Order Date]],"yyyy")</f>
        <v>2015</v>
      </c>
      <c r="AC1430" s="13">
        <v>42093</v>
      </c>
      <c r="AD1430" s="12">
        <v>-89.5</v>
      </c>
      <c r="AE1430" s="12">
        <v>7</v>
      </c>
      <c r="AF1430" s="12">
        <v>277.07</v>
      </c>
      <c r="AG1430" s="12">
        <v>87451</v>
      </c>
      <c r="AH1430" s="7" t="str">
        <f>IF(COUNTIF(Returns!$A$2:$A$1635,Orders!AG1430)&gt;0,"Returned","Not Returned")</f>
        <v>Not Returned</v>
      </c>
    </row>
    <row r="1431" spans="5:34" ht="12.75" customHeight="1" thickTop="1" thickBot="1">
      <c r="E1431" s="9">
        <v>23782</v>
      </c>
      <c r="F1431" s="2" t="s">
        <v>56</v>
      </c>
      <c r="G1431" s="2">
        <v>0.08</v>
      </c>
      <c r="H1431" s="2">
        <v>4</v>
      </c>
      <c r="I1431" s="2">
        <v>1.3</v>
      </c>
      <c r="J1431" s="2">
        <v>2531</v>
      </c>
      <c r="K1431" s="7" t="str">
        <f>IF(COUNTIF(Table1[Customer ID],Table1[[#This Row],[Customer ID]])&gt;1,"Repeat Customer","One-Time Customer")</f>
        <v>One-Time Customer</v>
      </c>
      <c r="L1431" s="2" t="s">
        <v>2372</v>
      </c>
      <c r="M1431" s="2" t="s">
        <v>49</v>
      </c>
      <c r="N1431" s="2" t="s">
        <v>58</v>
      </c>
      <c r="O1431" s="2" t="s">
        <v>29</v>
      </c>
      <c r="P1431" s="2" t="s">
        <v>93</v>
      </c>
      <c r="Q1431" s="2" t="s">
        <v>31</v>
      </c>
      <c r="R1431" s="2" t="s">
        <v>204</v>
      </c>
      <c r="S1431" s="2">
        <v>0.37</v>
      </c>
      <c r="T1431" s="7">
        <f>Table1[[#This Row],[Profit]]/Table1[[#This Row],[Sales]]</f>
        <v>0.54625889594152721</v>
      </c>
      <c r="U1431" s="2" t="s">
        <v>33</v>
      </c>
      <c r="V1431" s="2" t="s">
        <v>34</v>
      </c>
      <c r="W1431" s="2" t="s">
        <v>45</v>
      </c>
      <c r="X1431" s="2" t="s">
        <v>2373</v>
      </c>
      <c r="Y1431" s="2">
        <v>93422</v>
      </c>
      <c r="Z1431" s="10">
        <v>42126</v>
      </c>
      <c r="AA1431" s="14" t="str">
        <f>TEXT(Table1[[#This Row],[Order Date]],"mmmm")</f>
        <v>May</v>
      </c>
      <c r="AB1431" s="8" t="str">
        <f>TEXT(Table1[[#This Row],[Order Date]],"yyyy")</f>
        <v>2015</v>
      </c>
      <c r="AC1431" s="10">
        <v>42128</v>
      </c>
      <c r="AD1431" s="2">
        <v>28.4</v>
      </c>
      <c r="AE1431" s="2">
        <v>14</v>
      </c>
      <c r="AF1431" s="2">
        <v>51.99</v>
      </c>
      <c r="AG1431" s="2">
        <v>87452</v>
      </c>
      <c r="AH1431" s="7" t="str">
        <f>IF(COUNTIF(Returns!$A$2:$A$1635,Orders!AG1431)&gt;0,"Returned","Not Returned")</f>
        <v>Not Returned</v>
      </c>
    </row>
    <row r="1432" spans="5:34" ht="12.75" customHeight="1" thickTop="1" thickBot="1">
      <c r="E1432" s="11">
        <v>20255</v>
      </c>
      <c r="F1432" s="12" t="s">
        <v>25</v>
      </c>
      <c r="G1432" s="12">
        <v>0.05</v>
      </c>
      <c r="H1432" s="12">
        <v>35.99</v>
      </c>
      <c r="I1432" s="12">
        <v>3.3</v>
      </c>
      <c r="J1432" s="12">
        <v>2534</v>
      </c>
      <c r="K1432" s="7" t="str">
        <f>IF(COUNTIF(Table1[Customer ID],Table1[[#This Row],[Customer ID]])&gt;1,"Repeat Customer","One-Time Customer")</f>
        <v>One-Time Customer</v>
      </c>
      <c r="L1432" s="12" t="s">
        <v>2374</v>
      </c>
      <c r="M1432" s="12" t="s">
        <v>49</v>
      </c>
      <c r="N1432" s="12" t="s">
        <v>58</v>
      </c>
      <c r="O1432" s="12" t="s">
        <v>77</v>
      </c>
      <c r="P1432" s="12" t="s">
        <v>78</v>
      </c>
      <c r="Q1432" s="12" t="s">
        <v>51</v>
      </c>
      <c r="R1432" s="12" t="s">
        <v>1274</v>
      </c>
      <c r="S1432" s="12">
        <v>0.39</v>
      </c>
      <c r="T1432" s="7">
        <f>Table1[[#This Row],[Profit]]/Table1[[#This Row],[Sales]]</f>
        <v>0.69</v>
      </c>
      <c r="U1432" s="12" t="s">
        <v>33</v>
      </c>
      <c r="V1432" s="12" t="s">
        <v>53</v>
      </c>
      <c r="W1432" s="12" t="s">
        <v>188</v>
      </c>
      <c r="X1432" s="12" t="s">
        <v>450</v>
      </c>
      <c r="Y1432" s="12">
        <v>4401</v>
      </c>
      <c r="Z1432" s="13">
        <v>42092</v>
      </c>
      <c r="AA1432" s="14" t="str">
        <f>TEXT(Table1[[#This Row],[Order Date]],"mmmm")</f>
        <v>March</v>
      </c>
      <c r="AB1432" s="8" t="str">
        <f>TEXT(Table1[[#This Row],[Order Date]],"yyyy")</f>
        <v>2015</v>
      </c>
      <c r="AC1432" s="13">
        <v>42094</v>
      </c>
      <c r="AD1432" s="12">
        <v>103.27229999999999</v>
      </c>
      <c r="AE1432" s="12">
        <v>5</v>
      </c>
      <c r="AF1432" s="12">
        <v>149.66999999999999</v>
      </c>
      <c r="AG1432" s="12">
        <v>87451</v>
      </c>
      <c r="AH1432" s="7" t="str">
        <f>IF(COUNTIF(Returns!$A$2:$A$1635,Orders!AG1432)&gt;0,"Returned","Not Returned")</f>
        <v>Not Returned</v>
      </c>
    </row>
    <row r="1433" spans="5:34" ht="12.75" customHeight="1" thickTop="1" thickBot="1">
      <c r="E1433" s="9">
        <v>22839</v>
      </c>
      <c r="F1433" s="2" t="s">
        <v>37</v>
      </c>
      <c r="G1433" s="2">
        <v>0.08</v>
      </c>
      <c r="H1433" s="2">
        <v>12.53</v>
      </c>
      <c r="I1433" s="2">
        <v>0.5</v>
      </c>
      <c r="J1433" s="2">
        <v>2539</v>
      </c>
      <c r="K1433" s="7" t="str">
        <f>IF(COUNTIF(Table1[Customer ID],Table1[[#This Row],[Customer ID]])&gt;1,"Repeat Customer","One-Time Customer")</f>
        <v>One-Time Customer</v>
      </c>
      <c r="L1433" s="2" t="s">
        <v>2375</v>
      </c>
      <c r="M1433" s="2" t="s">
        <v>49</v>
      </c>
      <c r="N1433" s="2" t="s">
        <v>40</v>
      </c>
      <c r="O1433" s="2" t="s">
        <v>29</v>
      </c>
      <c r="P1433" s="2" t="s">
        <v>134</v>
      </c>
      <c r="Q1433" s="2" t="s">
        <v>59</v>
      </c>
      <c r="R1433" s="2" t="s">
        <v>1664</v>
      </c>
      <c r="S1433" s="2">
        <v>0.38</v>
      </c>
      <c r="T1433" s="7">
        <f>Table1[[#This Row],[Profit]]/Table1[[#This Row],[Sales]]</f>
        <v>3.5305728314238949</v>
      </c>
      <c r="U1433" s="2" t="s">
        <v>33</v>
      </c>
      <c r="V1433" s="2" t="s">
        <v>136</v>
      </c>
      <c r="W1433" s="2" t="s">
        <v>362</v>
      </c>
      <c r="X1433" s="2" t="s">
        <v>2376</v>
      </c>
      <c r="Y1433" s="2">
        <v>32789</v>
      </c>
      <c r="Z1433" s="10">
        <v>42101</v>
      </c>
      <c r="AA1433" s="14" t="str">
        <f>TEXT(Table1[[#This Row],[Order Date]],"mmmm")</f>
        <v>April</v>
      </c>
      <c r="AB1433" s="8" t="str">
        <f>TEXT(Table1[[#This Row],[Order Date]],"yyyy")</f>
        <v>2015</v>
      </c>
      <c r="AC1433" s="10">
        <v>42102</v>
      </c>
      <c r="AD1433" s="2">
        <v>215.71799999999999</v>
      </c>
      <c r="AE1433" s="2">
        <v>5</v>
      </c>
      <c r="AF1433" s="2">
        <v>61.1</v>
      </c>
      <c r="AG1433" s="2">
        <v>91017</v>
      </c>
      <c r="AH1433" s="7" t="str">
        <f>IF(COUNTIF(Returns!$A$2:$A$1635,Orders!AG1433)&gt;0,"Returned","Not Returned")</f>
        <v>Not Returned</v>
      </c>
    </row>
    <row r="1434" spans="5:34" ht="12.75" customHeight="1" thickTop="1" thickBot="1">
      <c r="E1434" s="11">
        <v>22840</v>
      </c>
      <c r="F1434" s="12" t="s">
        <v>37</v>
      </c>
      <c r="G1434" s="12">
        <v>0.02</v>
      </c>
      <c r="H1434" s="12">
        <v>178.47</v>
      </c>
      <c r="I1434" s="12">
        <v>19.989999999999998</v>
      </c>
      <c r="J1434" s="12">
        <v>2540</v>
      </c>
      <c r="K1434" s="7" t="str">
        <f>IF(COUNTIF(Table1[Customer ID],Table1[[#This Row],[Customer ID]])&gt;1,"Repeat Customer","One-Time Customer")</f>
        <v>One-Time Customer</v>
      </c>
      <c r="L1434" s="12" t="s">
        <v>2377</v>
      </c>
      <c r="M1434" s="12" t="s">
        <v>49</v>
      </c>
      <c r="N1434" s="12" t="s">
        <v>40</v>
      </c>
      <c r="O1434" s="12" t="s">
        <v>29</v>
      </c>
      <c r="P1434" s="12" t="s">
        <v>141</v>
      </c>
      <c r="Q1434" s="12" t="s">
        <v>59</v>
      </c>
      <c r="R1434" s="12" t="s">
        <v>528</v>
      </c>
      <c r="S1434" s="12">
        <v>0.55000000000000004</v>
      </c>
      <c r="T1434" s="7">
        <f>Table1[[#This Row],[Profit]]/Table1[[#This Row],[Sales]]</f>
        <v>0.55200866828337025</v>
      </c>
      <c r="U1434" s="12" t="s">
        <v>33</v>
      </c>
      <c r="V1434" s="12" t="s">
        <v>136</v>
      </c>
      <c r="W1434" s="12" t="s">
        <v>362</v>
      </c>
      <c r="X1434" s="12" t="s">
        <v>2378</v>
      </c>
      <c r="Y1434" s="12">
        <v>32708</v>
      </c>
      <c r="Z1434" s="13">
        <v>42101</v>
      </c>
      <c r="AA1434" s="14" t="str">
        <f>TEXT(Table1[[#This Row],[Order Date]],"mmmm")</f>
        <v>April</v>
      </c>
      <c r="AB1434" s="8" t="str">
        <f>TEXT(Table1[[#This Row],[Order Date]],"yyyy")</f>
        <v>2015</v>
      </c>
      <c r="AC1434" s="13">
        <v>42102</v>
      </c>
      <c r="AD1434" s="12">
        <v>106.98479999999999</v>
      </c>
      <c r="AE1434" s="12">
        <v>1</v>
      </c>
      <c r="AF1434" s="12">
        <v>193.81</v>
      </c>
      <c r="AG1434" s="12">
        <v>91017</v>
      </c>
      <c r="AH1434" s="7" t="str">
        <f>IF(COUNTIF(Returns!$A$2:$A$1635,Orders!AG1434)&gt;0,"Returned","Not Returned")</f>
        <v>Not Returned</v>
      </c>
    </row>
    <row r="1435" spans="5:34" ht="12.75" customHeight="1" thickTop="1" thickBot="1">
      <c r="E1435" s="9">
        <v>19031</v>
      </c>
      <c r="F1435" s="2" t="s">
        <v>56</v>
      </c>
      <c r="G1435" s="2">
        <v>0.05</v>
      </c>
      <c r="H1435" s="2">
        <v>15.68</v>
      </c>
      <c r="I1435" s="2">
        <v>3.73</v>
      </c>
      <c r="J1435" s="2">
        <v>2543</v>
      </c>
      <c r="K1435" s="7" t="str">
        <f>IF(COUNTIF(Table1[Customer ID],Table1[[#This Row],[Customer ID]])&gt;1,"Repeat Customer","One-Time Customer")</f>
        <v>Repeat Customer</v>
      </c>
      <c r="L1435" s="2" t="s">
        <v>2379</v>
      </c>
      <c r="M1435" s="2" t="s">
        <v>49</v>
      </c>
      <c r="N1435" s="2" t="s">
        <v>58</v>
      </c>
      <c r="O1435" s="2" t="s">
        <v>41</v>
      </c>
      <c r="P1435" s="2" t="s">
        <v>50</v>
      </c>
      <c r="Q1435" s="2" t="s">
        <v>51</v>
      </c>
      <c r="R1435" s="2" t="s">
        <v>2380</v>
      </c>
      <c r="S1435" s="2">
        <v>0.46</v>
      </c>
      <c r="T1435" s="7">
        <f>Table1[[#This Row],[Profit]]/Table1[[#This Row],[Sales]]</f>
        <v>1.3748640671120086E-2</v>
      </c>
      <c r="U1435" s="2" t="s">
        <v>33</v>
      </c>
      <c r="V1435" s="2" t="s">
        <v>136</v>
      </c>
      <c r="W1435" s="2" t="s">
        <v>137</v>
      </c>
      <c r="X1435" s="2" t="s">
        <v>1567</v>
      </c>
      <c r="Y1435" s="2">
        <v>23223</v>
      </c>
      <c r="Z1435" s="10">
        <v>42166</v>
      </c>
      <c r="AA1435" s="14" t="str">
        <f>TEXT(Table1[[#This Row],[Order Date]],"mmmm")</f>
        <v>June</v>
      </c>
      <c r="AB1435" s="8" t="str">
        <f>TEXT(Table1[[#This Row],[Order Date]],"yyyy")</f>
        <v>2015</v>
      </c>
      <c r="AC1435" s="10">
        <v>42167</v>
      </c>
      <c r="AD1435" s="2">
        <v>3.54</v>
      </c>
      <c r="AE1435" s="2">
        <v>17</v>
      </c>
      <c r="AF1435" s="2">
        <v>257.48</v>
      </c>
      <c r="AG1435" s="2">
        <v>87917</v>
      </c>
      <c r="AH1435" s="7" t="str">
        <f>IF(COUNTIF(Returns!$A$2:$A$1635,Orders!AG1435)&gt;0,"Returned","Not Returned")</f>
        <v>Not Returned</v>
      </c>
    </row>
    <row r="1436" spans="5:34" ht="12.75" customHeight="1" thickTop="1" thickBot="1">
      <c r="E1436" s="11">
        <v>19032</v>
      </c>
      <c r="F1436" s="12" t="s">
        <v>56</v>
      </c>
      <c r="G1436" s="12">
        <v>0.02</v>
      </c>
      <c r="H1436" s="12">
        <v>195.99</v>
      </c>
      <c r="I1436" s="12">
        <v>4.2</v>
      </c>
      <c r="J1436" s="12">
        <v>2543</v>
      </c>
      <c r="K1436" s="7" t="str">
        <f>IF(COUNTIF(Table1[Customer ID],Table1[[#This Row],[Customer ID]])&gt;1,"Repeat Customer","One-Time Customer")</f>
        <v>Repeat Customer</v>
      </c>
      <c r="L1436" s="12" t="s">
        <v>2379</v>
      </c>
      <c r="M1436" s="12" t="s">
        <v>49</v>
      </c>
      <c r="N1436" s="12" t="s">
        <v>58</v>
      </c>
      <c r="O1436" s="12" t="s">
        <v>77</v>
      </c>
      <c r="P1436" s="12" t="s">
        <v>78</v>
      </c>
      <c r="Q1436" s="12" t="s">
        <v>59</v>
      </c>
      <c r="R1436" s="12" t="s">
        <v>2220</v>
      </c>
      <c r="S1436" s="12">
        <v>0.56000000000000005</v>
      </c>
      <c r="T1436" s="7">
        <f>Table1[[#This Row],[Profit]]/Table1[[#This Row],[Sales]]</f>
        <v>1.2608490167418366E-2</v>
      </c>
      <c r="U1436" s="12" t="s">
        <v>33</v>
      </c>
      <c r="V1436" s="12" t="s">
        <v>136</v>
      </c>
      <c r="W1436" s="12" t="s">
        <v>137</v>
      </c>
      <c r="X1436" s="12" t="s">
        <v>1567</v>
      </c>
      <c r="Y1436" s="12">
        <v>23223</v>
      </c>
      <c r="Z1436" s="13">
        <v>42166</v>
      </c>
      <c r="AA1436" s="14" t="str">
        <f>TEXT(Table1[[#This Row],[Order Date]],"mmmm")</f>
        <v>June</v>
      </c>
      <c r="AB1436" s="8" t="str">
        <f>TEXT(Table1[[#This Row],[Order Date]],"yyyy")</f>
        <v>2015</v>
      </c>
      <c r="AC1436" s="13">
        <v>42167</v>
      </c>
      <c r="AD1436" s="12">
        <v>40.283999999999999</v>
      </c>
      <c r="AE1436" s="12">
        <v>19</v>
      </c>
      <c r="AF1436" s="12">
        <v>3194.99</v>
      </c>
      <c r="AG1436" s="12">
        <v>87917</v>
      </c>
      <c r="AH1436" s="7" t="str">
        <f>IF(COUNTIF(Returns!$A$2:$A$1635,Orders!AG1436)&gt;0,"Returned","Not Returned")</f>
        <v>Not Returned</v>
      </c>
    </row>
    <row r="1437" spans="5:34" ht="12.75" customHeight="1" thickTop="1" thickBot="1">
      <c r="E1437" s="9">
        <v>19902</v>
      </c>
      <c r="F1437" s="2" t="s">
        <v>56</v>
      </c>
      <c r="G1437" s="2">
        <v>0.01</v>
      </c>
      <c r="H1437" s="2">
        <v>99.99</v>
      </c>
      <c r="I1437" s="2">
        <v>19.989999999999998</v>
      </c>
      <c r="J1437" s="2">
        <v>2545</v>
      </c>
      <c r="K1437" s="7" t="str">
        <f>IF(COUNTIF(Table1[Customer ID],Table1[[#This Row],[Customer ID]])&gt;1,"Repeat Customer","One-Time Customer")</f>
        <v>One-Time Customer</v>
      </c>
      <c r="L1437" s="2" t="s">
        <v>2381</v>
      </c>
      <c r="M1437" s="2" t="s">
        <v>27</v>
      </c>
      <c r="N1437" s="2" t="s">
        <v>40</v>
      </c>
      <c r="O1437" s="2" t="s">
        <v>77</v>
      </c>
      <c r="P1437" s="2" t="s">
        <v>85</v>
      </c>
      <c r="Q1437" s="2" t="s">
        <v>59</v>
      </c>
      <c r="R1437" s="2" t="s">
        <v>115</v>
      </c>
      <c r="S1437" s="2">
        <v>0.52</v>
      </c>
      <c r="T1437" s="7">
        <f>Table1[[#This Row],[Profit]]/Table1[[#This Row],[Sales]]</f>
        <v>0.44351167602719482</v>
      </c>
      <c r="U1437" s="2" t="s">
        <v>33</v>
      </c>
      <c r="V1437" s="2" t="s">
        <v>136</v>
      </c>
      <c r="W1437" s="2" t="s">
        <v>137</v>
      </c>
      <c r="X1437" s="2" t="s">
        <v>1193</v>
      </c>
      <c r="Y1437" s="2">
        <v>22153</v>
      </c>
      <c r="Z1437" s="10">
        <v>42073</v>
      </c>
      <c r="AA1437" s="14" t="str">
        <f>TEXT(Table1[[#This Row],[Order Date]],"mmmm")</f>
        <v>March</v>
      </c>
      <c r="AB1437" s="8" t="str">
        <f>TEXT(Table1[[#This Row],[Order Date]],"yyyy")</f>
        <v>2015</v>
      </c>
      <c r="AC1437" s="10">
        <v>42075</v>
      </c>
      <c r="AD1437" s="2">
        <v>90.024000000000001</v>
      </c>
      <c r="AE1437" s="2">
        <v>2</v>
      </c>
      <c r="AF1437" s="2">
        <v>202.98</v>
      </c>
      <c r="AG1437" s="2">
        <v>87915</v>
      </c>
      <c r="AH1437" s="7" t="str">
        <f>IF(COUNTIF(Returns!$A$2:$A$1635,Orders!AG1437)&gt;0,"Returned","Not Returned")</f>
        <v>Not Returned</v>
      </c>
    </row>
    <row r="1438" spans="5:34" ht="12.75" customHeight="1" thickTop="1" thickBot="1">
      <c r="E1438" s="11">
        <v>25460</v>
      </c>
      <c r="F1438" s="12" t="s">
        <v>106</v>
      </c>
      <c r="G1438" s="12">
        <v>7.0000000000000007E-2</v>
      </c>
      <c r="H1438" s="12">
        <v>6.48</v>
      </c>
      <c r="I1438" s="12">
        <v>9.5399999999999991</v>
      </c>
      <c r="J1438" s="12">
        <v>2547</v>
      </c>
      <c r="K1438" s="7" t="str">
        <f>IF(COUNTIF(Table1[Customer ID],Table1[[#This Row],[Customer ID]])&gt;1,"Repeat Customer","One-Time Customer")</f>
        <v>One-Time Customer</v>
      </c>
      <c r="L1438" s="12" t="s">
        <v>2382</v>
      </c>
      <c r="M1438" s="12" t="s">
        <v>49</v>
      </c>
      <c r="N1438" s="12" t="s">
        <v>58</v>
      </c>
      <c r="O1438" s="12" t="s">
        <v>29</v>
      </c>
      <c r="P1438" s="12" t="s">
        <v>93</v>
      </c>
      <c r="Q1438" s="12" t="s">
        <v>59</v>
      </c>
      <c r="R1438" s="12" t="s">
        <v>2359</v>
      </c>
      <c r="S1438" s="12">
        <v>0.37</v>
      </c>
      <c r="T1438" s="7">
        <f>Table1[[#This Row],[Profit]]/Table1[[#This Row],[Sales]]</f>
        <v>0.20552486187845306</v>
      </c>
      <c r="U1438" s="12" t="s">
        <v>33</v>
      </c>
      <c r="V1438" s="12" t="s">
        <v>136</v>
      </c>
      <c r="W1438" s="12" t="s">
        <v>137</v>
      </c>
      <c r="X1438" s="12" t="s">
        <v>2383</v>
      </c>
      <c r="Y1438" s="12">
        <v>23464</v>
      </c>
      <c r="Z1438" s="13">
        <v>42113</v>
      </c>
      <c r="AA1438" s="14" t="str">
        <f>TEXT(Table1[[#This Row],[Order Date]],"mmmm")</f>
        <v>April</v>
      </c>
      <c r="AB1438" s="8" t="str">
        <f>TEXT(Table1[[#This Row],[Order Date]],"yyyy")</f>
        <v>2015</v>
      </c>
      <c r="AC1438" s="13">
        <v>42113</v>
      </c>
      <c r="AD1438" s="12">
        <v>2.2320000000000002</v>
      </c>
      <c r="AE1438" s="12">
        <v>1</v>
      </c>
      <c r="AF1438" s="12">
        <v>10.86</v>
      </c>
      <c r="AG1438" s="12">
        <v>87916</v>
      </c>
      <c r="AH1438" s="7" t="str">
        <f>IF(COUNTIF(Returns!$A$2:$A$1635,Orders!AG1438)&gt;0,"Returned","Not Returned")</f>
        <v>Not Returned</v>
      </c>
    </row>
    <row r="1439" spans="5:34" ht="12.75" customHeight="1" thickTop="1" thickBot="1">
      <c r="E1439" s="9">
        <v>6525</v>
      </c>
      <c r="F1439" s="2" t="s">
        <v>106</v>
      </c>
      <c r="G1439" s="2">
        <v>0</v>
      </c>
      <c r="H1439" s="2">
        <v>35.99</v>
      </c>
      <c r="I1439" s="2">
        <v>0.99</v>
      </c>
      <c r="J1439" s="2">
        <v>2548</v>
      </c>
      <c r="K1439" s="7" t="str">
        <f>IF(COUNTIF(Table1[Customer ID],Table1[[#This Row],[Customer ID]])&gt;1,"Repeat Customer","One-Time Customer")</f>
        <v>Repeat Customer</v>
      </c>
      <c r="L1439" s="2" t="s">
        <v>2384</v>
      </c>
      <c r="M1439" s="2" t="s">
        <v>49</v>
      </c>
      <c r="N1439" s="2" t="s">
        <v>58</v>
      </c>
      <c r="O1439" s="2" t="s">
        <v>77</v>
      </c>
      <c r="P1439" s="2" t="s">
        <v>78</v>
      </c>
      <c r="Q1439" s="2" t="s">
        <v>51</v>
      </c>
      <c r="R1439" s="2" t="s">
        <v>2385</v>
      </c>
      <c r="S1439" s="2">
        <v>0.35</v>
      </c>
      <c r="T1439" s="7">
        <f>Table1[[#This Row],[Profit]]/Table1[[#This Row],[Sales]]</f>
        <v>0.56853550085613536</v>
      </c>
      <c r="U1439" s="2" t="s">
        <v>33</v>
      </c>
      <c r="V1439" s="2" t="s">
        <v>34</v>
      </c>
      <c r="W1439" s="2" t="s">
        <v>45</v>
      </c>
      <c r="X1439" s="2" t="s">
        <v>663</v>
      </c>
      <c r="Y1439" s="2">
        <v>90068</v>
      </c>
      <c r="Z1439" s="10">
        <v>42098</v>
      </c>
      <c r="AA1439" s="14" t="str">
        <f>TEXT(Table1[[#This Row],[Order Date]],"mmmm")</f>
        <v>April</v>
      </c>
      <c r="AB1439" s="8" t="str">
        <f>TEXT(Table1[[#This Row],[Order Date]],"yyyy")</f>
        <v>2015</v>
      </c>
      <c r="AC1439" s="10">
        <v>42105</v>
      </c>
      <c r="AD1439" s="2">
        <v>840.05099999999993</v>
      </c>
      <c r="AE1439" s="2">
        <v>46</v>
      </c>
      <c r="AF1439" s="2">
        <v>1477.57</v>
      </c>
      <c r="AG1439" s="2">
        <v>46436</v>
      </c>
      <c r="AH1439" s="7" t="str">
        <f>IF(COUNTIF(Returns!$A$2:$A$1635,Orders!AG1439)&gt;0,"Returned","Not Returned")</f>
        <v>Not Returned</v>
      </c>
    </row>
    <row r="1440" spans="5:34" ht="12.75" customHeight="1" thickTop="1" thickBot="1">
      <c r="E1440" s="11">
        <v>5777</v>
      </c>
      <c r="F1440" s="12" t="s">
        <v>106</v>
      </c>
      <c r="G1440" s="12">
        <v>0.05</v>
      </c>
      <c r="H1440" s="12">
        <v>30.98</v>
      </c>
      <c r="I1440" s="12">
        <v>9.18</v>
      </c>
      <c r="J1440" s="12">
        <v>2548</v>
      </c>
      <c r="K1440" s="7" t="str">
        <f>IF(COUNTIF(Table1[Customer ID],Table1[[#This Row],[Customer ID]])&gt;1,"Repeat Customer","One-Time Customer")</f>
        <v>Repeat Customer</v>
      </c>
      <c r="L1440" s="12" t="s">
        <v>2384</v>
      </c>
      <c r="M1440" s="12" t="s">
        <v>27</v>
      </c>
      <c r="N1440" s="12" t="s">
        <v>58</v>
      </c>
      <c r="O1440" s="12" t="s">
        <v>29</v>
      </c>
      <c r="P1440" s="12" t="s">
        <v>93</v>
      </c>
      <c r="Q1440" s="12" t="s">
        <v>59</v>
      </c>
      <c r="R1440" s="12" t="s">
        <v>2357</v>
      </c>
      <c r="S1440" s="12">
        <v>0.4</v>
      </c>
      <c r="T1440" s="7">
        <f>Table1[[#This Row],[Profit]]/Table1[[#This Row],[Sales]]</f>
        <v>0.1607941615004316</v>
      </c>
      <c r="U1440" s="12" t="s">
        <v>33</v>
      </c>
      <c r="V1440" s="12" t="s">
        <v>34</v>
      </c>
      <c r="W1440" s="12" t="s">
        <v>45</v>
      </c>
      <c r="X1440" s="12" t="s">
        <v>663</v>
      </c>
      <c r="Y1440" s="12">
        <v>90068</v>
      </c>
      <c r="Z1440" s="13">
        <v>42115</v>
      </c>
      <c r="AA1440" s="14" t="str">
        <f>TEXT(Table1[[#This Row],[Order Date]],"mmmm")</f>
        <v>April</v>
      </c>
      <c r="AB1440" s="8" t="str">
        <f>TEXT(Table1[[#This Row],[Order Date]],"yyyy")</f>
        <v>2015</v>
      </c>
      <c r="AC1440" s="13">
        <v>42115</v>
      </c>
      <c r="AD1440" s="12">
        <v>61.47</v>
      </c>
      <c r="AE1440" s="12">
        <v>12</v>
      </c>
      <c r="AF1440" s="12">
        <v>382.29</v>
      </c>
      <c r="AG1440" s="12">
        <v>40997</v>
      </c>
      <c r="AH1440" s="7" t="str">
        <f>IF(COUNTIF(Returns!$A$2:$A$1635,Orders!AG1440)&gt;0,"Returned","Not Returned")</f>
        <v>Not Returned</v>
      </c>
    </row>
    <row r="1441" spans="5:34" ht="12.75" customHeight="1" thickTop="1" thickBot="1">
      <c r="E1441" s="9">
        <v>5778</v>
      </c>
      <c r="F1441" s="2" t="s">
        <v>106</v>
      </c>
      <c r="G1441" s="2">
        <v>0.05</v>
      </c>
      <c r="H1441" s="2">
        <v>22.99</v>
      </c>
      <c r="I1441" s="2">
        <v>8.99</v>
      </c>
      <c r="J1441" s="2">
        <v>2548</v>
      </c>
      <c r="K1441" s="7" t="str">
        <f>IF(COUNTIF(Table1[Customer ID],Table1[[#This Row],[Customer ID]])&gt;1,"Repeat Customer","One-Time Customer")</f>
        <v>Repeat Customer</v>
      </c>
      <c r="L1441" s="2" t="s">
        <v>2384</v>
      </c>
      <c r="M1441" s="2" t="s">
        <v>49</v>
      </c>
      <c r="N1441" s="2" t="s">
        <v>58</v>
      </c>
      <c r="O1441" s="2" t="s">
        <v>29</v>
      </c>
      <c r="P1441" s="2" t="s">
        <v>30</v>
      </c>
      <c r="Q1441" s="2" t="s">
        <v>51</v>
      </c>
      <c r="R1441" s="2" t="s">
        <v>2386</v>
      </c>
      <c r="S1441" s="2">
        <v>0.56999999999999995</v>
      </c>
      <c r="T1441" s="7">
        <f>Table1[[#This Row],[Profit]]/Table1[[#This Row],[Sales]]</f>
        <v>2.072039376687005E-2</v>
      </c>
      <c r="U1441" s="2" t="s">
        <v>33</v>
      </c>
      <c r="V1441" s="2" t="s">
        <v>34</v>
      </c>
      <c r="W1441" s="2" t="s">
        <v>45</v>
      </c>
      <c r="X1441" s="2" t="s">
        <v>663</v>
      </c>
      <c r="Y1441" s="2">
        <v>90068</v>
      </c>
      <c r="Z1441" s="10">
        <v>42115</v>
      </c>
      <c r="AA1441" s="14" t="str">
        <f>TEXT(Table1[[#This Row],[Order Date]],"mmmm")</f>
        <v>April</v>
      </c>
      <c r="AB1441" s="8" t="str">
        <f>TEXT(Table1[[#This Row],[Order Date]],"yyyy")</f>
        <v>2015</v>
      </c>
      <c r="AC1441" s="10">
        <v>42122</v>
      </c>
      <c r="AD1441" s="2">
        <v>18.27</v>
      </c>
      <c r="AE1441" s="2">
        <v>37</v>
      </c>
      <c r="AF1441" s="2">
        <v>881.74</v>
      </c>
      <c r="AG1441" s="2">
        <v>40997</v>
      </c>
      <c r="AH1441" s="7" t="str">
        <f>IF(COUNTIF(Returns!$A$2:$A$1635,Orders!AG1441)&gt;0,"Returned","Not Returned")</f>
        <v>Not Returned</v>
      </c>
    </row>
    <row r="1442" spans="5:34" ht="12.75" customHeight="1" thickTop="1" thickBot="1">
      <c r="E1442" s="11">
        <v>5780</v>
      </c>
      <c r="F1442" s="12" t="s">
        <v>106</v>
      </c>
      <c r="G1442" s="12">
        <v>0.04</v>
      </c>
      <c r="H1442" s="12">
        <v>212.6</v>
      </c>
      <c r="I1442" s="12">
        <v>110.2</v>
      </c>
      <c r="J1442" s="12">
        <v>2548</v>
      </c>
      <c r="K1442" s="7" t="str">
        <f>IF(COUNTIF(Table1[Customer ID],Table1[[#This Row],[Customer ID]])&gt;1,"Repeat Customer","One-Time Customer")</f>
        <v>Repeat Customer</v>
      </c>
      <c r="L1442" s="12" t="s">
        <v>2384</v>
      </c>
      <c r="M1442" s="12" t="s">
        <v>39</v>
      </c>
      <c r="N1442" s="12" t="s">
        <v>58</v>
      </c>
      <c r="O1442" s="12" t="s">
        <v>41</v>
      </c>
      <c r="P1442" s="12" t="s">
        <v>152</v>
      </c>
      <c r="Q1442" s="12" t="s">
        <v>121</v>
      </c>
      <c r="R1442" s="12" t="s">
        <v>1348</v>
      </c>
      <c r="S1442" s="12">
        <v>0.73</v>
      </c>
      <c r="T1442" s="7">
        <f>Table1[[#This Row],[Profit]]/Table1[[#This Row],[Sales]]</f>
        <v>-6.9579888355917649E-2</v>
      </c>
      <c r="U1442" s="12" t="s">
        <v>33</v>
      </c>
      <c r="V1442" s="12" t="s">
        <v>34</v>
      </c>
      <c r="W1442" s="12" t="s">
        <v>45</v>
      </c>
      <c r="X1442" s="12" t="s">
        <v>663</v>
      </c>
      <c r="Y1442" s="12">
        <v>90068</v>
      </c>
      <c r="Z1442" s="13">
        <v>42115</v>
      </c>
      <c r="AA1442" s="14" t="str">
        <f>TEXT(Table1[[#This Row],[Order Date]],"mmmm")</f>
        <v>April</v>
      </c>
      <c r="AB1442" s="8" t="str">
        <f>TEXT(Table1[[#This Row],[Order Date]],"yyyy")</f>
        <v>2015</v>
      </c>
      <c r="AC1442" s="13">
        <v>42119</v>
      </c>
      <c r="AD1442" s="12">
        <v>-513.79042000000004</v>
      </c>
      <c r="AE1442" s="12">
        <v>33</v>
      </c>
      <c r="AF1442" s="12">
        <v>7384.18</v>
      </c>
      <c r="AG1442" s="12">
        <v>40997</v>
      </c>
      <c r="AH1442" s="7" t="str">
        <f>IF(COUNTIF(Returns!$A$2:$A$1635,Orders!AG1442)&gt;0,"Returned","Not Returned")</f>
        <v>Not Returned</v>
      </c>
    </row>
    <row r="1443" spans="5:34" ht="12.75" customHeight="1" thickTop="1" thickBot="1">
      <c r="E1443" s="9">
        <v>4204</v>
      </c>
      <c r="F1443" s="2" t="s">
        <v>37</v>
      </c>
      <c r="G1443" s="2">
        <v>0.09</v>
      </c>
      <c r="H1443" s="2">
        <v>5.98</v>
      </c>
      <c r="I1443" s="2">
        <v>1.67</v>
      </c>
      <c r="J1443" s="2">
        <v>2548</v>
      </c>
      <c r="K1443" s="7" t="str">
        <f>IF(COUNTIF(Table1[Customer ID],Table1[[#This Row],[Customer ID]])&gt;1,"Repeat Customer","One-Time Customer")</f>
        <v>Repeat Customer</v>
      </c>
      <c r="L1443" s="2" t="s">
        <v>2384</v>
      </c>
      <c r="M1443" s="2" t="s">
        <v>49</v>
      </c>
      <c r="N1443" s="2" t="s">
        <v>58</v>
      </c>
      <c r="O1443" s="2" t="s">
        <v>29</v>
      </c>
      <c r="P1443" s="2" t="s">
        <v>30</v>
      </c>
      <c r="Q1443" s="2" t="s">
        <v>31</v>
      </c>
      <c r="R1443" s="2" t="s">
        <v>2387</v>
      </c>
      <c r="S1443" s="2">
        <v>0.51</v>
      </c>
      <c r="T1443" s="7">
        <f>Table1[[#This Row],[Profit]]/Table1[[#This Row],[Sales]]</f>
        <v>5.3250345781466119E-2</v>
      </c>
      <c r="U1443" s="2" t="s">
        <v>33</v>
      </c>
      <c r="V1443" s="2" t="s">
        <v>34</v>
      </c>
      <c r="W1443" s="2" t="s">
        <v>45</v>
      </c>
      <c r="X1443" s="2" t="s">
        <v>663</v>
      </c>
      <c r="Y1443" s="2">
        <v>90068</v>
      </c>
      <c r="Z1443" s="10">
        <v>42159</v>
      </c>
      <c r="AA1443" s="14" t="str">
        <f>TEXT(Table1[[#This Row],[Order Date]],"mmmm")</f>
        <v>June</v>
      </c>
      <c r="AB1443" s="8" t="str">
        <f>TEXT(Table1[[#This Row],[Order Date]],"yyyy")</f>
        <v>2015</v>
      </c>
      <c r="AC1443" s="10">
        <v>42162</v>
      </c>
      <c r="AD1443" s="2">
        <v>23.87</v>
      </c>
      <c r="AE1443" s="2">
        <v>81</v>
      </c>
      <c r="AF1443" s="2">
        <v>448.26</v>
      </c>
      <c r="AG1443" s="2">
        <v>29889</v>
      </c>
      <c r="AH1443" s="7" t="str">
        <f>IF(COUNTIF(Returns!$A$2:$A$1635,Orders!AG1443)&gt;0,"Returned","Not Returned")</f>
        <v>Not Returned</v>
      </c>
    </row>
    <row r="1444" spans="5:34" ht="12.75" customHeight="1" thickTop="1" thickBot="1">
      <c r="E1444" s="11">
        <v>23777</v>
      </c>
      <c r="F1444" s="12" t="s">
        <v>106</v>
      </c>
      <c r="G1444" s="12">
        <v>0.05</v>
      </c>
      <c r="H1444" s="12">
        <v>30.98</v>
      </c>
      <c r="I1444" s="12">
        <v>9.18</v>
      </c>
      <c r="J1444" s="12">
        <v>2549</v>
      </c>
      <c r="K1444" s="7" t="str">
        <f>IF(COUNTIF(Table1[Customer ID],Table1[[#This Row],[Customer ID]])&gt;1,"Repeat Customer","One-Time Customer")</f>
        <v>Repeat Customer</v>
      </c>
      <c r="L1444" s="12" t="s">
        <v>2388</v>
      </c>
      <c r="M1444" s="12" t="s">
        <v>27</v>
      </c>
      <c r="N1444" s="12" t="s">
        <v>58</v>
      </c>
      <c r="O1444" s="12" t="s">
        <v>29</v>
      </c>
      <c r="P1444" s="12" t="s">
        <v>93</v>
      </c>
      <c r="Q1444" s="12" t="s">
        <v>59</v>
      </c>
      <c r="R1444" s="12" t="s">
        <v>2357</v>
      </c>
      <c r="S1444" s="12">
        <v>0.4</v>
      </c>
      <c r="T1444" s="7">
        <f>Table1[[#This Row],[Profit]]/Table1[[#This Row],[Sales]]</f>
        <v>0.6431934707544209</v>
      </c>
      <c r="U1444" s="12" t="s">
        <v>33</v>
      </c>
      <c r="V1444" s="12" t="s">
        <v>53</v>
      </c>
      <c r="W1444" s="12" t="s">
        <v>154</v>
      </c>
      <c r="X1444" s="12" t="s">
        <v>2389</v>
      </c>
      <c r="Y1444" s="12">
        <v>43213</v>
      </c>
      <c r="Z1444" s="13">
        <v>42115</v>
      </c>
      <c r="AA1444" s="14" t="str">
        <f>TEXT(Table1[[#This Row],[Order Date]],"mmmm")</f>
        <v>April</v>
      </c>
      <c r="AB1444" s="8" t="str">
        <f>TEXT(Table1[[#This Row],[Order Date]],"yyyy")</f>
        <v>2015</v>
      </c>
      <c r="AC1444" s="13">
        <v>42115</v>
      </c>
      <c r="AD1444" s="12">
        <v>61.47</v>
      </c>
      <c r="AE1444" s="12">
        <v>3</v>
      </c>
      <c r="AF1444" s="12">
        <v>95.57</v>
      </c>
      <c r="AG1444" s="12">
        <v>88657</v>
      </c>
      <c r="AH1444" s="7" t="str">
        <f>IF(COUNTIF(Returns!$A$2:$A$1635,Orders!AG1444)&gt;0,"Returned","Not Returned")</f>
        <v>Not Returned</v>
      </c>
    </row>
    <row r="1445" spans="5:34" ht="12.75" customHeight="1" thickTop="1" thickBot="1">
      <c r="E1445" s="9">
        <v>23778</v>
      </c>
      <c r="F1445" s="2" t="s">
        <v>106</v>
      </c>
      <c r="G1445" s="2">
        <v>0.05</v>
      </c>
      <c r="H1445" s="2">
        <v>22.99</v>
      </c>
      <c r="I1445" s="2">
        <v>8.99</v>
      </c>
      <c r="J1445" s="2">
        <v>2549</v>
      </c>
      <c r="K1445" s="7" t="str">
        <f>IF(COUNTIF(Table1[Customer ID],Table1[[#This Row],[Customer ID]])&gt;1,"Repeat Customer","One-Time Customer")</f>
        <v>Repeat Customer</v>
      </c>
      <c r="L1445" s="2" t="s">
        <v>2388</v>
      </c>
      <c r="M1445" s="2" t="s">
        <v>49</v>
      </c>
      <c r="N1445" s="2" t="s">
        <v>58</v>
      </c>
      <c r="O1445" s="2" t="s">
        <v>29</v>
      </c>
      <c r="P1445" s="2" t="s">
        <v>30</v>
      </c>
      <c r="Q1445" s="2" t="s">
        <v>51</v>
      </c>
      <c r="R1445" s="2" t="s">
        <v>2386</v>
      </c>
      <c r="S1445" s="2">
        <v>0.56999999999999995</v>
      </c>
      <c r="T1445" s="7">
        <f>Table1[[#This Row],[Profit]]/Table1[[#This Row],[Sales]]</f>
        <v>8.5182767624020883E-2</v>
      </c>
      <c r="U1445" s="2" t="s">
        <v>33</v>
      </c>
      <c r="V1445" s="2" t="s">
        <v>53</v>
      </c>
      <c r="W1445" s="2" t="s">
        <v>154</v>
      </c>
      <c r="X1445" s="2" t="s">
        <v>2389</v>
      </c>
      <c r="Y1445" s="2">
        <v>43213</v>
      </c>
      <c r="Z1445" s="10">
        <v>42115</v>
      </c>
      <c r="AA1445" s="14" t="str">
        <f>TEXT(Table1[[#This Row],[Order Date]],"mmmm")</f>
        <v>April</v>
      </c>
      <c r="AB1445" s="8" t="str">
        <f>TEXT(Table1[[#This Row],[Order Date]],"yyyy")</f>
        <v>2015</v>
      </c>
      <c r="AC1445" s="10">
        <v>42122</v>
      </c>
      <c r="AD1445" s="2">
        <v>18.27</v>
      </c>
      <c r="AE1445" s="2">
        <v>9</v>
      </c>
      <c r="AF1445" s="2">
        <v>214.48</v>
      </c>
      <c r="AG1445" s="2">
        <v>88657</v>
      </c>
      <c r="AH1445" s="7" t="str">
        <f>IF(COUNTIF(Returns!$A$2:$A$1635,Orders!AG1445)&gt;0,"Returned","Not Returned")</f>
        <v>Not Returned</v>
      </c>
    </row>
    <row r="1446" spans="5:34" ht="12.75" customHeight="1" thickTop="1" thickBot="1">
      <c r="E1446" s="11">
        <v>23780</v>
      </c>
      <c r="F1446" s="12" t="s">
        <v>106</v>
      </c>
      <c r="G1446" s="12">
        <v>0.04</v>
      </c>
      <c r="H1446" s="12">
        <v>212.6</v>
      </c>
      <c r="I1446" s="12">
        <v>110.2</v>
      </c>
      <c r="J1446" s="12">
        <v>2549</v>
      </c>
      <c r="K1446" s="7" t="str">
        <f>IF(COUNTIF(Table1[Customer ID],Table1[[#This Row],[Customer ID]])&gt;1,"Repeat Customer","One-Time Customer")</f>
        <v>Repeat Customer</v>
      </c>
      <c r="L1446" s="12" t="s">
        <v>2388</v>
      </c>
      <c r="M1446" s="12" t="s">
        <v>39</v>
      </c>
      <c r="N1446" s="12" t="s">
        <v>58</v>
      </c>
      <c r="O1446" s="12" t="s">
        <v>41</v>
      </c>
      <c r="P1446" s="12" t="s">
        <v>152</v>
      </c>
      <c r="Q1446" s="12" t="s">
        <v>121</v>
      </c>
      <c r="R1446" s="12" t="s">
        <v>1348</v>
      </c>
      <c r="S1446" s="12">
        <v>0.73</v>
      </c>
      <c r="T1446" s="7">
        <f>Table1[[#This Row],[Profit]]/Table1[[#This Row],[Sales]]</f>
        <v>-0.2870177196804648</v>
      </c>
      <c r="U1446" s="12" t="s">
        <v>33</v>
      </c>
      <c r="V1446" s="12" t="s">
        <v>53</v>
      </c>
      <c r="W1446" s="12" t="s">
        <v>154</v>
      </c>
      <c r="X1446" s="12" t="s">
        <v>2389</v>
      </c>
      <c r="Y1446" s="12">
        <v>43213</v>
      </c>
      <c r="Z1446" s="13">
        <v>42115</v>
      </c>
      <c r="AA1446" s="14" t="str">
        <f>TEXT(Table1[[#This Row],[Order Date]],"mmmm")</f>
        <v>April</v>
      </c>
      <c r="AB1446" s="8" t="str">
        <f>TEXT(Table1[[#This Row],[Order Date]],"yyyy")</f>
        <v>2015</v>
      </c>
      <c r="AC1446" s="13">
        <v>42119</v>
      </c>
      <c r="AD1446" s="12">
        <v>-513.79042000000004</v>
      </c>
      <c r="AE1446" s="12">
        <v>8</v>
      </c>
      <c r="AF1446" s="12">
        <v>1790.1</v>
      </c>
      <c r="AG1446" s="12">
        <v>88657</v>
      </c>
      <c r="AH1446" s="7" t="str">
        <f>IF(COUNTIF(Returns!$A$2:$A$1635,Orders!AG1446)&gt;0,"Returned","Not Returned")</f>
        <v>Not Returned</v>
      </c>
    </row>
    <row r="1447" spans="5:34" ht="12.75" customHeight="1" thickTop="1" thickBot="1">
      <c r="E1447" s="9">
        <v>22204</v>
      </c>
      <c r="F1447" s="2" t="s">
        <v>37</v>
      </c>
      <c r="G1447" s="2">
        <v>0.09</v>
      </c>
      <c r="H1447" s="2">
        <v>5.98</v>
      </c>
      <c r="I1447" s="2">
        <v>1.67</v>
      </c>
      <c r="J1447" s="2">
        <v>2549</v>
      </c>
      <c r="K1447" s="7" t="str">
        <f>IF(COUNTIF(Table1[Customer ID],Table1[[#This Row],[Customer ID]])&gt;1,"Repeat Customer","One-Time Customer")</f>
        <v>Repeat Customer</v>
      </c>
      <c r="L1447" s="2" t="s">
        <v>2388</v>
      </c>
      <c r="M1447" s="2" t="s">
        <v>49</v>
      </c>
      <c r="N1447" s="2" t="s">
        <v>58</v>
      </c>
      <c r="O1447" s="2" t="s">
        <v>29</v>
      </c>
      <c r="P1447" s="2" t="s">
        <v>30</v>
      </c>
      <c r="Q1447" s="2" t="s">
        <v>31</v>
      </c>
      <c r="R1447" s="2" t="s">
        <v>2387</v>
      </c>
      <c r="S1447" s="2">
        <v>0.51</v>
      </c>
      <c r="T1447" s="7">
        <f>Table1[[#This Row],[Profit]]/Table1[[#This Row],[Sales]]</f>
        <v>0.3235001807011203</v>
      </c>
      <c r="U1447" s="2" t="s">
        <v>33</v>
      </c>
      <c r="V1447" s="2" t="s">
        <v>53</v>
      </c>
      <c r="W1447" s="2" t="s">
        <v>154</v>
      </c>
      <c r="X1447" s="2" t="s">
        <v>2389</v>
      </c>
      <c r="Y1447" s="2">
        <v>43213</v>
      </c>
      <c r="Z1447" s="10">
        <v>42159</v>
      </c>
      <c r="AA1447" s="14" t="str">
        <f>TEXT(Table1[[#This Row],[Order Date]],"mmmm")</f>
        <v>June</v>
      </c>
      <c r="AB1447" s="8" t="str">
        <f>TEXT(Table1[[#This Row],[Order Date]],"yyyy")</f>
        <v>2015</v>
      </c>
      <c r="AC1447" s="10">
        <v>42162</v>
      </c>
      <c r="AD1447" s="2">
        <v>35.805</v>
      </c>
      <c r="AE1447" s="2">
        <v>20</v>
      </c>
      <c r="AF1447" s="2">
        <v>110.68</v>
      </c>
      <c r="AG1447" s="2">
        <v>88658</v>
      </c>
      <c r="AH1447" s="7" t="str">
        <f>IF(COUNTIF(Returns!$A$2:$A$1635,Orders!AG1447)&gt;0,"Returned","Not Returned")</f>
        <v>Not Returned</v>
      </c>
    </row>
    <row r="1448" spans="5:34" ht="12.75" customHeight="1" thickTop="1" thickBot="1">
      <c r="E1448" s="11">
        <v>24525</v>
      </c>
      <c r="F1448" s="12" t="s">
        <v>106</v>
      </c>
      <c r="G1448" s="12">
        <v>0</v>
      </c>
      <c r="H1448" s="12">
        <v>35.99</v>
      </c>
      <c r="I1448" s="12">
        <v>0.99</v>
      </c>
      <c r="J1448" s="12">
        <v>2551</v>
      </c>
      <c r="K1448" s="7" t="str">
        <f>IF(COUNTIF(Table1[Customer ID],Table1[[#This Row],[Customer ID]])&gt;1,"Repeat Customer","One-Time Customer")</f>
        <v>One-Time Customer</v>
      </c>
      <c r="L1448" s="12" t="s">
        <v>2390</v>
      </c>
      <c r="M1448" s="12" t="s">
        <v>49</v>
      </c>
      <c r="N1448" s="12" t="s">
        <v>58</v>
      </c>
      <c r="O1448" s="12" t="s">
        <v>77</v>
      </c>
      <c r="P1448" s="12" t="s">
        <v>78</v>
      </c>
      <c r="Q1448" s="12" t="s">
        <v>51</v>
      </c>
      <c r="R1448" s="12" t="s">
        <v>2385</v>
      </c>
      <c r="S1448" s="12">
        <v>0.35</v>
      </c>
      <c r="T1448" s="7">
        <f>Table1[[#This Row],[Profit]]/Table1[[#This Row],[Sales]]</f>
        <v>0.69</v>
      </c>
      <c r="U1448" s="12" t="s">
        <v>33</v>
      </c>
      <c r="V1448" s="12" t="s">
        <v>53</v>
      </c>
      <c r="W1448" s="12" t="s">
        <v>234</v>
      </c>
      <c r="X1448" s="12" t="s">
        <v>2391</v>
      </c>
      <c r="Y1448" s="12">
        <v>17403</v>
      </c>
      <c r="Z1448" s="13">
        <v>42098</v>
      </c>
      <c r="AA1448" s="14" t="str">
        <f>TEXT(Table1[[#This Row],[Order Date]],"mmmm")</f>
        <v>April</v>
      </c>
      <c r="AB1448" s="8" t="str">
        <f>TEXT(Table1[[#This Row],[Order Date]],"yyyy")</f>
        <v>2015</v>
      </c>
      <c r="AC1448" s="13">
        <v>42105</v>
      </c>
      <c r="AD1448" s="12">
        <v>265.96049999999997</v>
      </c>
      <c r="AE1448" s="12">
        <v>12</v>
      </c>
      <c r="AF1448" s="12">
        <v>385.45</v>
      </c>
      <c r="AG1448" s="12">
        <v>88656</v>
      </c>
      <c r="AH1448" s="7" t="str">
        <f>IF(COUNTIF(Returns!$A$2:$A$1635,Orders!AG1448)&gt;0,"Returned","Not Returned")</f>
        <v>Not Returned</v>
      </c>
    </row>
    <row r="1449" spans="5:34" ht="12.75" customHeight="1" thickTop="1" thickBot="1">
      <c r="E1449" s="9">
        <v>18130</v>
      </c>
      <c r="F1449" s="2" t="s">
        <v>56</v>
      </c>
      <c r="G1449" s="2">
        <v>0.03</v>
      </c>
      <c r="H1449" s="2">
        <v>12.53</v>
      </c>
      <c r="I1449" s="2">
        <v>7.17</v>
      </c>
      <c r="J1449" s="2">
        <v>2553</v>
      </c>
      <c r="K1449" s="7" t="str">
        <f>IF(COUNTIF(Table1[Customer ID],Table1[[#This Row],[Customer ID]])&gt;1,"Repeat Customer","One-Time Customer")</f>
        <v>One-Time Customer</v>
      </c>
      <c r="L1449" s="2" t="s">
        <v>2392</v>
      </c>
      <c r="M1449" s="2" t="s">
        <v>49</v>
      </c>
      <c r="N1449" s="2" t="s">
        <v>40</v>
      </c>
      <c r="O1449" s="2" t="s">
        <v>29</v>
      </c>
      <c r="P1449" s="2" t="s">
        <v>109</v>
      </c>
      <c r="Q1449" s="2" t="s">
        <v>59</v>
      </c>
      <c r="R1449" s="2" t="s">
        <v>2393</v>
      </c>
      <c r="S1449" s="2">
        <v>0.38</v>
      </c>
      <c r="T1449" s="7">
        <f>Table1[[#This Row],[Profit]]/Table1[[#This Row],[Sales]]</f>
        <v>-1.0517857142857143</v>
      </c>
      <c r="U1449" s="2" t="s">
        <v>33</v>
      </c>
      <c r="V1449" s="2" t="s">
        <v>61</v>
      </c>
      <c r="W1449" s="2" t="s">
        <v>1858</v>
      </c>
      <c r="X1449" s="2" t="s">
        <v>2394</v>
      </c>
      <c r="Y1449" s="2">
        <v>53142</v>
      </c>
      <c r="Z1449" s="10">
        <v>42047</v>
      </c>
      <c r="AA1449" s="14" t="str">
        <f>TEXT(Table1[[#This Row],[Order Date]],"mmmm")</f>
        <v>February</v>
      </c>
      <c r="AB1449" s="8" t="str">
        <f>TEXT(Table1[[#This Row],[Order Date]],"yyyy")</f>
        <v>2015</v>
      </c>
      <c r="AC1449" s="10">
        <v>42048</v>
      </c>
      <c r="AD1449" s="2">
        <v>-20.320500000000003</v>
      </c>
      <c r="AE1449" s="2">
        <v>1</v>
      </c>
      <c r="AF1449" s="2">
        <v>19.32</v>
      </c>
      <c r="AG1449" s="2">
        <v>86528</v>
      </c>
      <c r="AH1449" s="7" t="str">
        <f>IF(COUNTIF(Returns!$A$2:$A$1635,Orders!AG1449)&gt;0,"Returned","Not Returned")</f>
        <v>Not Returned</v>
      </c>
    </row>
    <row r="1450" spans="5:34" ht="12.75" customHeight="1" thickTop="1" thickBot="1">
      <c r="E1450" s="11">
        <v>23666</v>
      </c>
      <c r="F1450" s="12" t="s">
        <v>106</v>
      </c>
      <c r="G1450" s="12">
        <v>0.1</v>
      </c>
      <c r="H1450" s="12">
        <v>2.6</v>
      </c>
      <c r="I1450" s="12">
        <v>2.4</v>
      </c>
      <c r="J1450" s="12">
        <v>2555</v>
      </c>
      <c r="K1450" s="7" t="str">
        <f>IF(COUNTIF(Table1[Customer ID],Table1[[#This Row],[Customer ID]])&gt;1,"Repeat Customer","One-Time Customer")</f>
        <v>Repeat Customer</v>
      </c>
      <c r="L1450" s="12" t="s">
        <v>2395</v>
      </c>
      <c r="M1450" s="12" t="s">
        <v>49</v>
      </c>
      <c r="N1450" s="12" t="s">
        <v>40</v>
      </c>
      <c r="O1450" s="12" t="s">
        <v>29</v>
      </c>
      <c r="P1450" s="12" t="s">
        <v>30</v>
      </c>
      <c r="Q1450" s="12" t="s">
        <v>31</v>
      </c>
      <c r="R1450" s="12" t="s">
        <v>1023</v>
      </c>
      <c r="S1450" s="12">
        <v>0.57999999999999996</v>
      </c>
      <c r="T1450" s="7">
        <f>Table1[[#This Row],[Profit]]/Table1[[#This Row],[Sales]]</f>
        <v>-2.9249169435215943</v>
      </c>
      <c r="U1450" s="12" t="s">
        <v>33</v>
      </c>
      <c r="V1450" s="12" t="s">
        <v>61</v>
      </c>
      <c r="W1450" s="12" t="s">
        <v>1858</v>
      </c>
      <c r="X1450" s="12" t="s">
        <v>1279</v>
      </c>
      <c r="Y1450" s="12">
        <v>53711</v>
      </c>
      <c r="Z1450" s="13">
        <v>42013</v>
      </c>
      <c r="AA1450" s="14" t="str">
        <f>TEXT(Table1[[#This Row],[Order Date]],"mmmm")</f>
        <v>January</v>
      </c>
      <c r="AB1450" s="8" t="str">
        <f>TEXT(Table1[[#This Row],[Order Date]],"yyyy")</f>
        <v>2015</v>
      </c>
      <c r="AC1450" s="13">
        <v>42018</v>
      </c>
      <c r="AD1450" s="12">
        <v>-88.039999999999992</v>
      </c>
      <c r="AE1450" s="12">
        <v>12</v>
      </c>
      <c r="AF1450" s="12">
        <v>30.1</v>
      </c>
      <c r="AG1450" s="12">
        <v>86527</v>
      </c>
      <c r="AH1450" s="7" t="str">
        <f>IF(COUNTIF(Returns!$A$2:$A$1635,Orders!AG1450)&gt;0,"Returned","Not Returned")</f>
        <v>Not Returned</v>
      </c>
    </row>
    <row r="1451" spans="5:34" ht="12.75" customHeight="1" thickTop="1" thickBot="1">
      <c r="E1451" s="9">
        <v>23583</v>
      </c>
      <c r="F1451" s="2" t="s">
        <v>47</v>
      </c>
      <c r="G1451" s="2">
        <v>0</v>
      </c>
      <c r="H1451" s="2">
        <v>12.97</v>
      </c>
      <c r="I1451" s="2">
        <v>1.49</v>
      </c>
      <c r="J1451" s="2">
        <v>2555</v>
      </c>
      <c r="K1451" s="7" t="str">
        <f>IF(COUNTIF(Table1[Customer ID],Table1[[#This Row],[Customer ID]])&gt;1,"Repeat Customer","One-Time Customer")</f>
        <v>Repeat Customer</v>
      </c>
      <c r="L1451" s="2" t="s">
        <v>2395</v>
      </c>
      <c r="M1451" s="2" t="s">
        <v>49</v>
      </c>
      <c r="N1451" s="2" t="s">
        <v>40</v>
      </c>
      <c r="O1451" s="2" t="s">
        <v>29</v>
      </c>
      <c r="P1451" s="2" t="s">
        <v>109</v>
      </c>
      <c r="Q1451" s="2" t="s">
        <v>59</v>
      </c>
      <c r="R1451" s="2" t="s">
        <v>1433</v>
      </c>
      <c r="S1451" s="2">
        <v>0.35</v>
      </c>
      <c r="T1451" s="7">
        <f>Table1[[#This Row],[Profit]]/Table1[[#This Row],[Sales]]</f>
        <v>0.69</v>
      </c>
      <c r="U1451" s="2" t="s">
        <v>33</v>
      </c>
      <c r="V1451" s="2" t="s">
        <v>61</v>
      </c>
      <c r="W1451" s="2" t="s">
        <v>1858</v>
      </c>
      <c r="X1451" s="2" t="s">
        <v>1279</v>
      </c>
      <c r="Y1451" s="2">
        <v>53711</v>
      </c>
      <c r="Z1451" s="10">
        <v>42037</v>
      </c>
      <c r="AA1451" s="14" t="str">
        <f>TEXT(Table1[[#This Row],[Order Date]],"mmmm")</f>
        <v>February</v>
      </c>
      <c r="AB1451" s="8" t="str">
        <f>TEXT(Table1[[#This Row],[Order Date]],"yyyy")</f>
        <v>2015</v>
      </c>
      <c r="AC1451" s="10">
        <v>42038</v>
      </c>
      <c r="AD1451" s="2">
        <v>180.23489999999998</v>
      </c>
      <c r="AE1451" s="2">
        <v>19</v>
      </c>
      <c r="AF1451" s="2">
        <v>261.20999999999998</v>
      </c>
      <c r="AG1451" s="2">
        <v>86529</v>
      </c>
      <c r="AH1451" s="7" t="str">
        <f>IF(COUNTIF(Returns!$A$2:$A$1635,Orders!AG1451)&gt;0,"Returned","Not Returned")</f>
        <v>Not Returned</v>
      </c>
    </row>
    <row r="1452" spans="5:34" ht="12.75" customHeight="1" thickTop="1" thickBot="1">
      <c r="E1452" s="11">
        <v>23584</v>
      </c>
      <c r="F1452" s="12" t="s">
        <v>47</v>
      </c>
      <c r="G1452" s="12">
        <v>0.06</v>
      </c>
      <c r="H1452" s="12">
        <v>4.91</v>
      </c>
      <c r="I1452" s="12">
        <v>0.5</v>
      </c>
      <c r="J1452" s="12">
        <v>2555</v>
      </c>
      <c r="K1452" s="7" t="str">
        <f>IF(COUNTIF(Table1[Customer ID],Table1[[#This Row],[Customer ID]])&gt;1,"Repeat Customer","One-Time Customer")</f>
        <v>Repeat Customer</v>
      </c>
      <c r="L1452" s="12" t="s">
        <v>2395</v>
      </c>
      <c r="M1452" s="12" t="s">
        <v>49</v>
      </c>
      <c r="N1452" s="12" t="s">
        <v>40</v>
      </c>
      <c r="O1452" s="12" t="s">
        <v>29</v>
      </c>
      <c r="P1452" s="12" t="s">
        <v>134</v>
      </c>
      <c r="Q1452" s="12" t="s">
        <v>59</v>
      </c>
      <c r="R1452" s="12" t="s">
        <v>1561</v>
      </c>
      <c r="S1452" s="12">
        <v>0.36</v>
      </c>
      <c r="T1452" s="7">
        <f>Table1[[#This Row],[Profit]]/Table1[[#This Row],[Sales]]</f>
        <v>0.69</v>
      </c>
      <c r="U1452" s="12" t="s">
        <v>33</v>
      </c>
      <c r="V1452" s="12" t="s">
        <v>61</v>
      </c>
      <c r="W1452" s="12" t="s">
        <v>1858</v>
      </c>
      <c r="X1452" s="12" t="s">
        <v>1279</v>
      </c>
      <c r="Y1452" s="12">
        <v>53711</v>
      </c>
      <c r="Z1452" s="13">
        <v>42037</v>
      </c>
      <c r="AA1452" s="14" t="str">
        <f>TEXT(Table1[[#This Row],[Order Date]],"mmmm")</f>
        <v>February</v>
      </c>
      <c r="AB1452" s="8" t="str">
        <f>TEXT(Table1[[#This Row],[Order Date]],"yyyy")</f>
        <v>2015</v>
      </c>
      <c r="AC1452" s="13">
        <v>42037</v>
      </c>
      <c r="AD1452" s="12">
        <v>29.525099999999998</v>
      </c>
      <c r="AE1452" s="12">
        <v>9</v>
      </c>
      <c r="AF1452" s="12">
        <v>42.79</v>
      </c>
      <c r="AG1452" s="12">
        <v>86529</v>
      </c>
      <c r="AH1452" s="7" t="str">
        <f>IF(COUNTIF(Returns!$A$2:$A$1635,Orders!AG1452)&gt;0,"Returned","Not Returned")</f>
        <v>Not Returned</v>
      </c>
    </row>
    <row r="1453" spans="5:34" ht="12.75" customHeight="1" thickTop="1" thickBot="1">
      <c r="E1453" s="9">
        <v>19840</v>
      </c>
      <c r="F1453" s="2" t="s">
        <v>37</v>
      </c>
      <c r="G1453" s="2">
        <v>0.03</v>
      </c>
      <c r="H1453" s="2">
        <v>160.97999999999999</v>
      </c>
      <c r="I1453" s="2">
        <v>30</v>
      </c>
      <c r="J1453" s="2">
        <v>2561</v>
      </c>
      <c r="K1453" s="7" t="str">
        <f>IF(COUNTIF(Table1[Customer ID],Table1[[#This Row],[Customer ID]])&gt;1,"Repeat Customer","One-Time Customer")</f>
        <v>Repeat Customer</v>
      </c>
      <c r="L1453" s="2" t="s">
        <v>2396</v>
      </c>
      <c r="M1453" s="2" t="s">
        <v>39</v>
      </c>
      <c r="N1453" s="2" t="s">
        <v>114</v>
      </c>
      <c r="O1453" s="2" t="s">
        <v>41</v>
      </c>
      <c r="P1453" s="2" t="s">
        <v>42</v>
      </c>
      <c r="Q1453" s="2" t="s">
        <v>43</v>
      </c>
      <c r="R1453" s="2" t="s">
        <v>177</v>
      </c>
      <c r="S1453" s="2">
        <v>0.62</v>
      </c>
      <c r="T1453" s="7">
        <f>Table1[[#This Row],[Profit]]/Table1[[#This Row],[Sales]]</f>
        <v>0.69000000000000006</v>
      </c>
      <c r="U1453" s="2" t="s">
        <v>33</v>
      </c>
      <c r="V1453" s="2" t="s">
        <v>53</v>
      </c>
      <c r="W1453" s="2" t="s">
        <v>71</v>
      </c>
      <c r="X1453" s="2" t="s">
        <v>2397</v>
      </c>
      <c r="Y1453" s="2">
        <v>10562</v>
      </c>
      <c r="Z1453" s="10">
        <v>42085</v>
      </c>
      <c r="AA1453" s="14" t="str">
        <f>TEXT(Table1[[#This Row],[Order Date]],"mmmm")</f>
        <v>March</v>
      </c>
      <c r="AB1453" s="8" t="str">
        <f>TEXT(Table1[[#This Row],[Order Date]],"yyyy")</f>
        <v>2015</v>
      </c>
      <c r="AC1453" s="10">
        <v>42088</v>
      </c>
      <c r="AD1453" s="2">
        <v>1261.4718</v>
      </c>
      <c r="AE1453" s="2">
        <v>11</v>
      </c>
      <c r="AF1453" s="2">
        <v>1828.22</v>
      </c>
      <c r="AG1453" s="2">
        <v>86465</v>
      </c>
      <c r="AH1453" s="7" t="str">
        <f>IF(COUNTIF(Returns!$A$2:$A$1635,Orders!AG1453)&gt;0,"Returned","Not Returned")</f>
        <v>Not Returned</v>
      </c>
    </row>
    <row r="1454" spans="5:34" ht="12.75" customHeight="1" thickTop="1" thickBot="1">
      <c r="E1454" s="11">
        <v>23161</v>
      </c>
      <c r="F1454" s="12" t="s">
        <v>37</v>
      </c>
      <c r="G1454" s="12">
        <v>7.0000000000000007E-2</v>
      </c>
      <c r="H1454" s="12">
        <v>3.98</v>
      </c>
      <c r="I1454" s="12">
        <v>5.26</v>
      </c>
      <c r="J1454" s="12">
        <v>2561</v>
      </c>
      <c r="K1454" s="7" t="str">
        <f>IF(COUNTIF(Table1[Customer ID],Table1[[#This Row],[Customer ID]])&gt;1,"Repeat Customer","One-Time Customer")</f>
        <v>Repeat Customer</v>
      </c>
      <c r="L1454" s="12" t="s">
        <v>2396</v>
      </c>
      <c r="M1454" s="12" t="s">
        <v>49</v>
      </c>
      <c r="N1454" s="12" t="s">
        <v>114</v>
      </c>
      <c r="O1454" s="12" t="s">
        <v>29</v>
      </c>
      <c r="P1454" s="12" t="s">
        <v>109</v>
      </c>
      <c r="Q1454" s="12" t="s">
        <v>59</v>
      </c>
      <c r="R1454" s="12" t="s">
        <v>1705</v>
      </c>
      <c r="S1454" s="12">
        <v>0.38</v>
      </c>
      <c r="T1454" s="7">
        <f>Table1[[#This Row],[Profit]]/Table1[[#This Row],[Sales]]</f>
        <v>-2.0142344642257308</v>
      </c>
      <c r="U1454" s="12" t="s">
        <v>33</v>
      </c>
      <c r="V1454" s="12" t="s">
        <v>53</v>
      </c>
      <c r="W1454" s="12" t="s">
        <v>71</v>
      </c>
      <c r="X1454" s="12" t="s">
        <v>2397</v>
      </c>
      <c r="Y1454" s="12">
        <v>10562</v>
      </c>
      <c r="Z1454" s="13">
        <v>42102</v>
      </c>
      <c r="AA1454" s="14" t="str">
        <f>TEXT(Table1[[#This Row],[Order Date]],"mmmm")</f>
        <v>April</v>
      </c>
      <c r="AB1454" s="8" t="str">
        <f>TEXT(Table1[[#This Row],[Order Date]],"yyyy")</f>
        <v>2015</v>
      </c>
      <c r="AC1454" s="13">
        <v>42104</v>
      </c>
      <c r="AD1454" s="12">
        <v>-59.963760000000001</v>
      </c>
      <c r="AE1454" s="12">
        <v>7</v>
      </c>
      <c r="AF1454" s="12">
        <v>29.77</v>
      </c>
      <c r="AG1454" s="12">
        <v>86466</v>
      </c>
      <c r="AH1454" s="7" t="str">
        <f>IF(COUNTIF(Returns!$A$2:$A$1635,Orders!AG1454)&gt;0,"Returned","Not Returned")</f>
        <v>Not Returned</v>
      </c>
    </row>
    <row r="1455" spans="5:34" ht="12.75" customHeight="1" thickTop="1" thickBot="1">
      <c r="E1455" s="9">
        <v>23162</v>
      </c>
      <c r="F1455" s="2" t="s">
        <v>37</v>
      </c>
      <c r="G1455" s="2">
        <v>7.0000000000000007E-2</v>
      </c>
      <c r="H1455" s="2">
        <v>12.22</v>
      </c>
      <c r="I1455" s="2">
        <v>2.85</v>
      </c>
      <c r="J1455" s="2">
        <v>2561</v>
      </c>
      <c r="K1455" s="7" t="str">
        <f>IF(COUNTIF(Table1[Customer ID],Table1[[#This Row],[Customer ID]])&gt;1,"Repeat Customer","One-Time Customer")</f>
        <v>Repeat Customer</v>
      </c>
      <c r="L1455" s="2" t="s">
        <v>2396</v>
      </c>
      <c r="M1455" s="2" t="s">
        <v>49</v>
      </c>
      <c r="N1455" s="2" t="s">
        <v>114</v>
      </c>
      <c r="O1455" s="2" t="s">
        <v>41</v>
      </c>
      <c r="P1455" s="2" t="s">
        <v>50</v>
      </c>
      <c r="Q1455" s="2" t="s">
        <v>51</v>
      </c>
      <c r="R1455" s="2" t="s">
        <v>2398</v>
      </c>
      <c r="S1455" s="2">
        <v>0.55000000000000004</v>
      </c>
      <c r="T1455" s="7">
        <f>Table1[[#This Row],[Profit]]/Table1[[#This Row],[Sales]]</f>
        <v>0.60747876893810726</v>
      </c>
      <c r="U1455" s="2" t="s">
        <v>33</v>
      </c>
      <c r="V1455" s="2" t="s">
        <v>53</v>
      </c>
      <c r="W1455" s="2" t="s">
        <v>71</v>
      </c>
      <c r="X1455" s="2" t="s">
        <v>2397</v>
      </c>
      <c r="Y1455" s="2">
        <v>10562</v>
      </c>
      <c r="Z1455" s="10">
        <v>42102</v>
      </c>
      <c r="AA1455" s="14" t="str">
        <f>TEXT(Table1[[#This Row],[Order Date]],"mmmm")</f>
        <v>April</v>
      </c>
      <c r="AB1455" s="8" t="str">
        <f>TEXT(Table1[[#This Row],[Order Date]],"yyyy")</f>
        <v>2015</v>
      </c>
      <c r="AC1455" s="10">
        <v>42102</v>
      </c>
      <c r="AD1455" s="2">
        <v>89.4148</v>
      </c>
      <c r="AE1455" s="2">
        <v>12</v>
      </c>
      <c r="AF1455" s="2">
        <v>147.19</v>
      </c>
      <c r="AG1455" s="2">
        <v>86466</v>
      </c>
      <c r="AH1455" s="7" t="str">
        <f>IF(COUNTIF(Returns!$A$2:$A$1635,Orders!AG1455)&gt;0,"Returned","Not Returned")</f>
        <v>Not Returned</v>
      </c>
    </row>
    <row r="1456" spans="5:34" ht="12.75" customHeight="1" thickTop="1" thickBot="1">
      <c r="E1456" s="11">
        <v>22374</v>
      </c>
      <c r="F1456" s="12" t="s">
        <v>37</v>
      </c>
      <c r="G1456" s="12">
        <v>0.08</v>
      </c>
      <c r="H1456" s="12">
        <v>4.55</v>
      </c>
      <c r="I1456" s="12">
        <v>1.49</v>
      </c>
      <c r="J1456" s="12">
        <v>2563</v>
      </c>
      <c r="K1456" s="7" t="str">
        <f>IF(COUNTIF(Table1[Customer ID],Table1[[#This Row],[Customer ID]])&gt;1,"Repeat Customer","One-Time Customer")</f>
        <v>One-Time Customer</v>
      </c>
      <c r="L1456" s="12" t="s">
        <v>2399</v>
      </c>
      <c r="M1456" s="12" t="s">
        <v>49</v>
      </c>
      <c r="N1456" s="12" t="s">
        <v>40</v>
      </c>
      <c r="O1456" s="12" t="s">
        <v>29</v>
      </c>
      <c r="P1456" s="12" t="s">
        <v>109</v>
      </c>
      <c r="Q1456" s="12" t="s">
        <v>59</v>
      </c>
      <c r="R1456" s="12" t="s">
        <v>1441</v>
      </c>
      <c r="S1456" s="12">
        <v>0.35</v>
      </c>
      <c r="T1456" s="7">
        <f>Table1[[#This Row],[Profit]]/Table1[[#This Row],[Sales]]</f>
        <v>0.69</v>
      </c>
      <c r="U1456" s="12" t="s">
        <v>33</v>
      </c>
      <c r="V1456" s="12" t="s">
        <v>61</v>
      </c>
      <c r="W1456" s="12" t="s">
        <v>62</v>
      </c>
      <c r="X1456" s="12" t="s">
        <v>2400</v>
      </c>
      <c r="Y1456" s="12">
        <v>55432</v>
      </c>
      <c r="Z1456" s="13">
        <v>42102</v>
      </c>
      <c r="AA1456" s="14" t="str">
        <f>TEXT(Table1[[#This Row],[Order Date]],"mmmm")</f>
        <v>April</v>
      </c>
      <c r="AB1456" s="8" t="str">
        <f>TEXT(Table1[[#This Row],[Order Date]],"yyyy")</f>
        <v>2015</v>
      </c>
      <c r="AC1456" s="13">
        <v>42103</v>
      </c>
      <c r="AD1456" s="12">
        <v>27.0273</v>
      </c>
      <c r="AE1456" s="12">
        <v>9</v>
      </c>
      <c r="AF1456" s="12">
        <v>39.17</v>
      </c>
      <c r="AG1456" s="12">
        <v>91447</v>
      </c>
      <c r="AH1456" s="7" t="str">
        <f>IF(COUNTIF(Returns!$A$2:$A$1635,Orders!AG1456)&gt;0,"Returned","Not Returned")</f>
        <v>Not Returned</v>
      </c>
    </row>
    <row r="1457" spans="5:34" ht="12.75" customHeight="1" thickTop="1" thickBot="1">
      <c r="E1457" s="9">
        <v>25095</v>
      </c>
      <c r="F1457" s="2" t="s">
        <v>47</v>
      </c>
      <c r="G1457" s="2">
        <v>0</v>
      </c>
      <c r="H1457" s="2">
        <v>4.37</v>
      </c>
      <c r="I1457" s="2">
        <v>5.15</v>
      </c>
      <c r="J1457" s="2">
        <v>2570</v>
      </c>
      <c r="K1457" s="7" t="str">
        <f>IF(COUNTIF(Table1[Customer ID],Table1[[#This Row],[Customer ID]])&gt;1,"Repeat Customer","One-Time Customer")</f>
        <v>Repeat Customer</v>
      </c>
      <c r="L1457" s="2" t="s">
        <v>2401</v>
      </c>
      <c r="M1457" s="2" t="s">
        <v>49</v>
      </c>
      <c r="N1457" s="2" t="s">
        <v>114</v>
      </c>
      <c r="O1457" s="2" t="s">
        <v>29</v>
      </c>
      <c r="P1457" s="2" t="s">
        <v>257</v>
      </c>
      <c r="Q1457" s="2" t="s">
        <v>59</v>
      </c>
      <c r="R1457" s="2" t="s">
        <v>994</v>
      </c>
      <c r="S1457" s="2">
        <v>0.59</v>
      </c>
      <c r="T1457" s="7">
        <f>Table1[[#This Row],[Profit]]/Table1[[#This Row],[Sales]]</f>
        <v>-1.710420034149118</v>
      </c>
      <c r="U1457" s="2" t="s">
        <v>33</v>
      </c>
      <c r="V1457" s="2" t="s">
        <v>34</v>
      </c>
      <c r="W1457" s="2" t="s">
        <v>45</v>
      </c>
      <c r="X1457" s="2" t="s">
        <v>2402</v>
      </c>
      <c r="Y1457" s="2">
        <v>95616</v>
      </c>
      <c r="Z1457" s="10">
        <v>42119</v>
      </c>
      <c r="AA1457" s="14" t="str">
        <f>TEXT(Table1[[#This Row],[Order Date]],"mmmm")</f>
        <v>April</v>
      </c>
      <c r="AB1457" s="8" t="str">
        <f>TEXT(Table1[[#This Row],[Order Date]],"yyyy")</f>
        <v>2015</v>
      </c>
      <c r="AC1457" s="10">
        <v>42121</v>
      </c>
      <c r="AD1457" s="2">
        <v>-150.2604</v>
      </c>
      <c r="AE1457" s="2">
        <v>19</v>
      </c>
      <c r="AF1457" s="2">
        <v>87.85</v>
      </c>
      <c r="AG1457" s="2">
        <v>90327</v>
      </c>
      <c r="AH1457" s="7" t="str">
        <f>IF(COUNTIF(Returns!$A$2:$A$1635,Orders!AG1457)&gt;0,"Returned","Not Returned")</f>
        <v>Not Returned</v>
      </c>
    </row>
    <row r="1458" spans="5:34" ht="12.75" customHeight="1" thickTop="1" thickBot="1">
      <c r="E1458" s="11">
        <v>25096</v>
      </c>
      <c r="F1458" s="12" t="s">
        <v>47</v>
      </c>
      <c r="G1458" s="12">
        <v>0.01</v>
      </c>
      <c r="H1458" s="12">
        <v>500.98</v>
      </c>
      <c r="I1458" s="12">
        <v>56</v>
      </c>
      <c r="J1458" s="12">
        <v>2570</v>
      </c>
      <c r="K1458" s="7" t="str">
        <f>IF(COUNTIF(Table1[Customer ID],Table1[[#This Row],[Customer ID]])&gt;1,"Repeat Customer","One-Time Customer")</f>
        <v>Repeat Customer</v>
      </c>
      <c r="L1458" s="12" t="s">
        <v>2401</v>
      </c>
      <c r="M1458" s="12" t="s">
        <v>39</v>
      </c>
      <c r="N1458" s="12" t="s">
        <v>114</v>
      </c>
      <c r="O1458" s="12" t="s">
        <v>41</v>
      </c>
      <c r="P1458" s="12" t="s">
        <v>42</v>
      </c>
      <c r="Q1458" s="12" t="s">
        <v>43</v>
      </c>
      <c r="R1458" s="12" t="s">
        <v>44</v>
      </c>
      <c r="S1458" s="12">
        <v>0.6</v>
      </c>
      <c r="T1458" s="7">
        <f>Table1[[#This Row],[Profit]]/Table1[[#This Row],[Sales]]</f>
        <v>0.65940414260198699</v>
      </c>
      <c r="U1458" s="12" t="s">
        <v>33</v>
      </c>
      <c r="V1458" s="12" t="s">
        <v>34</v>
      </c>
      <c r="W1458" s="12" t="s">
        <v>45</v>
      </c>
      <c r="X1458" s="12" t="s">
        <v>2402</v>
      </c>
      <c r="Y1458" s="12">
        <v>95616</v>
      </c>
      <c r="Z1458" s="13">
        <v>42119</v>
      </c>
      <c r="AA1458" s="14" t="str">
        <f>TEXT(Table1[[#This Row],[Order Date]],"mmmm")</f>
        <v>April</v>
      </c>
      <c r="AB1458" s="8" t="str">
        <f>TEXT(Table1[[#This Row],[Order Date]],"yyyy")</f>
        <v>2015</v>
      </c>
      <c r="AC1458" s="13">
        <v>42120</v>
      </c>
      <c r="AD1458" s="12">
        <v>4899.1288000000004</v>
      </c>
      <c r="AE1458" s="12">
        <v>14</v>
      </c>
      <c r="AF1458" s="12">
        <v>7429.63</v>
      </c>
      <c r="AG1458" s="12">
        <v>90327</v>
      </c>
      <c r="AH1458" s="7" t="str">
        <f>IF(COUNTIF(Returns!$A$2:$A$1635,Orders!AG1458)&gt;0,"Returned","Not Returned")</f>
        <v>Not Returned</v>
      </c>
    </row>
    <row r="1459" spans="5:34" ht="12.75" customHeight="1" thickTop="1" thickBot="1">
      <c r="E1459" s="9">
        <v>25097</v>
      </c>
      <c r="F1459" s="2" t="s">
        <v>47</v>
      </c>
      <c r="G1459" s="2">
        <v>0.02</v>
      </c>
      <c r="H1459" s="2">
        <v>12.58</v>
      </c>
      <c r="I1459" s="2">
        <v>5.16</v>
      </c>
      <c r="J1459" s="2">
        <v>2570</v>
      </c>
      <c r="K1459" s="7" t="str">
        <f>IF(COUNTIF(Table1[Customer ID],Table1[[#This Row],[Customer ID]])&gt;1,"Repeat Customer","One-Time Customer")</f>
        <v>Repeat Customer</v>
      </c>
      <c r="L1459" s="2" t="s">
        <v>2401</v>
      </c>
      <c r="M1459" s="2" t="s">
        <v>49</v>
      </c>
      <c r="N1459" s="2" t="s">
        <v>114</v>
      </c>
      <c r="O1459" s="2" t="s">
        <v>41</v>
      </c>
      <c r="P1459" s="2" t="s">
        <v>50</v>
      </c>
      <c r="Q1459" s="2" t="s">
        <v>59</v>
      </c>
      <c r="R1459" s="2" t="s">
        <v>2403</v>
      </c>
      <c r="S1459" s="2">
        <v>0.43</v>
      </c>
      <c r="T1459" s="7">
        <f>Table1[[#This Row],[Profit]]/Table1[[#This Row],[Sales]]</f>
        <v>0.1993490570243881</v>
      </c>
      <c r="U1459" s="2" t="s">
        <v>33</v>
      </c>
      <c r="V1459" s="2" t="s">
        <v>34</v>
      </c>
      <c r="W1459" s="2" t="s">
        <v>45</v>
      </c>
      <c r="X1459" s="2" t="s">
        <v>2402</v>
      </c>
      <c r="Y1459" s="2">
        <v>95616</v>
      </c>
      <c r="Z1459" s="10">
        <v>42119</v>
      </c>
      <c r="AA1459" s="14" t="str">
        <f>TEXT(Table1[[#This Row],[Order Date]],"mmmm")</f>
        <v>April</v>
      </c>
      <c r="AB1459" s="8" t="str">
        <f>TEXT(Table1[[#This Row],[Order Date]],"yyyy")</f>
        <v>2015</v>
      </c>
      <c r="AC1459" s="10">
        <v>42119</v>
      </c>
      <c r="AD1459" s="2">
        <v>44.712000000000003</v>
      </c>
      <c r="AE1459" s="2">
        <v>18</v>
      </c>
      <c r="AF1459" s="2">
        <v>224.29</v>
      </c>
      <c r="AG1459" s="2">
        <v>90327</v>
      </c>
      <c r="AH1459" s="7" t="str">
        <f>IF(COUNTIF(Returns!$A$2:$A$1635,Orders!AG1459)&gt;0,"Returned","Not Returned")</f>
        <v>Not Returned</v>
      </c>
    </row>
    <row r="1460" spans="5:34" ht="12.75" customHeight="1" thickTop="1" thickBot="1">
      <c r="E1460" s="11">
        <v>25098</v>
      </c>
      <c r="F1460" s="12" t="s">
        <v>47</v>
      </c>
      <c r="G1460" s="12">
        <v>0.1</v>
      </c>
      <c r="H1460" s="12">
        <v>7.7</v>
      </c>
      <c r="I1460" s="12">
        <v>3.68</v>
      </c>
      <c r="J1460" s="12">
        <v>2570</v>
      </c>
      <c r="K1460" s="7" t="str">
        <f>IF(COUNTIF(Table1[Customer ID],Table1[[#This Row],[Customer ID]])&gt;1,"Repeat Customer","One-Time Customer")</f>
        <v>Repeat Customer</v>
      </c>
      <c r="L1460" s="12" t="s">
        <v>2401</v>
      </c>
      <c r="M1460" s="12" t="s">
        <v>49</v>
      </c>
      <c r="N1460" s="12" t="s">
        <v>114</v>
      </c>
      <c r="O1460" s="12" t="s">
        <v>41</v>
      </c>
      <c r="P1460" s="12" t="s">
        <v>50</v>
      </c>
      <c r="Q1460" s="12" t="s">
        <v>31</v>
      </c>
      <c r="R1460" s="12" t="s">
        <v>2404</v>
      </c>
      <c r="S1460" s="12">
        <v>0.52</v>
      </c>
      <c r="T1460" s="7">
        <f>Table1[[#This Row],[Profit]]/Table1[[#This Row],[Sales]]</f>
        <v>-0.44191406249999998</v>
      </c>
      <c r="U1460" s="12" t="s">
        <v>33</v>
      </c>
      <c r="V1460" s="12" t="s">
        <v>34</v>
      </c>
      <c r="W1460" s="12" t="s">
        <v>45</v>
      </c>
      <c r="X1460" s="12" t="s">
        <v>2402</v>
      </c>
      <c r="Y1460" s="12">
        <v>95616</v>
      </c>
      <c r="Z1460" s="13">
        <v>42119</v>
      </c>
      <c r="AA1460" s="14" t="str">
        <f>TEXT(Table1[[#This Row],[Order Date]],"mmmm")</f>
        <v>April</v>
      </c>
      <c r="AB1460" s="8" t="str">
        <f>TEXT(Table1[[#This Row],[Order Date]],"yyyy")</f>
        <v>2015</v>
      </c>
      <c r="AC1460" s="13">
        <v>42120</v>
      </c>
      <c r="AD1460" s="12">
        <v>-22.626000000000001</v>
      </c>
      <c r="AE1460" s="12">
        <v>7</v>
      </c>
      <c r="AF1460" s="12">
        <v>51.2</v>
      </c>
      <c r="AG1460" s="12">
        <v>90327</v>
      </c>
      <c r="AH1460" s="7" t="str">
        <f>IF(COUNTIF(Returns!$A$2:$A$1635,Orders!AG1460)&gt;0,"Returned","Not Returned")</f>
        <v>Not Returned</v>
      </c>
    </row>
    <row r="1461" spans="5:34" ht="12.75" customHeight="1" thickTop="1" thickBot="1">
      <c r="E1461" s="9">
        <v>7096</v>
      </c>
      <c r="F1461" s="2" t="s">
        <v>47</v>
      </c>
      <c r="G1461" s="2">
        <v>0.01</v>
      </c>
      <c r="H1461" s="2">
        <v>500.98</v>
      </c>
      <c r="I1461" s="2">
        <v>56</v>
      </c>
      <c r="J1461" s="2">
        <v>2571</v>
      </c>
      <c r="K1461" s="7" t="str">
        <f>IF(COUNTIF(Table1[Customer ID],Table1[[#This Row],[Customer ID]])&gt;1,"Repeat Customer","One-Time Customer")</f>
        <v>Repeat Customer</v>
      </c>
      <c r="L1461" s="2" t="s">
        <v>2405</v>
      </c>
      <c r="M1461" s="2" t="s">
        <v>39</v>
      </c>
      <c r="N1461" s="2" t="s">
        <v>114</v>
      </c>
      <c r="O1461" s="2" t="s">
        <v>41</v>
      </c>
      <c r="P1461" s="2" t="s">
        <v>42</v>
      </c>
      <c r="Q1461" s="2" t="s">
        <v>43</v>
      </c>
      <c r="R1461" s="2" t="s">
        <v>44</v>
      </c>
      <c r="S1461" s="2">
        <v>0.6</v>
      </c>
      <c r="T1461" s="7">
        <f>Table1[[#This Row],[Profit]]/Table1[[#This Row],[Sales]]</f>
        <v>0.14334867841713572</v>
      </c>
      <c r="U1461" s="2" t="s">
        <v>33</v>
      </c>
      <c r="V1461" s="2" t="s">
        <v>53</v>
      </c>
      <c r="W1461" s="2" t="s">
        <v>71</v>
      </c>
      <c r="X1461" s="2" t="s">
        <v>90</v>
      </c>
      <c r="Y1461" s="2">
        <v>10165</v>
      </c>
      <c r="Z1461" s="10">
        <v>42119</v>
      </c>
      <c r="AA1461" s="14" t="str">
        <f>TEXT(Table1[[#This Row],[Order Date]],"mmmm")</f>
        <v>April</v>
      </c>
      <c r="AB1461" s="8" t="str">
        <f>TEXT(Table1[[#This Row],[Order Date]],"yyyy")</f>
        <v>2015</v>
      </c>
      <c r="AC1461" s="10">
        <v>42120</v>
      </c>
      <c r="AD1461" s="2">
        <v>4260.1120000000001</v>
      </c>
      <c r="AE1461" s="2">
        <v>56</v>
      </c>
      <c r="AF1461" s="2">
        <v>29718.53</v>
      </c>
      <c r="AG1461" s="2">
        <v>50656</v>
      </c>
      <c r="AH1461" s="7" t="str">
        <f>IF(COUNTIF(Returns!$A$2:$A$1635,Orders!AG1461)&gt;0,"Returned","Not Returned")</f>
        <v>Not Returned</v>
      </c>
    </row>
    <row r="1462" spans="5:34" ht="12.75" customHeight="1" thickTop="1" thickBot="1">
      <c r="E1462" s="11">
        <v>7098</v>
      </c>
      <c r="F1462" s="12" t="s">
        <v>47</v>
      </c>
      <c r="G1462" s="12">
        <v>0.1</v>
      </c>
      <c r="H1462" s="12">
        <v>7.7</v>
      </c>
      <c r="I1462" s="12">
        <v>3.68</v>
      </c>
      <c r="J1462" s="12">
        <v>2571</v>
      </c>
      <c r="K1462" s="7" t="str">
        <f>IF(COUNTIF(Table1[Customer ID],Table1[[#This Row],[Customer ID]])&gt;1,"Repeat Customer","One-Time Customer")</f>
        <v>Repeat Customer</v>
      </c>
      <c r="L1462" s="12" t="s">
        <v>2405</v>
      </c>
      <c r="M1462" s="12" t="s">
        <v>49</v>
      </c>
      <c r="N1462" s="12" t="s">
        <v>114</v>
      </c>
      <c r="O1462" s="12" t="s">
        <v>41</v>
      </c>
      <c r="P1462" s="12" t="s">
        <v>50</v>
      </c>
      <c r="Q1462" s="12" t="s">
        <v>31</v>
      </c>
      <c r="R1462" s="12" t="s">
        <v>2404</v>
      </c>
      <c r="S1462" s="12">
        <v>0.52</v>
      </c>
      <c r="T1462" s="7">
        <f>Table1[[#This Row],[Profit]]/Table1[[#This Row],[Sales]]</f>
        <v>-0.1273040307879279</v>
      </c>
      <c r="U1462" s="12" t="s">
        <v>33</v>
      </c>
      <c r="V1462" s="12" t="s">
        <v>53</v>
      </c>
      <c r="W1462" s="12" t="s">
        <v>71</v>
      </c>
      <c r="X1462" s="12" t="s">
        <v>90</v>
      </c>
      <c r="Y1462" s="12">
        <v>10165</v>
      </c>
      <c r="Z1462" s="13">
        <v>42119</v>
      </c>
      <c r="AA1462" s="14" t="str">
        <f>TEXT(Table1[[#This Row],[Order Date]],"mmmm")</f>
        <v>April</v>
      </c>
      <c r="AB1462" s="8" t="str">
        <f>TEXT(Table1[[#This Row],[Order Date]],"yyyy")</f>
        <v>2015</v>
      </c>
      <c r="AC1462" s="13">
        <v>42120</v>
      </c>
      <c r="AD1462" s="12">
        <v>-25.14</v>
      </c>
      <c r="AE1462" s="12">
        <v>27</v>
      </c>
      <c r="AF1462" s="12">
        <v>197.48</v>
      </c>
      <c r="AG1462" s="12">
        <v>50656</v>
      </c>
      <c r="AH1462" s="7" t="str">
        <f>IF(COUNTIF(Returns!$A$2:$A$1635,Orders!AG1462)&gt;0,"Returned","Not Returned")</f>
        <v>Not Returned</v>
      </c>
    </row>
    <row r="1463" spans="5:34" ht="12.75" customHeight="1" thickTop="1" thickBot="1">
      <c r="E1463" s="9">
        <v>20938</v>
      </c>
      <c r="F1463" s="2" t="s">
        <v>106</v>
      </c>
      <c r="G1463" s="2">
        <v>0.04</v>
      </c>
      <c r="H1463" s="2">
        <v>8.6</v>
      </c>
      <c r="I1463" s="2">
        <v>6.19</v>
      </c>
      <c r="J1463" s="2">
        <v>2578</v>
      </c>
      <c r="K1463" s="7" t="str">
        <f>IF(COUNTIF(Table1[Customer ID],Table1[[#This Row],[Customer ID]])&gt;1,"Repeat Customer","One-Time Customer")</f>
        <v>Repeat Customer</v>
      </c>
      <c r="L1463" s="2" t="s">
        <v>2406</v>
      </c>
      <c r="M1463" s="2" t="s">
        <v>49</v>
      </c>
      <c r="N1463" s="2" t="s">
        <v>40</v>
      </c>
      <c r="O1463" s="2" t="s">
        <v>29</v>
      </c>
      <c r="P1463" s="2" t="s">
        <v>109</v>
      </c>
      <c r="Q1463" s="2" t="s">
        <v>59</v>
      </c>
      <c r="R1463" s="2" t="s">
        <v>924</v>
      </c>
      <c r="S1463" s="2">
        <v>0.38</v>
      </c>
      <c r="T1463" s="7">
        <f>Table1[[#This Row],[Profit]]/Table1[[#This Row],[Sales]]</f>
        <v>6.6107065101387397</v>
      </c>
      <c r="U1463" s="2" t="s">
        <v>33</v>
      </c>
      <c r="V1463" s="2" t="s">
        <v>136</v>
      </c>
      <c r="W1463" s="2" t="s">
        <v>1278</v>
      </c>
      <c r="X1463" s="2" t="s">
        <v>2407</v>
      </c>
      <c r="Y1463" s="2">
        <v>36801</v>
      </c>
      <c r="Z1463" s="10">
        <v>42126</v>
      </c>
      <c r="AA1463" s="14" t="str">
        <f>TEXT(Table1[[#This Row],[Order Date]],"mmmm")</f>
        <v>May</v>
      </c>
      <c r="AB1463" s="8" t="str">
        <f>TEXT(Table1[[#This Row],[Order Date]],"yyyy")</f>
        <v>2015</v>
      </c>
      <c r="AC1463" s="10">
        <v>42128</v>
      </c>
      <c r="AD1463" s="2">
        <v>309.71159999999998</v>
      </c>
      <c r="AE1463" s="2">
        <v>5</v>
      </c>
      <c r="AF1463" s="2">
        <v>46.85</v>
      </c>
      <c r="AG1463" s="2">
        <v>88298</v>
      </c>
      <c r="AH1463" s="7" t="str">
        <f>IF(COUNTIF(Returns!$A$2:$A$1635,Orders!AG1463)&gt;0,"Returned","Not Returned")</f>
        <v>Not Returned</v>
      </c>
    </row>
    <row r="1464" spans="5:34" ht="12.75" customHeight="1" thickTop="1" thickBot="1">
      <c r="E1464" s="11">
        <v>20939</v>
      </c>
      <c r="F1464" s="12" t="s">
        <v>106</v>
      </c>
      <c r="G1464" s="12">
        <v>0.01</v>
      </c>
      <c r="H1464" s="12">
        <v>3.58</v>
      </c>
      <c r="I1464" s="12">
        <v>1.63</v>
      </c>
      <c r="J1464" s="12">
        <v>2578</v>
      </c>
      <c r="K1464" s="7" t="str">
        <f>IF(COUNTIF(Table1[Customer ID],Table1[[#This Row],[Customer ID]])&gt;1,"Repeat Customer","One-Time Customer")</f>
        <v>Repeat Customer</v>
      </c>
      <c r="L1464" s="12" t="s">
        <v>2406</v>
      </c>
      <c r="M1464" s="12" t="s">
        <v>49</v>
      </c>
      <c r="N1464" s="12" t="s">
        <v>40</v>
      </c>
      <c r="O1464" s="12" t="s">
        <v>29</v>
      </c>
      <c r="P1464" s="12" t="s">
        <v>66</v>
      </c>
      <c r="Q1464" s="12" t="s">
        <v>31</v>
      </c>
      <c r="R1464" s="12" t="s">
        <v>67</v>
      </c>
      <c r="S1464" s="12">
        <v>0.36</v>
      </c>
      <c r="T1464" s="7">
        <f>Table1[[#This Row],[Profit]]/Table1[[#This Row],[Sales]]</f>
        <v>-1.3771080474511062</v>
      </c>
      <c r="U1464" s="12" t="s">
        <v>33</v>
      </c>
      <c r="V1464" s="12" t="s">
        <v>136</v>
      </c>
      <c r="W1464" s="12" t="s">
        <v>1278</v>
      </c>
      <c r="X1464" s="12" t="s">
        <v>2407</v>
      </c>
      <c r="Y1464" s="12">
        <v>36801</v>
      </c>
      <c r="Z1464" s="13">
        <v>42126</v>
      </c>
      <c r="AA1464" s="14" t="str">
        <f>TEXT(Table1[[#This Row],[Order Date]],"mmmm")</f>
        <v>May</v>
      </c>
      <c r="AB1464" s="8" t="str">
        <f>TEXT(Table1[[#This Row],[Order Date]],"yyyy")</f>
        <v>2015</v>
      </c>
      <c r="AC1464" s="13">
        <v>42130</v>
      </c>
      <c r="AD1464" s="12">
        <v>-128.85599999999999</v>
      </c>
      <c r="AE1464" s="12">
        <v>26</v>
      </c>
      <c r="AF1464" s="12">
        <v>93.57</v>
      </c>
      <c r="AG1464" s="12">
        <v>88298</v>
      </c>
      <c r="AH1464" s="7" t="str">
        <f>IF(COUNTIF(Returns!$A$2:$A$1635,Orders!AG1464)&gt;0,"Returned","Not Returned")</f>
        <v>Not Returned</v>
      </c>
    </row>
    <row r="1465" spans="5:34" ht="12.75" customHeight="1" thickTop="1" thickBot="1">
      <c r="E1465" s="9">
        <v>20940</v>
      </c>
      <c r="F1465" s="2" t="s">
        <v>106</v>
      </c>
      <c r="G1465" s="2">
        <v>0.08</v>
      </c>
      <c r="H1465" s="2">
        <v>105.49</v>
      </c>
      <c r="I1465" s="2">
        <v>41.64</v>
      </c>
      <c r="J1465" s="2">
        <v>2578</v>
      </c>
      <c r="K1465" s="7" t="str">
        <f>IF(COUNTIF(Table1[Customer ID],Table1[[#This Row],[Customer ID]])&gt;1,"Repeat Customer","One-Time Customer")</f>
        <v>Repeat Customer</v>
      </c>
      <c r="L1465" s="2" t="s">
        <v>2406</v>
      </c>
      <c r="M1465" s="2" t="s">
        <v>39</v>
      </c>
      <c r="N1465" s="2" t="s">
        <v>40</v>
      </c>
      <c r="O1465" s="2" t="s">
        <v>41</v>
      </c>
      <c r="P1465" s="2" t="s">
        <v>152</v>
      </c>
      <c r="Q1465" s="2" t="s">
        <v>121</v>
      </c>
      <c r="R1465" s="2" t="s">
        <v>2408</v>
      </c>
      <c r="S1465" s="2">
        <v>0.75</v>
      </c>
      <c r="T1465" s="7">
        <f>Table1[[#This Row],[Profit]]/Table1[[#This Row],[Sales]]</f>
        <v>-1.3711685699334569E-2</v>
      </c>
      <c r="U1465" s="2" t="s">
        <v>33</v>
      </c>
      <c r="V1465" s="2" t="s">
        <v>136</v>
      </c>
      <c r="W1465" s="2" t="s">
        <v>1278</v>
      </c>
      <c r="X1465" s="2" t="s">
        <v>2407</v>
      </c>
      <c r="Y1465" s="2">
        <v>36801</v>
      </c>
      <c r="Z1465" s="10">
        <v>42126</v>
      </c>
      <c r="AA1465" s="14" t="str">
        <f>TEXT(Table1[[#This Row],[Order Date]],"mmmm")</f>
        <v>May</v>
      </c>
      <c r="AB1465" s="8" t="str">
        <f>TEXT(Table1[[#This Row],[Order Date]],"yyyy")</f>
        <v>2015</v>
      </c>
      <c r="AC1465" s="10">
        <v>42133</v>
      </c>
      <c r="AD1465" s="2">
        <v>-36.945999999999998</v>
      </c>
      <c r="AE1465" s="2">
        <v>34</v>
      </c>
      <c r="AF1465" s="2">
        <v>2694.49</v>
      </c>
      <c r="AG1465" s="2">
        <v>88298</v>
      </c>
      <c r="AH1465" s="7" t="str">
        <f>IF(COUNTIF(Returns!$A$2:$A$1635,Orders!AG1465)&gt;0,"Returned","Not Returned")</f>
        <v>Not Returned</v>
      </c>
    </row>
    <row r="1466" spans="5:34" ht="12.75" customHeight="1" thickTop="1" thickBot="1">
      <c r="E1466" s="11">
        <v>23705</v>
      </c>
      <c r="F1466" s="12" t="s">
        <v>25</v>
      </c>
      <c r="G1466" s="12">
        <v>0.09</v>
      </c>
      <c r="H1466" s="12">
        <v>212.6</v>
      </c>
      <c r="I1466" s="12">
        <v>52.2</v>
      </c>
      <c r="J1466" s="12">
        <v>2579</v>
      </c>
      <c r="K1466" s="7" t="str">
        <f>IF(COUNTIF(Table1[Customer ID],Table1[[#This Row],[Customer ID]])&gt;1,"Repeat Customer","One-Time Customer")</f>
        <v>Repeat Customer</v>
      </c>
      <c r="L1466" s="12" t="s">
        <v>2409</v>
      </c>
      <c r="M1466" s="12" t="s">
        <v>39</v>
      </c>
      <c r="N1466" s="12" t="s">
        <v>40</v>
      </c>
      <c r="O1466" s="12" t="s">
        <v>41</v>
      </c>
      <c r="P1466" s="12" t="s">
        <v>152</v>
      </c>
      <c r="Q1466" s="12" t="s">
        <v>121</v>
      </c>
      <c r="R1466" s="12" t="s">
        <v>1348</v>
      </c>
      <c r="S1466" s="12">
        <v>0.64</v>
      </c>
      <c r="T1466" s="7">
        <f>Table1[[#This Row],[Profit]]/Table1[[#This Row],[Sales]]</f>
        <v>-1.573054441260745</v>
      </c>
      <c r="U1466" s="12" t="s">
        <v>33</v>
      </c>
      <c r="V1466" s="12" t="s">
        <v>136</v>
      </c>
      <c r="W1466" s="12" t="s">
        <v>1278</v>
      </c>
      <c r="X1466" s="12" t="s">
        <v>2410</v>
      </c>
      <c r="Y1466" s="12">
        <v>36869</v>
      </c>
      <c r="Z1466" s="13">
        <v>42007</v>
      </c>
      <c r="AA1466" s="14" t="str">
        <f>TEXT(Table1[[#This Row],[Order Date]],"mmmm")</f>
        <v>January</v>
      </c>
      <c r="AB1466" s="8" t="str">
        <f>TEXT(Table1[[#This Row],[Order Date]],"yyyy")</f>
        <v>2015</v>
      </c>
      <c r="AC1466" s="13">
        <v>42008</v>
      </c>
      <c r="AD1466" s="12">
        <v>-274.49799999999999</v>
      </c>
      <c r="AE1466" s="12">
        <v>1</v>
      </c>
      <c r="AF1466" s="12">
        <v>174.5</v>
      </c>
      <c r="AG1466" s="12">
        <v>88296</v>
      </c>
      <c r="AH1466" s="7" t="str">
        <f>IF(COUNTIF(Returns!$A$2:$A$1635,Orders!AG1466)&gt;0,"Returned","Not Returned")</f>
        <v>Not Returned</v>
      </c>
    </row>
    <row r="1467" spans="5:34" ht="12.75" customHeight="1" thickTop="1" thickBot="1">
      <c r="E1467" s="9">
        <v>22508</v>
      </c>
      <c r="F1467" s="2" t="s">
        <v>56</v>
      </c>
      <c r="G1467" s="2">
        <v>7.0000000000000007E-2</v>
      </c>
      <c r="H1467" s="2">
        <v>1.76</v>
      </c>
      <c r="I1467" s="2">
        <v>4.8600000000000003</v>
      </c>
      <c r="J1467" s="2">
        <v>2579</v>
      </c>
      <c r="K1467" s="7" t="str">
        <f>IF(COUNTIF(Table1[Customer ID],Table1[[#This Row],[Customer ID]])&gt;1,"Repeat Customer","One-Time Customer")</f>
        <v>Repeat Customer</v>
      </c>
      <c r="L1467" s="2" t="s">
        <v>2409</v>
      </c>
      <c r="M1467" s="2" t="s">
        <v>49</v>
      </c>
      <c r="N1467" s="2" t="s">
        <v>40</v>
      </c>
      <c r="O1467" s="2" t="s">
        <v>41</v>
      </c>
      <c r="P1467" s="2" t="s">
        <v>50</v>
      </c>
      <c r="Q1467" s="2" t="s">
        <v>59</v>
      </c>
      <c r="R1467" s="2" t="s">
        <v>1775</v>
      </c>
      <c r="S1467" s="2">
        <v>0.41</v>
      </c>
      <c r="T1467" s="7">
        <f>Table1[[#This Row],[Profit]]/Table1[[#This Row],[Sales]]</f>
        <v>2.2606689734717838E-2</v>
      </c>
      <c r="U1467" s="2" t="s">
        <v>33</v>
      </c>
      <c r="V1467" s="2" t="s">
        <v>136</v>
      </c>
      <c r="W1467" s="2" t="s">
        <v>1278</v>
      </c>
      <c r="X1467" s="2" t="s">
        <v>2410</v>
      </c>
      <c r="Y1467" s="2">
        <v>36869</v>
      </c>
      <c r="Z1467" s="10">
        <v>42021</v>
      </c>
      <c r="AA1467" s="14" t="str">
        <f>TEXT(Table1[[#This Row],[Order Date]],"mmmm")</f>
        <v>January</v>
      </c>
      <c r="AB1467" s="8" t="str">
        <f>TEXT(Table1[[#This Row],[Order Date]],"yyyy")</f>
        <v>2015</v>
      </c>
      <c r="AC1467" s="10">
        <v>42021</v>
      </c>
      <c r="AD1467" s="2">
        <v>0.58800000000001096</v>
      </c>
      <c r="AE1467" s="2">
        <v>15</v>
      </c>
      <c r="AF1467" s="2">
        <v>26.01</v>
      </c>
      <c r="AG1467" s="2">
        <v>88297</v>
      </c>
      <c r="AH1467" s="7" t="str">
        <f>IF(COUNTIF(Returns!$A$2:$A$1635,Orders!AG1467)&gt;0,"Returned","Not Returned")</f>
        <v>Not Returned</v>
      </c>
    </row>
    <row r="1468" spans="5:34" ht="12.75" customHeight="1" thickTop="1" thickBot="1">
      <c r="E1468" s="11">
        <v>19123</v>
      </c>
      <c r="F1468" s="12" t="s">
        <v>56</v>
      </c>
      <c r="G1468" s="12">
        <v>0.04</v>
      </c>
      <c r="H1468" s="12">
        <v>510.14</v>
      </c>
      <c r="I1468" s="12">
        <v>14.7</v>
      </c>
      <c r="J1468" s="12">
        <v>2583</v>
      </c>
      <c r="K1468" s="7" t="str">
        <f>IF(COUNTIF(Table1[Customer ID],Table1[[#This Row],[Customer ID]])&gt;1,"Repeat Customer","One-Time Customer")</f>
        <v>Repeat Customer</v>
      </c>
      <c r="L1468" s="12" t="s">
        <v>2411</v>
      </c>
      <c r="M1468" s="12" t="s">
        <v>39</v>
      </c>
      <c r="N1468" s="12" t="s">
        <v>40</v>
      </c>
      <c r="O1468" s="12" t="s">
        <v>77</v>
      </c>
      <c r="P1468" s="12" t="s">
        <v>85</v>
      </c>
      <c r="Q1468" s="12" t="s">
        <v>43</v>
      </c>
      <c r="R1468" s="12" t="s">
        <v>2412</v>
      </c>
      <c r="S1468" s="12">
        <v>0.56000000000000005</v>
      </c>
      <c r="T1468" s="7">
        <f>Table1[[#This Row],[Profit]]/Table1[[#This Row],[Sales]]</f>
        <v>-0.16453457855847956</v>
      </c>
      <c r="U1468" s="12" t="s">
        <v>33</v>
      </c>
      <c r="V1468" s="12" t="s">
        <v>61</v>
      </c>
      <c r="W1468" s="12" t="s">
        <v>300</v>
      </c>
      <c r="X1468" s="12" t="s">
        <v>2413</v>
      </c>
      <c r="Y1468" s="12">
        <v>49423</v>
      </c>
      <c r="Z1468" s="13">
        <v>42162</v>
      </c>
      <c r="AA1468" s="14" t="str">
        <f>TEXT(Table1[[#This Row],[Order Date]],"mmmm")</f>
        <v>June</v>
      </c>
      <c r="AB1468" s="8" t="str">
        <f>TEXT(Table1[[#This Row],[Order Date]],"yyyy")</f>
        <v>2015</v>
      </c>
      <c r="AC1468" s="13">
        <v>42164</v>
      </c>
      <c r="AD1468" s="12">
        <v>-251.40390000000002</v>
      </c>
      <c r="AE1468" s="12">
        <v>3</v>
      </c>
      <c r="AF1468" s="12">
        <v>1527.97</v>
      </c>
      <c r="AG1468" s="12">
        <v>89657</v>
      </c>
      <c r="AH1468" s="7" t="str">
        <f>IF(COUNTIF(Returns!$A$2:$A$1635,Orders!AG1468)&gt;0,"Returned","Not Returned")</f>
        <v>Not Returned</v>
      </c>
    </row>
    <row r="1469" spans="5:34" ht="12.75" customHeight="1" thickTop="1" thickBot="1">
      <c r="E1469" s="9">
        <v>19124</v>
      </c>
      <c r="F1469" s="2" t="s">
        <v>56</v>
      </c>
      <c r="G1469" s="2">
        <v>0</v>
      </c>
      <c r="H1469" s="2">
        <v>4.76</v>
      </c>
      <c r="I1469" s="2">
        <v>3.01</v>
      </c>
      <c r="J1469" s="2">
        <v>2583</v>
      </c>
      <c r="K1469" s="7" t="str">
        <f>IF(COUNTIF(Table1[Customer ID],Table1[[#This Row],[Customer ID]])&gt;1,"Repeat Customer","One-Time Customer")</f>
        <v>Repeat Customer</v>
      </c>
      <c r="L1469" s="2" t="s">
        <v>2411</v>
      </c>
      <c r="M1469" s="2" t="s">
        <v>49</v>
      </c>
      <c r="N1469" s="2" t="s">
        <v>40</v>
      </c>
      <c r="O1469" s="2" t="s">
        <v>29</v>
      </c>
      <c r="P1469" s="2" t="s">
        <v>93</v>
      </c>
      <c r="Q1469" s="2" t="s">
        <v>31</v>
      </c>
      <c r="R1469" s="2" t="s">
        <v>2414</v>
      </c>
      <c r="S1469" s="2">
        <v>0.36</v>
      </c>
      <c r="T1469" s="7">
        <f>Table1[[#This Row],[Profit]]/Table1[[#This Row],[Sales]]</f>
        <v>-2.1152805340068557E-2</v>
      </c>
      <c r="U1469" s="2" t="s">
        <v>33</v>
      </c>
      <c r="V1469" s="2" t="s">
        <v>61</v>
      </c>
      <c r="W1469" s="2" t="s">
        <v>300</v>
      </c>
      <c r="X1469" s="2" t="s">
        <v>2413</v>
      </c>
      <c r="Y1469" s="2">
        <v>49423</v>
      </c>
      <c r="Z1469" s="10">
        <v>42162</v>
      </c>
      <c r="AA1469" s="14" t="str">
        <f>TEXT(Table1[[#This Row],[Order Date]],"mmmm")</f>
        <v>June</v>
      </c>
      <c r="AB1469" s="8" t="str">
        <f>TEXT(Table1[[#This Row],[Order Date]],"yyyy")</f>
        <v>2015</v>
      </c>
      <c r="AC1469" s="10">
        <v>42164</v>
      </c>
      <c r="AD1469" s="2">
        <v>-2.3450000000000002</v>
      </c>
      <c r="AE1469" s="2">
        <v>23</v>
      </c>
      <c r="AF1469" s="2">
        <v>110.86</v>
      </c>
      <c r="AG1469" s="2">
        <v>89657</v>
      </c>
      <c r="AH1469" s="7" t="str">
        <f>IF(COUNTIF(Returns!$A$2:$A$1635,Orders!AG1469)&gt;0,"Returned","Not Returned")</f>
        <v>Not Returned</v>
      </c>
    </row>
    <row r="1470" spans="5:34" ht="12.75" customHeight="1" thickTop="1" thickBot="1">
      <c r="E1470" s="11">
        <v>19134</v>
      </c>
      <c r="F1470" s="12" t="s">
        <v>47</v>
      </c>
      <c r="G1470" s="12">
        <v>0.04</v>
      </c>
      <c r="H1470" s="12">
        <v>6.3</v>
      </c>
      <c r="I1470" s="12">
        <v>0.5</v>
      </c>
      <c r="J1470" s="12">
        <v>2584</v>
      </c>
      <c r="K1470" s="7" t="str">
        <f>IF(COUNTIF(Table1[Customer ID],Table1[[#This Row],[Customer ID]])&gt;1,"Repeat Customer","One-Time Customer")</f>
        <v>One-Time Customer</v>
      </c>
      <c r="L1470" s="12" t="s">
        <v>2415</v>
      </c>
      <c r="M1470" s="12" t="s">
        <v>49</v>
      </c>
      <c r="N1470" s="12" t="s">
        <v>40</v>
      </c>
      <c r="O1470" s="12" t="s">
        <v>29</v>
      </c>
      <c r="P1470" s="12" t="s">
        <v>134</v>
      </c>
      <c r="Q1470" s="12" t="s">
        <v>59</v>
      </c>
      <c r="R1470" s="12" t="s">
        <v>1158</v>
      </c>
      <c r="S1470" s="12">
        <v>0.39</v>
      </c>
      <c r="T1470" s="7">
        <f>Table1[[#This Row],[Profit]]/Table1[[#This Row],[Sales]]</f>
        <v>0.69</v>
      </c>
      <c r="U1470" s="12" t="s">
        <v>33</v>
      </c>
      <c r="V1470" s="12" t="s">
        <v>61</v>
      </c>
      <c r="W1470" s="12" t="s">
        <v>300</v>
      </c>
      <c r="X1470" s="12" t="s">
        <v>2416</v>
      </c>
      <c r="Y1470" s="12">
        <v>48141</v>
      </c>
      <c r="Z1470" s="13">
        <v>42164</v>
      </c>
      <c r="AA1470" s="14" t="str">
        <f>TEXT(Table1[[#This Row],[Order Date]],"mmmm")</f>
        <v>June</v>
      </c>
      <c r="AB1470" s="8" t="str">
        <f>TEXT(Table1[[#This Row],[Order Date]],"yyyy")</f>
        <v>2015</v>
      </c>
      <c r="AC1470" s="13">
        <v>42166</v>
      </c>
      <c r="AD1470" s="12">
        <v>67.606200000000001</v>
      </c>
      <c r="AE1470" s="12">
        <v>15</v>
      </c>
      <c r="AF1470" s="12">
        <v>97.98</v>
      </c>
      <c r="AG1470" s="12">
        <v>89658</v>
      </c>
      <c r="AH1470" s="7" t="str">
        <f>IF(COUNTIF(Returns!$A$2:$A$1635,Orders!AG1470)&gt;0,"Returned","Not Returned")</f>
        <v>Not Returned</v>
      </c>
    </row>
    <row r="1471" spans="5:34" ht="12.75" customHeight="1" thickTop="1" thickBot="1">
      <c r="E1471" s="9">
        <v>20976</v>
      </c>
      <c r="F1471" s="2" t="s">
        <v>56</v>
      </c>
      <c r="G1471" s="2">
        <v>0.01</v>
      </c>
      <c r="H1471" s="2">
        <v>6.48</v>
      </c>
      <c r="I1471" s="2">
        <v>6.57</v>
      </c>
      <c r="J1471" s="2">
        <v>2587</v>
      </c>
      <c r="K1471" s="7" t="str">
        <f>IF(COUNTIF(Table1[Customer ID],Table1[[#This Row],[Customer ID]])&gt;1,"Repeat Customer","One-Time Customer")</f>
        <v>Repeat Customer</v>
      </c>
      <c r="L1471" s="2" t="s">
        <v>2417</v>
      </c>
      <c r="M1471" s="2" t="s">
        <v>27</v>
      </c>
      <c r="N1471" s="2" t="s">
        <v>40</v>
      </c>
      <c r="O1471" s="2" t="s">
        <v>29</v>
      </c>
      <c r="P1471" s="2" t="s">
        <v>93</v>
      </c>
      <c r="Q1471" s="2" t="s">
        <v>59</v>
      </c>
      <c r="R1471" s="2" t="s">
        <v>2418</v>
      </c>
      <c r="S1471" s="2">
        <v>0.37</v>
      </c>
      <c r="T1471" s="7">
        <f>Table1[[#This Row],[Profit]]/Table1[[#This Row],[Sales]]</f>
        <v>-0.36395525307048426</v>
      </c>
      <c r="U1471" s="2" t="s">
        <v>33</v>
      </c>
      <c r="V1471" s="2" t="s">
        <v>61</v>
      </c>
      <c r="W1471" s="2" t="s">
        <v>1858</v>
      </c>
      <c r="X1471" s="2" t="s">
        <v>2419</v>
      </c>
      <c r="Y1471" s="2">
        <v>54220</v>
      </c>
      <c r="Z1471" s="10">
        <v>42063</v>
      </c>
      <c r="AA1471" s="14" t="str">
        <f>TEXT(Table1[[#This Row],[Order Date]],"mmmm")</f>
        <v>February</v>
      </c>
      <c r="AB1471" s="8" t="str">
        <f>TEXT(Table1[[#This Row],[Order Date]],"yyyy")</f>
        <v>2015</v>
      </c>
      <c r="AC1471" s="10">
        <v>42063</v>
      </c>
      <c r="AD1471" s="2">
        <v>-46.5244</v>
      </c>
      <c r="AE1471" s="2">
        <v>18</v>
      </c>
      <c r="AF1471" s="2">
        <v>127.83</v>
      </c>
      <c r="AG1471" s="2">
        <v>91166</v>
      </c>
      <c r="AH1471" s="7" t="str">
        <f>IF(COUNTIF(Returns!$A$2:$A$1635,Orders!AG1471)&gt;0,"Returned","Not Returned")</f>
        <v>Not Returned</v>
      </c>
    </row>
    <row r="1472" spans="5:34" ht="12.75" customHeight="1" thickTop="1" thickBot="1">
      <c r="E1472" s="11">
        <v>20810</v>
      </c>
      <c r="F1472" s="12" t="s">
        <v>37</v>
      </c>
      <c r="G1472" s="12">
        <v>0.02</v>
      </c>
      <c r="H1472" s="12">
        <v>22.72</v>
      </c>
      <c r="I1472" s="12">
        <v>8.99</v>
      </c>
      <c r="J1472" s="12">
        <v>2587</v>
      </c>
      <c r="K1472" s="7" t="str">
        <f>IF(COUNTIF(Table1[Customer ID],Table1[[#This Row],[Customer ID]])&gt;1,"Repeat Customer","One-Time Customer")</f>
        <v>Repeat Customer</v>
      </c>
      <c r="L1472" s="12" t="s">
        <v>2417</v>
      </c>
      <c r="M1472" s="12" t="s">
        <v>49</v>
      </c>
      <c r="N1472" s="12" t="s">
        <v>40</v>
      </c>
      <c r="O1472" s="12" t="s">
        <v>41</v>
      </c>
      <c r="P1472" s="12" t="s">
        <v>50</v>
      </c>
      <c r="Q1472" s="12" t="s">
        <v>51</v>
      </c>
      <c r="R1472" s="12" t="s">
        <v>782</v>
      </c>
      <c r="S1472" s="12">
        <v>0.44</v>
      </c>
      <c r="T1472" s="7">
        <f>Table1[[#This Row],[Profit]]/Table1[[#This Row],[Sales]]</f>
        <v>0.69</v>
      </c>
      <c r="U1472" s="12" t="s">
        <v>33</v>
      </c>
      <c r="V1472" s="12" t="s">
        <v>61</v>
      </c>
      <c r="W1472" s="12" t="s">
        <v>1858</v>
      </c>
      <c r="X1472" s="12" t="s">
        <v>2419</v>
      </c>
      <c r="Y1472" s="12">
        <v>54220</v>
      </c>
      <c r="Z1472" s="13">
        <v>42181</v>
      </c>
      <c r="AA1472" s="14" t="str">
        <f>TEXT(Table1[[#This Row],[Order Date]],"mmmm")</f>
        <v>June</v>
      </c>
      <c r="AB1472" s="8" t="str">
        <f>TEXT(Table1[[#This Row],[Order Date]],"yyyy")</f>
        <v>2015</v>
      </c>
      <c r="AC1472" s="13">
        <v>42181</v>
      </c>
      <c r="AD1472" s="12">
        <v>200.01719999999997</v>
      </c>
      <c r="AE1472" s="12">
        <v>12</v>
      </c>
      <c r="AF1472" s="12">
        <v>289.88</v>
      </c>
      <c r="AG1472" s="12">
        <v>91167</v>
      </c>
      <c r="AH1472" s="7" t="str">
        <f>IF(COUNTIF(Returns!$A$2:$A$1635,Orders!AG1472)&gt;0,"Returned","Not Returned")</f>
        <v>Not Returned</v>
      </c>
    </row>
    <row r="1473" spans="5:34" ht="12.75" customHeight="1" thickTop="1" thickBot="1">
      <c r="E1473" s="9">
        <v>22275</v>
      </c>
      <c r="F1473" s="2" t="s">
        <v>106</v>
      </c>
      <c r="G1473" s="2">
        <v>0.02</v>
      </c>
      <c r="H1473" s="2">
        <v>419.19</v>
      </c>
      <c r="I1473" s="2">
        <v>19.989999999999998</v>
      </c>
      <c r="J1473" s="2">
        <v>2593</v>
      </c>
      <c r="K1473" s="7" t="str">
        <f>IF(COUNTIF(Table1[Customer ID],Table1[[#This Row],[Customer ID]])&gt;1,"Repeat Customer","One-Time Customer")</f>
        <v>Repeat Customer</v>
      </c>
      <c r="L1473" s="2" t="s">
        <v>2420</v>
      </c>
      <c r="M1473" s="2" t="s">
        <v>49</v>
      </c>
      <c r="N1473" s="2" t="s">
        <v>28</v>
      </c>
      <c r="O1473" s="2" t="s">
        <v>29</v>
      </c>
      <c r="P1473" s="2" t="s">
        <v>141</v>
      </c>
      <c r="Q1473" s="2" t="s">
        <v>59</v>
      </c>
      <c r="R1473" s="2" t="s">
        <v>741</v>
      </c>
      <c r="S1473" s="2">
        <v>0.57999999999999996</v>
      </c>
      <c r="T1473" s="7">
        <f>Table1[[#This Row],[Profit]]/Table1[[#This Row],[Sales]]</f>
        <v>-9.0953140967493778E-3</v>
      </c>
      <c r="U1473" s="2" t="s">
        <v>33</v>
      </c>
      <c r="V1473" s="2" t="s">
        <v>136</v>
      </c>
      <c r="W1473" s="2" t="s">
        <v>387</v>
      </c>
      <c r="X1473" s="2" t="s">
        <v>2421</v>
      </c>
      <c r="Y1473" s="2">
        <v>30605</v>
      </c>
      <c r="Z1473" s="10">
        <v>42111</v>
      </c>
      <c r="AA1473" s="14" t="str">
        <f>TEXT(Table1[[#This Row],[Order Date]],"mmmm")</f>
        <v>April</v>
      </c>
      <c r="AB1473" s="8" t="str">
        <f>TEXT(Table1[[#This Row],[Order Date]],"yyyy")</f>
        <v>2015</v>
      </c>
      <c r="AC1473" s="10">
        <v>42111</v>
      </c>
      <c r="AD1473" s="2">
        <v>-39.606000000000002</v>
      </c>
      <c r="AE1473" s="2">
        <v>10</v>
      </c>
      <c r="AF1473" s="2">
        <v>4354.55</v>
      </c>
      <c r="AG1473" s="2">
        <v>87772</v>
      </c>
      <c r="AH1473" s="7" t="str">
        <f>IF(COUNTIF(Returns!$A$2:$A$1635,Orders!AG1473)&gt;0,"Returned","Not Returned")</f>
        <v>Not Returned</v>
      </c>
    </row>
    <row r="1474" spans="5:34" ht="12.75" customHeight="1" thickTop="1" thickBot="1">
      <c r="E1474" s="11">
        <v>23765</v>
      </c>
      <c r="F1474" s="12" t="s">
        <v>106</v>
      </c>
      <c r="G1474" s="12">
        <v>0.01</v>
      </c>
      <c r="H1474" s="12">
        <v>85.99</v>
      </c>
      <c r="I1474" s="12">
        <v>0.99</v>
      </c>
      <c r="J1474" s="12">
        <v>2593</v>
      </c>
      <c r="K1474" s="7" t="str">
        <f>IF(COUNTIF(Table1[Customer ID],Table1[[#This Row],[Customer ID]])&gt;1,"Repeat Customer","One-Time Customer")</f>
        <v>Repeat Customer</v>
      </c>
      <c r="L1474" s="12" t="s">
        <v>2420</v>
      </c>
      <c r="M1474" s="12" t="s">
        <v>49</v>
      </c>
      <c r="N1474" s="12" t="s">
        <v>28</v>
      </c>
      <c r="O1474" s="12" t="s">
        <v>77</v>
      </c>
      <c r="P1474" s="12" t="s">
        <v>78</v>
      </c>
      <c r="Q1474" s="12" t="s">
        <v>31</v>
      </c>
      <c r="R1474" s="12" t="s">
        <v>482</v>
      </c>
      <c r="S1474" s="12">
        <v>0.85</v>
      </c>
      <c r="T1474" s="7">
        <f>Table1[[#This Row],[Profit]]/Table1[[#This Row],[Sales]]</f>
        <v>2.1326537593213382</v>
      </c>
      <c r="U1474" s="12" t="s">
        <v>33</v>
      </c>
      <c r="V1474" s="12" t="s">
        <v>136</v>
      </c>
      <c r="W1474" s="12" t="s">
        <v>387</v>
      </c>
      <c r="X1474" s="12" t="s">
        <v>2421</v>
      </c>
      <c r="Y1474" s="12">
        <v>30605</v>
      </c>
      <c r="Z1474" s="13">
        <v>42075</v>
      </c>
      <c r="AA1474" s="14" t="str">
        <f>TEXT(Table1[[#This Row],[Order Date]],"mmmm")</f>
        <v>March</v>
      </c>
      <c r="AB1474" s="8" t="str">
        <f>TEXT(Table1[[#This Row],[Order Date]],"yyyy")</f>
        <v>2015</v>
      </c>
      <c r="AC1474" s="13">
        <v>42080</v>
      </c>
      <c r="AD1474" s="12">
        <v>311.72999999999996</v>
      </c>
      <c r="AE1474" s="12">
        <v>2</v>
      </c>
      <c r="AF1474" s="12">
        <v>146.16999999999999</v>
      </c>
      <c r="AG1474" s="12">
        <v>87773</v>
      </c>
      <c r="AH1474" s="7" t="str">
        <f>IF(COUNTIF(Returns!$A$2:$A$1635,Orders!AG1474)&gt;0,"Returned","Not Returned")</f>
        <v>Not Returned</v>
      </c>
    </row>
    <row r="1475" spans="5:34" ht="12.75" customHeight="1" thickTop="1" thickBot="1">
      <c r="E1475" s="9">
        <v>19859</v>
      </c>
      <c r="F1475" s="2" t="s">
        <v>106</v>
      </c>
      <c r="G1475" s="2">
        <v>0.05</v>
      </c>
      <c r="H1475" s="2">
        <v>5.74</v>
      </c>
      <c r="I1475" s="2">
        <v>5.3</v>
      </c>
      <c r="J1475" s="2">
        <v>2601</v>
      </c>
      <c r="K1475" s="7" t="str">
        <f>IF(COUNTIF(Table1[Customer ID],Table1[[#This Row],[Customer ID]])&gt;1,"Repeat Customer","One-Time Customer")</f>
        <v>One-Time Customer</v>
      </c>
      <c r="L1475" s="2" t="s">
        <v>2422</v>
      </c>
      <c r="M1475" s="2" t="s">
        <v>49</v>
      </c>
      <c r="N1475" s="2" t="s">
        <v>28</v>
      </c>
      <c r="O1475" s="2" t="s">
        <v>29</v>
      </c>
      <c r="P1475" s="2" t="s">
        <v>174</v>
      </c>
      <c r="Q1475" s="2" t="s">
        <v>51</v>
      </c>
      <c r="R1475" s="2" t="s">
        <v>2423</v>
      </c>
      <c r="S1475" s="2">
        <v>0.55000000000000004</v>
      </c>
      <c r="T1475" s="7">
        <f>Table1[[#This Row],[Profit]]/Table1[[#This Row],[Sales]]</f>
        <v>-1.2077582103760114</v>
      </c>
      <c r="U1475" s="2" t="s">
        <v>33</v>
      </c>
      <c r="V1475" s="2" t="s">
        <v>53</v>
      </c>
      <c r="W1475" s="2" t="s">
        <v>197</v>
      </c>
      <c r="X1475" s="2" t="s">
        <v>2424</v>
      </c>
      <c r="Y1475" s="2">
        <v>3054</v>
      </c>
      <c r="Z1475" s="10">
        <v>42084</v>
      </c>
      <c r="AA1475" s="14" t="str">
        <f>TEXT(Table1[[#This Row],[Order Date]],"mmmm")</f>
        <v>March</v>
      </c>
      <c r="AB1475" s="8" t="str">
        <f>TEXT(Table1[[#This Row],[Order Date]],"yyyy")</f>
        <v>2015</v>
      </c>
      <c r="AC1475" s="10">
        <v>42089</v>
      </c>
      <c r="AD1475" s="2">
        <v>-50.75</v>
      </c>
      <c r="AE1475" s="2">
        <v>7</v>
      </c>
      <c r="AF1475" s="2">
        <v>42.02</v>
      </c>
      <c r="AG1475" s="2">
        <v>87382</v>
      </c>
      <c r="AH1475" s="7" t="str">
        <f>IF(COUNTIF(Returns!$A$2:$A$1635,Orders!AG1475)&gt;0,"Returned","Not Returned")</f>
        <v>Not Returned</v>
      </c>
    </row>
    <row r="1476" spans="5:34" ht="12.75" customHeight="1" thickTop="1" thickBot="1">
      <c r="E1476" s="11">
        <v>20849</v>
      </c>
      <c r="F1476" s="12" t="s">
        <v>47</v>
      </c>
      <c r="G1476" s="12">
        <v>7.0000000000000007E-2</v>
      </c>
      <c r="H1476" s="12">
        <v>200.99</v>
      </c>
      <c r="I1476" s="12">
        <v>4.2</v>
      </c>
      <c r="J1476" s="12">
        <v>2603</v>
      </c>
      <c r="K1476" s="7" t="str">
        <f>IF(COUNTIF(Table1[Customer ID],Table1[[#This Row],[Customer ID]])&gt;1,"Repeat Customer","One-Time Customer")</f>
        <v>One-Time Customer</v>
      </c>
      <c r="L1476" s="12" t="s">
        <v>2425</v>
      </c>
      <c r="M1476" s="12" t="s">
        <v>49</v>
      </c>
      <c r="N1476" s="12" t="s">
        <v>28</v>
      </c>
      <c r="O1476" s="12" t="s">
        <v>77</v>
      </c>
      <c r="P1476" s="12" t="s">
        <v>78</v>
      </c>
      <c r="Q1476" s="12" t="s">
        <v>59</v>
      </c>
      <c r="R1476" s="12" t="s">
        <v>548</v>
      </c>
      <c r="S1476" s="12">
        <v>0.59</v>
      </c>
      <c r="T1476" s="7">
        <f>Table1[[#This Row],[Profit]]/Table1[[#This Row],[Sales]]</f>
        <v>0.60053766389394203</v>
      </c>
      <c r="U1476" s="12" t="s">
        <v>33</v>
      </c>
      <c r="V1476" s="12" t="s">
        <v>53</v>
      </c>
      <c r="W1476" s="12" t="s">
        <v>54</v>
      </c>
      <c r="X1476" s="12" t="s">
        <v>2426</v>
      </c>
      <c r="Y1476" s="12">
        <v>7601</v>
      </c>
      <c r="Z1476" s="13">
        <v>42099</v>
      </c>
      <c r="AA1476" s="14" t="str">
        <f>TEXT(Table1[[#This Row],[Order Date]],"mmmm")</f>
        <v>April</v>
      </c>
      <c r="AB1476" s="8" t="str">
        <f>TEXT(Table1[[#This Row],[Order Date]],"yyyy")</f>
        <v>2015</v>
      </c>
      <c r="AC1476" s="13">
        <v>42100</v>
      </c>
      <c r="AD1476" s="12">
        <v>2225.0761200000002</v>
      </c>
      <c r="AE1476" s="12">
        <v>22</v>
      </c>
      <c r="AF1476" s="12">
        <v>3705.14</v>
      </c>
      <c r="AG1476" s="12">
        <v>87383</v>
      </c>
      <c r="AH1476" s="7" t="str">
        <f>IF(COUNTIF(Returns!$A$2:$A$1635,Orders!AG1476)&gt;0,"Returned","Not Returned")</f>
        <v>Not Returned</v>
      </c>
    </row>
    <row r="1477" spans="5:34" ht="12.75" customHeight="1" thickTop="1" thickBot="1">
      <c r="E1477" s="9">
        <v>20850</v>
      </c>
      <c r="F1477" s="2" t="s">
        <v>47</v>
      </c>
      <c r="G1477" s="2">
        <v>0.01</v>
      </c>
      <c r="H1477" s="2">
        <v>297.48</v>
      </c>
      <c r="I1477" s="2">
        <v>18.059999999999999</v>
      </c>
      <c r="J1477" s="2">
        <v>2604</v>
      </c>
      <c r="K1477" s="7" t="str">
        <f>IF(COUNTIF(Table1[Customer ID],Table1[[#This Row],[Customer ID]])&gt;1,"Repeat Customer","One-Time Customer")</f>
        <v>One-Time Customer</v>
      </c>
      <c r="L1477" s="2" t="s">
        <v>2427</v>
      </c>
      <c r="M1477" s="2" t="s">
        <v>39</v>
      </c>
      <c r="N1477" s="2" t="s">
        <v>28</v>
      </c>
      <c r="O1477" s="2" t="s">
        <v>77</v>
      </c>
      <c r="P1477" s="2" t="s">
        <v>85</v>
      </c>
      <c r="Q1477" s="2" t="s">
        <v>43</v>
      </c>
      <c r="R1477" s="2" t="s">
        <v>565</v>
      </c>
      <c r="S1477" s="2">
        <v>0.6</v>
      </c>
      <c r="T1477" s="7">
        <f>Table1[[#This Row],[Profit]]/Table1[[#This Row],[Sales]]</f>
        <v>-0.35772703731911654</v>
      </c>
      <c r="U1477" s="2" t="s">
        <v>33</v>
      </c>
      <c r="V1477" s="2" t="s">
        <v>53</v>
      </c>
      <c r="W1477" s="2" t="s">
        <v>54</v>
      </c>
      <c r="X1477" s="2" t="s">
        <v>2428</v>
      </c>
      <c r="Y1477" s="2">
        <v>8830</v>
      </c>
      <c r="Z1477" s="10">
        <v>42099</v>
      </c>
      <c r="AA1477" s="14" t="str">
        <f>TEXT(Table1[[#This Row],[Order Date]],"mmmm")</f>
        <v>April</v>
      </c>
      <c r="AB1477" s="8" t="str">
        <f>TEXT(Table1[[#This Row],[Order Date]],"yyyy")</f>
        <v>2015</v>
      </c>
      <c r="AC1477" s="10">
        <v>42100</v>
      </c>
      <c r="AD1477" s="2">
        <v>-338.18083200000001</v>
      </c>
      <c r="AE1477" s="2">
        <v>3</v>
      </c>
      <c r="AF1477" s="2">
        <v>945.36</v>
      </c>
      <c r="AG1477" s="2">
        <v>87383</v>
      </c>
      <c r="AH1477" s="7" t="str">
        <f>IF(COUNTIF(Returns!$A$2:$A$1635,Orders!AG1477)&gt;0,"Returned","Not Returned")</f>
        <v>Not Returned</v>
      </c>
    </row>
    <row r="1478" spans="5:34" ht="12.75" customHeight="1" thickTop="1" thickBot="1">
      <c r="E1478" s="11">
        <v>18046</v>
      </c>
      <c r="F1478" s="12" t="s">
        <v>25</v>
      </c>
      <c r="G1478" s="12">
        <v>0.09</v>
      </c>
      <c r="H1478" s="12">
        <v>5.4</v>
      </c>
      <c r="I1478" s="12">
        <v>7.78</v>
      </c>
      <c r="J1478" s="12">
        <v>2610</v>
      </c>
      <c r="K1478" s="7" t="str">
        <f>IF(COUNTIF(Table1[Customer ID],Table1[[#This Row],[Customer ID]])&gt;1,"Repeat Customer","One-Time Customer")</f>
        <v>One-Time Customer</v>
      </c>
      <c r="L1478" s="12" t="s">
        <v>2429</v>
      </c>
      <c r="M1478" s="12" t="s">
        <v>49</v>
      </c>
      <c r="N1478" s="12" t="s">
        <v>28</v>
      </c>
      <c r="O1478" s="12" t="s">
        <v>29</v>
      </c>
      <c r="P1478" s="12" t="s">
        <v>109</v>
      </c>
      <c r="Q1478" s="12" t="s">
        <v>59</v>
      </c>
      <c r="R1478" s="12" t="s">
        <v>310</v>
      </c>
      <c r="S1478" s="12">
        <v>0.37</v>
      </c>
      <c r="T1478" s="7">
        <f>Table1[[#This Row],[Profit]]/Table1[[#This Row],[Sales]]</f>
        <v>-2.7670999187652314</v>
      </c>
      <c r="U1478" s="12" t="s">
        <v>33</v>
      </c>
      <c r="V1478" s="12" t="s">
        <v>34</v>
      </c>
      <c r="W1478" s="12" t="s">
        <v>45</v>
      </c>
      <c r="X1478" s="12" t="s">
        <v>2402</v>
      </c>
      <c r="Y1478" s="12">
        <v>95616</v>
      </c>
      <c r="Z1478" s="13">
        <v>42140</v>
      </c>
      <c r="AA1478" s="14" t="str">
        <f>TEXT(Table1[[#This Row],[Order Date]],"mmmm")</f>
        <v>May</v>
      </c>
      <c r="AB1478" s="8" t="str">
        <f>TEXT(Table1[[#This Row],[Order Date]],"yyyy")</f>
        <v>2015</v>
      </c>
      <c r="AC1478" s="13">
        <v>42141</v>
      </c>
      <c r="AD1478" s="12">
        <v>-136.25200000000001</v>
      </c>
      <c r="AE1478" s="12">
        <v>9</v>
      </c>
      <c r="AF1478" s="12">
        <v>49.24</v>
      </c>
      <c r="AG1478" s="12">
        <v>86118</v>
      </c>
      <c r="AH1478" s="7" t="str">
        <f>IF(COUNTIF(Returns!$A$2:$A$1635,Orders!AG1478)&gt;0,"Returned","Not Returned")</f>
        <v>Not Returned</v>
      </c>
    </row>
    <row r="1479" spans="5:34" ht="12.75" customHeight="1" thickTop="1" thickBot="1">
      <c r="E1479" s="9">
        <v>19971</v>
      </c>
      <c r="F1479" s="2" t="s">
        <v>106</v>
      </c>
      <c r="G1479" s="2">
        <v>0.02</v>
      </c>
      <c r="H1479" s="2">
        <v>50.98</v>
      </c>
      <c r="I1479" s="2">
        <v>13.66</v>
      </c>
      <c r="J1479" s="2">
        <v>2613</v>
      </c>
      <c r="K1479" s="7" t="str">
        <f>IF(COUNTIF(Table1[Customer ID],Table1[[#This Row],[Customer ID]])&gt;1,"Repeat Customer","One-Time Customer")</f>
        <v>One-Time Customer</v>
      </c>
      <c r="L1479" s="2" t="s">
        <v>2430</v>
      </c>
      <c r="M1479" s="2" t="s">
        <v>27</v>
      </c>
      <c r="N1479" s="2" t="s">
        <v>28</v>
      </c>
      <c r="O1479" s="2" t="s">
        <v>29</v>
      </c>
      <c r="P1479" s="2" t="s">
        <v>257</v>
      </c>
      <c r="Q1479" s="2" t="s">
        <v>59</v>
      </c>
      <c r="R1479" s="2" t="s">
        <v>2431</v>
      </c>
      <c r="S1479" s="2">
        <v>0.57999999999999996</v>
      </c>
      <c r="T1479" s="7">
        <f>Table1[[#This Row],[Profit]]/Table1[[#This Row],[Sales]]</f>
        <v>-0.37633308984660335</v>
      </c>
      <c r="U1479" s="2" t="s">
        <v>33</v>
      </c>
      <c r="V1479" s="2" t="s">
        <v>53</v>
      </c>
      <c r="W1479" s="2" t="s">
        <v>54</v>
      </c>
      <c r="X1479" s="2" t="s">
        <v>2432</v>
      </c>
      <c r="Y1479" s="2">
        <v>8863</v>
      </c>
      <c r="Z1479" s="10">
        <v>42028</v>
      </c>
      <c r="AA1479" s="14" t="str">
        <f>TEXT(Table1[[#This Row],[Order Date]],"mmmm")</f>
        <v>January</v>
      </c>
      <c r="AB1479" s="8" t="str">
        <f>TEXT(Table1[[#This Row],[Order Date]],"yyyy")</f>
        <v>2015</v>
      </c>
      <c r="AC1479" s="10">
        <v>42028</v>
      </c>
      <c r="AD1479" s="2">
        <v>-25.76</v>
      </c>
      <c r="AE1479" s="2">
        <v>1</v>
      </c>
      <c r="AF1479" s="2">
        <v>68.45</v>
      </c>
      <c r="AG1479" s="2">
        <v>86119</v>
      </c>
      <c r="AH1479" s="7" t="str">
        <f>IF(COUNTIF(Returns!$A$2:$A$1635,Orders!AG1479)&gt;0,"Returned","Not Returned")</f>
        <v>Not Returned</v>
      </c>
    </row>
    <row r="1480" spans="5:34" ht="12.75" customHeight="1" thickTop="1" thickBot="1">
      <c r="E1480" s="11">
        <v>25962</v>
      </c>
      <c r="F1480" s="12" t="s">
        <v>47</v>
      </c>
      <c r="G1480" s="12">
        <v>0</v>
      </c>
      <c r="H1480" s="12">
        <v>2.6</v>
      </c>
      <c r="I1480" s="12">
        <v>2.4</v>
      </c>
      <c r="J1480" s="12">
        <v>2616</v>
      </c>
      <c r="K1480" s="7" t="str">
        <f>IF(COUNTIF(Table1[Customer ID],Table1[[#This Row],[Customer ID]])&gt;1,"Repeat Customer","One-Time Customer")</f>
        <v>One-Time Customer</v>
      </c>
      <c r="L1480" s="12" t="s">
        <v>2433</v>
      </c>
      <c r="M1480" s="12" t="s">
        <v>49</v>
      </c>
      <c r="N1480" s="12" t="s">
        <v>28</v>
      </c>
      <c r="O1480" s="12" t="s">
        <v>29</v>
      </c>
      <c r="P1480" s="12" t="s">
        <v>30</v>
      </c>
      <c r="Q1480" s="12" t="s">
        <v>31</v>
      </c>
      <c r="R1480" s="12" t="s">
        <v>1023</v>
      </c>
      <c r="S1480" s="12">
        <v>0.57999999999999996</v>
      </c>
      <c r="T1480" s="7">
        <f>Table1[[#This Row],[Profit]]/Table1[[#This Row],[Sales]]</f>
        <v>-1.0102793296089385</v>
      </c>
      <c r="U1480" s="12" t="s">
        <v>33</v>
      </c>
      <c r="V1480" s="12" t="s">
        <v>61</v>
      </c>
      <c r="W1480" s="12" t="s">
        <v>300</v>
      </c>
      <c r="X1480" s="12" t="s">
        <v>2434</v>
      </c>
      <c r="Y1480" s="12">
        <v>49002</v>
      </c>
      <c r="Z1480" s="13">
        <v>42074</v>
      </c>
      <c r="AA1480" s="14" t="str">
        <f>TEXT(Table1[[#This Row],[Order Date]],"mmmm")</f>
        <v>March</v>
      </c>
      <c r="AB1480" s="8" t="str">
        <f>TEXT(Table1[[#This Row],[Order Date]],"yyyy")</f>
        <v>2015</v>
      </c>
      <c r="AC1480" s="13">
        <v>42076</v>
      </c>
      <c r="AD1480" s="12">
        <v>-45.21</v>
      </c>
      <c r="AE1480" s="12">
        <v>16</v>
      </c>
      <c r="AF1480" s="12">
        <v>44.75</v>
      </c>
      <c r="AG1480" s="12">
        <v>91495</v>
      </c>
      <c r="AH1480" s="7" t="str">
        <f>IF(COUNTIF(Returns!$A$2:$A$1635,Orders!AG1480)&gt;0,"Returned","Not Returned")</f>
        <v>Not Returned</v>
      </c>
    </row>
    <row r="1481" spans="5:34" ht="12.75" customHeight="1" thickTop="1" thickBot="1">
      <c r="E1481" s="9">
        <v>25478</v>
      </c>
      <c r="F1481" s="2" t="s">
        <v>37</v>
      </c>
      <c r="G1481" s="2">
        <v>0.1</v>
      </c>
      <c r="H1481" s="2">
        <v>3.25</v>
      </c>
      <c r="I1481" s="2">
        <v>49</v>
      </c>
      <c r="J1481" s="2">
        <v>2617</v>
      </c>
      <c r="K1481" s="7" t="str">
        <f>IF(COUNTIF(Table1[Customer ID],Table1[[#This Row],[Customer ID]])&gt;1,"Repeat Customer","One-Time Customer")</f>
        <v>One-Time Customer</v>
      </c>
      <c r="L1481" s="2" t="s">
        <v>2435</v>
      </c>
      <c r="M1481" s="2" t="s">
        <v>49</v>
      </c>
      <c r="N1481" s="2" t="s">
        <v>28</v>
      </c>
      <c r="O1481" s="2" t="s">
        <v>29</v>
      </c>
      <c r="P1481" s="2" t="s">
        <v>257</v>
      </c>
      <c r="Q1481" s="2" t="s">
        <v>236</v>
      </c>
      <c r="R1481" s="2" t="s">
        <v>1890</v>
      </c>
      <c r="S1481" s="2">
        <v>0.56000000000000005</v>
      </c>
      <c r="T1481" s="7">
        <f>Table1[[#This Row],[Profit]]/Table1[[#This Row],[Sales]]</f>
        <v>-7.0347751290243306</v>
      </c>
      <c r="U1481" s="2" t="s">
        <v>33</v>
      </c>
      <c r="V1481" s="2" t="s">
        <v>61</v>
      </c>
      <c r="W1481" s="2" t="s">
        <v>2193</v>
      </c>
      <c r="X1481" s="2" t="s">
        <v>2436</v>
      </c>
      <c r="Y1481" s="2">
        <v>57401</v>
      </c>
      <c r="Z1481" s="10">
        <v>42182</v>
      </c>
      <c r="AA1481" s="14" t="str">
        <f>TEXT(Table1[[#This Row],[Order Date]],"mmmm")</f>
        <v>June</v>
      </c>
      <c r="AB1481" s="8" t="str">
        <f>TEXT(Table1[[#This Row],[Order Date]],"yyyy")</f>
        <v>2015</v>
      </c>
      <c r="AC1481" s="10">
        <v>42183</v>
      </c>
      <c r="AD1481" s="2">
        <v>-286.245</v>
      </c>
      <c r="AE1481" s="2">
        <v>6</v>
      </c>
      <c r="AF1481" s="2">
        <v>40.69</v>
      </c>
      <c r="AG1481" s="2">
        <v>91496</v>
      </c>
      <c r="AH1481" s="7" t="str">
        <f>IF(COUNTIF(Returns!$A$2:$A$1635,Orders!AG1481)&gt;0,"Returned","Not Returned")</f>
        <v>Not Returned</v>
      </c>
    </row>
    <row r="1482" spans="5:34" ht="12.75" customHeight="1" thickTop="1" thickBot="1">
      <c r="E1482" s="11">
        <v>6585</v>
      </c>
      <c r="F1482" s="12" t="s">
        <v>56</v>
      </c>
      <c r="G1482" s="12">
        <v>0.1</v>
      </c>
      <c r="H1482" s="12">
        <v>7.64</v>
      </c>
      <c r="I1482" s="12">
        <v>1.39</v>
      </c>
      <c r="J1482" s="12">
        <v>2618</v>
      </c>
      <c r="K1482" s="7" t="str">
        <f>IF(COUNTIF(Table1[Customer ID],Table1[[#This Row],[Customer ID]])&gt;1,"Repeat Customer","One-Time Customer")</f>
        <v>Repeat Customer</v>
      </c>
      <c r="L1482" s="12" t="s">
        <v>2437</v>
      </c>
      <c r="M1482" s="12" t="s">
        <v>49</v>
      </c>
      <c r="N1482" s="12" t="s">
        <v>28</v>
      </c>
      <c r="O1482" s="12" t="s">
        <v>29</v>
      </c>
      <c r="P1482" s="12" t="s">
        <v>69</v>
      </c>
      <c r="Q1482" s="12" t="s">
        <v>59</v>
      </c>
      <c r="R1482" s="12" t="s">
        <v>2438</v>
      </c>
      <c r="S1482" s="12">
        <v>0.36</v>
      </c>
      <c r="T1482" s="7">
        <f>Table1[[#This Row],[Profit]]/Table1[[#This Row],[Sales]]</f>
        <v>0.12389516562908308</v>
      </c>
      <c r="U1482" s="12" t="s">
        <v>33</v>
      </c>
      <c r="V1482" s="12" t="s">
        <v>53</v>
      </c>
      <c r="W1482" s="12" t="s">
        <v>71</v>
      </c>
      <c r="X1482" s="12" t="s">
        <v>90</v>
      </c>
      <c r="Y1482" s="12">
        <v>10004</v>
      </c>
      <c r="Z1482" s="13">
        <v>42021</v>
      </c>
      <c r="AA1482" s="14" t="str">
        <f>TEXT(Table1[[#This Row],[Order Date]],"mmmm")</f>
        <v>January</v>
      </c>
      <c r="AB1482" s="8" t="str">
        <f>TEXT(Table1[[#This Row],[Order Date]],"yyyy")</f>
        <v>2015</v>
      </c>
      <c r="AC1482" s="13">
        <v>42023</v>
      </c>
      <c r="AD1482" s="12">
        <v>16.12</v>
      </c>
      <c r="AE1482" s="12">
        <v>18</v>
      </c>
      <c r="AF1482" s="12">
        <v>130.11000000000001</v>
      </c>
      <c r="AG1482" s="12">
        <v>46884</v>
      </c>
      <c r="AH1482" s="7" t="str">
        <f>IF(COUNTIF(Returns!$A$2:$A$1635,Orders!AG1482)&gt;0,"Returned","Not Returned")</f>
        <v>Not Returned</v>
      </c>
    </row>
    <row r="1483" spans="5:34" ht="12.75" customHeight="1" thickTop="1" thickBot="1">
      <c r="E1483" s="9">
        <v>6586</v>
      </c>
      <c r="F1483" s="2" t="s">
        <v>56</v>
      </c>
      <c r="G1483" s="2">
        <v>0</v>
      </c>
      <c r="H1483" s="2">
        <v>125.99</v>
      </c>
      <c r="I1483" s="2">
        <v>2.5</v>
      </c>
      <c r="J1483" s="2">
        <v>2618</v>
      </c>
      <c r="K1483" s="7" t="str">
        <f>IF(COUNTIF(Table1[Customer ID],Table1[[#This Row],[Customer ID]])&gt;1,"Repeat Customer","One-Time Customer")</f>
        <v>Repeat Customer</v>
      </c>
      <c r="L1483" s="2" t="s">
        <v>2437</v>
      </c>
      <c r="M1483" s="2" t="s">
        <v>49</v>
      </c>
      <c r="N1483" s="2" t="s">
        <v>28</v>
      </c>
      <c r="O1483" s="2" t="s">
        <v>77</v>
      </c>
      <c r="P1483" s="2" t="s">
        <v>78</v>
      </c>
      <c r="Q1483" s="2" t="s">
        <v>59</v>
      </c>
      <c r="R1483" s="2" t="s">
        <v>2439</v>
      </c>
      <c r="S1483" s="2">
        <v>0.59</v>
      </c>
      <c r="T1483" s="7">
        <f>Table1[[#This Row],[Profit]]/Table1[[#This Row],[Sales]]</f>
        <v>-2.4186304618485801</v>
      </c>
      <c r="U1483" s="2" t="s">
        <v>33</v>
      </c>
      <c r="V1483" s="2" t="s">
        <v>53</v>
      </c>
      <c r="W1483" s="2" t="s">
        <v>71</v>
      </c>
      <c r="X1483" s="2" t="s">
        <v>90</v>
      </c>
      <c r="Y1483" s="2">
        <v>10004</v>
      </c>
      <c r="Z1483" s="10">
        <v>42021</v>
      </c>
      <c r="AA1483" s="14" t="str">
        <f>TEXT(Table1[[#This Row],[Order Date]],"mmmm")</f>
        <v>January</v>
      </c>
      <c r="AB1483" s="8" t="str">
        <f>TEXT(Table1[[#This Row],[Order Date]],"yyyy")</f>
        <v>2015</v>
      </c>
      <c r="AC1483" s="10">
        <v>42023</v>
      </c>
      <c r="AD1483" s="2">
        <v>-815.90079999999989</v>
      </c>
      <c r="AE1483" s="2">
        <v>3</v>
      </c>
      <c r="AF1483" s="2">
        <v>337.34</v>
      </c>
      <c r="AG1483" s="2">
        <v>46884</v>
      </c>
      <c r="AH1483" s="7" t="str">
        <f>IF(COUNTIF(Returns!$A$2:$A$1635,Orders!AG1483)&gt;0,"Returned","Not Returned")</f>
        <v>Not Returned</v>
      </c>
    </row>
    <row r="1484" spans="5:34" ht="12.75" customHeight="1" thickTop="1" thickBot="1">
      <c r="E1484" s="11">
        <v>6587</v>
      </c>
      <c r="F1484" s="12" t="s">
        <v>56</v>
      </c>
      <c r="G1484" s="12">
        <v>0.1</v>
      </c>
      <c r="H1484" s="12">
        <v>11.55</v>
      </c>
      <c r="I1484" s="12">
        <v>2.36</v>
      </c>
      <c r="J1484" s="12">
        <v>2618</v>
      </c>
      <c r="K1484" s="7" t="str">
        <f>IF(COUNTIF(Table1[Customer ID],Table1[[#This Row],[Customer ID]])&gt;1,"Repeat Customer","One-Time Customer")</f>
        <v>Repeat Customer</v>
      </c>
      <c r="L1484" s="12" t="s">
        <v>2437</v>
      </c>
      <c r="M1484" s="12" t="s">
        <v>49</v>
      </c>
      <c r="N1484" s="12" t="s">
        <v>28</v>
      </c>
      <c r="O1484" s="12" t="s">
        <v>29</v>
      </c>
      <c r="P1484" s="12" t="s">
        <v>30</v>
      </c>
      <c r="Q1484" s="12" t="s">
        <v>31</v>
      </c>
      <c r="R1484" s="12" t="s">
        <v>312</v>
      </c>
      <c r="S1484" s="12">
        <v>0.55000000000000004</v>
      </c>
      <c r="T1484" s="7">
        <f>Table1[[#This Row],[Profit]]/Table1[[#This Row],[Sales]]</f>
        <v>5.6370573761723081E-2</v>
      </c>
      <c r="U1484" s="12" t="s">
        <v>33</v>
      </c>
      <c r="V1484" s="12" t="s">
        <v>53</v>
      </c>
      <c r="W1484" s="12" t="s">
        <v>71</v>
      </c>
      <c r="X1484" s="12" t="s">
        <v>90</v>
      </c>
      <c r="Y1484" s="12">
        <v>10004</v>
      </c>
      <c r="Z1484" s="13">
        <v>42021</v>
      </c>
      <c r="AA1484" s="14" t="str">
        <f>TEXT(Table1[[#This Row],[Order Date]],"mmmm")</f>
        <v>January</v>
      </c>
      <c r="AB1484" s="8" t="str">
        <f>TEXT(Table1[[#This Row],[Order Date]],"yyyy")</f>
        <v>2015</v>
      </c>
      <c r="AC1484" s="13">
        <v>42022</v>
      </c>
      <c r="AD1484" s="12">
        <v>15.808000000000003</v>
      </c>
      <c r="AE1484" s="12">
        <v>25</v>
      </c>
      <c r="AF1484" s="12">
        <v>280.43</v>
      </c>
      <c r="AG1484" s="12">
        <v>46884</v>
      </c>
      <c r="AH1484" s="7" t="str">
        <f>IF(COUNTIF(Returns!$A$2:$A$1635,Orders!AG1484)&gt;0,"Returned","Not Returned")</f>
        <v>Not Returned</v>
      </c>
    </row>
    <row r="1485" spans="5:34" ht="12.75" customHeight="1" thickTop="1" thickBot="1">
      <c r="E1485" s="9">
        <v>4788</v>
      </c>
      <c r="F1485" s="2" t="s">
        <v>25</v>
      </c>
      <c r="G1485" s="2">
        <v>0.05</v>
      </c>
      <c r="H1485" s="2">
        <v>4.84</v>
      </c>
      <c r="I1485" s="2">
        <v>0.71</v>
      </c>
      <c r="J1485" s="2">
        <v>2618</v>
      </c>
      <c r="K1485" s="7" t="str">
        <f>IF(COUNTIF(Table1[Customer ID],Table1[[#This Row],[Customer ID]])&gt;1,"Repeat Customer","One-Time Customer")</f>
        <v>Repeat Customer</v>
      </c>
      <c r="L1485" s="2" t="s">
        <v>2437</v>
      </c>
      <c r="M1485" s="2" t="s">
        <v>27</v>
      </c>
      <c r="N1485" s="2" t="s">
        <v>28</v>
      </c>
      <c r="O1485" s="2" t="s">
        <v>29</v>
      </c>
      <c r="P1485" s="2" t="s">
        <v>30</v>
      </c>
      <c r="Q1485" s="2" t="s">
        <v>31</v>
      </c>
      <c r="R1485" s="2" t="s">
        <v>1476</v>
      </c>
      <c r="S1485" s="2">
        <v>0.52</v>
      </c>
      <c r="T1485" s="7">
        <f>Table1[[#This Row],[Profit]]/Table1[[#This Row],[Sales]]</f>
        <v>0.28213560305638846</v>
      </c>
      <c r="U1485" s="2" t="s">
        <v>33</v>
      </c>
      <c r="V1485" s="2" t="s">
        <v>53</v>
      </c>
      <c r="W1485" s="2" t="s">
        <v>71</v>
      </c>
      <c r="X1485" s="2" t="s">
        <v>90</v>
      </c>
      <c r="Y1485" s="2">
        <v>10004</v>
      </c>
      <c r="Z1485" s="10">
        <v>42086</v>
      </c>
      <c r="AA1485" s="14" t="str">
        <f>TEXT(Table1[[#This Row],[Order Date]],"mmmm")</f>
        <v>March</v>
      </c>
      <c r="AB1485" s="8" t="str">
        <f>TEXT(Table1[[#This Row],[Order Date]],"yyyy")</f>
        <v>2015</v>
      </c>
      <c r="AC1485" s="10">
        <v>42086</v>
      </c>
      <c r="AD1485" s="2">
        <v>29.17</v>
      </c>
      <c r="AE1485" s="2">
        <v>20</v>
      </c>
      <c r="AF1485" s="2">
        <v>103.39</v>
      </c>
      <c r="AG1485" s="2">
        <v>34017</v>
      </c>
      <c r="AH1485" s="7" t="str">
        <f>IF(COUNTIF(Returns!$A$2:$A$1635,Orders!AG1485)&gt;0,"Returned","Not Returned")</f>
        <v>Not Returned</v>
      </c>
    </row>
    <row r="1486" spans="5:34" ht="12.75" customHeight="1" thickTop="1" thickBot="1">
      <c r="E1486" s="11">
        <v>4789</v>
      </c>
      <c r="F1486" s="12" t="s">
        <v>25</v>
      </c>
      <c r="G1486" s="12">
        <v>0.01</v>
      </c>
      <c r="H1486" s="12">
        <v>14.98</v>
      </c>
      <c r="I1486" s="12">
        <v>7.69</v>
      </c>
      <c r="J1486" s="12">
        <v>2618</v>
      </c>
      <c r="K1486" s="7" t="str">
        <f>IF(COUNTIF(Table1[Customer ID],Table1[[#This Row],[Customer ID]])&gt;1,"Repeat Customer","One-Time Customer")</f>
        <v>Repeat Customer</v>
      </c>
      <c r="L1486" s="12" t="s">
        <v>2437</v>
      </c>
      <c r="M1486" s="12" t="s">
        <v>49</v>
      </c>
      <c r="N1486" s="12" t="s">
        <v>28</v>
      </c>
      <c r="O1486" s="12" t="s">
        <v>29</v>
      </c>
      <c r="P1486" s="12" t="s">
        <v>141</v>
      </c>
      <c r="Q1486" s="12" t="s">
        <v>59</v>
      </c>
      <c r="R1486" s="12" t="s">
        <v>1736</v>
      </c>
      <c r="S1486" s="12">
        <v>0.56999999999999995</v>
      </c>
      <c r="T1486" s="7">
        <f>Table1[[#This Row],[Profit]]/Table1[[#This Row],[Sales]]</f>
        <v>-0.11247387399802476</v>
      </c>
      <c r="U1486" s="12" t="s">
        <v>33</v>
      </c>
      <c r="V1486" s="12" t="s">
        <v>53</v>
      </c>
      <c r="W1486" s="12" t="s">
        <v>71</v>
      </c>
      <c r="X1486" s="12" t="s">
        <v>90</v>
      </c>
      <c r="Y1486" s="12">
        <v>10004</v>
      </c>
      <c r="Z1486" s="13">
        <v>42086</v>
      </c>
      <c r="AA1486" s="14" t="str">
        <f>TEXT(Table1[[#This Row],[Order Date]],"mmmm")</f>
        <v>March</v>
      </c>
      <c r="AB1486" s="8" t="str">
        <f>TEXT(Table1[[#This Row],[Order Date]],"yyyy")</f>
        <v>2015</v>
      </c>
      <c r="AC1486" s="13">
        <v>42088</v>
      </c>
      <c r="AD1486" s="12">
        <v>-48.97</v>
      </c>
      <c r="AE1486" s="12">
        <v>28</v>
      </c>
      <c r="AF1486" s="12">
        <v>435.39</v>
      </c>
      <c r="AG1486" s="12">
        <v>34017</v>
      </c>
      <c r="AH1486" s="7" t="str">
        <f>IF(COUNTIF(Returns!$A$2:$A$1635,Orders!AG1486)&gt;0,"Returned","Not Returned")</f>
        <v>Not Returned</v>
      </c>
    </row>
    <row r="1487" spans="5:34" ht="12.75" customHeight="1" thickTop="1" thickBot="1">
      <c r="E1487" s="9">
        <v>7452</v>
      </c>
      <c r="F1487" s="2" t="s">
        <v>47</v>
      </c>
      <c r="G1487" s="2">
        <v>0.1</v>
      </c>
      <c r="H1487" s="2">
        <v>20.27</v>
      </c>
      <c r="I1487" s="2">
        <v>3.99</v>
      </c>
      <c r="J1487" s="2">
        <v>2618</v>
      </c>
      <c r="K1487" s="7" t="str">
        <f>IF(COUNTIF(Table1[Customer ID],Table1[[#This Row],[Customer ID]])&gt;1,"Repeat Customer","One-Time Customer")</f>
        <v>Repeat Customer</v>
      </c>
      <c r="L1487" s="2" t="s">
        <v>2437</v>
      </c>
      <c r="M1487" s="2" t="s">
        <v>49</v>
      </c>
      <c r="N1487" s="2" t="s">
        <v>28</v>
      </c>
      <c r="O1487" s="2" t="s">
        <v>29</v>
      </c>
      <c r="P1487" s="2" t="s">
        <v>257</v>
      </c>
      <c r="Q1487" s="2" t="s">
        <v>59</v>
      </c>
      <c r="R1487" s="2" t="s">
        <v>1514</v>
      </c>
      <c r="S1487" s="2">
        <v>0.56999999999999995</v>
      </c>
      <c r="T1487" s="7">
        <f>Table1[[#This Row],[Profit]]/Table1[[#This Row],[Sales]]</f>
        <v>7.9931908094948267E-2</v>
      </c>
      <c r="U1487" s="2" t="s">
        <v>33</v>
      </c>
      <c r="V1487" s="2" t="s">
        <v>53</v>
      </c>
      <c r="W1487" s="2" t="s">
        <v>71</v>
      </c>
      <c r="X1487" s="2" t="s">
        <v>90</v>
      </c>
      <c r="Y1487" s="2">
        <v>10004</v>
      </c>
      <c r="Z1487" s="10">
        <v>42086</v>
      </c>
      <c r="AA1487" s="14" t="str">
        <f>TEXT(Table1[[#This Row],[Order Date]],"mmmm")</f>
        <v>March</v>
      </c>
      <c r="AB1487" s="8" t="str">
        <f>TEXT(Table1[[#This Row],[Order Date]],"yyyy")</f>
        <v>2015</v>
      </c>
      <c r="AC1487" s="10">
        <v>42087</v>
      </c>
      <c r="AD1487" s="2">
        <v>84.05</v>
      </c>
      <c r="AE1487" s="2">
        <v>53</v>
      </c>
      <c r="AF1487" s="2">
        <v>1051.52</v>
      </c>
      <c r="AG1487" s="2">
        <v>53153</v>
      </c>
      <c r="AH1487" s="7" t="str">
        <f>IF(COUNTIF(Returns!$A$2:$A$1635,Orders!AG1487)&gt;0,"Returned","Not Returned")</f>
        <v>Not Returned</v>
      </c>
    </row>
    <row r="1488" spans="5:34" ht="12.75" customHeight="1" thickTop="1" thickBot="1">
      <c r="E1488" s="11">
        <v>22788</v>
      </c>
      <c r="F1488" s="12" t="s">
        <v>25</v>
      </c>
      <c r="G1488" s="12">
        <v>0.05</v>
      </c>
      <c r="H1488" s="12">
        <v>4.84</v>
      </c>
      <c r="I1488" s="12">
        <v>0.71</v>
      </c>
      <c r="J1488" s="12">
        <v>2619</v>
      </c>
      <c r="K1488" s="7" t="str">
        <f>IF(COUNTIF(Table1[Customer ID],Table1[[#This Row],[Customer ID]])&gt;1,"Repeat Customer","One-Time Customer")</f>
        <v>Repeat Customer</v>
      </c>
      <c r="L1488" s="12" t="s">
        <v>2440</v>
      </c>
      <c r="M1488" s="12" t="s">
        <v>27</v>
      </c>
      <c r="N1488" s="12" t="s">
        <v>28</v>
      </c>
      <c r="O1488" s="12" t="s">
        <v>29</v>
      </c>
      <c r="P1488" s="12" t="s">
        <v>30</v>
      </c>
      <c r="Q1488" s="12" t="s">
        <v>31</v>
      </c>
      <c r="R1488" s="12" t="s">
        <v>1476</v>
      </c>
      <c r="S1488" s="12">
        <v>0.52</v>
      </c>
      <c r="T1488" s="7">
        <f>Table1[[#This Row],[Profit]]/Table1[[#This Row],[Sales]]</f>
        <v>0.69</v>
      </c>
      <c r="U1488" s="12" t="s">
        <v>33</v>
      </c>
      <c r="V1488" s="12" t="s">
        <v>61</v>
      </c>
      <c r="W1488" s="12" t="s">
        <v>2193</v>
      </c>
      <c r="X1488" s="12" t="s">
        <v>2441</v>
      </c>
      <c r="Y1488" s="12">
        <v>57103</v>
      </c>
      <c r="Z1488" s="13">
        <v>42086</v>
      </c>
      <c r="AA1488" s="14" t="str">
        <f>TEXT(Table1[[#This Row],[Order Date]],"mmmm")</f>
        <v>March</v>
      </c>
      <c r="AB1488" s="8" t="str">
        <f>TEXT(Table1[[#This Row],[Order Date]],"yyyy")</f>
        <v>2015</v>
      </c>
      <c r="AC1488" s="13">
        <v>42086</v>
      </c>
      <c r="AD1488" s="12">
        <v>17.836500000000001</v>
      </c>
      <c r="AE1488" s="12">
        <v>5</v>
      </c>
      <c r="AF1488" s="12">
        <v>25.85</v>
      </c>
      <c r="AG1488" s="12">
        <v>88014</v>
      </c>
      <c r="AH1488" s="7" t="str">
        <f>IF(COUNTIF(Returns!$A$2:$A$1635,Orders!AG1488)&gt;0,"Returned","Not Returned")</f>
        <v>Not Returned</v>
      </c>
    </row>
    <row r="1489" spans="5:34" ht="12.75" customHeight="1" thickTop="1" thickBot="1">
      <c r="E1489" s="9">
        <v>18461</v>
      </c>
      <c r="F1489" s="2" t="s">
        <v>37</v>
      </c>
      <c r="G1489" s="2">
        <v>0.1</v>
      </c>
      <c r="H1489" s="2">
        <v>30.98</v>
      </c>
      <c r="I1489" s="2">
        <v>8.99</v>
      </c>
      <c r="J1489" s="2">
        <v>2619</v>
      </c>
      <c r="K1489" s="7" t="str">
        <f>IF(COUNTIF(Table1[Customer ID],Table1[[#This Row],[Customer ID]])&gt;1,"Repeat Customer","One-Time Customer")</f>
        <v>Repeat Customer</v>
      </c>
      <c r="L1489" s="2" t="s">
        <v>2440</v>
      </c>
      <c r="M1489" s="2" t="s">
        <v>49</v>
      </c>
      <c r="N1489" s="2" t="s">
        <v>28</v>
      </c>
      <c r="O1489" s="2" t="s">
        <v>29</v>
      </c>
      <c r="P1489" s="2" t="s">
        <v>30</v>
      </c>
      <c r="Q1489" s="2" t="s">
        <v>51</v>
      </c>
      <c r="R1489" s="2" t="s">
        <v>1555</v>
      </c>
      <c r="S1489" s="2">
        <v>0.57999999999999996</v>
      </c>
      <c r="T1489" s="7">
        <f>Table1[[#This Row],[Profit]]/Table1[[#This Row],[Sales]]</f>
        <v>-0.16941275027226271</v>
      </c>
      <c r="U1489" s="2" t="s">
        <v>33</v>
      </c>
      <c r="V1489" s="2" t="s">
        <v>61</v>
      </c>
      <c r="W1489" s="2" t="s">
        <v>2193</v>
      </c>
      <c r="X1489" s="2" t="s">
        <v>2441</v>
      </c>
      <c r="Y1489" s="2">
        <v>57103</v>
      </c>
      <c r="Z1489" s="10">
        <v>42044</v>
      </c>
      <c r="AA1489" s="14" t="str">
        <f>TEXT(Table1[[#This Row],[Order Date]],"mmmm")</f>
        <v>February</v>
      </c>
      <c r="AB1489" s="8" t="str">
        <f>TEXT(Table1[[#This Row],[Order Date]],"yyyy")</f>
        <v>2015</v>
      </c>
      <c r="AC1489" s="10">
        <v>42046</v>
      </c>
      <c r="AD1489" s="2">
        <v>-20.222799999999999</v>
      </c>
      <c r="AE1489" s="2">
        <v>4</v>
      </c>
      <c r="AF1489" s="2">
        <v>119.37</v>
      </c>
      <c r="AG1489" s="2">
        <v>88015</v>
      </c>
      <c r="AH1489" s="7" t="str">
        <f>IF(COUNTIF(Returns!$A$2:$A$1635,Orders!AG1489)&gt;0,"Returned","Not Returned")</f>
        <v>Not Returned</v>
      </c>
    </row>
    <row r="1490" spans="5:34" ht="12.75" customHeight="1" thickTop="1" thickBot="1">
      <c r="E1490" s="11">
        <v>25452</v>
      </c>
      <c r="F1490" s="12" t="s">
        <v>47</v>
      </c>
      <c r="G1490" s="12">
        <v>0.1</v>
      </c>
      <c r="H1490" s="12">
        <v>20.27</v>
      </c>
      <c r="I1490" s="12">
        <v>3.99</v>
      </c>
      <c r="J1490" s="12">
        <v>2620</v>
      </c>
      <c r="K1490" s="7" t="str">
        <f>IF(COUNTIF(Table1[Customer ID],Table1[[#This Row],[Customer ID]])&gt;1,"Repeat Customer","One-Time Customer")</f>
        <v>One-Time Customer</v>
      </c>
      <c r="L1490" s="12" t="s">
        <v>2442</v>
      </c>
      <c r="M1490" s="12" t="s">
        <v>49</v>
      </c>
      <c r="N1490" s="12" t="s">
        <v>28</v>
      </c>
      <c r="O1490" s="12" t="s">
        <v>29</v>
      </c>
      <c r="P1490" s="12" t="s">
        <v>257</v>
      </c>
      <c r="Q1490" s="12" t="s">
        <v>59</v>
      </c>
      <c r="R1490" s="12" t="s">
        <v>1514</v>
      </c>
      <c r="S1490" s="12">
        <v>0.56999999999999995</v>
      </c>
      <c r="T1490" s="7">
        <f>Table1[[#This Row],[Profit]]/Table1[[#This Row],[Sales]]</f>
        <v>1.4795983250620344</v>
      </c>
      <c r="U1490" s="12" t="s">
        <v>33</v>
      </c>
      <c r="V1490" s="12" t="s">
        <v>136</v>
      </c>
      <c r="W1490" s="12" t="s">
        <v>244</v>
      </c>
      <c r="X1490" s="12" t="s">
        <v>2443</v>
      </c>
      <c r="Y1490" s="12">
        <v>38134</v>
      </c>
      <c r="Z1490" s="13">
        <v>42086</v>
      </c>
      <c r="AA1490" s="14" t="str">
        <f>TEXT(Table1[[#This Row],[Order Date]],"mmmm")</f>
        <v>March</v>
      </c>
      <c r="AB1490" s="8" t="str">
        <f>TEXT(Table1[[#This Row],[Order Date]],"yyyy")</f>
        <v>2015</v>
      </c>
      <c r="AC1490" s="13">
        <v>42087</v>
      </c>
      <c r="AD1490" s="12">
        <v>381.61799999999994</v>
      </c>
      <c r="AE1490" s="12">
        <v>13</v>
      </c>
      <c r="AF1490" s="12">
        <v>257.92</v>
      </c>
      <c r="AG1490" s="12">
        <v>88017</v>
      </c>
      <c r="AH1490" s="7" t="str">
        <f>IF(COUNTIF(Returns!$A$2:$A$1635,Orders!AG1490)&gt;0,"Returned","Not Returned")</f>
        <v>Not Returned</v>
      </c>
    </row>
    <row r="1491" spans="5:34" ht="12.75" customHeight="1" thickTop="1" thickBot="1">
      <c r="E1491" s="9">
        <v>26296</v>
      </c>
      <c r="F1491" s="2" t="s">
        <v>25</v>
      </c>
      <c r="G1491" s="2">
        <v>0.03</v>
      </c>
      <c r="H1491" s="2">
        <v>40.97</v>
      </c>
      <c r="I1491" s="2">
        <v>8.99</v>
      </c>
      <c r="J1491" s="2">
        <v>2621</v>
      </c>
      <c r="K1491" s="7" t="str">
        <f>IF(COUNTIF(Table1[Customer ID],Table1[[#This Row],[Customer ID]])&gt;1,"Repeat Customer","One-Time Customer")</f>
        <v>One-Time Customer</v>
      </c>
      <c r="L1491" s="2" t="s">
        <v>2444</v>
      </c>
      <c r="M1491" s="2" t="s">
        <v>27</v>
      </c>
      <c r="N1491" s="2" t="s">
        <v>28</v>
      </c>
      <c r="O1491" s="2" t="s">
        <v>29</v>
      </c>
      <c r="P1491" s="2" t="s">
        <v>30</v>
      </c>
      <c r="Q1491" s="2" t="s">
        <v>51</v>
      </c>
      <c r="R1491" s="2" t="s">
        <v>2445</v>
      </c>
      <c r="S1491" s="2">
        <v>0.59</v>
      </c>
      <c r="T1491" s="7">
        <f>Table1[[#This Row],[Profit]]/Table1[[#This Row],[Sales]]</f>
        <v>-0.8544445516842003</v>
      </c>
      <c r="U1491" s="2" t="s">
        <v>33</v>
      </c>
      <c r="V1491" s="2" t="s">
        <v>136</v>
      </c>
      <c r="W1491" s="2" t="s">
        <v>244</v>
      </c>
      <c r="X1491" s="2" t="s">
        <v>2446</v>
      </c>
      <c r="Y1491" s="2">
        <v>37027</v>
      </c>
      <c r="Z1491" s="10">
        <v>42082</v>
      </c>
      <c r="AA1491" s="14" t="str">
        <f>TEXT(Table1[[#This Row],[Order Date]],"mmmm")</f>
        <v>March</v>
      </c>
      <c r="AB1491" s="8" t="str">
        <f>TEXT(Table1[[#This Row],[Order Date]],"yyyy")</f>
        <v>2015</v>
      </c>
      <c r="AC1491" s="10">
        <v>42083</v>
      </c>
      <c r="AD1491" s="2">
        <v>-177.05799999999999</v>
      </c>
      <c r="AE1491" s="2">
        <v>5</v>
      </c>
      <c r="AF1491" s="2">
        <v>207.22</v>
      </c>
      <c r="AG1491" s="2">
        <v>88016</v>
      </c>
      <c r="AH1491" s="7" t="str">
        <f>IF(COUNTIF(Returns!$A$2:$A$1635,Orders!AG1491)&gt;0,"Returned","Not Returned")</f>
        <v>Not Returned</v>
      </c>
    </row>
    <row r="1492" spans="5:34" ht="12.75" customHeight="1" thickTop="1" thickBot="1">
      <c r="E1492" s="11">
        <v>26032</v>
      </c>
      <c r="F1492" s="12" t="s">
        <v>25</v>
      </c>
      <c r="G1492" s="12">
        <v>0.1</v>
      </c>
      <c r="H1492" s="12">
        <v>41.94</v>
      </c>
      <c r="I1492" s="12">
        <v>2.99</v>
      </c>
      <c r="J1492" s="12">
        <v>2626</v>
      </c>
      <c r="K1492" s="7" t="str">
        <f>IF(COUNTIF(Table1[Customer ID],Table1[[#This Row],[Customer ID]])&gt;1,"Repeat Customer","One-Time Customer")</f>
        <v>One-Time Customer</v>
      </c>
      <c r="L1492" s="12" t="s">
        <v>2447</v>
      </c>
      <c r="M1492" s="12" t="s">
        <v>49</v>
      </c>
      <c r="N1492" s="12" t="s">
        <v>114</v>
      </c>
      <c r="O1492" s="12" t="s">
        <v>29</v>
      </c>
      <c r="P1492" s="12" t="s">
        <v>109</v>
      </c>
      <c r="Q1492" s="12" t="s">
        <v>59</v>
      </c>
      <c r="R1492" s="12" t="s">
        <v>2448</v>
      </c>
      <c r="S1492" s="12">
        <v>0.35</v>
      </c>
      <c r="T1492" s="7">
        <f>Table1[[#This Row],[Profit]]/Table1[[#This Row],[Sales]]</f>
        <v>0.69</v>
      </c>
      <c r="U1492" s="12" t="s">
        <v>33</v>
      </c>
      <c r="V1492" s="12" t="s">
        <v>34</v>
      </c>
      <c r="W1492" s="12" t="s">
        <v>45</v>
      </c>
      <c r="X1492" s="12" t="s">
        <v>1456</v>
      </c>
      <c r="Y1492" s="12">
        <v>94025</v>
      </c>
      <c r="Z1492" s="13">
        <v>42042</v>
      </c>
      <c r="AA1492" s="14" t="str">
        <f>TEXT(Table1[[#This Row],[Order Date]],"mmmm")</f>
        <v>February</v>
      </c>
      <c r="AB1492" s="8" t="str">
        <f>TEXT(Table1[[#This Row],[Order Date]],"yyyy")</f>
        <v>2015</v>
      </c>
      <c r="AC1492" s="13">
        <v>42043</v>
      </c>
      <c r="AD1492" s="12">
        <v>164.08199999999999</v>
      </c>
      <c r="AE1492" s="12">
        <v>6</v>
      </c>
      <c r="AF1492" s="12">
        <v>237.8</v>
      </c>
      <c r="AG1492" s="12">
        <v>90927</v>
      </c>
      <c r="AH1492" s="7" t="str">
        <f>IF(COUNTIF(Returns!$A$2:$A$1635,Orders!AG1492)&gt;0,"Returned","Not Returned")</f>
        <v>Not Returned</v>
      </c>
    </row>
    <row r="1493" spans="5:34" ht="12.75" customHeight="1" thickTop="1" thickBot="1">
      <c r="E1493" s="9">
        <v>18623</v>
      </c>
      <c r="F1493" s="2" t="s">
        <v>56</v>
      </c>
      <c r="G1493" s="2">
        <v>0.02</v>
      </c>
      <c r="H1493" s="2">
        <v>30.53</v>
      </c>
      <c r="I1493" s="2">
        <v>19.989999999999998</v>
      </c>
      <c r="J1493" s="2">
        <v>2628</v>
      </c>
      <c r="K1493" s="7" t="str">
        <f>IF(COUNTIF(Table1[Customer ID],Table1[[#This Row],[Customer ID]])&gt;1,"Repeat Customer","One-Time Customer")</f>
        <v>One-Time Customer</v>
      </c>
      <c r="L1493" s="2" t="s">
        <v>2449</v>
      </c>
      <c r="M1493" s="2" t="s">
        <v>27</v>
      </c>
      <c r="N1493" s="2" t="s">
        <v>28</v>
      </c>
      <c r="O1493" s="2" t="s">
        <v>29</v>
      </c>
      <c r="P1493" s="2" t="s">
        <v>134</v>
      </c>
      <c r="Q1493" s="2" t="s">
        <v>59</v>
      </c>
      <c r="R1493" s="2" t="s">
        <v>697</v>
      </c>
      <c r="S1493" s="2">
        <v>0.39</v>
      </c>
      <c r="T1493" s="7">
        <f>Table1[[#This Row],[Profit]]/Table1[[#This Row],[Sales]]</f>
        <v>-0.12181416817178406</v>
      </c>
      <c r="U1493" s="2" t="s">
        <v>33</v>
      </c>
      <c r="V1493" s="2" t="s">
        <v>61</v>
      </c>
      <c r="W1493" s="2" t="s">
        <v>304</v>
      </c>
      <c r="X1493" s="2" t="s">
        <v>2289</v>
      </c>
      <c r="Y1493" s="2">
        <v>73160</v>
      </c>
      <c r="Z1493" s="10">
        <v>42021</v>
      </c>
      <c r="AA1493" s="14" t="str">
        <f>TEXT(Table1[[#This Row],[Order Date]],"mmmm")</f>
        <v>January</v>
      </c>
      <c r="AB1493" s="8" t="str">
        <f>TEXT(Table1[[#This Row],[Order Date]],"yyyy")</f>
        <v>2015</v>
      </c>
      <c r="AC1493" s="10">
        <v>42023</v>
      </c>
      <c r="AD1493" s="2">
        <v>-54.63</v>
      </c>
      <c r="AE1493" s="2">
        <v>14</v>
      </c>
      <c r="AF1493" s="2">
        <v>448.47</v>
      </c>
      <c r="AG1493" s="2">
        <v>85916</v>
      </c>
      <c r="AH1493" s="7" t="str">
        <f>IF(COUNTIF(Returns!$A$2:$A$1635,Orders!AG1493)&gt;0,"Returned","Not Returned")</f>
        <v>Not Returned</v>
      </c>
    </row>
    <row r="1494" spans="5:34" ht="12.75" customHeight="1" thickTop="1" thickBot="1">
      <c r="E1494" s="11">
        <v>21981</v>
      </c>
      <c r="F1494" s="12" t="s">
        <v>47</v>
      </c>
      <c r="G1494" s="12">
        <v>0.01</v>
      </c>
      <c r="H1494" s="12">
        <v>194.3</v>
      </c>
      <c r="I1494" s="12">
        <v>11.54</v>
      </c>
      <c r="J1494" s="12">
        <v>2630</v>
      </c>
      <c r="K1494" s="7" t="str">
        <f>IF(COUNTIF(Table1[Customer ID],Table1[[#This Row],[Customer ID]])&gt;1,"Repeat Customer","One-Time Customer")</f>
        <v>Repeat Customer</v>
      </c>
      <c r="L1494" s="12" t="s">
        <v>2450</v>
      </c>
      <c r="M1494" s="12" t="s">
        <v>49</v>
      </c>
      <c r="N1494" s="12" t="s">
        <v>58</v>
      </c>
      <c r="O1494" s="12" t="s">
        <v>41</v>
      </c>
      <c r="P1494" s="12" t="s">
        <v>50</v>
      </c>
      <c r="Q1494" s="12" t="s">
        <v>236</v>
      </c>
      <c r="R1494" s="12" t="s">
        <v>1163</v>
      </c>
      <c r="S1494" s="12">
        <v>0.59</v>
      </c>
      <c r="T1494" s="7">
        <f>Table1[[#This Row],[Profit]]/Table1[[#This Row],[Sales]]</f>
        <v>0.69</v>
      </c>
      <c r="U1494" s="12" t="s">
        <v>33</v>
      </c>
      <c r="V1494" s="12" t="s">
        <v>61</v>
      </c>
      <c r="W1494" s="12" t="s">
        <v>304</v>
      </c>
      <c r="X1494" s="12" t="s">
        <v>2451</v>
      </c>
      <c r="Y1494" s="12">
        <v>73071</v>
      </c>
      <c r="Z1494" s="13">
        <v>42009</v>
      </c>
      <c r="AA1494" s="14" t="str">
        <f>TEXT(Table1[[#This Row],[Order Date]],"mmmm")</f>
        <v>January</v>
      </c>
      <c r="AB1494" s="8" t="str">
        <f>TEXT(Table1[[#This Row],[Order Date]],"yyyy")</f>
        <v>2015</v>
      </c>
      <c r="AC1494" s="13">
        <v>42011</v>
      </c>
      <c r="AD1494" s="12">
        <v>690.17939999999999</v>
      </c>
      <c r="AE1494" s="12">
        <v>5</v>
      </c>
      <c r="AF1494" s="12">
        <v>1000.26</v>
      </c>
      <c r="AG1494" s="12">
        <v>85914</v>
      </c>
      <c r="AH1494" s="7" t="str">
        <f>IF(COUNTIF(Returns!$A$2:$A$1635,Orders!AG1494)&gt;0,"Returned","Not Returned")</f>
        <v>Not Returned</v>
      </c>
    </row>
    <row r="1495" spans="5:34" ht="12.75" customHeight="1" thickTop="1" thickBot="1">
      <c r="E1495" s="9">
        <v>21982</v>
      </c>
      <c r="F1495" s="2" t="s">
        <v>47</v>
      </c>
      <c r="G1495" s="2">
        <v>0.02</v>
      </c>
      <c r="H1495" s="2">
        <v>209.84</v>
      </c>
      <c r="I1495" s="2">
        <v>21.21</v>
      </c>
      <c r="J1495" s="2">
        <v>2630</v>
      </c>
      <c r="K1495" s="7" t="str">
        <f>IF(COUNTIF(Table1[Customer ID],Table1[[#This Row],[Customer ID]])&gt;1,"Repeat Customer","One-Time Customer")</f>
        <v>Repeat Customer</v>
      </c>
      <c r="L1495" s="2" t="s">
        <v>2450</v>
      </c>
      <c r="M1495" s="2" t="s">
        <v>49</v>
      </c>
      <c r="N1495" s="2" t="s">
        <v>58</v>
      </c>
      <c r="O1495" s="2" t="s">
        <v>41</v>
      </c>
      <c r="P1495" s="2" t="s">
        <v>50</v>
      </c>
      <c r="Q1495" s="2" t="s">
        <v>236</v>
      </c>
      <c r="R1495" s="2" t="s">
        <v>1162</v>
      </c>
      <c r="S1495" s="2">
        <v>0.59</v>
      </c>
      <c r="T1495" s="7">
        <f>Table1[[#This Row],[Profit]]/Table1[[#This Row],[Sales]]</f>
        <v>0.69</v>
      </c>
      <c r="U1495" s="2" t="s">
        <v>33</v>
      </c>
      <c r="V1495" s="2" t="s">
        <v>61</v>
      </c>
      <c r="W1495" s="2" t="s">
        <v>304</v>
      </c>
      <c r="X1495" s="2" t="s">
        <v>2451</v>
      </c>
      <c r="Y1495" s="2">
        <v>73071</v>
      </c>
      <c r="Z1495" s="10">
        <v>42009</v>
      </c>
      <c r="AA1495" s="14" t="str">
        <f>TEXT(Table1[[#This Row],[Order Date]],"mmmm")</f>
        <v>January</v>
      </c>
      <c r="AB1495" s="8" t="str">
        <f>TEXT(Table1[[#This Row],[Order Date]],"yyyy")</f>
        <v>2015</v>
      </c>
      <c r="AC1495" s="10">
        <v>42010</v>
      </c>
      <c r="AD1495" s="2">
        <v>1507.6430999999998</v>
      </c>
      <c r="AE1495" s="2">
        <v>10</v>
      </c>
      <c r="AF1495" s="2">
        <v>2184.9899999999998</v>
      </c>
      <c r="AG1495" s="2">
        <v>85914</v>
      </c>
      <c r="AH1495" s="7" t="str">
        <f>IF(COUNTIF(Returns!$A$2:$A$1635,Orders!AG1495)&gt;0,"Returned","Not Returned")</f>
        <v>Not Returned</v>
      </c>
    </row>
    <row r="1496" spans="5:34" ht="12.75" customHeight="1" thickTop="1" thickBot="1">
      <c r="E1496" s="11">
        <v>21983</v>
      </c>
      <c r="F1496" s="12" t="s">
        <v>47</v>
      </c>
      <c r="G1496" s="12">
        <v>0</v>
      </c>
      <c r="H1496" s="12">
        <v>145.44999999999999</v>
      </c>
      <c r="I1496" s="12">
        <v>17.850000000000001</v>
      </c>
      <c r="J1496" s="12">
        <v>2630</v>
      </c>
      <c r="K1496" s="7" t="str">
        <f>IF(COUNTIF(Table1[Customer ID],Table1[[#This Row],[Customer ID]])&gt;1,"Repeat Customer","One-Time Customer")</f>
        <v>Repeat Customer</v>
      </c>
      <c r="L1496" s="12" t="s">
        <v>2450</v>
      </c>
      <c r="M1496" s="12" t="s">
        <v>39</v>
      </c>
      <c r="N1496" s="12" t="s">
        <v>58</v>
      </c>
      <c r="O1496" s="12" t="s">
        <v>77</v>
      </c>
      <c r="P1496" s="12" t="s">
        <v>85</v>
      </c>
      <c r="Q1496" s="12" t="s">
        <v>43</v>
      </c>
      <c r="R1496" s="12" t="s">
        <v>1075</v>
      </c>
      <c r="S1496" s="12">
        <v>0.56000000000000005</v>
      </c>
      <c r="T1496" s="7">
        <f>Table1[[#This Row],[Profit]]/Table1[[#This Row],[Sales]]</f>
        <v>0.67305809267965089</v>
      </c>
      <c r="U1496" s="12" t="s">
        <v>33</v>
      </c>
      <c r="V1496" s="12" t="s">
        <v>61</v>
      </c>
      <c r="W1496" s="12" t="s">
        <v>304</v>
      </c>
      <c r="X1496" s="12" t="s">
        <v>2451</v>
      </c>
      <c r="Y1496" s="12">
        <v>73071</v>
      </c>
      <c r="Z1496" s="13">
        <v>42009</v>
      </c>
      <c r="AA1496" s="14" t="str">
        <f>TEXT(Table1[[#This Row],[Order Date]],"mmmm")</f>
        <v>January</v>
      </c>
      <c r="AB1496" s="8" t="str">
        <f>TEXT(Table1[[#This Row],[Order Date]],"yyyy")</f>
        <v>2015</v>
      </c>
      <c r="AC1496" s="13">
        <v>42011</v>
      </c>
      <c r="AD1496" s="12">
        <v>801.74680000000012</v>
      </c>
      <c r="AE1496" s="12">
        <v>8</v>
      </c>
      <c r="AF1496" s="12">
        <v>1191.2</v>
      </c>
      <c r="AG1496" s="12">
        <v>85914</v>
      </c>
      <c r="AH1496" s="7" t="str">
        <f>IF(COUNTIF(Returns!$A$2:$A$1635,Orders!AG1496)&gt;0,"Returned","Not Returned")</f>
        <v>Not Returned</v>
      </c>
    </row>
    <row r="1497" spans="5:34" ht="12.75" customHeight="1" thickTop="1" thickBot="1">
      <c r="E1497" s="9">
        <v>22540</v>
      </c>
      <c r="F1497" s="2" t="s">
        <v>25</v>
      </c>
      <c r="G1497" s="2">
        <v>7.0000000000000007E-2</v>
      </c>
      <c r="H1497" s="2">
        <v>65.989999999999995</v>
      </c>
      <c r="I1497" s="2">
        <v>5.99</v>
      </c>
      <c r="J1497" s="2">
        <v>2630</v>
      </c>
      <c r="K1497" s="7" t="str">
        <f>IF(COUNTIF(Table1[Customer ID],Table1[[#This Row],[Customer ID]])&gt;1,"Repeat Customer","One-Time Customer")</f>
        <v>Repeat Customer</v>
      </c>
      <c r="L1497" s="2" t="s">
        <v>2450</v>
      </c>
      <c r="M1497" s="2" t="s">
        <v>49</v>
      </c>
      <c r="N1497" s="2" t="s">
        <v>58</v>
      </c>
      <c r="O1497" s="2" t="s">
        <v>77</v>
      </c>
      <c r="P1497" s="2" t="s">
        <v>78</v>
      </c>
      <c r="Q1497" s="2" t="s">
        <v>59</v>
      </c>
      <c r="R1497" s="2" t="s">
        <v>2452</v>
      </c>
      <c r="S1497" s="2">
        <v>0.57999999999999996</v>
      </c>
      <c r="T1497" s="7">
        <f>Table1[[#This Row],[Profit]]/Table1[[#This Row],[Sales]]</f>
        <v>-0.83991648059863611</v>
      </c>
      <c r="U1497" s="2" t="s">
        <v>33</v>
      </c>
      <c r="V1497" s="2" t="s">
        <v>61</v>
      </c>
      <c r="W1497" s="2" t="s">
        <v>304</v>
      </c>
      <c r="X1497" s="2" t="s">
        <v>2451</v>
      </c>
      <c r="Y1497" s="2">
        <v>73071</v>
      </c>
      <c r="Z1497" s="10">
        <v>42011</v>
      </c>
      <c r="AA1497" s="14" t="str">
        <f>TEXT(Table1[[#This Row],[Order Date]],"mmmm")</f>
        <v>January</v>
      </c>
      <c r="AB1497" s="8" t="str">
        <f>TEXT(Table1[[#This Row],[Order Date]],"yyyy")</f>
        <v>2015</v>
      </c>
      <c r="AC1497" s="10">
        <v>42012</v>
      </c>
      <c r="AD1497" s="2">
        <v>-139.18256</v>
      </c>
      <c r="AE1497" s="2">
        <v>3</v>
      </c>
      <c r="AF1497" s="2">
        <v>165.71</v>
      </c>
      <c r="AG1497" s="2">
        <v>85915</v>
      </c>
      <c r="AH1497" s="7" t="str">
        <f>IF(COUNTIF(Returns!$A$2:$A$1635,Orders!AG1497)&gt;0,"Returned","Not Returned")</f>
        <v>Not Returned</v>
      </c>
    </row>
    <row r="1498" spans="5:34" ht="12.75" customHeight="1" thickTop="1" thickBot="1">
      <c r="E1498" s="11">
        <v>25594</v>
      </c>
      <c r="F1498" s="12" t="s">
        <v>106</v>
      </c>
      <c r="G1498" s="12">
        <v>0.05</v>
      </c>
      <c r="H1498" s="12">
        <v>100.97</v>
      </c>
      <c r="I1498" s="12">
        <v>7.18</v>
      </c>
      <c r="J1498" s="12">
        <v>2638</v>
      </c>
      <c r="K1498" s="7" t="str">
        <f>IF(COUNTIF(Table1[Customer ID],Table1[[#This Row],[Customer ID]])&gt;1,"Repeat Customer","One-Time Customer")</f>
        <v>One-Time Customer</v>
      </c>
      <c r="L1498" s="12" t="s">
        <v>2453</v>
      </c>
      <c r="M1498" s="12" t="s">
        <v>27</v>
      </c>
      <c r="N1498" s="12" t="s">
        <v>114</v>
      </c>
      <c r="O1498" s="12" t="s">
        <v>77</v>
      </c>
      <c r="P1498" s="12" t="s">
        <v>180</v>
      </c>
      <c r="Q1498" s="12" t="s">
        <v>59</v>
      </c>
      <c r="R1498" s="12" t="s">
        <v>2093</v>
      </c>
      <c r="S1498" s="12">
        <v>0.46</v>
      </c>
      <c r="T1498" s="7">
        <f>Table1[[#This Row],[Profit]]/Table1[[#This Row],[Sales]]</f>
        <v>0.69</v>
      </c>
      <c r="U1498" s="12" t="s">
        <v>33</v>
      </c>
      <c r="V1498" s="12" t="s">
        <v>34</v>
      </c>
      <c r="W1498" s="12" t="s">
        <v>1741</v>
      </c>
      <c r="X1498" s="12" t="s">
        <v>2454</v>
      </c>
      <c r="Y1498" s="12">
        <v>83704</v>
      </c>
      <c r="Z1498" s="13">
        <v>42163</v>
      </c>
      <c r="AA1498" s="14" t="str">
        <f>TEXT(Table1[[#This Row],[Order Date]],"mmmm")</f>
        <v>June</v>
      </c>
      <c r="AB1498" s="8" t="str">
        <f>TEXT(Table1[[#This Row],[Order Date]],"yyyy")</f>
        <v>2015</v>
      </c>
      <c r="AC1498" s="13">
        <v>42163</v>
      </c>
      <c r="AD1498" s="12">
        <v>881.46809999999994</v>
      </c>
      <c r="AE1498" s="12">
        <v>13</v>
      </c>
      <c r="AF1498" s="12">
        <v>1277.49</v>
      </c>
      <c r="AG1498" s="12">
        <v>90951</v>
      </c>
      <c r="AH1498" s="7" t="str">
        <f>IF(COUNTIF(Returns!$A$2:$A$1635,Orders!AG1498)&gt;0,"Returned","Not Returned")</f>
        <v>Not Returned</v>
      </c>
    </row>
    <row r="1499" spans="5:34" ht="12.75" customHeight="1" thickTop="1" thickBot="1">
      <c r="E1499" s="9">
        <v>21041</v>
      </c>
      <c r="F1499" s="2" t="s">
        <v>37</v>
      </c>
      <c r="G1499" s="2">
        <v>0.05</v>
      </c>
      <c r="H1499" s="2">
        <v>4.9800000000000004</v>
      </c>
      <c r="I1499" s="2">
        <v>0.49</v>
      </c>
      <c r="J1499" s="2">
        <v>2639</v>
      </c>
      <c r="K1499" s="7" t="str">
        <f>IF(COUNTIF(Table1[Customer ID],Table1[[#This Row],[Customer ID]])&gt;1,"Repeat Customer","One-Time Customer")</f>
        <v>One-Time Customer</v>
      </c>
      <c r="L1499" s="2" t="s">
        <v>2455</v>
      </c>
      <c r="M1499" s="2" t="s">
        <v>49</v>
      </c>
      <c r="N1499" s="2" t="s">
        <v>114</v>
      </c>
      <c r="O1499" s="2" t="s">
        <v>29</v>
      </c>
      <c r="P1499" s="2" t="s">
        <v>134</v>
      </c>
      <c r="Q1499" s="2" t="s">
        <v>59</v>
      </c>
      <c r="R1499" s="2" t="s">
        <v>1422</v>
      </c>
      <c r="S1499" s="2">
        <v>0.39</v>
      </c>
      <c r="T1499" s="7">
        <f>Table1[[#This Row],[Profit]]/Table1[[#This Row],[Sales]]</f>
        <v>0.27042253521126763</v>
      </c>
      <c r="U1499" s="2" t="s">
        <v>33</v>
      </c>
      <c r="V1499" s="2" t="s">
        <v>34</v>
      </c>
      <c r="W1499" s="2" t="s">
        <v>366</v>
      </c>
      <c r="X1499" s="2" t="s">
        <v>652</v>
      </c>
      <c r="Y1499" s="2">
        <v>88201</v>
      </c>
      <c r="Z1499" s="10">
        <v>42082</v>
      </c>
      <c r="AA1499" s="14" t="str">
        <f>TEXT(Table1[[#This Row],[Order Date]],"mmmm")</f>
        <v>March</v>
      </c>
      <c r="AB1499" s="8" t="str">
        <f>TEXT(Table1[[#This Row],[Order Date]],"yyyy")</f>
        <v>2015</v>
      </c>
      <c r="AC1499" s="10">
        <v>42082</v>
      </c>
      <c r="AD1499" s="2">
        <v>3.84</v>
      </c>
      <c r="AE1499" s="2">
        <v>3</v>
      </c>
      <c r="AF1499" s="2">
        <v>14.2</v>
      </c>
      <c r="AG1499" s="2">
        <v>90952</v>
      </c>
      <c r="AH1499" s="7" t="str">
        <f>IF(COUNTIF(Returns!$A$2:$A$1635,Orders!AG1499)&gt;0,"Returned","Not Returned")</f>
        <v>Not Returned</v>
      </c>
    </row>
    <row r="1500" spans="5:34" ht="12.75" customHeight="1" thickTop="1" thickBot="1">
      <c r="E1500" s="11">
        <v>22438</v>
      </c>
      <c r="F1500" s="12" t="s">
        <v>106</v>
      </c>
      <c r="G1500" s="12">
        <v>0.1</v>
      </c>
      <c r="H1500" s="12">
        <v>10.98</v>
      </c>
      <c r="I1500" s="12">
        <v>3.99</v>
      </c>
      <c r="J1500" s="12">
        <v>2647</v>
      </c>
      <c r="K1500" s="7" t="str">
        <f>IF(COUNTIF(Table1[Customer ID],Table1[[#This Row],[Customer ID]])&gt;1,"Repeat Customer","One-Time Customer")</f>
        <v>Repeat Customer</v>
      </c>
      <c r="L1500" s="12" t="s">
        <v>2456</v>
      </c>
      <c r="M1500" s="12" t="s">
        <v>49</v>
      </c>
      <c r="N1500" s="12" t="s">
        <v>28</v>
      </c>
      <c r="O1500" s="12" t="s">
        <v>29</v>
      </c>
      <c r="P1500" s="12" t="s">
        <v>257</v>
      </c>
      <c r="Q1500" s="12" t="s">
        <v>59</v>
      </c>
      <c r="R1500" s="12" t="s">
        <v>1578</v>
      </c>
      <c r="S1500" s="12">
        <v>0.57999999999999996</v>
      </c>
      <c r="T1500" s="7">
        <f>Table1[[#This Row],[Profit]]/Table1[[#This Row],[Sales]]</f>
        <v>-0.40279639915724957</v>
      </c>
      <c r="U1500" s="12" t="s">
        <v>33</v>
      </c>
      <c r="V1500" s="12" t="s">
        <v>34</v>
      </c>
      <c r="W1500" s="12" t="s">
        <v>45</v>
      </c>
      <c r="X1500" s="12" t="s">
        <v>2457</v>
      </c>
      <c r="Y1500" s="12">
        <v>93309</v>
      </c>
      <c r="Z1500" s="13">
        <v>42080</v>
      </c>
      <c r="AA1500" s="14" t="str">
        <f>TEXT(Table1[[#This Row],[Order Date]],"mmmm")</f>
        <v>March</v>
      </c>
      <c r="AB1500" s="8" t="str">
        <f>TEXT(Table1[[#This Row],[Order Date]],"yyyy")</f>
        <v>2015</v>
      </c>
      <c r="AC1500" s="13">
        <v>42087</v>
      </c>
      <c r="AD1500" s="12">
        <v>-21.03</v>
      </c>
      <c r="AE1500" s="12">
        <v>5</v>
      </c>
      <c r="AF1500" s="12">
        <v>52.21</v>
      </c>
      <c r="AG1500" s="12">
        <v>91386</v>
      </c>
      <c r="AH1500" s="7" t="str">
        <f>IF(COUNTIF(Returns!$A$2:$A$1635,Orders!AG1500)&gt;0,"Returned","Not Returned")</f>
        <v>Not Returned</v>
      </c>
    </row>
    <row r="1501" spans="5:34" ht="12.75" customHeight="1" thickTop="1" thickBot="1">
      <c r="E1501" s="9">
        <v>22439</v>
      </c>
      <c r="F1501" s="2" t="s">
        <v>106</v>
      </c>
      <c r="G1501" s="2">
        <v>0.01</v>
      </c>
      <c r="H1501" s="2">
        <v>39.979999999999997</v>
      </c>
      <c r="I1501" s="2">
        <v>9.1999999999999993</v>
      </c>
      <c r="J1501" s="2">
        <v>2647</v>
      </c>
      <c r="K1501" s="7" t="str">
        <f>IF(COUNTIF(Table1[Customer ID],Table1[[#This Row],[Customer ID]])&gt;1,"Repeat Customer","One-Time Customer")</f>
        <v>Repeat Customer</v>
      </c>
      <c r="L1501" s="2" t="s">
        <v>2456</v>
      </c>
      <c r="M1501" s="2" t="s">
        <v>49</v>
      </c>
      <c r="N1501" s="2" t="s">
        <v>28</v>
      </c>
      <c r="O1501" s="2" t="s">
        <v>41</v>
      </c>
      <c r="P1501" s="2" t="s">
        <v>50</v>
      </c>
      <c r="Q1501" s="2" t="s">
        <v>31</v>
      </c>
      <c r="R1501" s="2" t="s">
        <v>2458</v>
      </c>
      <c r="S1501" s="2">
        <v>0.65</v>
      </c>
      <c r="T1501" s="7">
        <f>Table1[[#This Row],[Profit]]/Table1[[#This Row],[Sales]]</f>
        <v>0.69</v>
      </c>
      <c r="U1501" s="2" t="s">
        <v>33</v>
      </c>
      <c r="V1501" s="2" t="s">
        <v>34</v>
      </c>
      <c r="W1501" s="2" t="s">
        <v>45</v>
      </c>
      <c r="X1501" s="2" t="s">
        <v>2457</v>
      </c>
      <c r="Y1501" s="2">
        <v>93309</v>
      </c>
      <c r="Z1501" s="10">
        <v>42080</v>
      </c>
      <c r="AA1501" s="14" t="str">
        <f>TEXT(Table1[[#This Row],[Order Date]],"mmmm")</f>
        <v>March</v>
      </c>
      <c r="AB1501" s="8" t="str">
        <f>TEXT(Table1[[#This Row],[Order Date]],"yyyy")</f>
        <v>2015</v>
      </c>
      <c r="AC1501" s="10">
        <v>42082</v>
      </c>
      <c r="AD1501" s="2">
        <v>117.52079999999998</v>
      </c>
      <c r="AE1501" s="2">
        <v>4</v>
      </c>
      <c r="AF1501" s="2">
        <v>170.32</v>
      </c>
      <c r="AG1501" s="2">
        <v>91386</v>
      </c>
      <c r="AH1501" s="7" t="str">
        <f>IF(COUNTIF(Returns!$A$2:$A$1635,Orders!AG1501)&gt;0,"Returned","Not Returned")</f>
        <v>Not Returned</v>
      </c>
    </row>
    <row r="1502" spans="5:34" ht="12.75" customHeight="1" thickTop="1" thickBot="1">
      <c r="E1502" s="11">
        <v>18720</v>
      </c>
      <c r="F1502" s="12" t="s">
        <v>25</v>
      </c>
      <c r="G1502" s="12">
        <v>0.01</v>
      </c>
      <c r="H1502" s="12">
        <v>39.979999999999997</v>
      </c>
      <c r="I1502" s="12">
        <v>4</v>
      </c>
      <c r="J1502" s="12">
        <v>2649</v>
      </c>
      <c r="K1502" s="7" t="str">
        <f>IF(COUNTIF(Table1[Customer ID],Table1[[#This Row],[Customer ID]])&gt;1,"Repeat Customer","One-Time Customer")</f>
        <v>One-Time Customer</v>
      </c>
      <c r="L1502" s="12" t="s">
        <v>2459</v>
      </c>
      <c r="M1502" s="12" t="s">
        <v>49</v>
      </c>
      <c r="N1502" s="12" t="s">
        <v>28</v>
      </c>
      <c r="O1502" s="12" t="s">
        <v>77</v>
      </c>
      <c r="P1502" s="12" t="s">
        <v>180</v>
      </c>
      <c r="Q1502" s="12" t="s">
        <v>59</v>
      </c>
      <c r="R1502" s="12" t="s">
        <v>252</v>
      </c>
      <c r="S1502" s="12">
        <v>0.7</v>
      </c>
      <c r="T1502" s="7">
        <f>Table1[[#This Row],[Profit]]/Table1[[#This Row],[Sales]]</f>
        <v>-0.15154705101087118</v>
      </c>
      <c r="U1502" s="12" t="s">
        <v>33</v>
      </c>
      <c r="V1502" s="12" t="s">
        <v>53</v>
      </c>
      <c r="W1502" s="12" t="s">
        <v>415</v>
      </c>
      <c r="X1502" s="12" t="s">
        <v>2223</v>
      </c>
      <c r="Y1502" s="12">
        <v>21040</v>
      </c>
      <c r="Z1502" s="13">
        <v>42166</v>
      </c>
      <c r="AA1502" s="14" t="str">
        <f>TEXT(Table1[[#This Row],[Order Date]],"mmmm")</f>
        <v>June</v>
      </c>
      <c r="AB1502" s="8" t="str">
        <f>TEXT(Table1[[#This Row],[Order Date]],"yyyy")</f>
        <v>2015</v>
      </c>
      <c r="AC1502" s="13">
        <v>42167</v>
      </c>
      <c r="AD1502" s="12">
        <v>-30.808</v>
      </c>
      <c r="AE1502" s="12">
        <v>5</v>
      </c>
      <c r="AF1502" s="12">
        <v>203.29</v>
      </c>
      <c r="AG1502" s="12">
        <v>88814</v>
      </c>
      <c r="AH1502" s="7" t="str">
        <f>IF(COUNTIF(Returns!$A$2:$A$1635,Orders!AG1502)&gt;0,"Returned","Not Returned")</f>
        <v>Not Returned</v>
      </c>
    </row>
    <row r="1503" spans="5:34" ht="12.75" customHeight="1" thickTop="1" thickBot="1">
      <c r="E1503" s="9">
        <v>22904</v>
      </c>
      <c r="F1503" s="2" t="s">
        <v>47</v>
      </c>
      <c r="G1503" s="2">
        <v>0.05</v>
      </c>
      <c r="H1503" s="2">
        <v>35.99</v>
      </c>
      <c r="I1503" s="2">
        <v>5.99</v>
      </c>
      <c r="J1503" s="2">
        <v>2650</v>
      </c>
      <c r="K1503" s="7" t="str">
        <f>IF(COUNTIF(Table1[Customer ID],Table1[[#This Row],[Customer ID]])&gt;1,"Repeat Customer","One-Time Customer")</f>
        <v>One-Time Customer</v>
      </c>
      <c r="L1503" s="2" t="s">
        <v>2460</v>
      </c>
      <c r="M1503" s="2" t="s">
        <v>49</v>
      </c>
      <c r="N1503" s="2" t="s">
        <v>28</v>
      </c>
      <c r="O1503" s="2" t="s">
        <v>77</v>
      </c>
      <c r="P1503" s="2" t="s">
        <v>78</v>
      </c>
      <c r="Q1503" s="2" t="s">
        <v>31</v>
      </c>
      <c r="R1503" s="2" t="s">
        <v>981</v>
      </c>
      <c r="S1503" s="2">
        <v>0.38</v>
      </c>
      <c r="T1503" s="7">
        <f>Table1[[#This Row],[Profit]]/Table1[[#This Row],[Sales]]</f>
        <v>0.69</v>
      </c>
      <c r="U1503" s="2" t="s">
        <v>33</v>
      </c>
      <c r="V1503" s="2" t="s">
        <v>53</v>
      </c>
      <c r="W1503" s="2" t="s">
        <v>234</v>
      </c>
      <c r="X1503" s="2" t="s">
        <v>2461</v>
      </c>
      <c r="Y1503" s="2">
        <v>15234</v>
      </c>
      <c r="Z1503" s="10">
        <v>42128</v>
      </c>
      <c r="AA1503" s="14" t="str">
        <f>TEXT(Table1[[#This Row],[Order Date]],"mmmm")</f>
        <v>May</v>
      </c>
      <c r="AB1503" s="8" t="str">
        <f>TEXT(Table1[[#This Row],[Order Date]],"yyyy")</f>
        <v>2015</v>
      </c>
      <c r="AC1503" s="10">
        <v>42129</v>
      </c>
      <c r="AD1503" s="2">
        <v>524.31719999999996</v>
      </c>
      <c r="AE1503" s="2">
        <v>26</v>
      </c>
      <c r="AF1503" s="2">
        <v>759.88</v>
      </c>
      <c r="AG1503" s="2">
        <v>88815</v>
      </c>
      <c r="AH1503" s="7" t="str">
        <f>IF(COUNTIF(Returns!$A$2:$A$1635,Orders!AG1503)&gt;0,"Returned","Not Returned")</f>
        <v>Not Returned</v>
      </c>
    </row>
    <row r="1504" spans="5:34" ht="12.75" customHeight="1" thickTop="1" thickBot="1">
      <c r="E1504" s="11">
        <v>18949</v>
      </c>
      <c r="F1504" s="12" t="s">
        <v>56</v>
      </c>
      <c r="G1504" s="12">
        <v>0.06</v>
      </c>
      <c r="H1504" s="12">
        <v>47.9</v>
      </c>
      <c r="I1504" s="12">
        <v>5.86</v>
      </c>
      <c r="J1504" s="12">
        <v>2652</v>
      </c>
      <c r="K1504" s="7" t="str">
        <f>IF(COUNTIF(Table1[Customer ID],Table1[[#This Row],[Customer ID]])&gt;1,"Repeat Customer","One-Time Customer")</f>
        <v>One-Time Customer</v>
      </c>
      <c r="L1504" s="12" t="s">
        <v>2462</v>
      </c>
      <c r="M1504" s="12" t="s">
        <v>49</v>
      </c>
      <c r="N1504" s="12" t="s">
        <v>114</v>
      </c>
      <c r="O1504" s="12" t="s">
        <v>29</v>
      </c>
      <c r="P1504" s="12" t="s">
        <v>93</v>
      </c>
      <c r="Q1504" s="12" t="s">
        <v>59</v>
      </c>
      <c r="R1504" s="12" t="s">
        <v>1937</v>
      </c>
      <c r="S1504" s="12">
        <v>0.37</v>
      </c>
      <c r="T1504" s="7">
        <f>Table1[[#This Row],[Profit]]/Table1[[#This Row],[Sales]]</f>
        <v>0.23121019108280255</v>
      </c>
      <c r="U1504" s="12" t="s">
        <v>33</v>
      </c>
      <c r="V1504" s="12" t="s">
        <v>34</v>
      </c>
      <c r="W1504" s="12" t="s">
        <v>45</v>
      </c>
      <c r="X1504" s="12" t="s">
        <v>2457</v>
      </c>
      <c r="Y1504" s="12">
        <v>93309</v>
      </c>
      <c r="Z1504" s="13">
        <v>42149</v>
      </c>
      <c r="AA1504" s="14" t="str">
        <f>TEXT(Table1[[#This Row],[Order Date]],"mmmm")</f>
        <v>May</v>
      </c>
      <c r="AB1504" s="8" t="str">
        <f>TEXT(Table1[[#This Row],[Order Date]],"yyyy")</f>
        <v>2015</v>
      </c>
      <c r="AC1504" s="13">
        <v>42151</v>
      </c>
      <c r="AD1504" s="12">
        <v>21.78</v>
      </c>
      <c r="AE1504" s="12">
        <v>2</v>
      </c>
      <c r="AF1504" s="12">
        <v>94.2</v>
      </c>
      <c r="AG1504" s="12">
        <v>89361</v>
      </c>
      <c r="AH1504" s="7" t="str">
        <f>IF(COUNTIF(Returns!$A$2:$A$1635,Orders!AG1504)&gt;0,"Returned","Not Returned")</f>
        <v>Not Returned</v>
      </c>
    </row>
    <row r="1505" spans="5:34" ht="12.75" customHeight="1" thickTop="1" thickBot="1">
      <c r="E1505" s="9">
        <v>25662</v>
      </c>
      <c r="F1505" s="2" t="s">
        <v>37</v>
      </c>
      <c r="G1505" s="2">
        <v>0.05</v>
      </c>
      <c r="H1505" s="2">
        <v>4.9800000000000004</v>
      </c>
      <c r="I1505" s="2">
        <v>4.62</v>
      </c>
      <c r="J1505" s="2">
        <v>2653</v>
      </c>
      <c r="K1505" s="7" t="str">
        <f>IF(COUNTIF(Table1[Customer ID],Table1[[#This Row],[Customer ID]])&gt;1,"Repeat Customer","One-Time Customer")</f>
        <v>Repeat Customer</v>
      </c>
      <c r="L1505" s="2" t="s">
        <v>2463</v>
      </c>
      <c r="M1505" s="2" t="s">
        <v>49</v>
      </c>
      <c r="N1505" s="2" t="s">
        <v>114</v>
      </c>
      <c r="O1505" s="2" t="s">
        <v>77</v>
      </c>
      <c r="P1505" s="2" t="s">
        <v>180</v>
      </c>
      <c r="Q1505" s="2" t="s">
        <v>51</v>
      </c>
      <c r="R1505" s="2" t="s">
        <v>411</v>
      </c>
      <c r="S1505" s="2">
        <v>0.64</v>
      </c>
      <c r="T1505" s="7">
        <f>Table1[[#This Row],[Profit]]/Table1[[#This Row],[Sales]]</f>
        <v>-2.8656759906759905</v>
      </c>
      <c r="U1505" s="2" t="s">
        <v>33</v>
      </c>
      <c r="V1505" s="2" t="s">
        <v>61</v>
      </c>
      <c r="W1505" s="2" t="s">
        <v>183</v>
      </c>
      <c r="X1505" s="2" t="s">
        <v>2464</v>
      </c>
      <c r="Y1505" s="2">
        <v>67037</v>
      </c>
      <c r="Z1505" s="10">
        <v>42057</v>
      </c>
      <c r="AA1505" s="14" t="str">
        <f>TEXT(Table1[[#This Row],[Order Date]],"mmmm")</f>
        <v>February</v>
      </c>
      <c r="AB1505" s="8" t="str">
        <f>TEXT(Table1[[#This Row],[Order Date]],"yyyy")</f>
        <v>2015</v>
      </c>
      <c r="AC1505" s="10">
        <v>42058</v>
      </c>
      <c r="AD1505" s="2">
        <v>-98.35</v>
      </c>
      <c r="AE1505" s="2">
        <v>7</v>
      </c>
      <c r="AF1505" s="2">
        <v>34.32</v>
      </c>
      <c r="AG1505" s="2">
        <v>89360</v>
      </c>
      <c r="AH1505" s="7" t="str">
        <f>IF(COUNTIF(Returns!$A$2:$A$1635,Orders!AG1505)&gt;0,"Returned","Not Returned")</f>
        <v>Not Returned</v>
      </c>
    </row>
    <row r="1506" spans="5:34" ht="12.75" customHeight="1" thickTop="1" thickBot="1">
      <c r="E1506" s="11">
        <v>25663</v>
      </c>
      <c r="F1506" s="12" t="s">
        <v>37</v>
      </c>
      <c r="G1506" s="12">
        <v>0.02</v>
      </c>
      <c r="H1506" s="12">
        <v>34.229999999999997</v>
      </c>
      <c r="I1506" s="12">
        <v>5.0199999999999996</v>
      </c>
      <c r="J1506" s="12">
        <v>2653</v>
      </c>
      <c r="K1506" s="7" t="str">
        <f>IF(COUNTIF(Table1[Customer ID],Table1[[#This Row],[Customer ID]])&gt;1,"Repeat Customer","One-Time Customer")</f>
        <v>Repeat Customer</v>
      </c>
      <c r="L1506" s="12" t="s">
        <v>2463</v>
      </c>
      <c r="M1506" s="12" t="s">
        <v>49</v>
      </c>
      <c r="N1506" s="12" t="s">
        <v>114</v>
      </c>
      <c r="O1506" s="12" t="s">
        <v>41</v>
      </c>
      <c r="P1506" s="12" t="s">
        <v>50</v>
      </c>
      <c r="Q1506" s="12" t="s">
        <v>59</v>
      </c>
      <c r="R1506" s="12" t="s">
        <v>1371</v>
      </c>
      <c r="S1506" s="12">
        <v>0.55000000000000004</v>
      </c>
      <c r="T1506" s="7">
        <f>Table1[[#This Row],[Profit]]/Table1[[#This Row],[Sales]]</f>
        <v>0.69</v>
      </c>
      <c r="U1506" s="12" t="s">
        <v>33</v>
      </c>
      <c r="V1506" s="12" t="s">
        <v>61</v>
      </c>
      <c r="W1506" s="12" t="s">
        <v>183</v>
      </c>
      <c r="X1506" s="12" t="s">
        <v>2464</v>
      </c>
      <c r="Y1506" s="12">
        <v>67037</v>
      </c>
      <c r="Z1506" s="13">
        <v>42057</v>
      </c>
      <c r="AA1506" s="14" t="str">
        <f>TEXT(Table1[[#This Row],[Order Date]],"mmmm")</f>
        <v>February</v>
      </c>
      <c r="AB1506" s="8" t="str">
        <f>TEXT(Table1[[#This Row],[Order Date]],"yyyy")</f>
        <v>2015</v>
      </c>
      <c r="AC1506" s="13">
        <v>42059</v>
      </c>
      <c r="AD1506" s="12">
        <v>270.79049999999995</v>
      </c>
      <c r="AE1506" s="12">
        <v>11</v>
      </c>
      <c r="AF1506" s="12">
        <v>392.45</v>
      </c>
      <c r="AG1506" s="12">
        <v>89360</v>
      </c>
      <c r="AH1506" s="7" t="str">
        <f>IF(COUNTIF(Returns!$A$2:$A$1635,Orders!AG1506)&gt;0,"Returned","Not Returned")</f>
        <v>Not Returned</v>
      </c>
    </row>
    <row r="1507" spans="5:34" ht="12.75" customHeight="1" thickTop="1" thickBot="1">
      <c r="E1507" s="9">
        <v>19131</v>
      </c>
      <c r="F1507" s="2" t="s">
        <v>56</v>
      </c>
      <c r="G1507" s="2">
        <v>0.09</v>
      </c>
      <c r="H1507" s="2">
        <v>89.99</v>
      </c>
      <c r="I1507" s="2">
        <v>42</v>
      </c>
      <c r="J1507" s="2">
        <v>2655</v>
      </c>
      <c r="K1507" s="7" t="str">
        <f>IF(COUNTIF(Table1[Customer ID],Table1[[#This Row],[Customer ID]])&gt;1,"Repeat Customer","One-Time Customer")</f>
        <v>Repeat Customer</v>
      </c>
      <c r="L1507" s="2" t="s">
        <v>2465</v>
      </c>
      <c r="M1507" s="2" t="s">
        <v>39</v>
      </c>
      <c r="N1507" s="2" t="s">
        <v>114</v>
      </c>
      <c r="O1507" s="2" t="s">
        <v>41</v>
      </c>
      <c r="P1507" s="2" t="s">
        <v>42</v>
      </c>
      <c r="Q1507" s="2" t="s">
        <v>43</v>
      </c>
      <c r="R1507" s="2" t="s">
        <v>2466</v>
      </c>
      <c r="S1507" s="2">
        <v>0.66</v>
      </c>
      <c r="T1507" s="7">
        <f>Table1[[#This Row],[Profit]]/Table1[[#This Row],[Sales]]</f>
        <v>0.436999511002445</v>
      </c>
      <c r="U1507" s="2" t="s">
        <v>33</v>
      </c>
      <c r="V1507" s="2" t="s">
        <v>136</v>
      </c>
      <c r="W1507" s="2" t="s">
        <v>387</v>
      </c>
      <c r="X1507" s="2" t="s">
        <v>580</v>
      </c>
      <c r="Y1507" s="2">
        <v>30318</v>
      </c>
      <c r="Z1507" s="10">
        <v>42112</v>
      </c>
      <c r="AA1507" s="14" t="str">
        <f>TEXT(Table1[[#This Row],[Order Date]],"mmmm")</f>
        <v>April</v>
      </c>
      <c r="AB1507" s="8" t="str">
        <f>TEXT(Table1[[#This Row],[Order Date]],"yyyy")</f>
        <v>2015</v>
      </c>
      <c r="AC1507" s="10">
        <v>42112</v>
      </c>
      <c r="AD1507" s="2">
        <v>223.416</v>
      </c>
      <c r="AE1507" s="2">
        <v>6</v>
      </c>
      <c r="AF1507" s="2">
        <v>511.25</v>
      </c>
      <c r="AG1507" s="2">
        <v>86063</v>
      </c>
      <c r="AH1507" s="7" t="str">
        <f>IF(COUNTIF(Returns!$A$2:$A$1635,Orders!AG1507)&gt;0,"Returned","Not Returned")</f>
        <v>Not Returned</v>
      </c>
    </row>
    <row r="1508" spans="5:34" ht="12.75" customHeight="1" thickTop="1" thickBot="1">
      <c r="E1508" s="11">
        <v>22938</v>
      </c>
      <c r="F1508" s="12" t="s">
        <v>47</v>
      </c>
      <c r="G1508" s="12">
        <v>7.0000000000000007E-2</v>
      </c>
      <c r="H1508" s="12">
        <v>2.94</v>
      </c>
      <c r="I1508" s="12">
        <v>0.81</v>
      </c>
      <c r="J1508" s="12">
        <v>2655</v>
      </c>
      <c r="K1508" s="7" t="str">
        <f>IF(COUNTIF(Table1[Customer ID],Table1[[#This Row],[Customer ID]])&gt;1,"Repeat Customer","One-Time Customer")</f>
        <v>Repeat Customer</v>
      </c>
      <c r="L1508" s="12" t="s">
        <v>2465</v>
      </c>
      <c r="M1508" s="12" t="s">
        <v>49</v>
      </c>
      <c r="N1508" s="12" t="s">
        <v>28</v>
      </c>
      <c r="O1508" s="12" t="s">
        <v>29</v>
      </c>
      <c r="P1508" s="12" t="s">
        <v>30</v>
      </c>
      <c r="Q1508" s="12" t="s">
        <v>31</v>
      </c>
      <c r="R1508" s="12" t="s">
        <v>2467</v>
      </c>
      <c r="S1508" s="12">
        <v>0.4</v>
      </c>
      <c r="T1508" s="7">
        <f>Table1[[#This Row],[Profit]]/Table1[[#This Row],[Sales]]</f>
        <v>-3.1434872824631865</v>
      </c>
      <c r="U1508" s="12" t="s">
        <v>33</v>
      </c>
      <c r="V1508" s="12" t="s">
        <v>136</v>
      </c>
      <c r="W1508" s="12" t="s">
        <v>387</v>
      </c>
      <c r="X1508" s="12" t="s">
        <v>580</v>
      </c>
      <c r="Y1508" s="12">
        <v>30318</v>
      </c>
      <c r="Z1508" s="13">
        <v>42102</v>
      </c>
      <c r="AA1508" s="14" t="str">
        <f>TEXT(Table1[[#This Row],[Order Date]],"mmmm")</f>
        <v>April</v>
      </c>
      <c r="AB1508" s="8" t="str">
        <f>TEXT(Table1[[#This Row],[Order Date]],"yyyy")</f>
        <v>2015</v>
      </c>
      <c r="AC1508" s="13">
        <v>42103</v>
      </c>
      <c r="AD1508" s="12">
        <v>-93.927400000000006</v>
      </c>
      <c r="AE1508" s="12">
        <v>10</v>
      </c>
      <c r="AF1508" s="12">
        <v>29.88</v>
      </c>
      <c r="AG1508" s="12">
        <v>86064</v>
      </c>
      <c r="AH1508" s="7" t="str">
        <f>IF(COUNTIF(Returns!$A$2:$A$1635,Orders!AG1508)&gt;0,"Returned","Not Returned")</f>
        <v>Not Returned</v>
      </c>
    </row>
    <row r="1509" spans="5:34" ht="12.75" customHeight="1" thickTop="1" thickBot="1">
      <c r="E1509" s="9">
        <v>19525</v>
      </c>
      <c r="F1509" s="2" t="s">
        <v>47</v>
      </c>
      <c r="G1509" s="2">
        <v>0.01</v>
      </c>
      <c r="H1509" s="2">
        <v>138.13999999999999</v>
      </c>
      <c r="I1509" s="2">
        <v>35</v>
      </c>
      <c r="J1509" s="2">
        <v>2660</v>
      </c>
      <c r="K1509" s="7" t="str">
        <f>IF(COUNTIF(Table1[Customer ID],Table1[[#This Row],[Customer ID]])&gt;1,"Repeat Customer","One-Time Customer")</f>
        <v>One-Time Customer</v>
      </c>
      <c r="L1509" s="2" t="s">
        <v>2468</v>
      </c>
      <c r="M1509" s="2" t="s">
        <v>49</v>
      </c>
      <c r="N1509" s="2" t="s">
        <v>58</v>
      </c>
      <c r="O1509" s="2" t="s">
        <v>29</v>
      </c>
      <c r="P1509" s="2" t="s">
        <v>141</v>
      </c>
      <c r="Q1509" s="2" t="s">
        <v>236</v>
      </c>
      <c r="R1509" s="2" t="s">
        <v>2469</v>
      </c>
      <c r="S1509" s="2"/>
      <c r="T1509" s="7">
        <f>Table1[[#This Row],[Profit]]/Table1[[#This Row],[Sales]]</f>
        <v>-0.53671769360466093</v>
      </c>
      <c r="U1509" s="2" t="s">
        <v>33</v>
      </c>
      <c r="V1509" s="2" t="s">
        <v>53</v>
      </c>
      <c r="W1509" s="2" t="s">
        <v>188</v>
      </c>
      <c r="X1509" s="2" t="s">
        <v>1109</v>
      </c>
      <c r="Y1509" s="2">
        <v>4038</v>
      </c>
      <c r="Z1509" s="10">
        <v>42059</v>
      </c>
      <c r="AA1509" s="14" t="str">
        <f>TEXT(Table1[[#This Row],[Order Date]],"mmmm")</f>
        <v>February</v>
      </c>
      <c r="AB1509" s="8" t="str">
        <f>TEXT(Table1[[#This Row],[Order Date]],"yyyy")</f>
        <v>2015</v>
      </c>
      <c r="AC1509" s="10">
        <v>42061</v>
      </c>
      <c r="AD1509" s="2">
        <v>-321.51</v>
      </c>
      <c r="AE1509" s="2">
        <v>4</v>
      </c>
      <c r="AF1509" s="2">
        <v>599.03</v>
      </c>
      <c r="AG1509" s="2">
        <v>86486</v>
      </c>
      <c r="AH1509" s="7" t="str">
        <f>IF(COUNTIF(Returns!$A$2:$A$1635,Orders!AG1509)&gt;0,"Returned","Not Returned")</f>
        <v>Not Returned</v>
      </c>
    </row>
    <row r="1510" spans="5:34" ht="12.75" customHeight="1" thickTop="1" thickBot="1">
      <c r="E1510" s="11">
        <v>18400</v>
      </c>
      <c r="F1510" s="12" t="s">
        <v>25</v>
      </c>
      <c r="G1510" s="12">
        <v>0.04</v>
      </c>
      <c r="H1510" s="12">
        <v>90.24</v>
      </c>
      <c r="I1510" s="12">
        <v>0.99</v>
      </c>
      <c r="J1510" s="12">
        <v>2667</v>
      </c>
      <c r="K1510" s="7" t="str">
        <f>IF(COUNTIF(Table1[Customer ID],Table1[[#This Row],[Customer ID]])&gt;1,"Repeat Customer","One-Time Customer")</f>
        <v>Repeat Customer</v>
      </c>
      <c r="L1510" s="12" t="s">
        <v>2470</v>
      </c>
      <c r="M1510" s="12" t="s">
        <v>49</v>
      </c>
      <c r="N1510" s="12" t="s">
        <v>40</v>
      </c>
      <c r="O1510" s="12" t="s">
        <v>29</v>
      </c>
      <c r="P1510" s="12" t="s">
        <v>257</v>
      </c>
      <c r="Q1510" s="12" t="s">
        <v>59</v>
      </c>
      <c r="R1510" s="12" t="s">
        <v>2471</v>
      </c>
      <c r="S1510" s="12">
        <v>0.56000000000000005</v>
      </c>
      <c r="T1510" s="7">
        <f>Table1[[#This Row],[Profit]]/Table1[[#This Row],[Sales]]</f>
        <v>0.69</v>
      </c>
      <c r="U1510" s="12" t="s">
        <v>33</v>
      </c>
      <c r="V1510" s="12" t="s">
        <v>53</v>
      </c>
      <c r="W1510" s="12" t="s">
        <v>154</v>
      </c>
      <c r="X1510" s="12" t="s">
        <v>99</v>
      </c>
      <c r="Y1510" s="12">
        <v>44107</v>
      </c>
      <c r="Z1510" s="13">
        <v>42096</v>
      </c>
      <c r="AA1510" s="14" t="str">
        <f>TEXT(Table1[[#This Row],[Order Date]],"mmmm")</f>
        <v>April</v>
      </c>
      <c r="AB1510" s="8" t="str">
        <f>TEXT(Table1[[#This Row],[Order Date]],"yyyy")</f>
        <v>2015</v>
      </c>
      <c r="AC1510" s="13">
        <v>42098</v>
      </c>
      <c r="AD1510" s="12">
        <v>246.2748</v>
      </c>
      <c r="AE1510" s="12">
        <v>4</v>
      </c>
      <c r="AF1510" s="12">
        <v>356.92</v>
      </c>
      <c r="AG1510" s="12">
        <v>87831</v>
      </c>
      <c r="AH1510" s="7" t="str">
        <f>IF(COUNTIF(Returns!$A$2:$A$1635,Orders!AG1510)&gt;0,"Returned","Not Returned")</f>
        <v>Not Returned</v>
      </c>
    </row>
    <row r="1511" spans="5:34" ht="12.75" customHeight="1" thickTop="1" thickBot="1">
      <c r="E1511" s="9">
        <v>18401</v>
      </c>
      <c r="F1511" s="2" t="s">
        <v>25</v>
      </c>
      <c r="G1511" s="2">
        <v>0.09</v>
      </c>
      <c r="H1511" s="2">
        <v>47.9</v>
      </c>
      <c r="I1511" s="2">
        <v>5.86</v>
      </c>
      <c r="J1511" s="2">
        <v>2667</v>
      </c>
      <c r="K1511" s="7" t="str">
        <f>IF(COUNTIF(Table1[Customer ID],Table1[[#This Row],[Customer ID]])&gt;1,"Repeat Customer","One-Time Customer")</f>
        <v>Repeat Customer</v>
      </c>
      <c r="L1511" s="2" t="s">
        <v>2470</v>
      </c>
      <c r="M1511" s="2" t="s">
        <v>27</v>
      </c>
      <c r="N1511" s="2" t="s">
        <v>40</v>
      </c>
      <c r="O1511" s="2" t="s">
        <v>29</v>
      </c>
      <c r="P1511" s="2" t="s">
        <v>93</v>
      </c>
      <c r="Q1511" s="2" t="s">
        <v>59</v>
      </c>
      <c r="R1511" s="2" t="s">
        <v>1937</v>
      </c>
      <c r="S1511" s="2">
        <v>0.37</v>
      </c>
      <c r="T1511" s="7">
        <f>Table1[[#This Row],[Profit]]/Table1[[#This Row],[Sales]]</f>
        <v>0.69</v>
      </c>
      <c r="U1511" s="2" t="s">
        <v>33</v>
      </c>
      <c r="V1511" s="2" t="s">
        <v>53</v>
      </c>
      <c r="W1511" s="2" t="s">
        <v>154</v>
      </c>
      <c r="X1511" s="2" t="s">
        <v>99</v>
      </c>
      <c r="Y1511" s="2">
        <v>44107</v>
      </c>
      <c r="Z1511" s="10">
        <v>42096</v>
      </c>
      <c r="AA1511" s="14" t="str">
        <f>TEXT(Table1[[#This Row],[Order Date]],"mmmm")</f>
        <v>April</v>
      </c>
      <c r="AB1511" s="8" t="str">
        <f>TEXT(Table1[[#This Row],[Order Date]],"yyyy")</f>
        <v>2015</v>
      </c>
      <c r="AC1511" s="10">
        <v>42098</v>
      </c>
      <c r="AD1511" s="2">
        <v>93.950399999999988</v>
      </c>
      <c r="AE1511" s="2">
        <v>3</v>
      </c>
      <c r="AF1511" s="2">
        <v>136.16</v>
      </c>
      <c r="AG1511" s="2">
        <v>87831</v>
      </c>
      <c r="AH1511" s="7" t="str">
        <f>IF(COUNTIF(Returns!$A$2:$A$1635,Orders!AG1511)&gt;0,"Returned","Not Returned")</f>
        <v>Not Returned</v>
      </c>
    </row>
    <row r="1512" spans="5:34" ht="12.75" customHeight="1" thickTop="1" thickBot="1">
      <c r="E1512" s="11">
        <v>19294</v>
      </c>
      <c r="F1512" s="12" t="s">
        <v>25</v>
      </c>
      <c r="G1512" s="12">
        <v>0.04</v>
      </c>
      <c r="H1512" s="12">
        <v>10.4</v>
      </c>
      <c r="I1512" s="12">
        <v>5.4</v>
      </c>
      <c r="J1512" s="12">
        <v>2668</v>
      </c>
      <c r="K1512" s="7" t="str">
        <f>IF(COUNTIF(Table1[Customer ID],Table1[[#This Row],[Customer ID]])&gt;1,"Repeat Customer","One-Time Customer")</f>
        <v>Repeat Customer</v>
      </c>
      <c r="L1512" s="12" t="s">
        <v>2472</v>
      </c>
      <c r="M1512" s="12" t="s">
        <v>49</v>
      </c>
      <c r="N1512" s="12" t="s">
        <v>28</v>
      </c>
      <c r="O1512" s="12" t="s">
        <v>41</v>
      </c>
      <c r="P1512" s="12" t="s">
        <v>50</v>
      </c>
      <c r="Q1512" s="12" t="s">
        <v>51</v>
      </c>
      <c r="R1512" s="12" t="s">
        <v>2473</v>
      </c>
      <c r="S1512" s="12">
        <v>0.51</v>
      </c>
      <c r="T1512" s="7">
        <f>Table1[[#This Row],[Profit]]/Table1[[#This Row],[Sales]]</f>
        <v>0.22931008107694659</v>
      </c>
      <c r="U1512" s="12" t="s">
        <v>33</v>
      </c>
      <c r="V1512" s="12" t="s">
        <v>61</v>
      </c>
      <c r="W1512" s="12" t="s">
        <v>2193</v>
      </c>
      <c r="X1512" s="12" t="s">
        <v>2474</v>
      </c>
      <c r="Y1512" s="12">
        <v>57701</v>
      </c>
      <c r="Z1512" s="13">
        <v>42091</v>
      </c>
      <c r="AA1512" s="14" t="str">
        <f>TEXT(Table1[[#This Row],[Order Date]],"mmmm")</f>
        <v>March</v>
      </c>
      <c r="AB1512" s="8" t="str">
        <f>TEXT(Table1[[#This Row],[Order Date]],"yyyy")</f>
        <v>2015</v>
      </c>
      <c r="AC1512" s="13">
        <v>42092</v>
      </c>
      <c r="AD1512" s="12">
        <v>29.98</v>
      </c>
      <c r="AE1512" s="12">
        <v>12</v>
      </c>
      <c r="AF1512" s="12">
        <v>130.74</v>
      </c>
      <c r="AG1512" s="12">
        <v>87830</v>
      </c>
      <c r="AH1512" s="7" t="str">
        <f>IF(COUNTIF(Returns!$A$2:$A$1635,Orders!AG1512)&gt;0,"Returned","Not Returned")</f>
        <v>Not Returned</v>
      </c>
    </row>
    <row r="1513" spans="5:34" ht="12.75" customHeight="1" thickTop="1" thickBot="1">
      <c r="E1513" s="9">
        <v>19295</v>
      </c>
      <c r="F1513" s="2" t="s">
        <v>25</v>
      </c>
      <c r="G1513" s="2">
        <v>0.08</v>
      </c>
      <c r="H1513" s="2">
        <v>4.28</v>
      </c>
      <c r="I1513" s="2">
        <v>4.79</v>
      </c>
      <c r="J1513" s="2">
        <v>2668</v>
      </c>
      <c r="K1513" s="7" t="str">
        <f>IF(COUNTIF(Table1[Customer ID],Table1[[#This Row],[Customer ID]])&gt;1,"Repeat Customer","One-Time Customer")</f>
        <v>Repeat Customer</v>
      </c>
      <c r="L1513" s="2" t="s">
        <v>2472</v>
      </c>
      <c r="M1513" s="2" t="s">
        <v>49</v>
      </c>
      <c r="N1513" s="2" t="s">
        <v>28</v>
      </c>
      <c r="O1513" s="2" t="s">
        <v>29</v>
      </c>
      <c r="P1513" s="2" t="s">
        <v>93</v>
      </c>
      <c r="Q1513" s="2" t="s">
        <v>59</v>
      </c>
      <c r="R1513" s="2" t="s">
        <v>2475</v>
      </c>
      <c r="S1513" s="2">
        <v>0.4</v>
      </c>
      <c r="T1513" s="7">
        <f>Table1[[#This Row],[Profit]]/Table1[[#This Row],[Sales]]</f>
        <v>-2.4303188289552837</v>
      </c>
      <c r="U1513" s="2" t="s">
        <v>33</v>
      </c>
      <c r="V1513" s="2" t="s">
        <v>61</v>
      </c>
      <c r="W1513" s="2" t="s">
        <v>2193</v>
      </c>
      <c r="X1513" s="2" t="s">
        <v>2474</v>
      </c>
      <c r="Y1513" s="2">
        <v>57701</v>
      </c>
      <c r="Z1513" s="10">
        <v>42091</v>
      </c>
      <c r="AA1513" s="14" t="str">
        <f>TEXT(Table1[[#This Row],[Order Date]],"mmmm")</f>
        <v>March</v>
      </c>
      <c r="AB1513" s="8" t="str">
        <f>TEXT(Table1[[#This Row],[Order Date]],"yyyy")</f>
        <v>2015</v>
      </c>
      <c r="AC1513" s="10">
        <v>42093</v>
      </c>
      <c r="AD1513" s="2">
        <v>-121.2</v>
      </c>
      <c r="AE1513" s="2">
        <v>12</v>
      </c>
      <c r="AF1513" s="2">
        <v>49.87</v>
      </c>
      <c r="AG1513" s="2">
        <v>87830</v>
      </c>
      <c r="AH1513" s="7" t="str">
        <f>IF(COUNTIF(Returns!$A$2:$A$1635,Orders!AG1513)&gt;0,"Returned","Not Returned")</f>
        <v>Not Returned</v>
      </c>
    </row>
    <row r="1514" spans="5:34" ht="12.75" customHeight="1" thickTop="1" thickBot="1">
      <c r="E1514" s="11">
        <v>18870</v>
      </c>
      <c r="F1514" s="12" t="s">
        <v>37</v>
      </c>
      <c r="G1514" s="12">
        <v>0.06</v>
      </c>
      <c r="H1514" s="12">
        <v>3.93</v>
      </c>
      <c r="I1514" s="12">
        <v>0.99</v>
      </c>
      <c r="J1514" s="12">
        <v>2668</v>
      </c>
      <c r="K1514" s="7" t="str">
        <f>IF(COUNTIF(Table1[Customer ID],Table1[[#This Row],[Customer ID]])&gt;1,"Repeat Customer","One-Time Customer")</f>
        <v>Repeat Customer</v>
      </c>
      <c r="L1514" s="12" t="s">
        <v>2472</v>
      </c>
      <c r="M1514" s="12" t="s">
        <v>49</v>
      </c>
      <c r="N1514" s="12" t="s">
        <v>40</v>
      </c>
      <c r="O1514" s="12" t="s">
        <v>29</v>
      </c>
      <c r="P1514" s="12" t="s">
        <v>66</v>
      </c>
      <c r="Q1514" s="12" t="s">
        <v>31</v>
      </c>
      <c r="R1514" s="12" t="s">
        <v>2476</v>
      </c>
      <c r="S1514" s="12">
        <v>0.39</v>
      </c>
      <c r="T1514" s="7">
        <f>Table1[[#This Row],[Profit]]/Table1[[#This Row],[Sales]]</f>
        <v>0.4459222497932176</v>
      </c>
      <c r="U1514" s="12" t="s">
        <v>33</v>
      </c>
      <c r="V1514" s="12" t="s">
        <v>61</v>
      </c>
      <c r="W1514" s="12" t="s">
        <v>2193</v>
      </c>
      <c r="X1514" s="12" t="s">
        <v>2474</v>
      </c>
      <c r="Y1514" s="12">
        <v>57701</v>
      </c>
      <c r="Z1514" s="13">
        <v>42115</v>
      </c>
      <c r="AA1514" s="14" t="str">
        <f>TEXT(Table1[[#This Row],[Order Date]],"mmmm")</f>
        <v>April</v>
      </c>
      <c r="AB1514" s="8" t="str">
        <f>TEXT(Table1[[#This Row],[Order Date]],"yyyy")</f>
        <v>2015</v>
      </c>
      <c r="AC1514" s="13">
        <v>42117</v>
      </c>
      <c r="AD1514" s="12">
        <v>10.782400000000001</v>
      </c>
      <c r="AE1514" s="12">
        <v>6</v>
      </c>
      <c r="AF1514" s="12">
        <v>24.18</v>
      </c>
      <c r="AG1514" s="12">
        <v>87832</v>
      </c>
      <c r="AH1514" s="7" t="str">
        <f>IF(COUNTIF(Returns!$A$2:$A$1635,Orders!AG1514)&gt;0,"Returned","Not Returned")</f>
        <v>Not Returned</v>
      </c>
    </row>
    <row r="1515" spans="5:34" ht="12.75" customHeight="1" thickTop="1" thickBot="1">
      <c r="E1515" s="9">
        <v>5338</v>
      </c>
      <c r="F1515" s="2" t="s">
        <v>25</v>
      </c>
      <c r="G1515" s="2">
        <v>0.05</v>
      </c>
      <c r="H1515" s="2">
        <v>165.2</v>
      </c>
      <c r="I1515" s="2">
        <v>19.989999999999998</v>
      </c>
      <c r="J1515" s="2">
        <v>2670</v>
      </c>
      <c r="K1515" s="7" t="str">
        <f>IF(COUNTIF(Table1[Customer ID],Table1[[#This Row],[Customer ID]])&gt;1,"Repeat Customer","One-Time Customer")</f>
        <v>Repeat Customer</v>
      </c>
      <c r="L1515" s="2" t="s">
        <v>2477</v>
      </c>
      <c r="M1515" s="2" t="s">
        <v>49</v>
      </c>
      <c r="N1515" s="2" t="s">
        <v>40</v>
      </c>
      <c r="O1515" s="2" t="s">
        <v>29</v>
      </c>
      <c r="P1515" s="2" t="s">
        <v>141</v>
      </c>
      <c r="Q1515" s="2" t="s">
        <v>59</v>
      </c>
      <c r="R1515" s="2" t="s">
        <v>562</v>
      </c>
      <c r="S1515" s="2">
        <v>0.59</v>
      </c>
      <c r="T1515" s="7">
        <f>Table1[[#This Row],[Profit]]/Table1[[#This Row],[Sales]]</f>
        <v>7.2812192456379779E-2</v>
      </c>
      <c r="U1515" s="2" t="s">
        <v>33</v>
      </c>
      <c r="V1515" s="2" t="s">
        <v>34</v>
      </c>
      <c r="W1515" s="2" t="s">
        <v>45</v>
      </c>
      <c r="X1515" s="2" t="s">
        <v>663</v>
      </c>
      <c r="Y1515" s="2">
        <v>90049</v>
      </c>
      <c r="Z1515" s="10">
        <v>42153</v>
      </c>
      <c r="AA1515" s="14" t="str">
        <f>TEXT(Table1[[#This Row],[Order Date]],"mmmm")</f>
        <v>May</v>
      </c>
      <c r="AB1515" s="8" t="str">
        <f>TEXT(Table1[[#This Row],[Order Date]],"yyyy")</f>
        <v>2015</v>
      </c>
      <c r="AC1515" s="10">
        <v>42153</v>
      </c>
      <c r="AD1515" s="2">
        <v>2008.71</v>
      </c>
      <c r="AE1515" s="2">
        <v>167</v>
      </c>
      <c r="AF1515" s="2">
        <v>27587.55</v>
      </c>
      <c r="AG1515" s="2">
        <v>37924</v>
      </c>
      <c r="AH1515" s="7" t="str">
        <f>IF(COUNTIF(Returns!$A$2:$A$1635,Orders!AG1515)&gt;0,"Returned","Not Returned")</f>
        <v>Returned</v>
      </c>
    </row>
    <row r="1516" spans="5:34" ht="12.75" customHeight="1" thickTop="1" thickBot="1">
      <c r="E1516" s="11">
        <v>5339</v>
      </c>
      <c r="F1516" s="12" t="s">
        <v>25</v>
      </c>
      <c r="G1516" s="12">
        <v>0.09</v>
      </c>
      <c r="H1516" s="12">
        <v>17.989999999999998</v>
      </c>
      <c r="I1516" s="12">
        <v>8.65</v>
      </c>
      <c r="J1516" s="12">
        <v>2670</v>
      </c>
      <c r="K1516" s="7" t="str">
        <f>IF(COUNTIF(Table1[Customer ID],Table1[[#This Row],[Customer ID]])&gt;1,"Repeat Customer","One-Time Customer")</f>
        <v>Repeat Customer</v>
      </c>
      <c r="L1516" s="12" t="s">
        <v>2477</v>
      </c>
      <c r="M1516" s="12" t="s">
        <v>49</v>
      </c>
      <c r="N1516" s="12" t="s">
        <v>40</v>
      </c>
      <c r="O1516" s="12" t="s">
        <v>29</v>
      </c>
      <c r="P1516" s="12" t="s">
        <v>30</v>
      </c>
      <c r="Q1516" s="12" t="s">
        <v>59</v>
      </c>
      <c r="R1516" s="12" t="s">
        <v>2478</v>
      </c>
      <c r="S1516" s="12">
        <v>0.56999999999999995</v>
      </c>
      <c r="T1516" s="7">
        <f>Table1[[#This Row],[Profit]]/Table1[[#This Row],[Sales]]</f>
        <v>-6.7582537471256657E-2</v>
      </c>
      <c r="U1516" s="12" t="s">
        <v>33</v>
      </c>
      <c r="V1516" s="12" t="s">
        <v>34</v>
      </c>
      <c r="W1516" s="12" t="s">
        <v>45</v>
      </c>
      <c r="X1516" s="12" t="s">
        <v>663</v>
      </c>
      <c r="Y1516" s="12">
        <v>90049</v>
      </c>
      <c r="Z1516" s="13">
        <v>42153</v>
      </c>
      <c r="AA1516" s="14" t="str">
        <f>TEXT(Table1[[#This Row],[Order Date]],"mmmm")</f>
        <v>May</v>
      </c>
      <c r="AB1516" s="8" t="str">
        <f>TEXT(Table1[[#This Row],[Order Date]],"yyyy")</f>
        <v>2015</v>
      </c>
      <c r="AC1516" s="13">
        <v>42153</v>
      </c>
      <c r="AD1516" s="12">
        <v>-80.53</v>
      </c>
      <c r="AE1516" s="12">
        <v>71</v>
      </c>
      <c r="AF1516" s="12">
        <v>1191.58</v>
      </c>
      <c r="AG1516" s="12">
        <v>37924</v>
      </c>
      <c r="AH1516" s="7" t="str">
        <f>IF(COUNTIF(Returns!$A$2:$A$1635,Orders!AG1516)&gt;0,"Returned","Not Returned")</f>
        <v>Returned</v>
      </c>
    </row>
    <row r="1517" spans="5:34" ht="12.75" customHeight="1" thickTop="1" thickBot="1">
      <c r="E1517" s="9">
        <v>23338</v>
      </c>
      <c r="F1517" s="2" t="s">
        <v>25</v>
      </c>
      <c r="G1517" s="2">
        <v>0.05</v>
      </c>
      <c r="H1517" s="2">
        <v>165.2</v>
      </c>
      <c r="I1517" s="2">
        <v>19.989999999999998</v>
      </c>
      <c r="J1517" s="2">
        <v>2671</v>
      </c>
      <c r="K1517" s="7" t="str">
        <f>IF(COUNTIF(Table1[Customer ID],Table1[[#This Row],[Customer ID]])&gt;1,"Repeat Customer","One-Time Customer")</f>
        <v>One-Time Customer</v>
      </c>
      <c r="L1517" s="2" t="s">
        <v>2479</v>
      </c>
      <c r="M1517" s="2" t="s">
        <v>49</v>
      </c>
      <c r="N1517" s="2" t="s">
        <v>40</v>
      </c>
      <c r="O1517" s="2" t="s">
        <v>29</v>
      </c>
      <c r="P1517" s="2" t="s">
        <v>141</v>
      </c>
      <c r="Q1517" s="2" t="s">
        <v>59</v>
      </c>
      <c r="R1517" s="2" t="s">
        <v>562</v>
      </c>
      <c r="S1517" s="2">
        <v>0.59</v>
      </c>
      <c r="T1517" s="7">
        <f>Table1[[#This Row],[Profit]]/Table1[[#This Row],[Sales]]</f>
        <v>-7.0563071925098626E-3</v>
      </c>
      <c r="U1517" s="2" t="s">
        <v>33</v>
      </c>
      <c r="V1517" s="2" t="s">
        <v>136</v>
      </c>
      <c r="W1517" s="2" t="s">
        <v>244</v>
      </c>
      <c r="X1517" s="2" t="s">
        <v>2446</v>
      </c>
      <c r="Y1517" s="2">
        <v>37027</v>
      </c>
      <c r="Z1517" s="10">
        <v>42153</v>
      </c>
      <c r="AA1517" s="14" t="str">
        <f>TEXT(Table1[[#This Row],[Order Date]],"mmmm")</f>
        <v>May</v>
      </c>
      <c r="AB1517" s="8" t="str">
        <f>TEXT(Table1[[#This Row],[Order Date]],"yyyy")</f>
        <v>2015</v>
      </c>
      <c r="AC1517" s="10">
        <v>42153</v>
      </c>
      <c r="AD1517" s="2">
        <v>-48.957999999999998</v>
      </c>
      <c r="AE1517" s="2">
        <v>42</v>
      </c>
      <c r="AF1517" s="2">
        <v>6938.19</v>
      </c>
      <c r="AG1517" s="2">
        <v>90551</v>
      </c>
      <c r="AH1517" s="7" t="str">
        <f>IF(COUNTIF(Returns!$A$2:$A$1635,Orders!AG1517)&gt;0,"Returned","Not Returned")</f>
        <v>Not Returned</v>
      </c>
    </row>
    <row r="1518" spans="5:34" ht="12.75" customHeight="1" thickTop="1" thickBot="1">
      <c r="E1518" s="11">
        <v>18147</v>
      </c>
      <c r="F1518" s="12" t="s">
        <v>47</v>
      </c>
      <c r="G1518" s="12">
        <v>0.03</v>
      </c>
      <c r="H1518" s="12">
        <v>41.32</v>
      </c>
      <c r="I1518" s="12">
        <v>58.66</v>
      </c>
      <c r="J1518" s="12">
        <v>2677</v>
      </c>
      <c r="K1518" s="7" t="str">
        <f>IF(COUNTIF(Table1[Customer ID],Table1[[#This Row],[Customer ID]])&gt;1,"Repeat Customer","One-Time Customer")</f>
        <v>Repeat Customer</v>
      </c>
      <c r="L1518" s="12" t="s">
        <v>2480</v>
      </c>
      <c r="M1518" s="12" t="s">
        <v>27</v>
      </c>
      <c r="N1518" s="12" t="s">
        <v>58</v>
      </c>
      <c r="O1518" s="12" t="s">
        <v>41</v>
      </c>
      <c r="P1518" s="12" t="s">
        <v>50</v>
      </c>
      <c r="Q1518" s="12" t="s">
        <v>86</v>
      </c>
      <c r="R1518" s="12" t="s">
        <v>2481</v>
      </c>
      <c r="S1518" s="12">
        <v>0.76</v>
      </c>
      <c r="T1518" s="7">
        <f>Table1[[#This Row],[Profit]]/Table1[[#This Row],[Sales]]</f>
        <v>-7.8269372957759931E-2</v>
      </c>
      <c r="U1518" s="12" t="s">
        <v>33</v>
      </c>
      <c r="V1518" s="12" t="s">
        <v>136</v>
      </c>
      <c r="W1518" s="12" t="s">
        <v>137</v>
      </c>
      <c r="X1518" s="12" t="s">
        <v>2482</v>
      </c>
      <c r="Y1518" s="12">
        <v>22601</v>
      </c>
      <c r="Z1518" s="13">
        <v>42171</v>
      </c>
      <c r="AA1518" s="14" t="str">
        <f>TEXT(Table1[[#This Row],[Order Date]],"mmmm")</f>
        <v>June</v>
      </c>
      <c r="AB1518" s="8" t="str">
        <f>TEXT(Table1[[#This Row],[Order Date]],"yyyy")</f>
        <v>2015</v>
      </c>
      <c r="AC1518" s="13">
        <v>42172</v>
      </c>
      <c r="AD1518" s="12">
        <v>-32.816000000000003</v>
      </c>
      <c r="AE1518" s="12">
        <v>10</v>
      </c>
      <c r="AF1518" s="12">
        <v>419.27</v>
      </c>
      <c r="AG1518" s="12">
        <v>86633</v>
      </c>
      <c r="AH1518" s="7" t="str">
        <f>IF(COUNTIF(Returns!$A$2:$A$1635,Orders!AG1518)&gt;0,"Returned","Not Returned")</f>
        <v>Not Returned</v>
      </c>
    </row>
    <row r="1519" spans="5:34" ht="12.75" customHeight="1" thickTop="1" thickBot="1">
      <c r="E1519" s="9">
        <v>18148</v>
      </c>
      <c r="F1519" s="2" t="s">
        <v>47</v>
      </c>
      <c r="G1519" s="2">
        <v>0</v>
      </c>
      <c r="H1519" s="2">
        <v>6.88</v>
      </c>
      <c r="I1519" s="2">
        <v>2</v>
      </c>
      <c r="J1519" s="2">
        <v>2677</v>
      </c>
      <c r="K1519" s="7" t="str">
        <f>IF(COUNTIF(Table1[Customer ID],Table1[[#This Row],[Customer ID]])&gt;1,"Repeat Customer","One-Time Customer")</f>
        <v>Repeat Customer</v>
      </c>
      <c r="L1519" s="2" t="s">
        <v>2480</v>
      </c>
      <c r="M1519" s="2" t="s">
        <v>49</v>
      </c>
      <c r="N1519" s="2" t="s">
        <v>58</v>
      </c>
      <c r="O1519" s="2" t="s">
        <v>29</v>
      </c>
      <c r="P1519" s="2" t="s">
        <v>93</v>
      </c>
      <c r="Q1519" s="2" t="s">
        <v>31</v>
      </c>
      <c r="R1519" s="2" t="s">
        <v>662</v>
      </c>
      <c r="S1519" s="2">
        <v>0.39</v>
      </c>
      <c r="T1519" s="7">
        <f>Table1[[#This Row],[Profit]]/Table1[[#This Row],[Sales]]</f>
        <v>-0.43361111111111111</v>
      </c>
      <c r="U1519" s="2" t="s">
        <v>33</v>
      </c>
      <c r="V1519" s="2" t="s">
        <v>136</v>
      </c>
      <c r="W1519" s="2" t="s">
        <v>137</v>
      </c>
      <c r="X1519" s="2" t="s">
        <v>2482</v>
      </c>
      <c r="Y1519" s="2">
        <v>22601</v>
      </c>
      <c r="Z1519" s="10">
        <v>42171</v>
      </c>
      <c r="AA1519" s="14" t="str">
        <f>TEXT(Table1[[#This Row],[Order Date]],"mmmm")</f>
        <v>June</v>
      </c>
      <c r="AB1519" s="8" t="str">
        <f>TEXT(Table1[[#This Row],[Order Date]],"yyyy")</f>
        <v>2015</v>
      </c>
      <c r="AC1519" s="10">
        <v>42171</v>
      </c>
      <c r="AD1519" s="2">
        <v>-15.61</v>
      </c>
      <c r="AE1519" s="2">
        <v>5</v>
      </c>
      <c r="AF1519" s="2">
        <v>36</v>
      </c>
      <c r="AG1519" s="2">
        <v>86633</v>
      </c>
      <c r="AH1519" s="7" t="str">
        <f>IF(COUNTIF(Returns!$A$2:$A$1635,Orders!AG1519)&gt;0,"Returned","Not Returned")</f>
        <v>Not Returned</v>
      </c>
    </row>
    <row r="1520" spans="5:34" ht="12.75" customHeight="1" thickTop="1" thickBot="1">
      <c r="E1520" s="11">
        <v>22848</v>
      </c>
      <c r="F1520" s="12" t="s">
        <v>106</v>
      </c>
      <c r="G1520" s="12">
        <v>0.09</v>
      </c>
      <c r="H1520" s="12">
        <v>8.74</v>
      </c>
      <c r="I1520" s="12">
        <v>1.39</v>
      </c>
      <c r="J1520" s="12">
        <v>2684</v>
      </c>
      <c r="K1520" s="7" t="str">
        <f>IF(COUNTIF(Table1[Customer ID],Table1[[#This Row],[Customer ID]])&gt;1,"Repeat Customer","One-Time Customer")</f>
        <v>Repeat Customer</v>
      </c>
      <c r="L1520" s="12" t="s">
        <v>2483</v>
      </c>
      <c r="M1520" s="12" t="s">
        <v>27</v>
      </c>
      <c r="N1520" s="12" t="s">
        <v>58</v>
      </c>
      <c r="O1520" s="12" t="s">
        <v>29</v>
      </c>
      <c r="P1520" s="12" t="s">
        <v>69</v>
      </c>
      <c r="Q1520" s="12" t="s">
        <v>59</v>
      </c>
      <c r="R1520" s="12" t="s">
        <v>1482</v>
      </c>
      <c r="S1520" s="12">
        <v>0.38</v>
      </c>
      <c r="T1520" s="7">
        <f>Table1[[#This Row],[Profit]]/Table1[[#This Row],[Sales]]</f>
        <v>2.0047538200339559</v>
      </c>
      <c r="U1520" s="12" t="s">
        <v>33</v>
      </c>
      <c r="V1520" s="12" t="s">
        <v>136</v>
      </c>
      <c r="W1520" s="12" t="s">
        <v>362</v>
      </c>
      <c r="X1520" s="12" t="s">
        <v>2484</v>
      </c>
      <c r="Y1520" s="12">
        <v>33952</v>
      </c>
      <c r="Z1520" s="13">
        <v>42050</v>
      </c>
      <c r="AA1520" s="14" t="str">
        <f>TEXT(Table1[[#This Row],[Order Date]],"mmmm")</f>
        <v>February</v>
      </c>
      <c r="AB1520" s="8" t="str">
        <f>TEXT(Table1[[#This Row],[Order Date]],"yyyy")</f>
        <v>2015</v>
      </c>
      <c r="AC1520" s="13">
        <v>42055</v>
      </c>
      <c r="AD1520" s="12">
        <v>23.616</v>
      </c>
      <c r="AE1520" s="12">
        <v>1</v>
      </c>
      <c r="AF1520" s="12">
        <v>11.78</v>
      </c>
      <c r="AG1520" s="12">
        <v>89146</v>
      </c>
      <c r="AH1520" s="7" t="str">
        <f>IF(COUNTIF(Returns!$A$2:$A$1635,Orders!AG1520)&gt;0,"Returned","Not Returned")</f>
        <v>Not Returned</v>
      </c>
    </row>
    <row r="1521" spans="5:34" ht="12.75" customHeight="1" thickTop="1" thickBot="1">
      <c r="E1521" s="9">
        <v>22849</v>
      </c>
      <c r="F1521" s="2" t="s">
        <v>106</v>
      </c>
      <c r="G1521" s="2">
        <v>0.09</v>
      </c>
      <c r="H1521" s="2">
        <v>18.97</v>
      </c>
      <c r="I1521" s="2">
        <v>9.0299999999999994</v>
      </c>
      <c r="J1521" s="2">
        <v>2684</v>
      </c>
      <c r="K1521" s="7" t="str">
        <f>IF(COUNTIF(Table1[Customer ID],Table1[[#This Row],[Customer ID]])&gt;1,"Repeat Customer","One-Time Customer")</f>
        <v>Repeat Customer</v>
      </c>
      <c r="L1521" s="2" t="s">
        <v>2483</v>
      </c>
      <c r="M1521" s="2" t="s">
        <v>49</v>
      </c>
      <c r="N1521" s="2" t="s">
        <v>58</v>
      </c>
      <c r="O1521" s="2" t="s">
        <v>29</v>
      </c>
      <c r="P1521" s="2" t="s">
        <v>93</v>
      </c>
      <c r="Q1521" s="2" t="s">
        <v>59</v>
      </c>
      <c r="R1521" s="2" t="s">
        <v>775</v>
      </c>
      <c r="S1521" s="2">
        <v>0.37</v>
      </c>
      <c r="T1521" s="7">
        <f>Table1[[#This Row],[Profit]]/Table1[[#This Row],[Sales]]</f>
        <v>-83.397519083969456</v>
      </c>
      <c r="U1521" s="2" t="s">
        <v>33</v>
      </c>
      <c r="V1521" s="2" t="s">
        <v>136</v>
      </c>
      <c r="W1521" s="2" t="s">
        <v>362</v>
      </c>
      <c r="X1521" s="2" t="s">
        <v>2484</v>
      </c>
      <c r="Y1521" s="2">
        <v>33952</v>
      </c>
      <c r="Z1521" s="10">
        <v>42050</v>
      </c>
      <c r="AA1521" s="14" t="str">
        <f>TEXT(Table1[[#This Row],[Order Date]],"mmmm")</f>
        <v>February</v>
      </c>
      <c r="AB1521" s="8" t="str">
        <f>TEXT(Table1[[#This Row],[Order Date]],"yyyy")</f>
        <v>2015</v>
      </c>
      <c r="AC1521" s="10">
        <v>42055</v>
      </c>
      <c r="AD1521" s="2">
        <v>-1748.0119999999999</v>
      </c>
      <c r="AE1521" s="2">
        <v>1</v>
      </c>
      <c r="AF1521" s="2">
        <v>20.96</v>
      </c>
      <c r="AG1521" s="2">
        <v>89146</v>
      </c>
      <c r="AH1521" s="7" t="str">
        <f>IF(COUNTIF(Returns!$A$2:$A$1635,Orders!AG1521)&gt;0,"Returned","Not Returned")</f>
        <v>Not Returned</v>
      </c>
    </row>
    <row r="1522" spans="5:34" ht="12.75" customHeight="1" thickTop="1" thickBot="1">
      <c r="E1522" s="11">
        <v>25649</v>
      </c>
      <c r="F1522" s="12" t="s">
        <v>106</v>
      </c>
      <c r="G1522" s="12">
        <v>7.0000000000000007E-2</v>
      </c>
      <c r="H1522" s="12">
        <v>4.97</v>
      </c>
      <c r="I1522" s="12">
        <v>5.71</v>
      </c>
      <c r="J1522" s="12">
        <v>2684</v>
      </c>
      <c r="K1522" s="7" t="str">
        <f>IF(COUNTIF(Table1[Customer ID],Table1[[#This Row],[Customer ID]])&gt;1,"Repeat Customer","One-Time Customer")</f>
        <v>Repeat Customer</v>
      </c>
      <c r="L1522" s="12" t="s">
        <v>2483</v>
      </c>
      <c r="M1522" s="12" t="s">
        <v>49</v>
      </c>
      <c r="N1522" s="12" t="s">
        <v>58</v>
      </c>
      <c r="O1522" s="12" t="s">
        <v>41</v>
      </c>
      <c r="P1522" s="12" t="s">
        <v>50</v>
      </c>
      <c r="Q1522" s="12" t="s">
        <v>86</v>
      </c>
      <c r="R1522" s="12" t="s">
        <v>2485</v>
      </c>
      <c r="S1522" s="12">
        <v>0.54</v>
      </c>
      <c r="T1522" s="7">
        <f>Table1[[#This Row],[Profit]]/Table1[[#This Row],[Sales]]</f>
        <v>-6.7573893473368347</v>
      </c>
      <c r="U1522" s="12" t="s">
        <v>33</v>
      </c>
      <c r="V1522" s="12" t="s">
        <v>136</v>
      </c>
      <c r="W1522" s="12" t="s">
        <v>362</v>
      </c>
      <c r="X1522" s="12" t="s">
        <v>2484</v>
      </c>
      <c r="Y1522" s="12">
        <v>33952</v>
      </c>
      <c r="Z1522" s="13">
        <v>42104</v>
      </c>
      <c r="AA1522" s="14" t="str">
        <f>TEXT(Table1[[#This Row],[Order Date]],"mmmm")</f>
        <v>April</v>
      </c>
      <c r="AB1522" s="8" t="str">
        <f>TEXT(Table1[[#This Row],[Order Date]],"yyyy")</f>
        <v>2015</v>
      </c>
      <c r="AC1522" s="13">
        <v>42109</v>
      </c>
      <c r="AD1522" s="12">
        <v>-180.15200000000002</v>
      </c>
      <c r="AE1522" s="12">
        <v>5</v>
      </c>
      <c r="AF1522" s="12">
        <v>26.66</v>
      </c>
      <c r="AG1522" s="12">
        <v>89148</v>
      </c>
      <c r="AH1522" s="7" t="str">
        <f>IF(COUNTIF(Returns!$A$2:$A$1635,Orders!AG1522)&gt;0,"Returned","Not Returned")</f>
        <v>Not Returned</v>
      </c>
    </row>
    <row r="1523" spans="5:34" ht="12.75" customHeight="1" thickTop="1" thickBot="1">
      <c r="E1523" s="9">
        <v>25650</v>
      </c>
      <c r="F1523" s="2" t="s">
        <v>106</v>
      </c>
      <c r="G1523" s="2">
        <v>0.09</v>
      </c>
      <c r="H1523" s="2">
        <v>2.62</v>
      </c>
      <c r="I1523" s="2">
        <v>0.8</v>
      </c>
      <c r="J1523" s="2">
        <v>2684</v>
      </c>
      <c r="K1523" s="7" t="str">
        <f>IF(COUNTIF(Table1[Customer ID],Table1[[#This Row],[Customer ID]])&gt;1,"Repeat Customer","One-Time Customer")</f>
        <v>Repeat Customer</v>
      </c>
      <c r="L1523" s="2" t="s">
        <v>2483</v>
      </c>
      <c r="M1523" s="2" t="s">
        <v>49</v>
      </c>
      <c r="N1523" s="2" t="s">
        <v>58</v>
      </c>
      <c r="O1523" s="2" t="s">
        <v>29</v>
      </c>
      <c r="P1523" s="2" t="s">
        <v>66</v>
      </c>
      <c r="Q1523" s="2" t="s">
        <v>31</v>
      </c>
      <c r="R1523" s="2" t="s">
        <v>1409</v>
      </c>
      <c r="S1523" s="2">
        <v>0.39</v>
      </c>
      <c r="T1523" s="7">
        <f>Table1[[#This Row],[Profit]]/Table1[[#This Row],[Sales]]</f>
        <v>0.28385786802030455</v>
      </c>
      <c r="U1523" s="2" t="s">
        <v>33</v>
      </c>
      <c r="V1523" s="2" t="s">
        <v>136</v>
      </c>
      <c r="W1523" s="2" t="s">
        <v>362</v>
      </c>
      <c r="X1523" s="2" t="s">
        <v>2484</v>
      </c>
      <c r="Y1523" s="2">
        <v>33952</v>
      </c>
      <c r="Z1523" s="10">
        <v>42104</v>
      </c>
      <c r="AA1523" s="14" t="str">
        <f>TEXT(Table1[[#This Row],[Order Date]],"mmmm")</f>
        <v>April</v>
      </c>
      <c r="AB1523" s="8" t="str">
        <f>TEXT(Table1[[#This Row],[Order Date]],"yyyy")</f>
        <v>2015</v>
      </c>
      <c r="AC1523" s="10">
        <v>42106</v>
      </c>
      <c r="AD1523" s="2">
        <v>8.3879999999999999</v>
      </c>
      <c r="AE1523" s="2">
        <v>12</v>
      </c>
      <c r="AF1523" s="2">
        <v>29.55</v>
      </c>
      <c r="AG1523" s="2">
        <v>89148</v>
      </c>
      <c r="AH1523" s="7" t="str">
        <f>IF(COUNTIF(Returns!$A$2:$A$1635,Orders!AG1523)&gt;0,"Returned","Not Returned")</f>
        <v>Not Returned</v>
      </c>
    </row>
    <row r="1524" spans="5:34" ht="12.75" customHeight="1" thickTop="1" thickBot="1">
      <c r="E1524" s="11">
        <v>25651</v>
      </c>
      <c r="F1524" s="12" t="s">
        <v>106</v>
      </c>
      <c r="G1524" s="12">
        <v>0.03</v>
      </c>
      <c r="H1524" s="12">
        <v>65.989999999999995</v>
      </c>
      <c r="I1524" s="12">
        <v>8.8000000000000007</v>
      </c>
      <c r="J1524" s="12">
        <v>2684</v>
      </c>
      <c r="K1524" s="7" t="str">
        <f>IF(COUNTIF(Table1[Customer ID],Table1[[#This Row],[Customer ID]])&gt;1,"Repeat Customer","One-Time Customer")</f>
        <v>Repeat Customer</v>
      </c>
      <c r="L1524" s="12" t="s">
        <v>2483</v>
      </c>
      <c r="M1524" s="12" t="s">
        <v>49</v>
      </c>
      <c r="N1524" s="12" t="s">
        <v>58</v>
      </c>
      <c r="O1524" s="12" t="s">
        <v>77</v>
      </c>
      <c r="P1524" s="12" t="s">
        <v>78</v>
      </c>
      <c r="Q1524" s="12" t="s">
        <v>59</v>
      </c>
      <c r="R1524" s="12" t="s">
        <v>751</v>
      </c>
      <c r="S1524" s="12">
        <v>0.57999999999999996</v>
      </c>
      <c r="T1524" s="7">
        <f>Table1[[#This Row],[Profit]]/Table1[[#This Row],[Sales]]</f>
        <v>8.0328915467916574E-3</v>
      </c>
      <c r="U1524" s="12" t="s">
        <v>33</v>
      </c>
      <c r="V1524" s="12" t="s">
        <v>136</v>
      </c>
      <c r="W1524" s="12" t="s">
        <v>362</v>
      </c>
      <c r="X1524" s="12" t="s">
        <v>2484</v>
      </c>
      <c r="Y1524" s="12">
        <v>33952</v>
      </c>
      <c r="Z1524" s="13">
        <v>42104</v>
      </c>
      <c r="AA1524" s="14" t="str">
        <f>TEXT(Table1[[#This Row],[Order Date]],"mmmm")</f>
        <v>April</v>
      </c>
      <c r="AB1524" s="8" t="str">
        <f>TEXT(Table1[[#This Row],[Order Date]],"yyyy")</f>
        <v>2015</v>
      </c>
      <c r="AC1524" s="13">
        <v>42104</v>
      </c>
      <c r="AD1524" s="12">
        <v>9.939899999999998</v>
      </c>
      <c r="AE1524" s="12">
        <v>21</v>
      </c>
      <c r="AF1524" s="12">
        <v>1237.4000000000001</v>
      </c>
      <c r="AG1524" s="12">
        <v>89148</v>
      </c>
      <c r="AH1524" s="7" t="str">
        <f>IF(COUNTIF(Returns!$A$2:$A$1635,Orders!AG1524)&gt;0,"Returned","Not Returned")</f>
        <v>Not Returned</v>
      </c>
    </row>
    <row r="1525" spans="5:34" ht="12.75" customHeight="1" thickTop="1" thickBot="1">
      <c r="E1525" s="9">
        <v>21114</v>
      </c>
      <c r="F1525" s="2" t="s">
        <v>25</v>
      </c>
      <c r="G1525" s="2">
        <v>0</v>
      </c>
      <c r="H1525" s="2">
        <v>7.38</v>
      </c>
      <c r="I1525" s="2">
        <v>11.51</v>
      </c>
      <c r="J1525" s="2">
        <v>2685</v>
      </c>
      <c r="K1525" s="7" t="str">
        <f>IF(COUNTIF(Table1[Customer ID],Table1[[#This Row],[Customer ID]])&gt;1,"Repeat Customer","One-Time Customer")</f>
        <v>One-Time Customer</v>
      </c>
      <c r="L1525" s="2" t="s">
        <v>2486</v>
      </c>
      <c r="M1525" s="2" t="s">
        <v>49</v>
      </c>
      <c r="N1525" s="2" t="s">
        <v>58</v>
      </c>
      <c r="O1525" s="2" t="s">
        <v>29</v>
      </c>
      <c r="P1525" s="2" t="s">
        <v>109</v>
      </c>
      <c r="Q1525" s="2" t="s">
        <v>59</v>
      </c>
      <c r="R1525" s="2" t="s">
        <v>2487</v>
      </c>
      <c r="S1525" s="2">
        <v>0.36</v>
      </c>
      <c r="T1525" s="7">
        <f>Table1[[#This Row],[Profit]]/Table1[[#This Row],[Sales]]</f>
        <v>-3.7511904761904757</v>
      </c>
      <c r="U1525" s="2" t="s">
        <v>33</v>
      </c>
      <c r="V1525" s="2" t="s">
        <v>53</v>
      </c>
      <c r="W1525" s="2" t="s">
        <v>71</v>
      </c>
      <c r="X1525" s="2" t="s">
        <v>2488</v>
      </c>
      <c r="Y1525" s="2">
        <v>11803</v>
      </c>
      <c r="Z1525" s="10">
        <v>42098</v>
      </c>
      <c r="AA1525" s="14" t="str">
        <f>TEXT(Table1[[#This Row],[Order Date]],"mmmm")</f>
        <v>April</v>
      </c>
      <c r="AB1525" s="8" t="str">
        <f>TEXT(Table1[[#This Row],[Order Date]],"yyyy")</f>
        <v>2015</v>
      </c>
      <c r="AC1525" s="10">
        <v>42099</v>
      </c>
      <c r="AD1525" s="2">
        <v>-66.170999999999992</v>
      </c>
      <c r="AE1525" s="2">
        <v>2</v>
      </c>
      <c r="AF1525" s="2">
        <v>17.64</v>
      </c>
      <c r="AG1525" s="2">
        <v>89147</v>
      </c>
      <c r="AH1525" s="7" t="str">
        <f>IF(COUNTIF(Returns!$A$2:$A$1635,Orders!AG1525)&gt;0,"Returned","Not Returned")</f>
        <v>Not Returned</v>
      </c>
    </row>
    <row r="1526" spans="5:34" ht="12.75" customHeight="1" thickTop="1" thickBot="1">
      <c r="E1526" s="11">
        <v>23299</v>
      </c>
      <c r="F1526" s="12" t="s">
        <v>47</v>
      </c>
      <c r="G1526" s="12">
        <v>0.09</v>
      </c>
      <c r="H1526" s="12">
        <v>3.75</v>
      </c>
      <c r="I1526" s="12">
        <v>0.5</v>
      </c>
      <c r="J1526" s="12">
        <v>2689</v>
      </c>
      <c r="K1526" s="7" t="str">
        <f>IF(COUNTIF(Table1[Customer ID],Table1[[#This Row],[Customer ID]])&gt;1,"Repeat Customer","One-Time Customer")</f>
        <v>One-Time Customer</v>
      </c>
      <c r="L1526" s="12" t="s">
        <v>2489</v>
      </c>
      <c r="M1526" s="12" t="s">
        <v>49</v>
      </c>
      <c r="N1526" s="12" t="s">
        <v>40</v>
      </c>
      <c r="O1526" s="12" t="s">
        <v>29</v>
      </c>
      <c r="P1526" s="12" t="s">
        <v>134</v>
      </c>
      <c r="Q1526" s="12" t="s">
        <v>59</v>
      </c>
      <c r="R1526" s="12" t="s">
        <v>2490</v>
      </c>
      <c r="S1526" s="12">
        <v>0.37</v>
      </c>
      <c r="T1526" s="7">
        <f>Table1[[#This Row],[Profit]]/Table1[[#This Row],[Sales]]</f>
        <v>0.69</v>
      </c>
      <c r="U1526" s="12" t="s">
        <v>33</v>
      </c>
      <c r="V1526" s="12" t="s">
        <v>53</v>
      </c>
      <c r="W1526" s="12" t="s">
        <v>54</v>
      </c>
      <c r="X1526" s="12" t="s">
        <v>2491</v>
      </c>
      <c r="Y1526" s="12">
        <v>7011</v>
      </c>
      <c r="Z1526" s="13">
        <v>42128</v>
      </c>
      <c r="AA1526" s="14" t="str">
        <f>TEXT(Table1[[#This Row],[Order Date]],"mmmm")</f>
        <v>May</v>
      </c>
      <c r="AB1526" s="8" t="str">
        <f>TEXT(Table1[[#This Row],[Order Date]],"yyyy")</f>
        <v>2015</v>
      </c>
      <c r="AC1526" s="13">
        <v>42130</v>
      </c>
      <c r="AD1526" s="12">
        <v>51.218699999999998</v>
      </c>
      <c r="AE1526" s="12">
        <v>21</v>
      </c>
      <c r="AF1526" s="12">
        <v>74.23</v>
      </c>
      <c r="AG1526" s="12">
        <v>90624</v>
      </c>
      <c r="AH1526" s="7" t="str">
        <f>IF(COUNTIF(Returns!$A$2:$A$1635,Orders!AG1526)&gt;0,"Returned","Not Returned")</f>
        <v>Not Returned</v>
      </c>
    </row>
    <row r="1527" spans="5:34" ht="12.75" customHeight="1" thickTop="1" thickBot="1">
      <c r="E1527" s="9">
        <v>23298</v>
      </c>
      <c r="F1527" s="2" t="s">
        <v>47</v>
      </c>
      <c r="G1527" s="2">
        <v>0.01</v>
      </c>
      <c r="H1527" s="2">
        <v>30.98</v>
      </c>
      <c r="I1527" s="2">
        <v>9.18</v>
      </c>
      <c r="J1527" s="2">
        <v>2693</v>
      </c>
      <c r="K1527" s="7" t="str">
        <f>IF(COUNTIF(Table1[Customer ID],Table1[[#This Row],[Customer ID]])&gt;1,"Repeat Customer","One-Time Customer")</f>
        <v>One-Time Customer</v>
      </c>
      <c r="L1527" s="2" t="s">
        <v>2492</v>
      </c>
      <c r="M1527" s="2" t="s">
        <v>49</v>
      </c>
      <c r="N1527" s="2" t="s">
        <v>40</v>
      </c>
      <c r="O1527" s="2" t="s">
        <v>29</v>
      </c>
      <c r="P1527" s="2" t="s">
        <v>93</v>
      </c>
      <c r="Q1527" s="2" t="s">
        <v>59</v>
      </c>
      <c r="R1527" s="2" t="s">
        <v>2357</v>
      </c>
      <c r="S1527" s="2">
        <v>0.4</v>
      </c>
      <c r="T1527" s="7">
        <f>Table1[[#This Row],[Profit]]/Table1[[#This Row],[Sales]]</f>
        <v>0.60662319233406148</v>
      </c>
      <c r="U1527" s="2" t="s">
        <v>33</v>
      </c>
      <c r="V1527" s="2" t="s">
        <v>53</v>
      </c>
      <c r="W1527" s="2" t="s">
        <v>149</v>
      </c>
      <c r="X1527" s="2" t="s">
        <v>1104</v>
      </c>
      <c r="Y1527" s="2">
        <v>5201</v>
      </c>
      <c r="Z1527" s="10">
        <v>42128</v>
      </c>
      <c r="AA1527" s="14" t="str">
        <f>TEXT(Table1[[#This Row],[Order Date]],"mmmm")</f>
        <v>May</v>
      </c>
      <c r="AB1527" s="8" t="str">
        <f>TEXT(Table1[[#This Row],[Order Date]],"yyyy")</f>
        <v>2015</v>
      </c>
      <c r="AC1527" s="10">
        <v>42128</v>
      </c>
      <c r="AD1527" s="2">
        <v>380.46800000000002</v>
      </c>
      <c r="AE1527" s="2">
        <v>20</v>
      </c>
      <c r="AF1527" s="2">
        <v>627.19000000000005</v>
      </c>
      <c r="AG1527" s="2">
        <v>90624</v>
      </c>
      <c r="AH1527" s="7" t="str">
        <f>IF(COUNTIF(Returns!$A$2:$A$1635,Orders!AG1527)&gt;0,"Returned","Not Returned")</f>
        <v>Not Returned</v>
      </c>
    </row>
    <row r="1528" spans="5:34" ht="12.75" customHeight="1" thickTop="1" thickBot="1">
      <c r="E1528" s="11">
        <v>18354</v>
      </c>
      <c r="F1528" s="12" t="s">
        <v>47</v>
      </c>
      <c r="G1528" s="12">
        <v>0.05</v>
      </c>
      <c r="H1528" s="12">
        <v>107.53</v>
      </c>
      <c r="I1528" s="12">
        <v>5.81</v>
      </c>
      <c r="J1528" s="12">
        <v>2696</v>
      </c>
      <c r="K1528" s="7" t="str">
        <f>IF(COUNTIF(Table1[Customer ID],Table1[[#This Row],[Customer ID]])&gt;1,"Repeat Customer","One-Time Customer")</f>
        <v>One-Time Customer</v>
      </c>
      <c r="L1528" s="12" t="s">
        <v>2493</v>
      </c>
      <c r="M1528" s="12" t="s">
        <v>49</v>
      </c>
      <c r="N1528" s="12" t="s">
        <v>40</v>
      </c>
      <c r="O1528" s="12" t="s">
        <v>41</v>
      </c>
      <c r="P1528" s="12" t="s">
        <v>50</v>
      </c>
      <c r="Q1528" s="12" t="s">
        <v>86</v>
      </c>
      <c r="R1528" s="12" t="s">
        <v>1653</v>
      </c>
      <c r="S1528" s="12">
        <v>0.65</v>
      </c>
      <c r="T1528" s="7">
        <f>Table1[[#This Row],[Profit]]/Table1[[#This Row],[Sales]]</f>
        <v>-0.14588853357697582</v>
      </c>
      <c r="U1528" s="12" t="s">
        <v>33</v>
      </c>
      <c r="V1528" s="12" t="s">
        <v>136</v>
      </c>
      <c r="W1528" s="12" t="s">
        <v>1278</v>
      </c>
      <c r="X1528" s="12" t="s">
        <v>2494</v>
      </c>
      <c r="Y1528" s="12">
        <v>35401</v>
      </c>
      <c r="Z1528" s="13">
        <v>42068</v>
      </c>
      <c r="AA1528" s="14" t="str">
        <f>TEXT(Table1[[#This Row],[Order Date]],"mmmm")</f>
        <v>March</v>
      </c>
      <c r="AB1528" s="8" t="str">
        <f>TEXT(Table1[[#This Row],[Order Date]],"yyyy")</f>
        <v>2015</v>
      </c>
      <c r="AC1528" s="13">
        <v>42069</v>
      </c>
      <c r="AD1528" s="12">
        <v>-89.418000000000006</v>
      </c>
      <c r="AE1528" s="12">
        <v>6</v>
      </c>
      <c r="AF1528" s="12">
        <v>612.91999999999996</v>
      </c>
      <c r="AG1528" s="12">
        <v>87676</v>
      </c>
      <c r="AH1528" s="7" t="str">
        <f>IF(COUNTIF(Returns!$A$2:$A$1635,Orders!AG1528)&gt;0,"Returned","Not Returned")</f>
        <v>Not Returned</v>
      </c>
    </row>
    <row r="1529" spans="5:34" ht="12.75" customHeight="1" thickTop="1" thickBot="1">
      <c r="E1529" s="9">
        <v>19506</v>
      </c>
      <c r="F1529" s="2" t="s">
        <v>47</v>
      </c>
      <c r="G1529" s="2">
        <v>0.04</v>
      </c>
      <c r="H1529" s="2">
        <v>1.74</v>
      </c>
      <c r="I1529" s="2">
        <v>4.08</v>
      </c>
      <c r="J1529" s="2">
        <v>2697</v>
      </c>
      <c r="K1529" s="7" t="str">
        <f>IF(COUNTIF(Table1[Customer ID],Table1[[#This Row],[Customer ID]])&gt;1,"Repeat Customer","One-Time Customer")</f>
        <v>Repeat Customer</v>
      </c>
      <c r="L1529" s="2" t="s">
        <v>2495</v>
      </c>
      <c r="M1529" s="2" t="s">
        <v>49</v>
      </c>
      <c r="N1529" s="2" t="s">
        <v>28</v>
      </c>
      <c r="O1529" s="2" t="s">
        <v>41</v>
      </c>
      <c r="P1529" s="2" t="s">
        <v>50</v>
      </c>
      <c r="Q1529" s="2" t="s">
        <v>51</v>
      </c>
      <c r="R1529" s="2" t="s">
        <v>219</v>
      </c>
      <c r="S1529" s="2">
        <v>0.53</v>
      </c>
      <c r="T1529" s="7">
        <f>Table1[[#This Row],[Profit]]/Table1[[#This Row],[Sales]]</f>
        <v>0.31815680880330122</v>
      </c>
      <c r="U1529" s="2" t="s">
        <v>33</v>
      </c>
      <c r="V1529" s="2" t="s">
        <v>136</v>
      </c>
      <c r="W1529" s="2" t="s">
        <v>1278</v>
      </c>
      <c r="X1529" s="2" t="s">
        <v>2496</v>
      </c>
      <c r="Y1529" s="2">
        <v>35216</v>
      </c>
      <c r="Z1529" s="10">
        <v>42058</v>
      </c>
      <c r="AA1529" s="14" t="str">
        <f>TEXT(Table1[[#This Row],[Order Date]],"mmmm")</f>
        <v>February</v>
      </c>
      <c r="AB1529" s="8" t="str">
        <f>TEXT(Table1[[#This Row],[Order Date]],"yyyy")</f>
        <v>2015</v>
      </c>
      <c r="AC1529" s="10">
        <v>42060</v>
      </c>
      <c r="AD1529" s="2">
        <v>9.2519999999999989</v>
      </c>
      <c r="AE1529" s="2">
        <v>16</v>
      </c>
      <c r="AF1529" s="2">
        <v>29.08</v>
      </c>
      <c r="AG1529" s="2">
        <v>87678</v>
      </c>
      <c r="AH1529" s="7" t="str">
        <f>IF(COUNTIF(Returns!$A$2:$A$1635,Orders!AG1529)&gt;0,"Returned","Not Returned")</f>
        <v>Not Returned</v>
      </c>
    </row>
    <row r="1530" spans="5:34" ht="12.75" customHeight="1" thickTop="1" thickBot="1">
      <c r="E1530" s="11">
        <v>19507</v>
      </c>
      <c r="F1530" s="12" t="s">
        <v>47</v>
      </c>
      <c r="G1530" s="12">
        <v>0.01</v>
      </c>
      <c r="H1530" s="12">
        <v>119.99</v>
      </c>
      <c r="I1530" s="12">
        <v>56.14</v>
      </c>
      <c r="J1530" s="12">
        <v>2697</v>
      </c>
      <c r="K1530" s="7" t="str">
        <f>IF(COUNTIF(Table1[Customer ID],Table1[[#This Row],[Customer ID]])&gt;1,"Repeat Customer","One-Time Customer")</f>
        <v>Repeat Customer</v>
      </c>
      <c r="L1530" s="12" t="s">
        <v>2495</v>
      </c>
      <c r="M1530" s="12" t="s">
        <v>39</v>
      </c>
      <c r="N1530" s="12" t="s">
        <v>28</v>
      </c>
      <c r="O1530" s="12" t="s">
        <v>77</v>
      </c>
      <c r="P1530" s="12" t="s">
        <v>85</v>
      </c>
      <c r="Q1530" s="12" t="s">
        <v>121</v>
      </c>
      <c r="R1530" s="12" t="s">
        <v>318</v>
      </c>
      <c r="S1530" s="12">
        <v>0.39</v>
      </c>
      <c r="T1530" s="7">
        <f>Table1[[#This Row],[Profit]]/Table1[[#This Row],[Sales]]</f>
        <v>-0.46585304155948265</v>
      </c>
      <c r="U1530" s="12" t="s">
        <v>33</v>
      </c>
      <c r="V1530" s="12" t="s">
        <v>136</v>
      </c>
      <c r="W1530" s="12" t="s">
        <v>1278</v>
      </c>
      <c r="X1530" s="12" t="s">
        <v>2496</v>
      </c>
      <c r="Y1530" s="12">
        <v>35216</v>
      </c>
      <c r="Z1530" s="13">
        <v>42058</v>
      </c>
      <c r="AA1530" s="14" t="str">
        <f>TEXT(Table1[[#This Row],[Order Date]],"mmmm")</f>
        <v>February</v>
      </c>
      <c r="AB1530" s="8" t="str">
        <f>TEXT(Table1[[#This Row],[Order Date]],"yyyy")</f>
        <v>2015</v>
      </c>
      <c r="AC1530" s="13">
        <v>42059</v>
      </c>
      <c r="AD1530" s="12">
        <v>-1197.0419999999999</v>
      </c>
      <c r="AE1530" s="12">
        <v>21</v>
      </c>
      <c r="AF1530" s="12">
        <v>2569.5700000000002</v>
      </c>
      <c r="AG1530" s="12">
        <v>87678</v>
      </c>
      <c r="AH1530" s="7" t="str">
        <f>IF(COUNTIF(Returns!$A$2:$A$1635,Orders!AG1530)&gt;0,"Returned","Not Returned")</f>
        <v>Not Returned</v>
      </c>
    </row>
    <row r="1531" spans="5:34" ht="15" thickTop="1" thickBot="1">
      <c r="E1531" s="9">
        <v>21580</v>
      </c>
      <c r="F1531" s="2" t="s">
        <v>47</v>
      </c>
      <c r="G1531" s="2">
        <v>0.06</v>
      </c>
      <c r="H1531" s="2">
        <v>4.9800000000000004</v>
      </c>
      <c r="I1531" s="2">
        <v>4.95</v>
      </c>
      <c r="J1531" s="2">
        <v>2699</v>
      </c>
      <c r="K1531" s="7" t="str">
        <f>IF(COUNTIF(Table1[Customer ID],Table1[[#This Row],[Customer ID]])&gt;1,"Repeat Customer","One-Time Customer")</f>
        <v>Repeat Customer</v>
      </c>
      <c r="L1531" s="2" t="s">
        <v>2497</v>
      </c>
      <c r="M1531" s="2" t="s">
        <v>49</v>
      </c>
      <c r="N1531" s="2" t="s">
        <v>28</v>
      </c>
      <c r="O1531" s="2" t="s">
        <v>29</v>
      </c>
      <c r="P1531" s="2" t="s">
        <v>109</v>
      </c>
      <c r="Q1531" s="2" t="s">
        <v>59</v>
      </c>
      <c r="R1531" s="2" t="s">
        <v>2498</v>
      </c>
      <c r="S1531" s="2">
        <v>0.37</v>
      </c>
      <c r="T1531" s="7">
        <f>Table1[[#This Row],[Profit]]/Table1[[#This Row],[Sales]]</f>
        <v>-1.3067983289023928</v>
      </c>
      <c r="U1531" s="2" t="s">
        <v>33</v>
      </c>
      <c r="V1531" s="2" t="s">
        <v>34</v>
      </c>
      <c r="W1531" s="2" t="s">
        <v>378</v>
      </c>
      <c r="X1531" s="2" t="s">
        <v>2499</v>
      </c>
      <c r="Y1531" s="2">
        <v>86442</v>
      </c>
      <c r="Z1531" s="10">
        <v>42146</v>
      </c>
      <c r="AA1531" s="14" t="str">
        <f>TEXT(Table1[[#This Row],[Order Date]],"mmmm")</f>
        <v>May</v>
      </c>
      <c r="AB1531" s="8" t="str">
        <f>TEXT(Table1[[#This Row],[Order Date]],"yyyy")</f>
        <v>2015</v>
      </c>
      <c r="AC1531" s="10">
        <v>42148</v>
      </c>
      <c r="AD1531" s="2">
        <v>-103.224</v>
      </c>
      <c r="AE1531" s="2">
        <v>16</v>
      </c>
      <c r="AF1531" s="2">
        <v>78.989999999999995</v>
      </c>
      <c r="AG1531" s="2">
        <v>87677</v>
      </c>
      <c r="AH1531" s="7" t="str">
        <f>IF(COUNTIF(Returns!$A$2:$A$1635,Orders!AG1531)&gt;0,"Returned","Not Returned")</f>
        <v>Not Returned</v>
      </c>
    </row>
    <row r="1532" spans="5:34" ht="15" thickTop="1" thickBot="1">
      <c r="E1532" s="11">
        <v>20983</v>
      </c>
      <c r="F1532" s="12" t="s">
        <v>37</v>
      </c>
      <c r="G1532" s="12">
        <v>0.04</v>
      </c>
      <c r="H1532" s="12">
        <v>70.98</v>
      </c>
      <c r="I1532" s="12">
        <v>26.74</v>
      </c>
      <c r="J1532" s="12">
        <v>2699</v>
      </c>
      <c r="K1532" s="7" t="str">
        <f>IF(COUNTIF(Table1[Customer ID],Table1[[#This Row],[Customer ID]])&gt;1,"Repeat Customer","One-Time Customer")</f>
        <v>Repeat Customer</v>
      </c>
      <c r="L1532" s="12" t="s">
        <v>2497</v>
      </c>
      <c r="M1532" s="12" t="s">
        <v>39</v>
      </c>
      <c r="N1532" s="12" t="s">
        <v>28</v>
      </c>
      <c r="O1532" s="12" t="s">
        <v>41</v>
      </c>
      <c r="P1532" s="12" t="s">
        <v>191</v>
      </c>
      <c r="Q1532" s="12" t="s">
        <v>121</v>
      </c>
      <c r="R1532" s="12" t="s">
        <v>2500</v>
      </c>
      <c r="S1532" s="12">
        <v>0.6</v>
      </c>
      <c r="T1532" s="7">
        <f>Table1[[#This Row],[Profit]]/Table1[[#This Row],[Sales]]</f>
        <v>-6.2905606802791877E-2</v>
      </c>
      <c r="U1532" s="12" t="s">
        <v>33</v>
      </c>
      <c r="V1532" s="12" t="s">
        <v>34</v>
      </c>
      <c r="W1532" s="12" t="s">
        <v>378</v>
      </c>
      <c r="X1532" s="12" t="s">
        <v>2499</v>
      </c>
      <c r="Y1532" s="12">
        <v>86442</v>
      </c>
      <c r="Z1532" s="13">
        <v>42102</v>
      </c>
      <c r="AA1532" s="14" t="str">
        <f>TEXT(Table1[[#This Row],[Order Date]],"mmmm")</f>
        <v>April</v>
      </c>
      <c r="AB1532" s="8" t="str">
        <f>TEXT(Table1[[#This Row],[Order Date]],"yyyy")</f>
        <v>2015</v>
      </c>
      <c r="AC1532" s="13">
        <v>42104</v>
      </c>
      <c r="AD1532" s="12">
        <v>-84.628799999999998</v>
      </c>
      <c r="AE1532" s="12">
        <v>19</v>
      </c>
      <c r="AF1532" s="12">
        <v>1345.33</v>
      </c>
      <c r="AG1532" s="12">
        <v>87679</v>
      </c>
      <c r="AH1532" s="7" t="str">
        <f>IF(COUNTIF(Returns!$A$2:$A$1635,Orders!AG1532)&gt;0,"Returned","Not Returned")</f>
        <v>Not Returned</v>
      </c>
    </row>
    <row r="1533" spans="5:34" ht="12.75" customHeight="1" thickTop="1" thickBot="1">
      <c r="E1533" s="9">
        <v>24151</v>
      </c>
      <c r="F1533" s="2" t="s">
        <v>47</v>
      </c>
      <c r="G1533" s="2">
        <v>0.06</v>
      </c>
      <c r="H1533" s="2">
        <v>3.6</v>
      </c>
      <c r="I1533" s="2">
        <v>2.2000000000000002</v>
      </c>
      <c r="J1533" s="2">
        <v>2704</v>
      </c>
      <c r="K1533" s="7" t="str">
        <f>IF(COUNTIF(Table1[Customer ID],Table1[[#This Row],[Customer ID]])&gt;1,"Repeat Customer","One-Time Customer")</f>
        <v>Repeat Customer</v>
      </c>
      <c r="L1533" s="2" t="s">
        <v>2501</v>
      </c>
      <c r="M1533" s="2" t="s">
        <v>49</v>
      </c>
      <c r="N1533" s="2" t="s">
        <v>114</v>
      </c>
      <c r="O1533" s="2" t="s">
        <v>29</v>
      </c>
      <c r="P1533" s="2" t="s">
        <v>93</v>
      </c>
      <c r="Q1533" s="2" t="s">
        <v>31</v>
      </c>
      <c r="R1533" s="2" t="s">
        <v>1669</v>
      </c>
      <c r="S1533" s="2">
        <v>0.39</v>
      </c>
      <c r="T1533" s="7">
        <f>Table1[[#This Row],[Profit]]/Table1[[#This Row],[Sales]]</f>
        <v>181.41159973666888</v>
      </c>
      <c r="U1533" s="2" t="s">
        <v>33</v>
      </c>
      <c r="V1533" s="2" t="s">
        <v>136</v>
      </c>
      <c r="W1533" s="2" t="s">
        <v>362</v>
      </c>
      <c r="X1533" s="2" t="s">
        <v>2502</v>
      </c>
      <c r="Y1533" s="2">
        <v>32503</v>
      </c>
      <c r="Z1533" s="10">
        <v>42124</v>
      </c>
      <c r="AA1533" s="14" t="str">
        <f>TEXT(Table1[[#This Row],[Order Date]],"mmmm")</f>
        <v>April</v>
      </c>
      <c r="AB1533" s="8" t="str">
        <f>TEXT(Table1[[#This Row],[Order Date]],"yyyy")</f>
        <v>2015</v>
      </c>
      <c r="AC1533" s="10">
        <v>42126</v>
      </c>
      <c r="AD1533" s="2">
        <v>2755.6422000000002</v>
      </c>
      <c r="AE1533" s="2">
        <v>4</v>
      </c>
      <c r="AF1533" s="2">
        <v>15.19</v>
      </c>
      <c r="AG1533" s="2">
        <v>91407</v>
      </c>
      <c r="AH1533" s="7" t="str">
        <f>IF(COUNTIF(Returns!$A$2:$A$1635,Orders!AG1533)&gt;0,"Returned","Not Returned")</f>
        <v>Not Returned</v>
      </c>
    </row>
    <row r="1534" spans="5:34" ht="12.75" customHeight="1" thickTop="1" thickBot="1">
      <c r="E1534" s="11">
        <v>21979</v>
      </c>
      <c r="F1534" s="12" t="s">
        <v>106</v>
      </c>
      <c r="G1534" s="12">
        <v>0.03</v>
      </c>
      <c r="H1534" s="12">
        <v>13.48</v>
      </c>
      <c r="I1534" s="12">
        <v>4.51</v>
      </c>
      <c r="J1534" s="12">
        <v>2704</v>
      </c>
      <c r="K1534" s="7" t="str">
        <f>IF(COUNTIF(Table1[Customer ID],Table1[[#This Row],[Customer ID]])&gt;1,"Repeat Customer","One-Time Customer")</f>
        <v>Repeat Customer</v>
      </c>
      <c r="L1534" s="12" t="s">
        <v>2501</v>
      </c>
      <c r="M1534" s="12" t="s">
        <v>27</v>
      </c>
      <c r="N1534" s="12" t="s">
        <v>114</v>
      </c>
      <c r="O1534" s="12" t="s">
        <v>29</v>
      </c>
      <c r="P1534" s="12" t="s">
        <v>141</v>
      </c>
      <c r="Q1534" s="12" t="s">
        <v>59</v>
      </c>
      <c r="R1534" s="12" t="s">
        <v>2503</v>
      </c>
      <c r="S1534" s="12">
        <v>0.59</v>
      </c>
      <c r="T1534" s="7">
        <f>Table1[[#This Row],[Profit]]/Table1[[#This Row],[Sales]]</f>
        <v>-4.3035468145906881</v>
      </c>
      <c r="U1534" s="12" t="s">
        <v>33</v>
      </c>
      <c r="V1534" s="12" t="s">
        <v>136</v>
      </c>
      <c r="W1534" s="12" t="s">
        <v>362</v>
      </c>
      <c r="X1534" s="12" t="s">
        <v>2502</v>
      </c>
      <c r="Y1534" s="12">
        <v>32503</v>
      </c>
      <c r="Z1534" s="13">
        <v>42124</v>
      </c>
      <c r="AA1534" s="14" t="str">
        <f>TEXT(Table1[[#This Row],[Order Date]],"mmmm")</f>
        <v>April</v>
      </c>
      <c r="AB1534" s="8" t="str">
        <f>TEXT(Table1[[#This Row],[Order Date]],"yyyy")</f>
        <v>2015</v>
      </c>
      <c r="AC1534" s="13">
        <v>42128</v>
      </c>
      <c r="AD1534" s="12">
        <v>-256.01800000000003</v>
      </c>
      <c r="AE1534" s="12">
        <v>4</v>
      </c>
      <c r="AF1534" s="12">
        <v>59.49</v>
      </c>
      <c r="AG1534" s="12">
        <v>91408</v>
      </c>
      <c r="AH1534" s="7" t="str">
        <f>IF(COUNTIF(Returns!$A$2:$A$1635,Orders!AG1534)&gt;0,"Returned","Not Returned")</f>
        <v>Not Returned</v>
      </c>
    </row>
    <row r="1535" spans="5:34" ht="12.75" customHeight="1" thickTop="1" thickBot="1">
      <c r="E1535" s="9">
        <v>18898</v>
      </c>
      <c r="F1535" s="2" t="s">
        <v>56</v>
      </c>
      <c r="G1535" s="2">
        <v>7.0000000000000007E-2</v>
      </c>
      <c r="H1535" s="2">
        <v>60.97</v>
      </c>
      <c r="I1535" s="2">
        <v>4.5</v>
      </c>
      <c r="J1535" s="2">
        <v>2709</v>
      </c>
      <c r="K1535" s="7" t="str">
        <f>IF(COUNTIF(Table1[Customer ID],Table1[[#This Row],[Customer ID]])&gt;1,"Repeat Customer","One-Time Customer")</f>
        <v>Repeat Customer</v>
      </c>
      <c r="L1535" s="2" t="s">
        <v>2504</v>
      </c>
      <c r="M1535" s="2" t="s">
        <v>49</v>
      </c>
      <c r="N1535" s="2" t="s">
        <v>114</v>
      </c>
      <c r="O1535" s="2" t="s">
        <v>29</v>
      </c>
      <c r="P1535" s="2" t="s">
        <v>257</v>
      </c>
      <c r="Q1535" s="2" t="s">
        <v>59</v>
      </c>
      <c r="R1535" s="2" t="s">
        <v>2132</v>
      </c>
      <c r="S1535" s="2">
        <v>0.56000000000000005</v>
      </c>
      <c r="T1535" s="7">
        <f>Table1[[#This Row],[Profit]]/Table1[[#This Row],[Sales]]</f>
        <v>-0.72216459197786997</v>
      </c>
      <c r="U1535" s="2" t="s">
        <v>33</v>
      </c>
      <c r="V1535" s="2" t="s">
        <v>53</v>
      </c>
      <c r="W1535" s="2" t="s">
        <v>415</v>
      </c>
      <c r="X1535" s="2" t="s">
        <v>2505</v>
      </c>
      <c r="Y1535" s="2">
        <v>21042</v>
      </c>
      <c r="Z1535" s="10">
        <v>42152</v>
      </c>
      <c r="AA1535" s="14" t="str">
        <f>TEXT(Table1[[#This Row],[Order Date]],"mmmm")</f>
        <v>May</v>
      </c>
      <c r="AB1535" s="8" t="str">
        <f>TEXT(Table1[[#This Row],[Order Date]],"yyyy")</f>
        <v>2015</v>
      </c>
      <c r="AC1535" s="10">
        <v>42154</v>
      </c>
      <c r="AD1535" s="2">
        <v>-41.77</v>
      </c>
      <c r="AE1535" s="2">
        <v>1</v>
      </c>
      <c r="AF1535" s="2">
        <v>57.84</v>
      </c>
      <c r="AG1535" s="2">
        <v>89240</v>
      </c>
      <c r="AH1535" s="7" t="str">
        <f>IF(COUNTIF(Returns!$A$2:$A$1635,Orders!AG1535)&gt;0,"Returned","Not Returned")</f>
        <v>Not Returned</v>
      </c>
    </row>
    <row r="1536" spans="5:34" ht="12.75" customHeight="1" thickTop="1" thickBot="1">
      <c r="E1536" s="11">
        <v>18899</v>
      </c>
      <c r="F1536" s="12" t="s">
        <v>56</v>
      </c>
      <c r="G1536" s="12">
        <v>0</v>
      </c>
      <c r="H1536" s="12">
        <v>90.98</v>
      </c>
      <c r="I1536" s="12">
        <v>56.2</v>
      </c>
      <c r="J1536" s="12">
        <v>2709</v>
      </c>
      <c r="K1536" s="7" t="str">
        <f>IF(COUNTIF(Table1[Customer ID],Table1[[#This Row],[Customer ID]])&gt;1,"Repeat Customer","One-Time Customer")</f>
        <v>Repeat Customer</v>
      </c>
      <c r="L1536" s="12" t="s">
        <v>2504</v>
      </c>
      <c r="M1536" s="12" t="s">
        <v>49</v>
      </c>
      <c r="N1536" s="12" t="s">
        <v>114</v>
      </c>
      <c r="O1536" s="12" t="s">
        <v>41</v>
      </c>
      <c r="P1536" s="12" t="s">
        <v>50</v>
      </c>
      <c r="Q1536" s="12" t="s">
        <v>86</v>
      </c>
      <c r="R1536" s="12" t="s">
        <v>1061</v>
      </c>
      <c r="S1536" s="12">
        <v>0.74</v>
      </c>
      <c r="T1536" s="7">
        <f>Table1[[#This Row],[Profit]]/Table1[[#This Row],[Sales]]</f>
        <v>-0.71130173737997204</v>
      </c>
      <c r="U1536" s="12" t="s">
        <v>33</v>
      </c>
      <c r="V1536" s="12" t="s">
        <v>53</v>
      </c>
      <c r="W1536" s="12" t="s">
        <v>415</v>
      </c>
      <c r="X1536" s="12" t="s">
        <v>2505</v>
      </c>
      <c r="Y1536" s="12">
        <v>21042</v>
      </c>
      <c r="Z1536" s="13">
        <v>42152</v>
      </c>
      <c r="AA1536" s="14" t="str">
        <f>TEXT(Table1[[#This Row],[Order Date]],"mmmm")</f>
        <v>May</v>
      </c>
      <c r="AB1536" s="8" t="str">
        <f>TEXT(Table1[[#This Row],[Order Date]],"yyyy")</f>
        <v>2015</v>
      </c>
      <c r="AC1536" s="13">
        <v>42154</v>
      </c>
      <c r="AD1536" s="12">
        <v>-1014.11</v>
      </c>
      <c r="AE1536" s="12">
        <v>15</v>
      </c>
      <c r="AF1536" s="12">
        <v>1425.71</v>
      </c>
      <c r="AG1536" s="12">
        <v>89240</v>
      </c>
      <c r="AH1536" s="7" t="str">
        <f>IF(COUNTIF(Returns!$A$2:$A$1635,Orders!AG1536)&gt;0,"Returned","Not Returned")</f>
        <v>Not Returned</v>
      </c>
    </row>
    <row r="1537" spans="5:34" ht="12.75" customHeight="1" thickTop="1" thickBot="1">
      <c r="E1537" s="9">
        <v>18855</v>
      </c>
      <c r="F1537" s="2" t="s">
        <v>47</v>
      </c>
      <c r="G1537" s="2">
        <v>7.0000000000000007E-2</v>
      </c>
      <c r="H1537" s="2">
        <v>2.88</v>
      </c>
      <c r="I1537" s="2">
        <v>0.5</v>
      </c>
      <c r="J1537" s="2">
        <v>2713</v>
      </c>
      <c r="K1537" s="7" t="str">
        <f>IF(COUNTIF(Table1[Customer ID],Table1[[#This Row],[Customer ID]])&gt;1,"Repeat Customer","One-Time Customer")</f>
        <v>Repeat Customer</v>
      </c>
      <c r="L1537" s="2" t="s">
        <v>2506</v>
      </c>
      <c r="M1537" s="2" t="s">
        <v>49</v>
      </c>
      <c r="N1537" s="2" t="s">
        <v>28</v>
      </c>
      <c r="O1537" s="2" t="s">
        <v>29</v>
      </c>
      <c r="P1537" s="2" t="s">
        <v>134</v>
      </c>
      <c r="Q1537" s="2" t="s">
        <v>59</v>
      </c>
      <c r="R1537" s="2" t="s">
        <v>2507</v>
      </c>
      <c r="S1537" s="2">
        <v>0.39</v>
      </c>
      <c r="T1537" s="7">
        <f>Table1[[#This Row],[Profit]]/Table1[[#This Row],[Sales]]</f>
        <v>0.69</v>
      </c>
      <c r="U1537" s="2" t="s">
        <v>33</v>
      </c>
      <c r="V1537" s="2" t="s">
        <v>61</v>
      </c>
      <c r="W1537" s="2" t="s">
        <v>300</v>
      </c>
      <c r="X1537" s="2" t="s">
        <v>2508</v>
      </c>
      <c r="Y1537" s="2">
        <v>49001</v>
      </c>
      <c r="Z1537" s="10">
        <v>42176</v>
      </c>
      <c r="AA1537" s="14" t="str">
        <f>TEXT(Table1[[#This Row],[Order Date]],"mmmm")</f>
        <v>June</v>
      </c>
      <c r="AB1537" s="8" t="str">
        <f>TEXT(Table1[[#This Row],[Order Date]],"yyyy")</f>
        <v>2015</v>
      </c>
      <c r="AC1537" s="10">
        <v>42179</v>
      </c>
      <c r="AD1537" s="2">
        <v>17.429400000000001</v>
      </c>
      <c r="AE1537" s="2">
        <v>9</v>
      </c>
      <c r="AF1537" s="2">
        <v>25.26</v>
      </c>
      <c r="AG1537" s="2">
        <v>88701</v>
      </c>
      <c r="AH1537" s="7" t="str">
        <f>IF(COUNTIF(Returns!$A$2:$A$1635,Orders!AG1537)&gt;0,"Returned","Not Returned")</f>
        <v>Not Returned</v>
      </c>
    </row>
    <row r="1538" spans="5:34" ht="12.75" customHeight="1" thickTop="1" thickBot="1">
      <c r="E1538" s="11">
        <v>18856</v>
      </c>
      <c r="F1538" s="12" t="s">
        <v>47</v>
      </c>
      <c r="G1538" s="12">
        <v>0.03</v>
      </c>
      <c r="H1538" s="12">
        <v>348.21</v>
      </c>
      <c r="I1538" s="12">
        <v>40.19</v>
      </c>
      <c r="J1538" s="12">
        <v>2713</v>
      </c>
      <c r="K1538" s="7" t="str">
        <f>IF(COUNTIF(Table1[Customer ID],Table1[[#This Row],[Customer ID]])&gt;1,"Repeat Customer","One-Time Customer")</f>
        <v>Repeat Customer</v>
      </c>
      <c r="L1538" s="12" t="s">
        <v>2506</v>
      </c>
      <c r="M1538" s="12" t="s">
        <v>39</v>
      </c>
      <c r="N1538" s="12" t="s">
        <v>28</v>
      </c>
      <c r="O1538" s="12" t="s">
        <v>41</v>
      </c>
      <c r="P1538" s="12" t="s">
        <v>152</v>
      </c>
      <c r="Q1538" s="12" t="s">
        <v>121</v>
      </c>
      <c r="R1538" s="12" t="s">
        <v>1572</v>
      </c>
      <c r="S1538" s="12">
        <v>0.62</v>
      </c>
      <c r="T1538" s="7">
        <f>Table1[[#This Row],[Profit]]/Table1[[#This Row],[Sales]]</f>
        <v>-0.24297652684199092</v>
      </c>
      <c r="U1538" s="12" t="s">
        <v>33</v>
      </c>
      <c r="V1538" s="12" t="s">
        <v>61</v>
      </c>
      <c r="W1538" s="12" t="s">
        <v>300</v>
      </c>
      <c r="X1538" s="12" t="s">
        <v>2508</v>
      </c>
      <c r="Y1538" s="12">
        <v>49001</v>
      </c>
      <c r="Z1538" s="13">
        <v>42176</v>
      </c>
      <c r="AA1538" s="14" t="str">
        <f>TEXT(Table1[[#This Row],[Order Date]],"mmmm")</f>
        <v>June</v>
      </c>
      <c r="AB1538" s="8" t="str">
        <f>TEXT(Table1[[#This Row],[Order Date]],"yyyy")</f>
        <v>2015</v>
      </c>
      <c r="AC1538" s="13">
        <v>42177</v>
      </c>
      <c r="AD1538" s="12">
        <v>-178.86960000000002</v>
      </c>
      <c r="AE1538" s="12">
        <v>2</v>
      </c>
      <c r="AF1538" s="12">
        <v>736.16</v>
      </c>
      <c r="AG1538" s="12">
        <v>88701</v>
      </c>
      <c r="AH1538" s="7" t="str">
        <f>IF(COUNTIF(Returns!$A$2:$A$1635,Orders!AG1538)&gt;0,"Returned","Not Returned")</f>
        <v>Not Returned</v>
      </c>
    </row>
    <row r="1539" spans="5:34" ht="12.75" customHeight="1" thickTop="1" thickBot="1">
      <c r="E1539" s="9">
        <v>21690</v>
      </c>
      <c r="F1539" s="2" t="s">
        <v>106</v>
      </c>
      <c r="G1539" s="2">
        <v>0.01</v>
      </c>
      <c r="H1539" s="2">
        <v>29.89</v>
      </c>
      <c r="I1539" s="2">
        <v>1.99</v>
      </c>
      <c r="J1539" s="2">
        <v>2715</v>
      </c>
      <c r="K1539" s="7" t="str">
        <f>IF(COUNTIF(Table1[Customer ID],Table1[[#This Row],[Customer ID]])&gt;1,"Repeat Customer","One-Time Customer")</f>
        <v>One-Time Customer</v>
      </c>
      <c r="L1539" s="2" t="s">
        <v>2509</v>
      </c>
      <c r="M1539" s="2" t="s">
        <v>49</v>
      </c>
      <c r="N1539" s="2" t="s">
        <v>28</v>
      </c>
      <c r="O1539" s="2" t="s">
        <v>77</v>
      </c>
      <c r="P1539" s="2" t="s">
        <v>180</v>
      </c>
      <c r="Q1539" s="2" t="s">
        <v>51</v>
      </c>
      <c r="R1539" s="2" t="s">
        <v>1311</v>
      </c>
      <c r="S1539" s="2">
        <v>0.5</v>
      </c>
      <c r="T1539" s="7">
        <f>Table1[[#This Row],[Profit]]/Table1[[#This Row],[Sales]]</f>
        <v>-2.3354192740926156</v>
      </c>
      <c r="U1539" s="2" t="s">
        <v>33</v>
      </c>
      <c r="V1539" s="2" t="s">
        <v>61</v>
      </c>
      <c r="W1539" s="2" t="s">
        <v>300</v>
      </c>
      <c r="X1539" s="2" t="s">
        <v>2510</v>
      </c>
      <c r="Y1539" s="2">
        <v>48911</v>
      </c>
      <c r="Z1539" s="10">
        <v>42016</v>
      </c>
      <c r="AA1539" s="14" t="str">
        <f>TEXT(Table1[[#This Row],[Order Date]],"mmmm")</f>
        <v>January</v>
      </c>
      <c r="AB1539" s="8" t="str">
        <f>TEXT(Table1[[#This Row],[Order Date]],"yyyy")</f>
        <v>2015</v>
      </c>
      <c r="AC1539" s="10">
        <v>42020</v>
      </c>
      <c r="AD1539" s="2">
        <v>-74.64</v>
      </c>
      <c r="AE1539" s="2">
        <v>1</v>
      </c>
      <c r="AF1539" s="2">
        <v>31.96</v>
      </c>
      <c r="AG1539" s="2">
        <v>88702</v>
      </c>
      <c r="AH1539" s="7" t="str">
        <f>IF(COUNTIF(Returns!$A$2:$A$1635,Orders!AG1539)&gt;0,"Returned","Not Returned")</f>
        <v>Not Returned</v>
      </c>
    </row>
    <row r="1540" spans="5:34" ht="12.75" customHeight="1" thickTop="1" thickBot="1">
      <c r="E1540" s="11">
        <v>21863</v>
      </c>
      <c r="F1540" s="12" t="s">
        <v>47</v>
      </c>
      <c r="G1540" s="12">
        <v>0.1</v>
      </c>
      <c r="H1540" s="12">
        <v>6.74</v>
      </c>
      <c r="I1540" s="12">
        <v>1.72</v>
      </c>
      <c r="J1540" s="12">
        <v>2718</v>
      </c>
      <c r="K1540" s="7" t="str">
        <f>IF(COUNTIF(Table1[Customer ID],Table1[[#This Row],[Customer ID]])&gt;1,"Repeat Customer","One-Time Customer")</f>
        <v>One-Time Customer</v>
      </c>
      <c r="L1540" s="12" t="s">
        <v>2511</v>
      </c>
      <c r="M1540" s="12" t="s">
        <v>49</v>
      </c>
      <c r="N1540" s="12" t="s">
        <v>114</v>
      </c>
      <c r="O1540" s="12" t="s">
        <v>29</v>
      </c>
      <c r="P1540" s="12" t="s">
        <v>93</v>
      </c>
      <c r="Q1540" s="12" t="s">
        <v>31</v>
      </c>
      <c r="R1540" s="12" t="s">
        <v>2512</v>
      </c>
      <c r="S1540" s="12">
        <v>0.35</v>
      </c>
      <c r="T1540" s="7">
        <f>Table1[[#This Row],[Profit]]/Table1[[#This Row],[Sales]]</f>
        <v>0.66629316491799939</v>
      </c>
      <c r="U1540" s="12" t="s">
        <v>33</v>
      </c>
      <c r="V1540" s="12" t="s">
        <v>61</v>
      </c>
      <c r="W1540" s="12" t="s">
        <v>178</v>
      </c>
      <c r="X1540" s="12" t="s">
        <v>2510</v>
      </c>
      <c r="Y1540" s="12">
        <v>60438</v>
      </c>
      <c r="Z1540" s="13">
        <v>42064</v>
      </c>
      <c r="AA1540" s="14" t="str">
        <f>TEXT(Table1[[#This Row],[Order Date]],"mmmm")</f>
        <v>March</v>
      </c>
      <c r="AB1540" s="8" t="str">
        <f>TEXT(Table1[[#This Row],[Order Date]],"yyyy")</f>
        <v>2015</v>
      </c>
      <c r="AC1540" s="13">
        <v>42066</v>
      </c>
      <c r="AD1540" s="12">
        <v>65.41</v>
      </c>
      <c r="AE1540" s="12">
        <v>15</v>
      </c>
      <c r="AF1540" s="12">
        <v>98.17</v>
      </c>
      <c r="AG1540" s="12">
        <v>89394</v>
      </c>
      <c r="AH1540" s="7" t="str">
        <f>IF(COUNTIF(Returns!$A$2:$A$1635,Orders!AG1540)&gt;0,"Returned","Not Returned")</f>
        <v>Not Returned</v>
      </c>
    </row>
    <row r="1541" spans="5:34" ht="12.75" customHeight="1" thickTop="1" thickBot="1">
      <c r="E1541" s="9">
        <v>21399</v>
      </c>
      <c r="F1541" s="2" t="s">
        <v>47</v>
      </c>
      <c r="G1541" s="2">
        <v>0</v>
      </c>
      <c r="H1541" s="2">
        <v>40.479999999999997</v>
      </c>
      <c r="I1541" s="2">
        <v>19.989999999999998</v>
      </c>
      <c r="J1541" s="2">
        <v>2720</v>
      </c>
      <c r="K1541" s="7" t="str">
        <f>IF(COUNTIF(Table1[Customer ID],Table1[[#This Row],[Customer ID]])&gt;1,"Repeat Customer","One-Time Customer")</f>
        <v>One-Time Customer</v>
      </c>
      <c r="L1541" s="2" t="s">
        <v>2513</v>
      </c>
      <c r="M1541" s="2" t="s">
        <v>49</v>
      </c>
      <c r="N1541" s="2" t="s">
        <v>58</v>
      </c>
      <c r="O1541" s="2" t="s">
        <v>77</v>
      </c>
      <c r="P1541" s="2" t="s">
        <v>180</v>
      </c>
      <c r="Q1541" s="2" t="s">
        <v>59</v>
      </c>
      <c r="R1541" s="2" t="s">
        <v>830</v>
      </c>
      <c r="S1541" s="2">
        <v>0.77</v>
      </c>
      <c r="T1541" s="7">
        <f>Table1[[#This Row],[Profit]]/Table1[[#This Row],[Sales]]</f>
        <v>-9.6750330250990765E-2</v>
      </c>
      <c r="U1541" s="2" t="s">
        <v>33</v>
      </c>
      <c r="V1541" s="2" t="s">
        <v>136</v>
      </c>
      <c r="W1541" s="2" t="s">
        <v>387</v>
      </c>
      <c r="X1541" s="2" t="s">
        <v>2514</v>
      </c>
      <c r="Y1541" s="2">
        <v>30721</v>
      </c>
      <c r="Z1541" s="10">
        <v>42171</v>
      </c>
      <c r="AA1541" s="14" t="str">
        <f>TEXT(Table1[[#This Row],[Order Date]],"mmmm")</f>
        <v>June</v>
      </c>
      <c r="AB1541" s="8" t="str">
        <f>TEXT(Table1[[#This Row],[Order Date]],"yyyy")</f>
        <v>2015</v>
      </c>
      <c r="AC1541" s="10">
        <v>42172</v>
      </c>
      <c r="AD1541" s="2">
        <v>-25.634</v>
      </c>
      <c r="AE1541" s="2">
        <v>6</v>
      </c>
      <c r="AF1541" s="2">
        <v>264.95</v>
      </c>
      <c r="AG1541" s="2">
        <v>88766</v>
      </c>
      <c r="AH1541" s="7" t="str">
        <f>IF(COUNTIF(Returns!$A$2:$A$1635,Orders!AG1541)&gt;0,"Returned","Not Returned")</f>
        <v>Not Returned</v>
      </c>
    </row>
    <row r="1542" spans="5:34" ht="12.75" customHeight="1" thickTop="1" thickBot="1">
      <c r="E1542" s="11">
        <v>19907</v>
      </c>
      <c r="F1542" s="12" t="s">
        <v>47</v>
      </c>
      <c r="G1542" s="12">
        <v>0.06</v>
      </c>
      <c r="H1542" s="12">
        <v>4.9800000000000004</v>
      </c>
      <c r="I1542" s="12">
        <v>7.44</v>
      </c>
      <c r="J1542" s="12">
        <v>2724</v>
      </c>
      <c r="K1542" s="7" t="str">
        <f>IF(COUNTIF(Table1[Customer ID],Table1[[#This Row],[Customer ID]])&gt;1,"Repeat Customer","One-Time Customer")</f>
        <v>Repeat Customer</v>
      </c>
      <c r="L1542" s="12" t="s">
        <v>2515</v>
      </c>
      <c r="M1542" s="12" t="s">
        <v>49</v>
      </c>
      <c r="N1542" s="12" t="s">
        <v>40</v>
      </c>
      <c r="O1542" s="12" t="s">
        <v>29</v>
      </c>
      <c r="P1542" s="12" t="s">
        <v>93</v>
      </c>
      <c r="Q1542" s="12" t="s">
        <v>59</v>
      </c>
      <c r="R1542" s="12" t="s">
        <v>384</v>
      </c>
      <c r="S1542" s="12">
        <v>0.36</v>
      </c>
      <c r="T1542" s="7">
        <f>Table1[[#This Row],[Profit]]/Table1[[#This Row],[Sales]]</f>
        <v>-0.70591993986092838</v>
      </c>
      <c r="U1542" s="12" t="s">
        <v>33</v>
      </c>
      <c r="V1542" s="12" t="s">
        <v>136</v>
      </c>
      <c r="W1542" s="12" t="s">
        <v>244</v>
      </c>
      <c r="X1542" s="12" t="s">
        <v>2516</v>
      </c>
      <c r="Y1542" s="12">
        <v>37421</v>
      </c>
      <c r="Z1542" s="13">
        <v>42125</v>
      </c>
      <c r="AA1542" s="14" t="str">
        <f>TEXT(Table1[[#This Row],[Order Date]],"mmmm")</f>
        <v>May</v>
      </c>
      <c r="AB1542" s="8" t="str">
        <f>TEXT(Table1[[#This Row],[Order Date]],"yyyy")</f>
        <v>2015</v>
      </c>
      <c r="AC1542" s="13">
        <v>42126</v>
      </c>
      <c r="AD1542" s="12">
        <v>-37.561999999999998</v>
      </c>
      <c r="AE1542" s="12">
        <v>10</v>
      </c>
      <c r="AF1542" s="12">
        <v>53.21</v>
      </c>
      <c r="AG1542" s="12">
        <v>88959</v>
      </c>
      <c r="AH1542" s="7" t="str">
        <f>IF(COUNTIF(Returns!$A$2:$A$1635,Orders!AG1542)&gt;0,"Returned","Not Returned")</f>
        <v>Not Returned</v>
      </c>
    </row>
    <row r="1543" spans="5:34" ht="12.75" customHeight="1" thickTop="1" thickBot="1">
      <c r="E1543" s="9">
        <v>19908</v>
      </c>
      <c r="F1543" s="2" t="s">
        <v>47</v>
      </c>
      <c r="G1543" s="2">
        <v>0.01</v>
      </c>
      <c r="H1543" s="2">
        <v>6.48</v>
      </c>
      <c r="I1543" s="2">
        <v>7.37</v>
      </c>
      <c r="J1543" s="2">
        <v>2724</v>
      </c>
      <c r="K1543" s="7" t="str">
        <f>IF(COUNTIF(Table1[Customer ID],Table1[[#This Row],[Customer ID]])&gt;1,"Repeat Customer","One-Time Customer")</f>
        <v>Repeat Customer</v>
      </c>
      <c r="L1543" s="2" t="s">
        <v>2515</v>
      </c>
      <c r="M1543" s="2" t="s">
        <v>49</v>
      </c>
      <c r="N1543" s="2" t="s">
        <v>40</v>
      </c>
      <c r="O1543" s="2" t="s">
        <v>29</v>
      </c>
      <c r="P1543" s="2" t="s">
        <v>93</v>
      </c>
      <c r="Q1543" s="2" t="s">
        <v>59</v>
      </c>
      <c r="R1543" s="2" t="s">
        <v>714</v>
      </c>
      <c r="S1543" s="2">
        <v>0.37</v>
      </c>
      <c r="T1543" s="7">
        <f>Table1[[#This Row],[Profit]]/Table1[[#This Row],[Sales]]</f>
        <v>-3.66200325732899</v>
      </c>
      <c r="U1543" s="2" t="s">
        <v>33</v>
      </c>
      <c r="V1543" s="2" t="s">
        <v>136</v>
      </c>
      <c r="W1543" s="2" t="s">
        <v>244</v>
      </c>
      <c r="X1543" s="2" t="s">
        <v>2516</v>
      </c>
      <c r="Y1543" s="2">
        <v>37421</v>
      </c>
      <c r="Z1543" s="10">
        <v>42125</v>
      </c>
      <c r="AA1543" s="14" t="str">
        <f>TEXT(Table1[[#This Row],[Order Date]],"mmmm")</f>
        <v>May</v>
      </c>
      <c r="AB1543" s="8" t="str">
        <f>TEXT(Table1[[#This Row],[Order Date]],"yyyy")</f>
        <v>2015</v>
      </c>
      <c r="AC1543" s="10">
        <v>42127</v>
      </c>
      <c r="AD1543" s="2">
        <v>-449.69399999999996</v>
      </c>
      <c r="AE1543" s="2">
        <v>18</v>
      </c>
      <c r="AF1543" s="2">
        <v>122.8</v>
      </c>
      <c r="AG1543" s="2">
        <v>88959</v>
      </c>
      <c r="AH1543" s="7" t="str">
        <f>IF(COUNTIF(Returns!$A$2:$A$1635,Orders!AG1543)&gt;0,"Returned","Not Returned")</f>
        <v>Not Returned</v>
      </c>
    </row>
    <row r="1544" spans="5:34" ht="12.75" customHeight="1" thickTop="1" thickBot="1">
      <c r="E1544" s="11">
        <v>22612</v>
      </c>
      <c r="F1544" s="12" t="s">
        <v>37</v>
      </c>
      <c r="G1544" s="12">
        <v>0.05</v>
      </c>
      <c r="H1544" s="12">
        <v>28.15</v>
      </c>
      <c r="I1544" s="12">
        <v>6.17</v>
      </c>
      <c r="J1544" s="12">
        <v>2725</v>
      </c>
      <c r="K1544" s="7" t="str">
        <f>IF(COUNTIF(Table1[Customer ID],Table1[[#This Row],[Customer ID]])&gt;1,"Repeat Customer","One-Time Customer")</f>
        <v>One-Time Customer</v>
      </c>
      <c r="L1544" s="12" t="s">
        <v>2517</v>
      </c>
      <c r="M1544" s="12" t="s">
        <v>49</v>
      </c>
      <c r="N1544" s="12" t="s">
        <v>40</v>
      </c>
      <c r="O1544" s="12" t="s">
        <v>29</v>
      </c>
      <c r="P1544" s="12" t="s">
        <v>30</v>
      </c>
      <c r="Q1544" s="12" t="s">
        <v>51</v>
      </c>
      <c r="R1544" s="12" t="s">
        <v>2337</v>
      </c>
      <c r="S1544" s="12">
        <v>0.55000000000000004</v>
      </c>
      <c r="T1544" s="7">
        <f>Table1[[#This Row],[Profit]]/Table1[[#This Row],[Sales]]</f>
        <v>-0.23460585027268221</v>
      </c>
      <c r="U1544" s="12" t="s">
        <v>33</v>
      </c>
      <c r="V1544" s="12" t="s">
        <v>136</v>
      </c>
      <c r="W1544" s="12" t="s">
        <v>244</v>
      </c>
      <c r="X1544" s="12" t="s">
        <v>2518</v>
      </c>
      <c r="Y1544" s="12">
        <v>37042</v>
      </c>
      <c r="Z1544" s="13">
        <v>42021</v>
      </c>
      <c r="AA1544" s="14" t="str">
        <f>TEXT(Table1[[#This Row],[Order Date]],"mmmm")</f>
        <v>January</v>
      </c>
      <c r="AB1544" s="8" t="str">
        <f>TEXT(Table1[[#This Row],[Order Date]],"yyyy")</f>
        <v>2015</v>
      </c>
      <c r="AC1544" s="13">
        <v>42022</v>
      </c>
      <c r="AD1544" s="12">
        <v>-66.248000000000005</v>
      </c>
      <c r="AE1544" s="12">
        <v>10</v>
      </c>
      <c r="AF1544" s="12">
        <v>282.38</v>
      </c>
      <c r="AG1544" s="12">
        <v>88958</v>
      </c>
      <c r="AH1544" s="7" t="str">
        <f>IF(COUNTIF(Returns!$A$2:$A$1635,Orders!AG1544)&gt;0,"Returned","Not Returned")</f>
        <v>Not Returned</v>
      </c>
    </row>
    <row r="1545" spans="5:34" ht="12.75" customHeight="1" thickTop="1" thickBot="1">
      <c r="E1545" s="9">
        <v>21422</v>
      </c>
      <c r="F1545" s="2" t="s">
        <v>106</v>
      </c>
      <c r="G1545" s="2">
        <v>0.08</v>
      </c>
      <c r="H1545" s="2">
        <v>230.98</v>
      </c>
      <c r="I1545" s="2">
        <v>23.78</v>
      </c>
      <c r="J1545" s="2">
        <v>2729</v>
      </c>
      <c r="K1545" s="7" t="str">
        <f>IF(COUNTIF(Table1[Customer ID],Table1[[#This Row],[Customer ID]])&gt;1,"Repeat Customer","One-Time Customer")</f>
        <v>One-Time Customer</v>
      </c>
      <c r="L1545" s="2" t="s">
        <v>2519</v>
      </c>
      <c r="M1545" s="2" t="s">
        <v>39</v>
      </c>
      <c r="N1545" s="2" t="s">
        <v>114</v>
      </c>
      <c r="O1545" s="2" t="s">
        <v>41</v>
      </c>
      <c r="P1545" s="2" t="s">
        <v>152</v>
      </c>
      <c r="Q1545" s="2" t="s">
        <v>121</v>
      </c>
      <c r="R1545" s="2" t="s">
        <v>825</v>
      </c>
      <c r="S1545" s="2">
        <v>0.6</v>
      </c>
      <c r="T1545" s="7">
        <f>Table1[[#This Row],[Profit]]/Table1[[#This Row],[Sales]]</f>
        <v>0.54248486159169551</v>
      </c>
      <c r="U1545" s="2" t="s">
        <v>33</v>
      </c>
      <c r="V1545" s="2" t="s">
        <v>34</v>
      </c>
      <c r="W1545" s="2" t="s">
        <v>35</v>
      </c>
      <c r="X1545" s="2" t="s">
        <v>566</v>
      </c>
      <c r="Y1545" s="2">
        <v>98226</v>
      </c>
      <c r="Z1545" s="10">
        <v>42069</v>
      </c>
      <c r="AA1545" s="14" t="str">
        <f>TEXT(Table1[[#This Row],[Order Date]],"mmmm")</f>
        <v>March</v>
      </c>
      <c r="AB1545" s="8" t="str">
        <f>TEXT(Table1[[#This Row],[Order Date]],"yyyy")</f>
        <v>2015</v>
      </c>
      <c r="AC1545" s="10">
        <v>42073</v>
      </c>
      <c r="AD1545" s="2">
        <v>501.69</v>
      </c>
      <c r="AE1545" s="2">
        <v>4</v>
      </c>
      <c r="AF1545" s="2">
        <v>924.8</v>
      </c>
      <c r="AG1545" s="2">
        <v>88114</v>
      </c>
      <c r="AH1545" s="7" t="str">
        <f>IF(COUNTIF(Returns!$A$2:$A$1635,Orders!AG1545)&gt;0,"Returned","Not Returned")</f>
        <v>Not Returned</v>
      </c>
    </row>
    <row r="1546" spans="5:34" ht="12.75" customHeight="1" thickTop="1" thickBot="1">
      <c r="E1546" s="11">
        <v>19819</v>
      </c>
      <c r="F1546" s="12" t="s">
        <v>37</v>
      </c>
      <c r="G1546" s="12">
        <v>0.05</v>
      </c>
      <c r="H1546" s="12">
        <v>100.98</v>
      </c>
      <c r="I1546" s="12">
        <v>7.18</v>
      </c>
      <c r="J1546" s="12">
        <v>2737</v>
      </c>
      <c r="K1546" s="7" t="str">
        <f>IF(COUNTIF(Table1[Customer ID],Table1[[#This Row],[Customer ID]])&gt;1,"Repeat Customer","One-Time Customer")</f>
        <v>Repeat Customer</v>
      </c>
      <c r="L1546" s="12" t="s">
        <v>2520</v>
      </c>
      <c r="M1546" s="12" t="s">
        <v>49</v>
      </c>
      <c r="N1546" s="12" t="s">
        <v>58</v>
      </c>
      <c r="O1546" s="12" t="s">
        <v>77</v>
      </c>
      <c r="P1546" s="12" t="s">
        <v>180</v>
      </c>
      <c r="Q1546" s="12" t="s">
        <v>59</v>
      </c>
      <c r="R1546" s="12" t="s">
        <v>2275</v>
      </c>
      <c r="S1546" s="12">
        <v>0.4</v>
      </c>
      <c r="T1546" s="7">
        <f>Table1[[#This Row],[Profit]]/Table1[[#This Row],[Sales]]</f>
        <v>0.69</v>
      </c>
      <c r="U1546" s="12" t="s">
        <v>33</v>
      </c>
      <c r="V1546" s="12" t="s">
        <v>53</v>
      </c>
      <c r="W1546" s="12" t="s">
        <v>149</v>
      </c>
      <c r="X1546" s="12" t="s">
        <v>739</v>
      </c>
      <c r="Y1546" s="12">
        <v>5701</v>
      </c>
      <c r="Z1546" s="13">
        <v>42116</v>
      </c>
      <c r="AA1546" s="14" t="str">
        <f>TEXT(Table1[[#This Row],[Order Date]],"mmmm")</f>
        <v>April</v>
      </c>
      <c r="AB1546" s="8" t="str">
        <f>TEXT(Table1[[#This Row],[Order Date]],"yyyy")</f>
        <v>2015</v>
      </c>
      <c r="AC1546" s="13">
        <v>42118</v>
      </c>
      <c r="AD1546" s="12">
        <v>566.6072999999999</v>
      </c>
      <c r="AE1546" s="12">
        <v>8</v>
      </c>
      <c r="AF1546" s="12">
        <v>821.17</v>
      </c>
      <c r="AG1546" s="12">
        <v>89018</v>
      </c>
      <c r="AH1546" s="7" t="str">
        <f>IF(COUNTIF(Returns!$A$2:$A$1635,Orders!AG1546)&gt;0,"Returned","Not Returned")</f>
        <v>Not Returned</v>
      </c>
    </row>
    <row r="1547" spans="5:34" ht="12.75" customHeight="1" thickTop="1" thickBot="1">
      <c r="E1547" s="9">
        <v>18790</v>
      </c>
      <c r="F1547" s="2" t="s">
        <v>56</v>
      </c>
      <c r="G1547" s="2">
        <v>0.03</v>
      </c>
      <c r="H1547" s="2">
        <v>15.31</v>
      </c>
      <c r="I1547" s="2">
        <v>8.7799999999999994</v>
      </c>
      <c r="J1547" s="2">
        <v>2737</v>
      </c>
      <c r="K1547" s="7" t="str">
        <f>IF(COUNTIF(Table1[Customer ID],Table1[[#This Row],[Customer ID]])&gt;1,"Repeat Customer","One-Time Customer")</f>
        <v>Repeat Customer</v>
      </c>
      <c r="L1547" s="2" t="s">
        <v>2520</v>
      </c>
      <c r="M1547" s="2" t="s">
        <v>49</v>
      </c>
      <c r="N1547" s="2" t="s">
        <v>58</v>
      </c>
      <c r="O1547" s="2" t="s">
        <v>29</v>
      </c>
      <c r="P1547" s="2" t="s">
        <v>141</v>
      </c>
      <c r="Q1547" s="2" t="s">
        <v>59</v>
      </c>
      <c r="R1547" s="2" t="s">
        <v>1928</v>
      </c>
      <c r="S1547" s="2">
        <v>0.56999999999999995</v>
      </c>
      <c r="T1547" s="7">
        <f>Table1[[#This Row],[Profit]]/Table1[[#This Row],[Sales]]</f>
        <v>-0.29657873042044519</v>
      </c>
      <c r="U1547" s="2" t="s">
        <v>33</v>
      </c>
      <c r="V1547" s="2" t="s">
        <v>53</v>
      </c>
      <c r="W1547" s="2" t="s">
        <v>149</v>
      </c>
      <c r="X1547" s="2" t="s">
        <v>739</v>
      </c>
      <c r="Y1547" s="2">
        <v>5701</v>
      </c>
      <c r="Z1547" s="10">
        <v>42156</v>
      </c>
      <c r="AA1547" s="14" t="str">
        <f>TEXT(Table1[[#This Row],[Order Date]],"mmmm")</f>
        <v>June</v>
      </c>
      <c r="AB1547" s="8" t="str">
        <f>TEXT(Table1[[#This Row],[Order Date]],"yyyy")</f>
        <v>2015</v>
      </c>
      <c r="AC1547" s="10">
        <v>42157</v>
      </c>
      <c r="AD1547" s="2">
        <v>-57.56</v>
      </c>
      <c r="AE1547" s="2">
        <v>12</v>
      </c>
      <c r="AF1547" s="2">
        <v>194.08</v>
      </c>
      <c r="AG1547" s="2">
        <v>89019</v>
      </c>
      <c r="AH1547" s="7" t="str">
        <f>IF(COUNTIF(Returns!$A$2:$A$1635,Orders!AG1547)&gt;0,"Returned","Not Returned")</f>
        <v>Not Returned</v>
      </c>
    </row>
    <row r="1548" spans="5:34" ht="12.75" customHeight="1" thickTop="1" thickBot="1">
      <c r="E1548" s="11">
        <v>24278</v>
      </c>
      <c r="F1548" s="12" t="s">
        <v>47</v>
      </c>
      <c r="G1548" s="12">
        <v>0.02</v>
      </c>
      <c r="H1548" s="12">
        <v>33.979999999999997</v>
      </c>
      <c r="I1548" s="12">
        <v>1.99</v>
      </c>
      <c r="J1548" s="12">
        <v>2738</v>
      </c>
      <c r="K1548" s="7" t="str">
        <f>IF(COUNTIF(Table1[Customer ID],Table1[[#This Row],[Customer ID]])&gt;1,"Repeat Customer","One-Time Customer")</f>
        <v>One-Time Customer</v>
      </c>
      <c r="L1548" s="12" t="s">
        <v>2521</v>
      </c>
      <c r="M1548" s="12" t="s">
        <v>49</v>
      </c>
      <c r="N1548" s="12" t="s">
        <v>58</v>
      </c>
      <c r="O1548" s="12" t="s">
        <v>77</v>
      </c>
      <c r="P1548" s="12" t="s">
        <v>180</v>
      </c>
      <c r="Q1548" s="12" t="s">
        <v>51</v>
      </c>
      <c r="R1548" s="12" t="s">
        <v>2522</v>
      </c>
      <c r="S1548" s="12">
        <v>0.45</v>
      </c>
      <c r="T1548" s="7">
        <f>Table1[[#This Row],[Profit]]/Table1[[#This Row],[Sales]]</f>
        <v>0.69</v>
      </c>
      <c r="U1548" s="12" t="s">
        <v>33</v>
      </c>
      <c r="V1548" s="12" t="s">
        <v>53</v>
      </c>
      <c r="W1548" s="12" t="s">
        <v>149</v>
      </c>
      <c r="X1548" s="12" t="s">
        <v>778</v>
      </c>
      <c r="Y1548" s="12">
        <v>5403</v>
      </c>
      <c r="Z1548" s="13">
        <v>42107</v>
      </c>
      <c r="AA1548" s="14" t="str">
        <f>TEXT(Table1[[#This Row],[Order Date]],"mmmm")</f>
        <v>April</v>
      </c>
      <c r="AB1548" s="8" t="str">
        <f>TEXT(Table1[[#This Row],[Order Date]],"yyyy")</f>
        <v>2015</v>
      </c>
      <c r="AC1548" s="13">
        <v>42109</v>
      </c>
      <c r="AD1548" s="12">
        <v>164.06129999999999</v>
      </c>
      <c r="AE1548" s="12">
        <v>7</v>
      </c>
      <c r="AF1548" s="12">
        <v>237.77</v>
      </c>
      <c r="AG1548" s="12">
        <v>89017</v>
      </c>
      <c r="AH1548" s="7" t="str">
        <f>IF(COUNTIF(Returns!$A$2:$A$1635,Orders!AG1548)&gt;0,"Returned","Not Returned")</f>
        <v>Not Returned</v>
      </c>
    </row>
    <row r="1549" spans="5:34" ht="12.75" customHeight="1" thickTop="1" thickBot="1">
      <c r="E1549" s="9">
        <v>19987</v>
      </c>
      <c r="F1549" s="2" t="s">
        <v>106</v>
      </c>
      <c r="G1549" s="2">
        <v>0.01</v>
      </c>
      <c r="H1549" s="2">
        <v>35.99</v>
      </c>
      <c r="I1549" s="2">
        <v>5.99</v>
      </c>
      <c r="J1549" s="2">
        <v>2741</v>
      </c>
      <c r="K1549" s="7" t="str">
        <f>IF(COUNTIF(Table1[Customer ID],Table1[[#This Row],[Customer ID]])&gt;1,"Repeat Customer","One-Time Customer")</f>
        <v>One-Time Customer</v>
      </c>
      <c r="L1549" s="2" t="s">
        <v>2523</v>
      </c>
      <c r="M1549" s="2" t="s">
        <v>49</v>
      </c>
      <c r="N1549" s="2" t="s">
        <v>58</v>
      </c>
      <c r="O1549" s="2" t="s">
        <v>77</v>
      </c>
      <c r="P1549" s="2" t="s">
        <v>78</v>
      </c>
      <c r="Q1549" s="2" t="s">
        <v>31</v>
      </c>
      <c r="R1549" s="2" t="s">
        <v>981</v>
      </c>
      <c r="S1549" s="2">
        <v>0.38</v>
      </c>
      <c r="T1549" s="7">
        <f>Table1[[#This Row],[Profit]]/Table1[[#This Row],[Sales]]</f>
        <v>0.69</v>
      </c>
      <c r="U1549" s="2" t="s">
        <v>33</v>
      </c>
      <c r="V1549" s="2" t="s">
        <v>34</v>
      </c>
      <c r="W1549" s="2" t="s">
        <v>1741</v>
      </c>
      <c r="X1549" s="2" t="s">
        <v>2524</v>
      </c>
      <c r="Y1549" s="2">
        <v>83605</v>
      </c>
      <c r="Z1549" s="10">
        <v>42075</v>
      </c>
      <c r="AA1549" s="14" t="str">
        <f>TEXT(Table1[[#This Row],[Order Date]],"mmmm")</f>
        <v>March</v>
      </c>
      <c r="AB1549" s="8" t="str">
        <f>TEXT(Table1[[#This Row],[Order Date]],"yyyy")</f>
        <v>2015</v>
      </c>
      <c r="AC1549" s="10">
        <v>42082</v>
      </c>
      <c r="AD1549" s="2">
        <v>218.23319999999995</v>
      </c>
      <c r="AE1549" s="2">
        <v>10</v>
      </c>
      <c r="AF1549" s="2">
        <v>316.27999999999997</v>
      </c>
      <c r="AG1549" s="2">
        <v>89481</v>
      </c>
      <c r="AH1549" s="7" t="str">
        <f>IF(COUNTIF(Returns!$A$2:$A$1635,Orders!AG1549)&gt;0,"Returned","Not Returned")</f>
        <v>Not Returned</v>
      </c>
    </row>
    <row r="1550" spans="5:34" ht="15" thickTop="1" thickBot="1">
      <c r="E1550" s="11">
        <v>21323</v>
      </c>
      <c r="F1550" s="12" t="s">
        <v>56</v>
      </c>
      <c r="G1550" s="12">
        <v>0.01</v>
      </c>
      <c r="H1550" s="12">
        <v>220.98</v>
      </c>
      <c r="I1550" s="12">
        <v>64.66</v>
      </c>
      <c r="J1550" s="12">
        <v>2745</v>
      </c>
      <c r="K1550" s="7" t="str">
        <f>IF(COUNTIF(Table1[Customer ID],Table1[[#This Row],[Customer ID]])&gt;1,"Repeat Customer","One-Time Customer")</f>
        <v>One-Time Customer</v>
      </c>
      <c r="L1550" s="12" t="s">
        <v>2525</v>
      </c>
      <c r="M1550" s="12" t="s">
        <v>39</v>
      </c>
      <c r="N1550" s="12" t="s">
        <v>28</v>
      </c>
      <c r="O1550" s="12" t="s">
        <v>41</v>
      </c>
      <c r="P1550" s="12" t="s">
        <v>191</v>
      </c>
      <c r="Q1550" s="12" t="s">
        <v>121</v>
      </c>
      <c r="R1550" s="12" t="s">
        <v>2526</v>
      </c>
      <c r="S1550" s="12">
        <v>0.62</v>
      </c>
      <c r="T1550" s="7">
        <f>Table1[[#This Row],[Profit]]/Table1[[#This Row],[Sales]]</f>
        <v>0.40486050272279228</v>
      </c>
      <c r="U1550" s="12" t="s">
        <v>33</v>
      </c>
      <c r="V1550" s="12" t="s">
        <v>34</v>
      </c>
      <c r="W1550" s="12" t="s">
        <v>378</v>
      </c>
      <c r="X1550" s="12" t="s">
        <v>2527</v>
      </c>
      <c r="Y1550" s="12">
        <v>85224</v>
      </c>
      <c r="Z1550" s="13">
        <v>42081</v>
      </c>
      <c r="AA1550" s="14" t="str">
        <f>TEXT(Table1[[#This Row],[Order Date]],"mmmm")</f>
        <v>March</v>
      </c>
      <c r="AB1550" s="8" t="str">
        <f>TEXT(Table1[[#This Row],[Order Date]],"yyyy")</f>
        <v>2015</v>
      </c>
      <c r="AC1550" s="13">
        <v>42082</v>
      </c>
      <c r="AD1550" s="12">
        <v>1049.03</v>
      </c>
      <c r="AE1550" s="12">
        <v>11</v>
      </c>
      <c r="AF1550" s="12">
        <v>2591.09</v>
      </c>
      <c r="AG1550" s="12">
        <v>86184</v>
      </c>
      <c r="AH1550" s="7" t="str">
        <f>IF(COUNTIF(Returns!$A$2:$A$1635,Orders!AG1550)&gt;0,"Returned","Not Returned")</f>
        <v>Not Returned</v>
      </c>
    </row>
    <row r="1551" spans="5:34" ht="12.75" customHeight="1" thickTop="1" thickBot="1">
      <c r="E1551" s="9">
        <v>4949</v>
      </c>
      <c r="F1551" s="2" t="s">
        <v>56</v>
      </c>
      <c r="G1551" s="2">
        <v>0.08</v>
      </c>
      <c r="H1551" s="2">
        <v>9.98</v>
      </c>
      <c r="I1551" s="2">
        <v>12.52</v>
      </c>
      <c r="J1551" s="2">
        <v>2747</v>
      </c>
      <c r="K1551" s="7" t="str">
        <f>IF(COUNTIF(Table1[Customer ID],Table1[[#This Row],[Customer ID]])&gt;1,"Repeat Customer","One-Time Customer")</f>
        <v>Repeat Customer</v>
      </c>
      <c r="L1551" s="2" t="s">
        <v>2528</v>
      </c>
      <c r="M1551" s="2" t="s">
        <v>49</v>
      </c>
      <c r="N1551" s="2" t="s">
        <v>28</v>
      </c>
      <c r="O1551" s="2" t="s">
        <v>41</v>
      </c>
      <c r="P1551" s="2" t="s">
        <v>50</v>
      </c>
      <c r="Q1551" s="2" t="s">
        <v>59</v>
      </c>
      <c r="R1551" s="2" t="s">
        <v>2529</v>
      </c>
      <c r="S1551" s="2">
        <v>0.56999999999999995</v>
      </c>
      <c r="T1551" s="7">
        <f>Table1[[#This Row],[Profit]]/Table1[[#This Row],[Sales]]</f>
        <v>-0.68510383386581475</v>
      </c>
      <c r="U1551" s="2" t="s">
        <v>33</v>
      </c>
      <c r="V1551" s="2" t="s">
        <v>53</v>
      </c>
      <c r="W1551" s="2" t="s">
        <v>71</v>
      </c>
      <c r="X1551" s="2" t="s">
        <v>90</v>
      </c>
      <c r="Y1551" s="2">
        <v>10115</v>
      </c>
      <c r="Z1551" s="10">
        <v>42040</v>
      </c>
      <c r="AA1551" s="14" t="str">
        <f>TEXT(Table1[[#This Row],[Order Date]],"mmmm")</f>
        <v>February</v>
      </c>
      <c r="AB1551" s="8" t="str">
        <f>TEXT(Table1[[#This Row],[Order Date]],"yyyy")</f>
        <v>2015</v>
      </c>
      <c r="AC1551" s="10">
        <v>42042</v>
      </c>
      <c r="AD1551" s="2">
        <v>-102.93</v>
      </c>
      <c r="AE1551" s="2">
        <v>15</v>
      </c>
      <c r="AF1551" s="2">
        <v>150.24</v>
      </c>
      <c r="AG1551" s="2">
        <v>35200</v>
      </c>
      <c r="AH1551" s="7" t="str">
        <f>IF(COUNTIF(Returns!$A$2:$A$1635,Orders!AG1551)&gt;0,"Returned","Not Returned")</f>
        <v>Not Returned</v>
      </c>
    </row>
    <row r="1552" spans="5:34" ht="12.75" customHeight="1" thickTop="1" thickBot="1">
      <c r="E1552" s="11">
        <v>3323</v>
      </c>
      <c r="F1552" s="12" t="s">
        <v>56</v>
      </c>
      <c r="G1552" s="12">
        <v>0.01</v>
      </c>
      <c r="H1552" s="12">
        <v>220.98</v>
      </c>
      <c r="I1552" s="12">
        <v>64.66</v>
      </c>
      <c r="J1552" s="12">
        <v>2747</v>
      </c>
      <c r="K1552" s="7" t="str">
        <f>IF(COUNTIF(Table1[Customer ID],Table1[[#This Row],[Customer ID]])&gt;1,"Repeat Customer","One-Time Customer")</f>
        <v>Repeat Customer</v>
      </c>
      <c r="L1552" s="12" t="s">
        <v>2528</v>
      </c>
      <c r="M1552" s="12" t="s">
        <v>39</v>
      </c>
      <c r="N1552" s="12" t="s">
        <v>28</v>
      </c>
      <c r="O1552" s="12" t="s">
        <v>41</v>
      </c>
      <c r="P1552" s="12" t="s">
        <v>191</v>
      </c>
      <c r="Q1552" s="12" t="s">
        <v>121</v>
      </c>
      <c r="R1552" s="12" t="s">
        <v>2526</v>
      </c>
      <c r="S1552" s="12">
        <v>0.62</v>
      </c>
      <c r="T1552" s="7">
        <f>Table1[[#This Row],[Profit]]/Table1[[#This Row],[Sales]]</f>
        <v>0.10121512568069807</v>
      </c>
      <c r="U1552" s="12" t="s">
        <v>33</v>
      </c>
      <c r="V1552" s="12" t="s">
        <v>53</v>
      </c>
      <c r="W1552" s="12" t="s">
        <v>71</v>
      </c>
      <c r="X1552" s="12" t="s">
        <v>90</v>
      </c>
      <c r="Y1552" s="12">
        <v>10115</v>
      </c>
      <c r="Z1552" s="13">
        <v>42081</v>
      </c>
      <c r="AA1552" s="14" t="str">
        <f>TEXT(Table1[[#This Row],[Order Date]],"mmmm")</f>
        <v>March</v>
      </c>
      <c r="AB1552" s="8" t="str">
        <f>TEXT(Table1[[#This Row],[Order Date]],"yyyy")</f>
        <v>2015</v>
      </c>
      <c r="AC1552" s="13">
        <v>42082</v>
      </c>
      <c r="AD1552" s="12">
        <v>1049.03</v>
      </c>
      <c r="AE1552" s="12">
        <v>44</v>
      </c>
      <c r="AF1552" s="12">
        <v>10364.36</v>
      </c>
      <c r="AG1552" s="12">
        <v>23751</v>
      </c>
      <c r="AH1552" s="7" t="str">
        <f>IF(COUNTIF(Returns!$A$2:$A$1635,Orders!AG1552)&gt;0,"Returned","Not Returned")</f>
        <v>Not Returned</v>
      </c>
    </row>
    <row r="1553" spans="5:34" ht="12.75" customHeight="1" thickTop="1" thickBot="1">
      <c r="E1553" s="9">
        <v>23271</v>
      </c>
      <c r="F1553" s="2" t="s">
        <v>47</v>
      </c>
      <c r="G1553" s="2">
        <v>0.02</v>
      </c>
      <c r="H1553" s="2">
        <v>161.55000000000001</v>
      </c>
      <c r="I1553" s="2">
        <v>19.989999999999998</v>
      </c>
      <c r="J1553" s="2">
        <v>2750</v>
      </c>
      <c r="K1553" s="7" t="str">
        <f>IF(COUNTIF(Table1[Customer ID],Table1[[#This Row],[Customer ID]])&gt;1,"Repeat Customer","One-Time Customer")</f>
        <v>One-Time Customer</v>
      </c>
      <c r="L1553" s="2" t="s">
        <v>2530</v>
      </c>
      <c r="M1553" s="2" t="s">
        <v>49</v>
      </c>
      <c r="N1553" s="2" t="s">
        <v>58</v>
      </c>
      <c r="O1553" s="2" t="s">
        <v>29</v>
      </c>
      <c r="P1553" s="2" t="s">
        <v>141</v>
      </c>
      <c r="Q1553" s="2" t="s">
        <v>59</v>
      </c>
      <c r="R1553" s="2" t="s">
        <v>161</v>
      </c>
      <c r="S1553" s="2">
        <v>0.66</v>
      </c>
      <c r="T1553" s="7">
        <f>Table1[[#This Row],[Profit]]/Table1[[#This Row],[Sales]]</f>
        <v>1.0105047064369459</v>
      </c>
      <c r="U1553" s="2" t="s">
        <v>33</v>
      </c>
      <c r="V1553" s="2" t="s">
        <v>136</v>
      </c>
      <c r="W1553" s="2" t="s">
        <v>137</v>
      </c>
      <c r="X1553" s="2" t="s">
        <v>2531</v>
      </c>
      <c r="Y1553" s="2">
        <v>22980</v>
      </c>
      <c r="Z1553" s="10">
        <v>42071</v>
      </c>
      <c r="AA1553" s="14" t="str">
        <f>TEXT(Table1[[#This Row],[Order Date]],"mmmm")</f>
        <v>March</v>
      </c>
      <c r="AB1553" s="8" t="str">
        <f>TEXT(Table1[[#This Row],[Order Date]],"yyyy")</f>
        <v>2015</v>
      </c>
      <c r="AC1553" s="10">
        <v>42071</v>
      </c>
      <c r="AD1553" s="2">
        <v>664.51800000000003</v>
      </c>
      <c r="AE1553" s="2">
        <v>4</v>
      </c>
      <c r="AF1553" s="2">
        <v>657.61</v>
      </c>
      <c r="AG1553" s="2">
        <v>91424</v>
      </c>
      <c r="AH1553" s="7" t="str">
        <f>IF(COUNTIF(Returns!$A$2:$A$1635,Orders!AG1553)&gt;0,"Returned","Not Returned")</f>
        <v>Not Returned</v>
      </c>
    </row>
    <row r="1554" spans="5:34" ht="12.75" customHeight="1" thickTop="1" thickBot="1">
      <c r="E1554" s="11">
        <v>21630</v>
      </c>
      <c r="F1554" s="12" t="s">
        <v>56</v>
      </c>
      <c r="G1554" s="12">
        <v>0.08</v>
      </c>
      <c r="H1554" s="12">
        <v>22.01</v>
      </c>
      <c r="I1554" s="12">
        <v>5.53</v>
      </c>
      <c r="J1554" s="12">
        <v>2760</v>
      </c>
      <c r="K1554" s="7" t="str">
        <f>IF(COUNTIF(Table1[Customer ID],Table1[[#This Row],[Customer ID]])&gt;1,"Repeat Customer","One-Time Customer")</f>
        <v>One-Time Customer</v>
      </c>
      <c r="L1554" s="12" t="s">
        <v>2532</v>
      </c>
      <c r="M1554" s="12" t="s">
        <v>49</v>
      </c>
      <c r="N1554" s="12" t="s">
        <v>28</v>
      </c>
      <c r="O1554" s="12" t="s">
        <v>29</v>
      </c>
      <c r="P1554" s="12" t="s">
        <v>30</v>
      </c>
      <c r="Q1554" s="12" t="s">
        <v>51</v>
      </c>
      <c r="R1554" s="12" t="s">
        <v>2051</v>
      </c>
      <c r="S1554" s="12">
        <v>0.59</v>
      </c>
      <c r="T1554" s="7">
        <f>Table1[[#This Row],[Profit]]/Table1[[#This Row],[Sales]]</f>
        <v>0.43683101210893915</v>
      </c>
      <c r="U1554" s="12" t="s">
        <v>33</v>
      </c>
      <c r="V1554" s="12" t="s">
        <v>53</v>
      </c>
      <c r="W1554" s="12" t="s">
        <v>228</v>
      </c>
      <c r="X1554" s="12" t="s">
        <v>2533</v>
      </c>
      <c r="Y1554" s="12">
        <v>6708</v>
      </c>
      <c r="Z1554" s="13">
        <v>42116</v>
      </c>
      <c r="AA1554" s="14" t="str">
        <f>TEXT(Table1[[#This Row],[Order Date]],"mmmm")</f>
        <v>April</v>
      </c>
      <c r="AB1554" s="8" t="str">
        <f>TEXT(Table1[[#This Row],[Order Date]],"yyyy")</f>
        <v>2015</v>
      </c>
      <c r="AC1554" s="13">
        <v>42118</v>
      </c>
      <c r="AD1554" s="12">
        <v>105.7</v>
      </c>
      <c r="AE1554" s="12">
        <v>11</v>
      </c>
      <c r="AF1554" s="12">
        <v>241.97</v>
      </c>
      <c r="AG1554" s="12">
        <v>90724</v>
      </c>
      <c r="AH1554" s="7" t="str">
        <f>IF(COUNTIF(Returns!$A$2:$A$1635,Orders!AG1554)&gt;0,"Returned","Not Returned")</f>
        <v>Not Returned</v>
      </c>
    </row>
    <row r="1555" spans="5:34" ht="12.75" customHeight="1" thickTop="1" thickBot="1">
      <c r="E1555" s="9">
        <v>21629</v>
      </c>
      <c r="F1555" s="2" t="s">
        <v>56</v>
      </c>
      <c r="G1555" s="2">
        <v>0.02</v>
      </c>
      <c r="H1555" s="2">
        <v>29.74</v>
      </c>
      <c r="I1555" s="2">
        <v>6.64</v>
      </c>
      <c r="J1555" s="2">
        <v>2764</v>
      </c>
      <c r="K1555" s="7" t="str">
        <f>IF(COUNTIF(Table1[Customer ID],Table1[[#This Row],[Customer ID]])&gt;1,"Repeat Customer","One-Time Customer")</f>
        <v>One-Time Customer</v>
      </c>
      <c r="L1555" s="2" t="s">
        <v>2534</v>
      </c>
      <c r="M1555" s="2" t="s">
        <v>49</v>
      </c>
      <c r="N1555" s="2" t="s">
        <v>28</v>
      </c>
      <c r="O1555" s="2" t="s">
        <v>29</v>
      </c>
      <c r="P1555" s="2" t="s">
        <v>141</v>
      </c>
      <c r="Q1555" s="2" t="s">
        <v>59</v>
      </c>
      <c r="R1555" s="2" t="s">
        <v>2535</v>
      </c>
      <c r="S1555" s="2">
        <v>0.7</v>
      </c>
      <c r="T1555" s="7">
        <f>Table1[[#This Row],[Profit]]/Table1[[#This Row],[Sales]]</f>
        <v>-0.17432331760615841</v>
      </c>
      <c r="U1555" s="2" t="s">
        <v>33</v>
      </c>
      <c r="V1555" s="2" t="s">
        <v>53</v>
      </c>
      <c r="W1555" s="2" t="s">
        <v>54</v>
      </c>
      <c r="X1555" s="2" t="s">
        <v>2426</v>
      </c>
      <c r="Y1555" s="2">
        <v>7601</v>
      </c>
      <c r="Z1555" s="10">
        <v>42116</v>
      </c>
      <c r="AA1555" s="14" t="str">
        <f>TEXT(Table1[[#This Row],[Order Date]],"mmmm")</f>
        <v>April</v>
      </c>
      <c r="AB1555" s="8" t="str">
        <f>TEXT(Table1[[#This Row],[Order Date]],"yyyy")</f>
        <v>2015</v>
      </c>
      <c r="AC1555" s="10">
        <v>42116</v>
      </c>
      <c r="AD1555" s="2">
        <v>-21.06</v>
      </c>
      <c r="AE1555" s="2">
        <v>4</v>
      </c>
      <c r="AF1555" s="2">
        <v>120.81</v>
      </c>
      <c r="AG1555" s="2">
        <v>90724</v>
      </c>
      <c r="AH1555" s="7" t="str">
        <f>IF(COUNTIF(Returns!$A$2:$A$1635,Orders!AG1555)&gt;0,"Returned","Not Returned")</f>
        <v>Not Returned</v>
      </c>
    </row>
    <row r="1556" spans="5:34" ht="12.75" customHeight="1" thickTop="1" thickBot="1">
      <c r="E1556" s="11">
        <v>26156</v>
      </c>
      <c r="F1556" s="12" t="s">
        <v>106</v>
      </c>
      <c r="G1556" s="12">
        <v>0.03</v>
      </c>
      <c r="H1556" s="12">
        <v>5.85</v>
      </c>
      <c r="I1556" s="12">
        <v>2.27</v>
      </c>
      <c r="J1556" s="12">
        <v>2765</v>
      </c>
      <c r="K1556" s="7" t="str">
        <f>IF(COUNTIF(Table1[Customer ID],Table1[[#This Row],[Customer ID]])&gt;1,"Repeat Customer","One-Time Customer")</f>
        <v>One-Time Customer</v>
      </c>
      <c r="L1556" s="12" t="s">
        <v>2536</v>
      </c>
      <c r="M1556" s="12" t="s">
        <v>49</v>
      </c>
      <c r="N1556" s="12" t="s">
        <v>28</v>
      </c>
      <c r="O1556" s="12" t="s">
        <v>29</v>
      </c>
      <c r="P1556" s="12" t="s">
        <v>30</v>
      </c>
      <c r="Q1556" s="12" t="s">
        <v>31</v>
      </c>
      <c r="R1556" s="12" t="s">
        <v>2537</v>
      </c>
      <c r="S1556" s="12">
        <v>0.56000000000000005</v>
      </c>
      <c r="T1556" s="7">
        <f>Table1[[#This Row],[Profit]]/Table1[[#This Row],[Sales]]</f>
        <v>-0.12270531400966184</v>
      </c>
      <c r="U1556" s="12" t="s">
        <v>33</v>
      </c>
      <c r="V1556" s="12" t="s">
        <v>53</v>
      </c>
      <c r="W1556" s="12" t="s">
        <v>54</v>
      </c>
      <c r="X1556" s="12" t="s">
        <v>2538</v>
      </c>
      <c r="Y1556" s="12">
        <v>8021</v>
      </c>
      <c r="Z1556" s="13">
        <v>42152</v>
      </c>
      <c r="AA1556" s="14" t="str">
        <f>TEXT(Table1[[#This Row],[Order Date]],"mmmm")</f>
        <v>May</v>
      </c>
      <c r="AB1556" s="8" t="str">
        <f>TEXT(Table1[[#This Row],[Order Date]],"yyyy")</f>
        <v>2015</v>
      </c>
      <c r="AC1556" s="13">
        <v>42154</v>
      </c>
      <c r="AD1556" s="12">
        <v>-5.08</v>
      </c>
      <c r="AE1556" s="12">
        <v>7</v>
      </c>
      <c r="AF1556" s="12">
        <v>41.4</v>
      </c>
      <c r="AG1556" s="12">
        <v>90725</v>
      </c>
      <c r="AH1556" s="7" t="str">
        <f>IF(COUNTIF(Returns!$A$2:$A$1635,Orders!AG1556)&gt;0,"Returned","Not Returned")</f>
        <v>Not Returned</v>
      </c>
    </row>
    <row r="1557" spans="5:34" ht="12.75" customHeight="1" thickTop="1" thickBot="1">
      <c r="E1557" s="9">
        <v>23342</v>
      </c>
      <c r="F1557" s="2" t="s">
        <v>47</v>
      </c>
      <c r="G1557" s="2">
        <v>0.02</v>
      </c>
      <c r="H1557" s="2">
        <v>11.55</v>
      </c>
      <c r="I1557" s="2">
        <v>2.36</v>
      </c>
      <c r="J1557" s="2">
        <v>2770</v>
      </c>
      <c r="K1557" s="7" t="str">
        <f>IF(COUNTIF(Table1[Customer ID],Table1[[#This Row],[Customer ID]])&gt;1,"Repeat Customer","One-Time Customer")</f>
        <v>One-Time Customer</v>
      </c>
      <c r="L1557" s="2" t="s">
        <v>2539</v>
      </c>
      <c r="M1557" s="2" t="s">
        <v>49</v>
      </c>
      <c r="N1557" s="2" t="s">
        <v>28</v>
      </c>
      <c r="O1557" s="2" t="s">
        <v>29</v>
      </c>
      <c r="P1557" s="2" t="s">
        <v>30</v>
      </c>
      <c r="Q1557" s="2" t="s">
        <v>31</v>
      </c>
      <c r="R1557" s="2" t="s">
        <v>312</v>
      </c>
      <c r="S1557" s="2">
        <v>0.55000000000000004</v>
      </c>
      <c r="T1557" s="7">
        <f>Table1[[#This Row],[Profit]]/Table1[[#This Row],[Sales]]</f>
        <v>8.0823794897511423</v>
      </c>
      <c r="U1557" s="2" t="s">
        <v>33</v>
      </c>
      <c r="V1557" s="2" t="s">
        <v>136</v>
      </c>
      <c r="W1557" s="2" t="s">
        <v>387</v>
      </c>
      <c r="X1557" s="2" t="s">
        <v>2540</v>
      </c>
      <c r="Y1557" s="2">
        <v>30338</v>
      </c>
      <c r="Z1557" s="10">
        <v>42071</v>
      </c>
      <c r="AA1557" s="14" t="str">
        <f>TEXT(Table1[[#This Row],[Order Date]],"mmmm")</f>
        <v>March</v>
      </c>
      <c r="AB1557" s="8" t="str">
        <f>TEXT(Table1[[#This Row],[Order Date]],"yyyy")</f>
        <v>2015</v>
      </c>
      <c r="AC1557" s="10">
        <v>42073</v>
      </c>
      <c r="AD1557" s="2">
        <v>1289.3819999999998</v>
      </c>
      <c r="AE1557" s="2">
        <v>14</v>
      </c>
      <c r="AF1557" s="2">
        <v>159.53</v>
      </c>
      <c r="AG1557" s="2">
        <v>88975</v>
      </c>
      <c r="AH1557" s="7" t="str">
        <f>IF(COUNTIF(Returns!$A$2:$A$1635,Orders!AG1557)&gt;0,"Returned","Not Returned")</f>
        <v>Not Returned</v>
      </c>
    </row>
    <row r="1558" spans="5:34" ht="12.75" customHeight="1" thickTop="1" thickBot="1">
      <c r="E1558" s="11">
        <v>26157</v>
      </c>
      <c r="F1558" s="12" t="s">
        <v>25</v>
      </c>
      <c r="G1558" s="12">
        <v>7.0000000000000007E-2</v>
      </c>
      <c r="H1558" s="12">
        <v>177.98</v>
      </c>
      <c r="I1558" s="12">
        <v>0.99</v>
      </c>
      <c r="J1558" s="12">
        <v>2771</v>
      </c>
      <c r="K1558" s="7" t="str">
        <f>IF(COUNTIF(Table1[Customer ID],Table1[[#This Row],[Customer ID]])&gt;1,"Repeat Customer","One-Time Customer")</f>
        <v>One-Time Customer</v>
      </c>
      <c r="L1558" s="12" t="s">
        <v>2541</v>
      </c>
      <c r="M1558" s="12" t="s">
        <v>49</v>
      </c>
      <c r="N1558" s="12" t="s">
        <v>28</v>
      </c>
      <c r="O1558" s="12" t="s">
        <v>29</v>
      </c>
      <c r="P1558" s="12" t="s">
        <v>257</v>
      </c>
      <c r="Q1558" s="12" t="s">
        <v>59</v>
      </c>
      <c r="R1558" s="12" t="s">
        <v>1496</v>
      </c>
      <c r="S1558" s="12">
        <v>0.56000000000000005</v>
      </c>
      <c r="T1558" s="7">
        <f>Table1[[#This Row],[Profit]]/Table1[[#This Row],[Sales]]</f>
        <v>-0.35717242536687244</v>
      </c>
      <c r="U1558" s="12" t="s">
        <v>33</v>
      </c>
      <c r="V1558" s="12" t="s">
        <v>136</v>
      </c>
      <c r="W1558" s="12" t="s">
        <v>387</v>
      </c>
      <c r="X1558" s="12" t="s">
        <v>2542</v>
      </c>
      <c r="Y1558" s="12">
        <v>30344</v>
      </c>
      <c r="Z1558" s="13">
        <v>42168</v>
      </c>
      <c r="AA1558" s="14" t="str">
        <f>TEXT(Table1[[#This Row],[Order Date]],"mmmm")</f>
        <v>June</v>
      </c>
      <c r="AB1558" s="8" t="str">
        <f>TEXT(Table1[[#This Row],[Order Date]],"yyyy")</f>
        <v>2015</v>
      </c>
      <c r="AC1558" s="13">
        <v>42168</v>
      </c>
      <c r="AD1558" s="12">
        <v>-191.548</v>
      </c>
      <c r="AE1558" s="12">
        <v>3</v>
      </c>
      <c r="AF1558" s="12">
        <v>536.29</v>
      </c>
      <c r="AG1558" s="12">
        <v>88974</v>
      </c>
      <c r="AH1558" s="7" t="str">
        <f>IF(COUNTIF(Returns!$A$2:$A$1635,Orders!AG1558)&gt;0,"Returned","Not Returned")</f>
        <v>Not Returned</v>
      </c>
    </row>
    <row r="1559" spans="5:34" ht="12.75" customHeight="1" thickTop="1" thickBot="1">
      <c r="E1559" s="9">
        <v>24523</v>
      </c>
      <c r="F1559" s="2" t="s">
        <v>37</v>
      </c>
      <c r="G1559" s="2">
        <v>0.1</v>
      </c>
      <c r="H1559" s="2">
        <v>5.18</v>
      </c>
      <c r="I1559" s="2">
        <v>5.74</v>
      </c>
      <c r="J1559" s="2">
        <v>2773</v>
      </c>
      <c r="K1559" s="7" t="str">
        <f>IF(COUNTIF(Table1[Customer ID],Table1[[#This Row],[Customer ID]])&gt;1,"Repeat Customer","One-Time Customer")</f>
        <v>One-Time Customer</v>
      </c>
      <c r="L1559" s="2" t="s">
        <v>2543</v>
      </c>
      <c r="M1559" s="2" t="s">
        <v>49</v>
      </c>
      <c r="N1559" s="2" t="s">
        <v>28</v>
      </c>
      <c r="O1559" s="2" t="s">
        <v>29</v>
      </c>
      <c r="P1559" s="2" t="s">
        <v>109</v>
      </c>
      <c r="Q1559" s="2" t="s">
        <v>59</v>
      </c>
      <c r="R1559" s="2" t="s">
        <v>875</v>
      </c>
      <c r="S1559" s="2">
        <v>0.36</v>
      </c>
      <c r="T1559" s="7">
        <f>Table1[[#This Row],[Profit]]/Table1[[#This Row],[Sales]]</f>
        <v>-2.646259124087591</v>
      </c>
      <c r="U1559" s="2" t="s">
        <v>33</v>
      </c>
      <c r="V1559" s="2" t="s">
        <v>34</v>
      </c>
      <c r="W1559" s="2" t="s">
        <v>45</v>
      </c>
      <c r="X1559" s="2" t="s">
        <v>1152</v>
      </c>
      <c r="Y1559" s="2">
        <v>94568</v>
      </c>
      <c r="Z1559" s="10">
        <v>42089</v>
      </c>
      <c r="AA1559" s="14" t="str">
        <f>TEXT(Table1[[#This Row],[Order Date]],"mmmm")</f>
        <v>March</v>
      </c>
      <c r="AB1559" s="8" t="str">
        <f>TEXT(Table1[[#This Row],[Order Date]],"yyyy")</f>
        <v>2015</v>
      </c>
      <c r="AC1559" s="10">
        <v>42091</v>
      </c>
      <c r="AD1559" s="2">
        <v>-29.003</v>
      </c>
      <c r="AE1559" s="2">
        <v>2</v>
      </c>
      <c r="AF1559" s="2">
        <v>10.96</v>
      </c>
      <c r="AG1559" s="2">
        <v>91584</v>
      </c>
      <c r="AH1559" s="7" t="str">
        <f>IF(COUNTIF(Returns!$A$2:$A$1635,Orders!AG1559)&gt;0,"Returned","Not Returned")</f>
        <v>Not Returned</v>
      </c>
    </row>
    <row r="1560" spans="5:34" ht="12.75" customHeight="1" thickTop="1" thickBot="1">
      <c r="E1560" s="11">
        <v>20956</v>
      </c>
      <c r="F1560" s="12" t="s">
        <v>106</v>
      </c>
      <c r="G1560" s="12">
        <v>7.0000000000000007E-2</v>
      </c>
      <c r="H1560" s="12">
        <v>574.74</v>
      </c>
      <c r="I1560" s="12">
        <v>24.49</v>
      </c>
      <c r="J1560" s="12">
        <v>2775</v>
      </c>
      <c r="K1560" s="7" t="str">
        <f>IF(COUNTIF(Table1[Customer ID],Table1[[#This Row],[Customer ID]])&gt;1,"Repeat Customer","One-Time Customer")</f>
        <v>One-Time Customer</v>
      </c>
      <c r="L1560" s="12" t="s">
        <v>2544</v>
      </c>
      <c r="M1560" s="12" t="s">
        <v>49</v>
      </c>
      <c r="N1560" s="12" t="s">
        <v>114</v>
      </c>
      <c r="O1560" s="12" t="s">
        <v>77</v>
      </c>
      <c r="P1560" s="12" t="s">
        <v>85</v>
      </c>
      <c r="Q1560" s="12" t="s">
        <v>236</v>
      </c>
      <c r="R1560" s="12" t="s">
        <v>269</v>
      </c>
      <c r="S1560" s="12">
        <v>0.37</v>
      </c>
      <c r="T1560" s="7">
        <f>Table1[[#This Row],[Profit]]/Table1[[#This Row],[Sales]]</f>
        <v>0.69</v>
      </c>
      <c r="U1560" s="12" t="s">
        <v>33</v>
      </c>
      <c r="V1560" s="12" t="s">
        <v>61</v>
      </c>
      <c r="W1560" s="12" t="s">
        <v>178</v>
      </c>
      <c r="X1560" s="12" t="s">
        <v>2545</v>
      </c>
      <c r="Y1560" s="12">
        <v>60131</v>
      </c>
      <c r="Z1560" s="13">
        <v>42034</v>
      </c>
      <c r="AA1560" s="14" t="str">
        <f>TEXT(Table1[[#This Row],[Order Date]],"mmmm")</f>
        <v>January</v>
      </c>
      <c r="AB1560" s="8" t="str">
        <f>TEXT(Table1[[#This Row],[Order Date]],"yyyy")</f>
        <v>2015</v>
      </c>
      <c r="AC1560" s="13">
        <v>42039</v>
      </c>
      <c r="AD1560" s="12">
        <v>2860.9331999999995</v>
      </c>
      <c r="AE1560" s="12">
        <v>8</v>
      </c>
      <c r="AF1560" s="12">
        <v>4146.28</v>
      </c>
      <c r="AG1560" s="12">
        <v>91229</v>
      </c>
      <c r="AH1560" s="7" t="str">
        <f>IF(COUNTIF(Returns!$A$2:$A$1635,Orders!AG1560)&gt;0,"Returned","Not Returned")</f>
        <v>Not Returned</v>
      </c>
    </row>
    <row r="1561" spans="5:34" ht="12.75" customHeight="1" thickTop="1" thickBot="1">
      <c r="E1561" s="9">
        <v>24122</v>
      </c>
      <c r="F1561" s="2" t="s">
        <v>47</v>
      </c>
      <c r="G1561" s="2">
        <v>0.03</v>
      </c>
      <c r="H1561" s="2">
        <v>350.98</v>
      </c>
      <c r="I1561" s="2">
        <v>30</v>
      </c>
      <c r="J1561" s="2">
        <v>2776</v>
      </c>
      <c r="K1561" s="7" t="str">
        <f>IF(COUNTIF(Table1[Customer ID],Table1[[#This Row],[Customer ID]])&gt;1,"Repeat Customer","One-Time Customer")</f>
        <v>Repeat Customer</v>
      </c>
      <c r="L1561" s="2" t="s">
        <v>2546</v>
      </c>
      <c r="M1561" s="2" t="s">
        <v>39</v>
      </c>
      <c r="N1561" s="2" t="s">
        <v>114</v>
      </c>
      <c r="O1561" s="2" t="s">
        <v>41</v>
      </c>
      <c r="P1561" s="2" t="s">
        <v>42</v>
      </c>
      <c r="Q1561" s="2" t="s">
        <v>43</v>
      </c>
      <c r="R1561" s="2" t="s">
        <v>862</v>
      </c>
      <c r="S1561" s="2">
        <v>0.61</v>
      </c>
      <c r="T1561" s="7">
        <f>Table1[[#This Row],[Profit]]/Table1[[#This Row],[Sales]]</f>
        <v>0.69</v>
      </c>
      <c r="U1561" s="2" t="s">
        <v>33</v>
      </c>
      <c r="V1561" s="2" t="s">
        <v>53</v>
      </c>
      <c r="W1561" s="2" t="s">
        <v>415</v>
      </c>
      <c r="X1561" s="2" t="s">
        <v>2547</v>
      </c>
      <c r="Y1561" s="2">
        <v>20877</v>
      </c>
      <c r="Z1561" s="10">
        <v>42016</v>
      </c>
      <c r="AA1561" s="14" t="str">
        <f>TEXT(Table1[[#This Row],[Order Date]],"mmmm")</f>
        <v>January</v>
      </c>
      <c r="AB1561" s="8" t="str">
        <f>TEXT(Table1[[#This Row],[Order Date]],"yyyy")</f>
        <v>2015</v>
      </c>
      <c r="AC1561" s="10">
        <v>42019</v>
      </c>
      <c r="AD1561" s="2">
        <v>2692.4420999999998</v>
      </c>
      <c r="AE1561" s="2">
        <v>11</v>
      </c>
      <c r="AF1561" s="2">
        <v>3902.09</v>
      </c>
      <c r="AG1561" s="2">
        <v>91228</v>
      </c>
      <c r="AH1561" s="7" t="str">
        <f>IF(COUNTIF(Returns!$A$2:$A$1635,Orders!AG1561)&gt;0,"Returned","Not Returned")</f>
        <v>Not Returned</v>
      </c>
    </row>
    <row r="1562" spans="5:34" ht="12.75" customHeight="1" thickTop="1" thickBot="1">
      <c r="E1562" s="11">
        <v>24123</v>
      </c>
      <c r="F1562" s="12" t="s">
        <v>47</v>
      </c>
      <c r="G1562" s="12">
        <v>0.04</v>
      </c>
      <c r="H1562" s="12">
        <v>1.68</v>
      </c>
      <c r="I1562" s="12">
        <v>1</v>
      </c>
      <c r="J1562" s="12">
        <v>2776</v>
      </c>
      <c r="K1562" s="7" t="str">
        <f>IF(COUNTIF(Table1[Customer ID],Table1[[#This Row],[Customer ID]])&gt;1,"Repeat Customer","One-Time Customer")</f>
        <v>Repeat Customer</v>
      </c>
      <c r="L1562" s="12" t="s">
        <v>2546</v>
      </c>
      <c r="M1562" s="12" t="s">
        <v>49</v>
      </c>
      <c r="N1562" s="12" t="s">
        <v>114</v>
      </c>
      <c r="O1562" s="12" t="s">
        <v>29</v>
      </c>
      <c r="P1562" s="12" t="s">
        <v>30</v>
      </c>
      <c r="Q1562" s="12" t="s">
        <v>31</v>
      </c>
      <c r="R1562" s="12" t="s">
        <v>2548</v>
      </c>
      <c r="S1562" s="12">
        <v>0.35</v>
      </c>
      <c r="T1562" s="7">
        <f>Table1[[#This Row],[Profit]]/Table1[[#This Row],[Sales]]</f>
        <v>0.14578279266572639</v>
      </c>
      <c r="U1562" s="12" t="s">
        <v>33</v>
      </c>
      <c r="V1562" s="12" t="s">
        <v>53</v>
      </c>
      <c r="W1562" s="12" t="s">
        <v>415</v>
      </c>
      <c r="X1562" s="12" t="s">
        <v>2547</v>
      </c>
      <c r="Y1562" s="12">
        <v>20877</v>
      </c>
      <c r="Z1562" s="13">
        <v>42016</v>
      </c>
      <c r="AA1562" s="14" t="str">
        <f>TEXT(Table1[[#This Row],[Order Date]],"mmmm")</f>
        <v>January</v>
      </c>
      <c r="AB1562" s="8" t="str">
        <f>TEXT(Table1[[#This Row],[Order Date]],"yyyy")</f>
        <v>2015</v>
      </c>
      <c r="AC1562" s="13">
        <v>42018</v>
      </c>
      <c r="AD1562" s="12">
        <v>2.0672000000000001</v>
      </c>
      <c r="AE1562" s="12">
        <v>8</v>
      </c>
      <c r="AF1562" s="12">
        <v>14.18</v>
      </c>
      <c r="AG1562" s="12">
        <v>91228</v>
      </c>
      <c r="AH1562" s="7" t="str">
        <f>IF(COUNTIF(Returns!$A$2:$A$1635,Orders!AG1562)&gt;0,"Returned","Not Returned")</f>
        <v>Not Returned</v>
      </c>
    </row>
    <row r="1563" spans="5:34" ht="12.75" customHeight="1" thickTop="1" thickBot="1">
      <c r="E1563" s="9">
        <v>20097</v>
      </c>
      <c r="F1563" s="2" t="s">
        <v>25</v>
      </c>
      <c r="G1563" s="2">
        <v>0.05</v>
      </c>
      <c r="H1563" s="2">
        <v>205.99</v>
      </c>
      <c r="I1563" s="2">
        <v>8.99</v>
      </c>
      <c r="J1563" s="2">
        <v>2778</v>
      </c>
      <c r="K1563" s="7" t="str">
        <f>IF(COUNTIF(Table1[Customer ID],Table1[[#This Row],[Customer ID]])&gt;1,"Repeat Customer","One-Time Customer")</f>
        <v>Repeat Customer</v>
      </c>
      <c r="L1563" s="2" t="s">
        <v>2549</v>
      </c>
      <c r="M1563" s="2" t="s">
        <v>27</v>
      </c>
      <c r="N1563" s="2" t="s">
        <v>114</v>
      </c>
      <c r="O1563" s="2" t="s">
        <v>77</v>
      </c>
      <c r="P1563" s="2" t="s">
        <v>78</v>
      </c>
      <c r="Q1563" s="2" t="s">
        <v>59</v>
      </c>
      <c r="R1563" s="2" t="s">
        <v>2550</v>
      </c>
      <c r="S1563" s="2">
        <v>0.57999999999999996</v>
      </c>
      <c r="T1563" s="7">
        <f>Table1[[#This Row],[Profit]]/Table1[[#This Row],[Sales]]</f>
        <v>5.2408222785383603E-2</v>
      </c>
      <c r="U1563" s="2" t="s">
        <v>33</v>
      </c>
      <c r="V1563" s="2" t="s">
        <v>136</v>
      </c>
      <c r="W1563" s="2" t="s">
        <v>322</v>
      </c>
      <c r="X1563" s="2" t="s">
        <v>1021</v>
      </c>
      <c r="Y1563" s="2">
        <v>28403</v>
      </c>
      <c r="Z1563" s="10">
        <v>42046</v>
      </c>
      <c r="AA1563" s="14" t="str">
        <f>TEXT(Table1[[#This Row],[Order Date]],"mmmm")</f>
        <v>February</v>
      </c>
      <c r="AB1563" s="8" t="str">
        <f>TEXT(Table1[[#This Row],[Order Date]],"yyyy")</f>
        <v>2015</v>
      </c>
      <c r="AC1563" s="10">
        <v>42047</v>
      </c>
      <c r="AD1563" s="2">
        <v>111.05249999999999</v>
      </c>
      <c r="AE1563" s="2">
        <v>12</v>
      </c>
      <c r="AF1563" s="2">
        <v>2118.9899999999998</v>
      </c>
      <c r="AG1563" s="2">
        <v>87160</v>
      </c>
      <c r="AH1563" s="7" t="str">
        <f>IF(COUNTIF(Returns!$A$2:$A$1635,Orders!AG1563)&gt;0,"Returned","Not Returned")</f>
        <v>Not Returned</v>
      </c>
    </row>
    <row r="1564" spans="5:34" ht="12.75" customHeight="1" thickTop="1" thickBot="1">
      <c r="E1564" s="11">
        <v>20098</v>
      </c>
      <c r="F1564" s="12" t="s">
        <v>25</v>
      </c>
      <c r="G1564" s="12">
        <v>0.08</v>
      </c>
      <c r="H1564" s="12">
        <v>205.99</v>
      </c>
      <c r="I1564" s="12">
        <v>8.99</v>
      </c>
      <c r="J1564" s="12">
        <v>2778</v>
      </c>
      <c r="K1564" s="7" t="str">
        <f>IF(COUNTIF(Table1[Customer ID],Table1[[#This Row],[Customer ID]])&gt;1,"Repeat Customer","One-Time Customer")</f>
        <v>Repeat Customer</v>
      </c>
      <c r="L1564" s="12" t="s">
        <v>2549</v>
      </c>
      <c r="M1564" s="12" t="s">
        <v>49</v>
      </c>
      <c r="N1564" s="12" t="s">
        <v>114</v>
      </c>
      <c r="O1564" s="12" t="s">
        <v>77</v>
      </c>
      <c r="P1564" s="12" t="s">
        <v>78</v>
      </c>
      <c r="Q1564" s="12" t="s">
        <v>59</v>
      </c>
      <c r="R1564" s="12" t="s">
        <v>107</v>
      </c>
      <c r="S1564" s="12">
        <v>0.56000000000000005</v>
      </c>
      <c r="T1564" s="7">
        <f>Table1[[#This Row],[Profit]]/Table1[[#This Row],[Sales]]</f>
        <v>-2.3443866099995225</v>
      </c>
      <c r="U1564" s="12" t="s">
        <v>33</v>
      </c>
      <c r="V1564" s="12" t="s">
        <v>136</v>
      </c>
      <c r="W1564" s="12" t="s">
        <v>322</v>
      </c>
      <c r="X1564" s="12" t="s">
        <v>1021</v>
      </c>
      <c r="Y1564" s="12">
        <v>28403</v>
      </c>
      <c r="Z1564" s="13">
        <v>42046</v>
      </c>
      <c r="AA1564" s="14" t="str">
        <f>TEXT(Table1[[#This Row],[Order Date]],"mmmm")</f>
        <v>February</v>
      </c>
      <c r="AB1564" s="8" t="str">
        <f>TEXT(Table1[[#This Row],[Order Date]],"yyyy")</f>
        <v>2015</v>
      </c>
      <c r="AC1564" s="13">
        <v>42047</v>
      </c>
      <c r="AD1564" s="12">
        <v>-1963.752</v>
      </c>
      <c r="AE1564" s="12">
        <v>5</v>
      </c>
      <c r="AF1564" s="12">
        <v>837.64</v>
      </c>
      <c r="AG1564" s="12">
        <v>87160</v>
      </c>
      <c r="AH1564" s="7" t="str">
        <f>IF(COUNTIF(Returns!$A$2:$A$1635,Orders!AG1564)&gt;0,"Returned","Not Returned")</f>
        <v>Not Returned</v>
      </c>
    </row>
    <row r="1565" spans="5:34" ht="12.75" customHeight="1" thickTop="1" thickBot="1">
      <c r="E1565" s="9">
        <v>21707</v>
      </c>
      <c r="F1565" s="2" t="s">
        <v>47</v>
      </c>
      <c r="G1565" s="2">
        <v>0.01</v>
      </c>
      <c r="H1565" s="2">
        <v>35.99</v>
      </c>
      <c r="I1565" s="2">
        <v>5.99</v>
      </c>
      <c r="J1565" s="2">
        <v>2779</v>
      </c>
      <c r="K1565" s="7" t="str">
        <f>IF(COUNTIF(Table1[Customer ID],Table1[[#This Row],[Customer ID]])&gt;1,"Repeat Customer","One-Time Customer")</f>
        <v>One-Time Customer</v>
      </c>
      <c r="L1565" s="2" t="s">
        <v>2551</v>
      </c>
      <c r="M1565" s="2" t="s">
        <v>49</v>
      </c>
      <c r="N1565" s="2" t="s">
        <v>28</v>
      </c>
      <c r="O1565" s="2" t="s">
        <v>77</v>
      </c>
      <c r="P1565" s="2" t="s">
        <v>78</v>
      </c>
      <c r="Q1565" s="2" t="s">
        <v>31</v>
      </c>
      <c r="R1565" s="2" t="s">
        <v>981</v>
      </c>
      <c r="S1565" s="2">
        <v>0.38</v>
      </c>
      <c r="T1565" s="7">
        <f>Table1[[#This Row],[Profit]]/Table1[[#This Row],[Sales]]</f>
        <v>-0.17591792969542414</v>
      </c>
      <c r="U1565" s="2" t="s">
        <v>33</v>
      </c>
      <c r="V1565" s="2" t="s">
        <v>136</v>
      </c>
      <c r="W1565" s="2" t="s">
        <v>322</v>
      </c>
      <c r="X1565" s="2" t="s">
        <v>2552</v>
      </c>
      <c r="Y1565" s="2">
        <v>27893</v>
      </c>
      <c r="Z1565" s="10">
        <v>42166</v>
      </c>
      <c r="AA1565" s="14" t="str">
        <f>TEXT(Table1[[#This Row],[Order Date]],"mmmm")</f>
        <v>June</v>
      </c>
      <c r="AB1565" s="8" t="str">
        <f>TEXT(Table1[[#This Row],[Order Date]],"yyyy")</f>
        <v>2015</v>
      </c>
      <c r="AC1565" s="10">
        <v>42167</v>
      </c>
      <c r="AD1565" s="2">
        <v>-60.704000000000001</v>
      </c>
      <c r="AE1565" s="2">
        <v>11</v>
      </c>
      <c r="AF1565" s="2">
        <v>345.07</v>
      </c>
      <c r="AG1565" s="2">
        <v>87161</v>
      </c>
      <c r="AH1565" s="7" t="str">
        <f>IF(COUNTIF(Returns!$A$2:$A$1635,Orders!AG1565)&gt;0,"Returned","Not Returned")</f>
        <v>Not Returned</v>
      </c>
    </row>
    <row r="1566" spans="5:34" ht="12.75" customHeight="1" thickTop="1" thickBot="1">
      <c r="E1566" s="11">
        <v>22095</v>
      </c>
      <c r="F1566" s="12" t="s">
        <v>106</v>
      </c>
      <c r="G1566" s="12">
        <v>0.09</v>
      </c>
      <c r="H1566" s="12">
        <v>2.16</v>
      </c>
      <c r="I1566" s="12">
        <v>6.05</v>
      </c>
      <c r="J1566" s="12">
        <v>2781</v>
      </c>
      <c r="K1566" s="7" t="str">
        <f>IF(COUNTIF(Table1[Customer ID],Table1[[#This Row],[Customer ID]])&gt;1,"Repeat Customer","One-Time Customer")</f>
        <v>Repeat Customer</v>
      </c>
      <c r="L1566" s="12" t="s">
        <v>2553</v>
      </c>
      <c r="M1566" s="12" t="s">
        <v>49</v>
      </c>
      <c r="N1566" s="12" t="s">
        <v>114</v>
      </c>
      <c r="O1566" s="12" t="s">
        <v>29</v>
      </c>
      <c r="P1566" s="12" t="s">
        <v>109</v>
      </c>
      <c r="Q1566" s="12" t="s">
        <v>59</v>
      </c>
      <c r="R1566" s="12" t="s">
        <v>1536</v>
      </c>
      <c r="S1566" s="12">
        <v>0.37</v>
      </c>
      <c r="T1566" s="7">
        <f>Table1[[#This Row],[Profit]]/Table1[[#This Row],[Sales]]</f>
        <v>-6.8958029197080286</v>
      </c>
      <c r="U1566" s="12" t="s">
        <v>33</v>
      </c>
      <c r="V1566" s="12" t="s">
        <v>34</v>
      </c>
      <c r="W1566" s="12" t="s">
        <v>102</v>
      </c>
      <c r="X1566" s="12" t="s">
        <v>2554</v>
      </c>
      <c r="Y1566" s="12">
        <v>97071</v>
      </c>
      <c r="Z1566" s="13">
        <v>42035</v>
      </c>
      <c r="AA1566" s="14" t="str">
        <f>TEXT(Table1[[#This Row],[Order Date]],"mmmm")</f>
        <v>January</v>
      </c>
      <c r="AB1566" s="8" t="str">
        <f>TEXT(Table1[[#This Row],[Order Date]],"yyyy")</f>
        <v>2015</v>
      </c>
      <c r="AC1566" s="13">
        <v>42039</v>
      </c>
      <c r="AD1566" s="12">
        <v>-37.789000000000001</v>
      </c>
      <c r="AE1566" s="12">
        <v>2</v>
      </c>
      <c r="AF1566" s="12">
        <v>5.48</v>
      </c>
      <c r="AG1566" s="12">
        <v>87162</v>
      </c>
      <c r="AH1566" s="7" t="str">
        <f>IF(COUNTIF(Returns!$A$2:$A$1635,Orders!AG1566)&gt;0,"Returned","Not Returned")</f>
        <v>Not Returned</v>
      </c>
    </row>
    <row r="1567" spans="5:34" ht="12.75" customHeight="1" thickTop="1" thickBot="1">
      <c r="E1567" s="9">
        <v>22096</v>
      </c>
      <c r="F1567" s="2" t="s">
        <v>106</v>
      </c>
      <c r="G1567" s="2">
        <v>0.03</v>
      </c>
      <c r="H1567" s="2">
        <v>808.49</v>
      </c>
      <c r="I1567" s="2">
        <v>55.3</v>
      </c>
      <c r="J1567" s="2">
        <v>2781</v>
      </c>
      <c r="K1567" s="7" t="str">
        <f>IF(COUNTIF(Table1[Customer ID],Table1[[#This Row],[Customer ID]])&gt;1,"Repeat Customer","One-Time Customer")</f>
        <v>Repeat Customer</v>
      </c>
      <c r="L1567" s="2" t="s">
        <v>2553</v>
      </c>
      <c r="M1567" s="2" t="s">
        <v>39</v>
      </c>
      <c r="N1567" s="2" t="s">
        <v>114</v>
      </c>
      <c r="O1567" s="2" t="s">
        <v>77</v>
      </c>
      <c r="P1567" s="2" t="s">
        <v>85</v>
      </c>
      <c r="Q1567" s="2" t="s">
        <v>43</v>
      </c>
      <c r="R1567" s="2" t="s">
        <v>2555</v>
      </c>
      <c r="S1567" s="2">
        <v>0.4</v>
      </c>
      <c r="T1567" s="7">
        <f>Table1[[#This Row],[Profit]]/Table1[[#This Row],[Sales]]</f>
        <v>0.92376602331573043</v>
      </c>
      <c r="U1567" s="2" t="s">
        <v>33</v>
      </c>
      <c r="V1567" s="2" t="s">
        <v>34</v>
      </c>
      <c r="W1567" s="2" t="s">
        <v>102</v>
      </c>
      <c r="X1567" s="2" t="s">
        <v>2554</v>
      </c>
      <c r="Y1567" s="2">
        <v>97071</v>
      </c>
      <c r="Z1567" s="10">
        <v>42035</v>
      </c>
      <c r="AA1567" s="14" t="str">
        <f>TEXT(Table1[[#This Row],[Order Date]],"mmmm")</f>
        <v>January</v>
      </c>
      <c r="AB1567" s="8" t="str">
        <f>TEXT(Table1[[#This Row],[Order Date]],"yyyy")</f>
        <v>2015</v>
      </c>
      <c r="AC1567" s="10">
        <v>42042</v>
      </c>
      <c r="AD1567" s="2">
        <v>7576.11</v>
      </c>
      <c r="AE1567" s="2">
        <v>11</v>
      </c>
      <c r="AF1567" s="2">
        <v>8201.33</v>
      </c>
      <c r="AG1567" s="2">
        <v>87162</v>
      </c>
      <c r="AH1567" s="7" t="str">
        <f>IF(COUNTIF(Returns!$A$2:$A$1635,Orders!AG1567)&gt;0,"Returned","Not Returned")</f>
        <v>Not Returned</v>
      </c>
    </row>
    <row r="1568" spans="5:34" ht="12.75" customHeight="1" thickTop="1" thickBot="1">
      <c r="E1568" s="11">
        <v>22097</v>
      </c>
      <c r="F1568" s="12" t="s">
        <v>106</v>
      </c>
      <c r="G1568" s="12">
        <v>0</v>
      </c>
      <c r="H1568" s="12">
        <v>6.48</v>
      </c>
      <c r="I1568" s="12">
        <v>8.19</v>
      </c>
      <c r="J1568" s="12">
        <v>2781</v>
      </c>
      <c r="K1568" s="7" t="str">
        <f>IF(COUNTIF(Table1[Customer ID],Table1[[#This Row],[Customer ID]])&gt;1,"Repeat Customer","One-Time Customer")</f>
        <v>Repeat Customer</v>
      </c>
      <c r="L1568" s="12" t="s">
        <v>2553</v>
      </c>
      <c r="M1568" s="12" t="s">
        <v>49</v>
      </c>
      <c r="N1568" s="12" t="s">
        <v>114</v>
      </c>
      <c r="O1568" s="12" t="s">
        <v>29</v>
      </c>
      <c r="P1568" s="12" t="s">
        <v>93</v>
      </c>
      <c r="Q1568" s="12" t="s">
        <v>59</v>
      </c>
      <c r="R1568" s="12" t="s">
        <v>2556</v>
      </c>
      <c r="S1568" s="12">
        <v>0.37</v>
      </c>
      <c r="T1568" s="7">
        <f>Table1[[#This Row],[Profit]]/Table1[[#This Row],[Sales]]</f>
        <v>-1.9082487869430964</v>
      </c>
      <c r="U1568" s="12" t="s">
        <v>33</v>
      </c>
      <c r="V1568" s="12" t="s">
        <v>34</v>
      </c>
      <c r="W1568" s="12" t="s">
        <v>102</v>
      </c>
      <c r="X1568" s="12" t="s">
        <v>2554</v>
      </c>
      <c r="Y1568" s="12">
        <v>97071</v>
      </c>
      <c r="Z1568" s="13">
        <v>42035</v>
      </c>
      <c r="AA1568" s="14" t="str">
        <f>TEXT(Table1[[#This Row],[Order Date]],"mmmm")</f>
        <v>January</v>
      </c>
      <c r="AB1568" s="8" t="str">
        <f>TEXT(Table1[[#This Row],[Order Date]],"yyyy")</f>
        <v>2015</v>
      </c>
      <c r="AC1568" s="13">
        <v>42042</v>
      </c>
      <c r="AD1568" s="12">
        <v>-43.26</v>
      </c>
      <c r="AE1568" s="12">
        <v>3</v>
      </c>
      <c r="AF1568" s="12">
        <v>22.67</v>
      </c>
      <c r="AG1568" s="12">
        <v>87162</v>
      </c>
      <c r="AH1568" s="7" t="str">
        <f>IF(COUNTIF(Returns!$A$2:$A$1635,Orders!AG1568)&gt;0,"Returned","Not Returned")</f>
        <v>Not Returned</v>
      </c>
    </row>
    <row r="1569" spans="5:34" ht="12.75" customHeight="1" thickTop="1" thickBot="1">
      <c r="E1569" s="9">
        <v>21587</v>
      </c>
      <c r="F1569" s="2" t="s">
        <v>37</v>
      </c>
      <c r="G1569" s="2">
        <v>0.01</v>
      </c>
      <c r="H1569" s="2">
        <v>47.98</v>
      </c>
      <c r="I1569" s="2">
        <v>3.61</v>
      </c>
      <c r="J1569" s="2">
        <v>2787</v>
      </c>
      <c r="K1569" s="7" t="str">
        <f>IF(COUNTIF(Table1[Customer ID],Table1[[#This Row],[Customer ID]])&gt;1,"Repeat Customer","One-Time Customer")</f>
        <v>One-Time Customer</v>
      </c>
      <c r="L1569" s="2" t="s">
        <v>2557</v>
      </c>
      <c r="M1569" s="2" t="s">
        <v>27</v>
      </c>
      <c r="N1569" s="2" t="s">
        <v>114</v>
      </c>
      <c r="O1569" s="2" t="s">
        <v>77</v>
      </c>
      <c r="P1569" s="2" t="s">
        <v>180</v>
      </c>
      <c r="Q1569" s="2" t="s">
        <v>51</v>
      </c>
      <c r="R1569" s="2" t="s">
        <v>1013</v>
      </c>
      <c r="S1569" s="2">
        <v>0.71</v>
      </c>
      <c r="T1569" s="7">
        <f>Table1[[#This Row],[Profit]]/Table1[[#This Row],[Sales]]</f>
        <v>-0.11278745113965176</v>
      </c>
      <c r="U1569" s="2" t="s">
        <v>33</v>
      </c>
      <c r="V1569" s="2" t="s">
        <v>136</v>
      </c>
      <c r="W1569" s="2" t="s">
        <v>171</v>
      </c>
      <c r="X1569" s="2" t="s">
        <v>2558</v>
      </c>
      <c r="Y1569" s="2">
        <v>70003</v>
      </c>
      <c r="Z1569" s="10">
        <v>42075</v>
      </c>
      <c r="AA1569" s="14" t="str">
        <f>TEXT(Table1[[#This Row],[Order Date]],"mmmm")</f>
        <v>March</v>
      </c>
      <c r="AB1569" s="8" t="str">
        <f>TEXT(Table1[[#This Row],[Order Date]],"yyyy")</f>
        <v>2015</v>
      </c>
      <c r="AC1569" s="10">
        <v>42076</v>
      </c>
      <c r="AD1569" s="2">
        <v>-44.436</v>
      </c>
      <c r="AE1569" s="2">
        <v>8</v>
      </c>
      <c r="AF1569" s="2">
        <v>393.98</v>
      </c>
      <c r="AG1569" s="2">
        <v>91316</v>
      </c>
      <c r="AH1569" s="7" t="str">
        <f>IF(COUNTIF(Returns!$A$2:$A$1635,Orders!AG1569)&gt;0,"Returned","Not Returned")</f>
        <v>Not Returned</v>
      </c>
    </row>
    <row r="1570" spans="5:34" ht="12.75" customHeight="1" thickTop="1" thickBot="1">
      <c r="E1570" s="11">
        <v>19860</v>
      </c>
      <c r="F1570" s="12" t="s">
        <v>47</v>
      </c>
      <c r="G1570" s="12">
        <v>0.09</v>
      </c>
      <c r="H1570" s="12">
        <v>2.88</v>
      </c>
      <c r="I1570" s="12">
        <v>0.7</v>
      </c>
      <c r="J1570" s="12">
        <v>2791</v>
      </c>
      <c r="K1570" s="7" t="str">
        <f>IF(COUNTIF(Table1[Customer ID],Table1[[#This Row],[Customer ID]])&gt;1,"Repeat Customer","One-Time Customer")</f>
        <v>One-Time Customer</v>
      </c>
      <c r="L1570" s="12" t="s">
        <v>2559</v>
      </c>
      <c r="M1570" s="12" t="s">
        <v>49</v>
      </c>
      <c r="N1570" s="12" t="s">
        <v>28</v>
      </c>
      <c r="O1570" s="12" t="s">
        <v>29</v>
      </c>
      <c r="P1570" s="12" t="s">
        <v>30</v>
      </c>
      <c r="Q1570" s="12" t="s">
        <v>31</v>
      </c>
      <c r="R1570" s="12" t="s">
        <v>2560</v>
      </c>
      <c r="S1570" s="12">
        <v>0.56000000000000005</v>
      </c>
      <c r="T1570" s="7">
        <f>Table1[[#This Row],[Profit]]/Table1[[#This Row],[Sales]]</f>
        <v>0.25142560912389839</v>
      </c>
      <c r="U1570" s="12" t="s">
        <v>33</v>
      </c>
      <c r="V1570" s="12" t="s">
        <v>61</v>
      </c>
      <c r="W1570" s="12" t="s">
        <v>300</v>
      </c>
      <c r="X1570" s="12" t="s">
        <v>2561</v>
      </c>
      <c r="Y1570" s="12">
        <v>48071</v>
      </c>
      <c r="Z1570" s="13">
        <v>42019</v>
      </c>
      <c r="AA1570" s="14" t="str">
        <f>TEXT(Table1[[#This Row],[Order Date]],"mmmm")</f>
        <v>January</v>
      </c>
      <c r="AB1570" s="8" t="str">
        <f>TEXT(Table1[[#This Row],[Order Date]],"yyyy")</f>
        <v>2015</v>
      </c>
      <c r="AC1570" s="13">
        <v>42019</v>
      </c>
      <c r="AD1570" s="12">
        <v>4.8499999999999996</v>
      </c>
      <c r="AE1570" s="12">
        <v>7</v>
      </c>
      <c r="AF1570" s="12">
        <v>19.29</v>
      </c>
      <c r="AG1570" s="12">
        <v>88758</v>
      </c>
      <c r="AH1570" s="7" t="str">
        <f>IF(COUNTIF(Returns!$A$2:$A$1635,Orders!AG1570)&gt;0,"Returned","Not Returned")</f>
        <v>Not Returned</v>
      </c>
    </row>
    <row r="1571" spans="5:34" ht="12.75" customHeight="1" thickTop="1" thickBot="1">
      <c r="E1571" s="9">
        <v>18361</v>
      </c>
      <c r="F1571" s="2" t="s">
        <v>56</v>
      </c>
      <c r="G1571" s="2">
        <v>0.06</v>
      </c>
      <c r="H1571" s="2">
        <v>2.61</v>
      </c>
      <c r="I1571" s="2">
        <v>0.5</v>
      </c>
      <c r="J1571" s="2">
        <v>2794</v>
      </c>
      <c r="K1571" s="7" t="str">
        <f>IF(COUNTIF(Table1[Customer ID],Table1[[#This Row],[Customer ID]])&gt;1,"Repeat Customer","One-Time Customer")</f>
        <v>Repeat Customer</v>
      </c>
      <c r="L1571" s="2" t="s">
        <v>2562</v>
      </c>
      <c r="M1571" s="2" t="s">
        <v>49</v>
      </c>
      <c r="N1571" s="2" t="s">
        <v>28</v>
      </c>
      <c r="O1571" s="2" t="s">
        <v>29</v>
      </c>
      <c r="P1571" s="2" t="s">
        <v>134</v>
      </c>
      <c r="Q1571" s="2" t="s">
        <v>59</v>
      </c>
      <c r="R1571" s="2" t="s">
        <v>885</v>
      </c>
      <c r="S1571" s="2">
        <v>0.39</v>
      </c>
      <c r="T1571" s="7">
        <f>Table1[[#This Row],[Profit]]/Table1[[#This Row],[Sales]]</f>
        <v>0.69</v>
      </c>
      <c r="U1571" s="2" t="s">
        <v>33</v>
      </c>
      <c r="V1571" s="2" t="s">
        <v>61</v>
      </c>
      <c r="W1571" s="2" t="s">
        <v>330</v>
      </c>
      <c r="X1571" s="2" t="s">
        <v>2563</v>
      </c>
      <c r="Y1571" s="2">
        <v>50158</v>
      </c>
      <c r="Z1571" s="10">
        <v>42083</v>
      </c>
      <c r="AA1571" s="14" t="str">
        <f>TEXT(Table1[[#This Row],[Order Date]],"mmmm")</f>
        <v>March</v>
      </c>
      <c r="AB1571" s="8" t="str">
        <f>TEXT(Table1[[#This Row],[Order Date]],"yyyy")</f>
        <v>2015</v>
      </c>
      <c r="AC1571" s="10">
        <v>42085</v>
      </c>
      <c r="AD1571" s="2">
        <v>3.5948999999999995</v>
      </c>
      <c r="AE1571" s="2">
        <v>2</v>
      </c>
      <c r="AF1571" s="2">
        <v>5.21</v>
      </c>
      <c r="AG1571" s="2">
        <v>87554</v>
      </c>
      <c r="AH1571" s="7" t="str">
        <f>IF(COUNTIF(Returns!$A$2:$A$1635,Orders!AG1571)&gt;0,"Returned","Not Returned")</f>
        <v>Not Returned</v>
      </c>
    </row>
    <row r="1572" spans="5:34" ht="12.75" customHeight="1" thickTop="1" thickBot="1">
      <c r="E1572" s="11">
        <v>18895</v>
      </c>
      <c r="F1572" s="12" t="s">
        <v>25</v>
      </c>
      <c r="G1572" s="12">
        <v>7.0000000000000007E-2</v>
      </c>
      <c r="H1572" s="12">
        <v>4.76</v>
      </c>
      <c r="I1572" s="12">
        <v>0.88</v>
      </c>
      <c r="J1572" s="12">
        <v>2794</v>
      </c>
      <c r="K1572" s="7" t="str">
        <f>IF(COUNTIF(Table1[Customer ID],Table1[[#This Row],[Customer ID]])&gt;1,"Repeat Customer","One-Time Customer")</f>
        <v>Repeat Customer</v>
      </c>
      <c r="L1572" s="12" t="s">
        <v>2562</v>
      </c>
      <c r="M1572" s="12" t="s">
        <v>49</v>
      </c>
      <c r="N1572" s="12" t="s">
        <v>28</v>
      </c>
      <c r="O1572" s="12" t="s">
        <v>29</v>
      </c>
      <c r="P1572" s="12" t="s">
        <v>93</v>
      </c>
      <c r="Q1572" s="12" t="s">
        <v>31</v>
      </c>
      <c r="R1572" s="12" t="s">
        <v>2564</v>
      </c>
      <c r="S1572" s="12">
        <v>0.39</v>
      </c>
      <c r="T1572" s="7">
        <f>Table1[[#This Row],[Profit]]/Table1[[#This Row],[Sales]]</f>
        <v>0.69</v>
      </c>
      <c r="U1572" s="12" t="s">
        <v>33</v>
      </c>
      <c r="V1572" s="12" t="s">
        <v>61</v>
      </c>
      <c r="W1572" s="12" t="s">
        <v>330</v>
      </c>
      <c r="X1572" s="12" t="s">
        <v>2563</v>
      </c>
      <c r="Y1572" s="12">
        <v>50158</v>
      </c>
      <c r="Z1572" s="13">
        <v>42162</v>
      </c>
      <c r="AA1572" s="14" t="str">
        <f>TEXT(Table1[[#This Row],[Order Date]],"mmmm")</f>
        <v>June</v>
      </c>
      <c r="AB1572" s="8" t="str">
        <f>TEXT(Table1[[#This Row],[Order Date]],"yyyy")</f>
        <v>2015</v>
      </c>
      <c r="AC1572" s="13">
        <v>42162</v>
      </c>
      <c r="AD1572" s="12">
        <v>15.8148</v>
      </c>
      <c r="AE1572" s="12">
        <v>5</v>
      </c>
      <c r="AF1572" s="12">
        <v>22.92</v>
      </c>
      <c r="AG1572" s="12">
        <v>87555</v>
      </c>
      <c r="AH1572" s="7" t="str">
        <f>IF(COUNTIF(Returns!$A$2:$A$1635,Orders!AG1572)&gt;0,"Returned","Not Returned")</f>
        <v>Not Returned</v>
      </c>
    </row>
    <row r="1573" spans="5:34" ht="12.75" customHeight="1" thickTop="1" thickBot="1">
      <c r="E1573" s="9">
        <v>19486</v>
      </c>
      <c r="F1573" s="2" t="s">
        <v>106</v>
      </c>
      <c r="G1573" s="2">
        <v>0.04</v>
      </c>
      <c r="H1573" s="2">
        <v>3.57</v>
      </c>
      <c r="I1573" s="2">
        <v>4.17</v>
      </c>
      <c r="J1573" s="2">
        <v>2795</v>
      </c>
      <c r="K1573" s="7" t="str">
        <f>IF(COUNTIF(Table1[Customer ID],Table1[[#This Row],[Customer ID]])&gt;1,"Repeat Customer","One-Time Customer")</f>
        <v>Repeat Customer</v>
      </c>
      <c r="L1573" s="2" t="s">
        <v>2565</v>
      </c>
      <c r="M1573" s="2" t="s">
        <v>49</v>
      </c>
      <c r="N1573" s="2" t="s">
        <v>28</v>
      </c>
      <c r="O1573" s="2" t="s">
        <v>29</v>
      </c>
      <c r="P1573" s="2" t="s">
        <v>30</v>
      </c>
      <c r="Q1573" s="2" t="s">
        <v>51</v>
      </c>
      <c r="R1573" s="2" t="s">
        <v>2566</v>
      </c>
      <c r="S1573" s="2">
        <v>0.59</v>
      </c>
      <c r="T1573" s="7">
        <f>Table1[[#This Row],[Profit]]/Table1[[#This Row],[Sales]]</f>
        <v>-2.2624595469255664</v>
      </c>
      <c r="U1573" s="2" t="s">
        <v>33</v>
      </c>
      <c r="V1573" s="2" t="s">
        <v>61</v>
      </c>
      <c r="W1573" s="2" t="s">
        <v>330</v>
      </c>
      <c r="X1573" s="2" t="s">
        <v>2567</v>
      </c>
      <c r="Y1573" s="2">
        <v>50401</v>
      </c>
      <c r="Z1573" s="10">
        <v>42030</v>
      </c>
      <c r="AA1573" s="14" t="str">
        <f>TEXT(Table1[[#This Row],[Order Date]],"mmmm")</f>
        <v>January</v>
      </c>
      <c r="AB1573" s="8" t="str">
        <f>TEXT(Table1[[#This Row],[Order Date]],"yyyy")</f>
        <v>2015</v>
      </c>
      <c r="AC1573" s="10">
        <v>42032</v>
      </c>
      <c r="AD1573" s="2">
        <v>-69.91</v>
      </c>
      <c r="AE1573" s="2">
        <v>8</v>
      </c>
      <c r="AF1573" s="2">
        <v>30.9</v>
      </c>
      <c r="AG1573" s="2">
        <v>87556</v>
      </c>
      <c r="AH1573" s="7" t="str">
        <f>IF(COUNTIF(Returns!$A$2:$A$1635,Orders!AG1573)&gt;0,"Returned","Not Returned")</f>
        <v>Not Returned</v>
      </c>
    </row>
    <row r="1574" spans="5:34" ht="12.75" customHeight="1" thickTop="1" thickBot="1">
      <c r="E1574" s="11">
        <v>19487</v>
      </c>
      <c r="F1574" s="12" t="s">
        <v>106</v>
      </c>
      <c r="G1574" s="12">
        <v>0.05</v>
      </c>
      <c r="H1574" s="12">
        <v>200.99</v>
      </c>
      <c r="I1574" s="12">
        <v>4.2</v>
      </c>
      <c r="J1574" s="12">
        <v>2795</v>
      </c>
      <c r="K1574" s="7" t="str">
        <f>IF(COUNTIF(Table1[Customer ID],Table1[[#This Row],[Customer ID]])&gt;1,"Repeat Customer","One-Time Customer")</f>
        <v>Repeat Customer</v>
      </c>
      <c r="L1574" s="12" t="s">
        <v>2565</v>
      </c>
      <c r="M1574" s="12" t="s">
        <v>49</v>
      </c>
      <c r="N1574" s="12" t="s">
        <v>28</v>
      </c>
      <c r="O1574" s="12" t="s">
        <v>77</v>
      </c>
      <c r="P1574" s="12" t="s">
        <v>78</v>
      </c>
      <c r="Q1574" s="12" t="s">
        <v>59</v>
      </c>
      <c r="R1574" s="12" t="s">
        <v>548</v>
      </c>
      <c r="S1574" s="12">
        <v>0.59</v>
      </c>
      <c r="T1574" s="7">
        <f>Table1[[#This Row],[Profit]]/Table1[[#This Row],[Sales]]</f>
        <v>0.69</v>
      </c>
      <c r="U1574" s="12" t="s">
        <v>33</v>
      </c>
      <c r="V1574" s="12" t="s">
        <v>61</v>
      </c>
      <c r="W1574" s="12" t="s">
        <v>330</v>
      </c>
      <c r="X1574" s="12" t="s">
        <v>2567</v>
      </c>
      <c r="Y1574" s="12">
        <v>50401</v>
      </c>
      <c r="Z1574" s="13">
        <v>42030</v>
      </c>
      <c r="AA1574" s="14" t="str">
        <f>TEXT(Table1[[#This Row],[Order Date]],"mmmm")</f>
        <v>January</v>
      </c>
      <c r="AB1574" s="8" t="str">
        <f>TEXT(Table1[[#This Row],[Order Date]],"yyyy")</f>
        <v>2015</v>
      </c>
      <c r="AC1574" s="13">
        <v>42034</v>
      </c>
      <c r="AD1574" s="12">
        <v>1630.5251999999998</v>
      </c>
      <c r="AE1574" s="12">
        <v>14</v>
      </c>
      <c r="AF1574" s="12">
        <v>2363.08</v>
      </c>
      <c r="AG1574" s="12">
        <v>87556</v>
      </c>
      <c r="AH1574" s="7" t="str">
        <f>IF(COUNTIF(Returns!$A$2:$A$1635,Orders!AG1574)&gt;0,"Returned","Not Returned")</f>
        <v>Not Returned</v>
      </c>
    </row>
    <row r="1575" spans="5:34" ht="12.75" customHeight="1" thickTop="1" thickBot="1">
      <c r="E1575" s="9">
        <v>19488</v>
      </c>
      <c r="F1575" s="2" t="s">
        <v>106</v>
      </c>
      <c r="G1575" s="2">
        <v>7.0000000000000007E-2</v>
      </c>
      <c r="H1575" s="2">
        <v>195.99</v>
      </c>
      <c r="I1575" s="2">
        <v>8.99</v>
      </c>
      <c r="J1575" s="2">
        <v>2795</v>
      </c>
      <c r="K1575" s="7" t="str">
        <f>IF(COUNTIF(Table1[Customer ID],Table1[[#This Row],[Customer ID]])&gt;1,"Repeat Customer","One-Time Customer")</f>
        <v>Repeat Customer</v>
      </c>
      <c r="L1575" s="2" t="s">
        <v>2565</v>
      </c>
      <c r="M1575" s="2" t="s">
        <v>49</v>
      </c>
      <c r="N1575" s="2" t="s">
        <v>28</v>
      </c>
      <c r="O1575" s="2" t="s">
        <v>77</v>
      </c>
      <c r="P1575" s="2" t="s">
        <v>78</v>
      </c>
      <c r="Q1575" s="2" t="s">
        <v>59</v>
      </c>
      <c r="R1575" s="2" t="s">
        <v>2568</v>
      </c>
      <c r="S1575" s="2">
        <v>0.57999999999999996</v>
      </c>
      <c r="T1575" s="7">
        <f>Table1[[#This Row],[Profit]]/Table1[[#This Row],[Sales]]</f>
        <v>-1.391870908814127</v>
      </c>
      <c r="U1575" s="2" t="s">
        <v>33</v>
      </c>
      <c r="V1575" s="2" t="s">
        <v>61</v>
      </c>
      <c r="W1575" s="2" t="s">
        <v>330</v>
      </c>
      <c r="X1575" s="2" t="s">
        <v>2567</v>
      </c>
      <c r="Y1575" s="2">
        <v>50401</v>
      </c>
      <c r="Z1575" s="10">
        <v>42030</v>
      </c>
      <c r="AA1575" s="14" t="str">
        <f>TEXT(Table1[[#This Row],[Order Date]],"mmmm")</f>
        <v>January</v>
      </c>
      <c r="AB1575" s="8" t="str">
        <f>TEXT(Table1[[#This Row],[Order Date]],"yyyy")</f>
        <v>2015</v>
      </c>
      <c r="AC1575" s="10">
        <v>42030</v>
      </c>
      <c r="AD1575" s="2">
        <v>-457.16</v>
      </c>
      <c r="AE1575" s="2">
        <v>2</v>
      </c>
      <c r="AF1575" s="2">
        <v>328.45</v>
      </c>
      <c r="AG1575" s="2">
        <v>87556</v>
      </c>
      <c r="AH1575" s="7" t="str">
        <f>IF(COUNTIF(Returns!$A$2:$A$1635,Orders!AG1575)&gt;0,"Returned","Not Returned")</f>
        <v>Not Returned</v>
      </c>
    </row>
    <row r="1576" spans="5:34" ht="12.75" customHeight="1" thickTop="1" thickBot="1">
      <c r="E1576" s="11">
        <v>23351</v>
      </c>
      <c r="F1576" s="12" t="s">
        <v>56</v>
      </c>
      <c r="G1576" s="12">
        <v>0.02</v>
      </c>
      <c r="H1576" s="12">
        <v>30.44</v>
      </c>
      <c r="I1576" s="12">
        <v>1.49</v>
      </c>
      <c r="J1576" s="12">
        <v>2796</v>
      </c>
      <c r="K1576" s="7" t="str">
        <f>IF(COUNTIF(Table1[Customer ID],Table1[[#This Row],[Customer ID]])&gt;1,"Repeat Customer","One-Time Customer")</f>
        <v>One-Time Customer</v>
      </c>
      <c r="L1576" s="12" t="s">
        <v>2569</v>
      </c>
      <c r="M1576" s="12" t="s">
        <v>49</v>
      </c>
      <c r="N1576" s="12" t="s">
        <v>28</v>
      </c>
      <c r="O1576" s="12" t="s">
        <v>29</v>
      </c>
      <c r="P1576" s="12" t="s">
        <v>109</v>
      </c>
      <c r="Q1576" s="12" t="s">
        <v>59</v>
      </c>
      <c r="R1576" s="12" t="s">
        <v>2570</v>
      </c>
      <c r="S1576" s="12">
        <v>0.37</v>
      </c>
      <c r="T1576" s="7">
        <f>Table1[[#This Row],[Profit]]/Table1[[#This Row],[Sales]]</f>
        <v>0.69</v>
      </c>
      <c r="U1576" s="12" t="s">
        <v>33</v>
      </c>
      <c r="V1576" s="12" t="s">
        <v>61</v>
      </c>
      <c r="W1576" s="12" t="s">
        <v>330</v>
      </c>
      <c r="X1576" s="12" t="s">
        <v>2571</v>
      </c>
      <c r="Y1576" s="12">
        <v>51106</v>
      </c>
      <c r="Z1576" s="13">
        <v>42025</v>
      </c>
      <c r="AA1576" s="14" t="str">
        <f>TEXT(Table1[[#This Row],[Order Date]],"mmmm")</f>
        <v>January</v>
      </c>
      <c r="AB1576" s="8" t="str">
        <f>TEXT(Table1[[#This Row],[Order Date]],"yyyy")</f>
        <v>2015</v>
      </c>
      <c r="AC1576" s="13">
        <v>42027</v>
      </c>
      <c r="AD1576" s="12">
        <v>266.76089999999999</v>
      </c>
      <c r="AE1576" s="12">
        <v>12</v>
      </c>
      <c r="AF1576" s="12">
        <v>386.61</v>
      </c>
      <c r="AG1576" s="12">
        <v>87553</v>
      </c>
      <c r="AH1576" s="7" t="str">
        <f>IF(COUNTIF(Returns!$A$2:$A$1635,Orders!AG1576)&gt;0,"Returned","Not Returned")</f>
        <v>Not Returned</v>
      </c>
    </row>
    <row r="1577" spans="5:34" ht="12.75" customHeight="1" thickTop="1" thickBot="1">
      <c r="E1577" s="9">
        <v>22787</v>
      </c>
      <c r="F1577" s="2" t="s">
        <v>56</v>
      </c>
      <c r="G1577" s="2">
        <v>0</v>
      </c>
      <c r="H1577" s="2">
        <v>5.0199999999999996</v>
      </c>
      <c r="I1577" s="2">
        <v>5.14</v>
      </c>
      <c r="J1577" s="2">
        <v>2797</v>
      </c>
      <c r="K1577" s="7" t="str">
        <f>IF(COUNTIF(Table1[Customer ID],Table1[[#This Row],[Customer ID]])&gt;1,"Repeat Customer","One-Time Customer")</f>
        <v>Repeat Customer</v>
      </c>
      <c r="L1577" s="2" t="s">
        <v>2572</v>
      </c>
      <c r="M1577" s="2" t="s">
        <v>49</v>
      </c>
      <c r="N1577" s="2" t="s">
        <v>114</v>
      </c>
      <c r="O1577" s="2" t="s">
        <v>77</v>
      </c>
      <c r="P1577" s="2" t="s">
        <v>180</v>
      </c>
      <c r="Q1577" s="2" t="s">
        <v>51</v>
      </c>
      <c r="R1577" s="2" t="s">
        <v>840</v>
      </c>
      <c r="S1577" s="2">
        <v>0.79</v>
      </c>
      <c r="T1577" s="7">
        <f>Table1[[#This Row],[Profit]]/Table1[[#This Row],[Sales]]</f>
        <v>-3.625461993627674</v>
      </c>
      <c r="U1577" s="2" t="s">
        <v>33</v>
      </c>
      <c r="V1577" s="2" t="s">
        <v>53</v>
      </c>
      <c r="W1577" s="2" t="s">
        <v>234</v>
      </c>
      <c r="X1577" s="2" t="s">
        <v>2573</v>
      </c>
      <c r="Y1577" s="2">
        <v>15122</v>
      </c>
      <c r="Z1577" s="10">
        <v>42014</v>
      </c>
      <c r="AA1577" s="14" t="str">
        <f>TEXT(Table1[[#This Row],[Order Date]],"mmmm")</f>
        <v>January</v>
      </c>
      <c r="AB1577" s="8" t="str">
        <f>TEXT(Table1[[#This Row],[Order Date]],"yyyy")</f>
        <v>2015</v>
      </c>
      <c r="AC1577" s="10">
        <v>42015</v>
      </c>
      <c r="AD1577" s="2">
        <v>-159.30279999999999</v>
      </c>
      <c r="AE1577" s="2">
        <v>8</v>
      </c>
      <c r="AF1577" s="2">
        <v>43.94</v>
      </c>
      <c r="AG1577" s="2">
        <v>87552</v>
      </c>
      <c r="AH1577" s="7" t="str">
        <f>IF(COUNTIF(Returns!$A$2:$A$1635,Orders!AG1577)&gt;0,"Returned","Not Returned")</f>
        <v>Not Returned</v>
      </c>
    </row>
    <row r="1578" spans="5:34" ht="12.75" customHeight="1" thickTop="1" thickBot="1">
      <c r="E1578" s="11">
        <v>23350</v>
      </c>
      <c r="F1578" s="12" t="s">
        <v>56</v>
      </c>
      <c r="G1578" s="12">
        <v>0.02</v>
      </c>
      <c r="H1578" s="12">
        <v>4.91</v>
      </c>
      <c r="I1578" s="12">
        <v>0.5</v>
      </c>
      <c r="J1578" s="12">
        <v>2797</v>
      </c>
      <c r="K1578" s="7" t="str">
        <f>IF(COUNTIF(Table1[Customer ID],Table1[[#This Row],[Customer ID]])&gt;1,"Repeat Customer","One-Time Customer")</f>
        <v>Repeat Customer</v>
      </c>
      <c r="L1578" s="12" t="s">
        <v>2572</v>
      </c>
      <c r="M1578" s="12" t="s">
        <v>49</v>
      </c>
      <c r="N1578" s="12" t="s">
        <v>28</v>
      </c>
      <c r="O1578" s="12" t="s">
        <v>29</v>
      </c>
      <c r="P1578" s="12" t="s">
        <v>134</v>
      </c>
      <c r="Q1578" s="12" t="s">
        <v>59</v>
      </c>
      <c r="R1578" s="12" t="s">
        <v>1561</v>
      </c>
      <c r="S1578" s="12">
        <v>0.36</v>
      </c>
      <c r="T1578" s="7">
        <f>Table1[[#This Row],[Profit]]/Table1[[#This Row],[Sales]]</f>
        <v>0.69</v>
      </c>
      <c r="U1578" s="12" t="s">
        <v>33</v>
      </c>
      <c r="V1578" s="12" t="s">
        <v>53</v>
      </c>
      <c r="W1578" s="12" t="s">
        <v>234</v>
      </c>
      <c r="X1578" s="12" t="s">
        <v>2573</v>
      </c>
      <c r="Y1578" s="12">
        <v>15122</v>
      </c>
      <c r="Z1578" s="13">
        <v>42025</v>
      </c>
      <c r="AA1578" s="14" t="str">
        <f>TEXT(Table1[[#This Row],[Order Date]],"mmmm")</f>
        <v>January</v>
      </c>
      <c r="AB1578" s="8" t="str">
        <f>TEXT(Table1[[#This Row],[Order Date]],"yyyy")</f>
        <v>2015</v>
      </c>
      <c r="AC1578" s="13">
        <v>42026</v>
      </c>
      <c r="AD1578" s="12">
        <v>29.883900000000001</v>
      </c>
      <c r="AE1578" s="12">
        <v>9</v>
      </c>
      <c r="AF1578" s="12">
        <v>43.31</v>
      </c>
      <c r="AG1578" s="12">
        <v>87553</v>
      </c>
      <c r="AH1578" s="7" t="str">
        <f>IF(COUNTIF(Returns!$A$2:$A$1635,Orders!AG1578)&gt;0,"Returned","Not Returned")</f>
        <v>Not Returned</v>
      </c>
    </row>
    <row r="1579" spans="5:34" ht="15" thickTop="1" thickBot="1">
      <c r="E1579" s="9">
        <v>20618</v>
      </c>
      <c r="F1579" s="2" t="s">
        <v>106</v>
      </c>
      <c r="G1579" s="2">
        <v>0</v>
      </c>
      <c r="H1579" s="2">
        <v>17.52</v>
      </c>
      <c r="I1579" s="2">
        <v>8.17</v>
      </c>
      <c r="J1579" s="2">
        <v>2801</v>
      </c>
      <c r="K1579" s="7" t="str">
        <f>IF(COUNTIF(Table1[Customer ID],Table1[[#This Row],[Customer ID]])&gt;1,"Repeat Customer","One-Time Customer")</f>
        <v>One-Time Customer</v>
      </c>
      <c r="L1579" s="2" t="s">
        <v>2574</v>
      </c>
      <c r="M1579" s="2" t="s">
        <v>49</v>
      </c>
      <c r="N1579" s="2" t="s">
        <v>40</v>
      </c>
      <c r="O1579" s="2" t="s">
        <v>29</v>
      </c>
      <c r="P1579" s="2" t="s">
        <v>257</v>
      </c>
      <c r="Q1579" s="2" t="s">
        <v>86</v>
      </c>
      <c r="R1579" s="2" t="s">
        <v>2575</v>
      </c>
      <c r="S1579" s="2">
        <v>0.5</v>
      </c>
      <c r="T1579" s="7">
        <f>Table1[[#This Row],[Profit]]/Table1[[#This Row],[Sales]]</f>
        <v>0.18556657522684111</v>
      </c>
      <c r="U1579" s="2" t="s">
        <v>33</v>
      </c>
      <c r="V1579" s="2" t="s">
        <v>34</v>
      </c>
      <c r="W1579" s="2" t="s">
        <v>378</v>
      </c>
      <c r="X1579" s="2" t="s">
        <v>2527</v>
      </c>
      <c r="Y1579" s="2">
        <v>85224</v>
      </c>
      <c r="Z1579" s="10">
        <v>42183</v>
      </c>
      <c r="AA1579" s="14" t="str">
        <f>TEXT(Table1[[#This Row],[Order Date]],"mmmm")</f>
        <v>June</v>
      </c>
      <c r="AB1579" s="8" t="str">
        <f>TEXT(Table1[[#This Row],[Order Date]],"yyyy")</f>
        <v>2015</v>
      </c>
      <c r="AC1579" s="10">
        <v>42188</v>
      </c>
      <c r="AD1579" s="2">
        <v>52.763999999999996</v>
      </c>
      <c r="AE1579" s="2">
        <v>15</v>
      </c>
      <c r="AF1579" s="2">
        <v>284.33999999999997</v>
      </c>
      <c r="AG1579" s="2">
        <v>91049</v>
      </c>
      <c r="AH1579" s="7" t="str">
        <f>IF(COUNTIF(Returns!$A$2:$A$1635,Orders!AG1579)&gt;0,"Returned","Not Returned")</f>
        <v>Not Returned</v>
      </c>
    </row>
    <row r="1580" spans="5:34" ht="12.75" customHeight="1" thickTop="1" thickBot="1">
      <c r="E1580" s="11">
        <v>18070</v>
      </c>
      <c r="F1580" s="12" t="s">
        <v>56</v>
      </c>
      <c r="G1580" s="12">
        <v>7.0000000000000007E-2</v>
      </c>
      <c r="H1580" s="12">
        <v>500.98</v>
      </c>
      <c r="I1580" s="12">
        <v>28.14</v>
      </c>
      <c r="J1580" s="12">
        <v>2803</v>
      </c>
      <c r="K1580" s="7" t="str">
        <f>IF(COUNTIF(Table1[Customer ID],Table1[[#This Row],[Customer ID]])&gt;1,"Repeat Customer","One-Time Customer")</f>
        <v>Repeat Customer</v>
      </c>
      <c r="L1580" s="12" t="s">
        <v>2576</v>
      </c>
      <c r="M1580" s="12" t="s">
        <v>39</v>
      </c>
      <c r="N1580" s="12" t="s">
        <v>58</v>
      </c>
      <c r="O1580" s="12" t="s">
        <v>77</v>
      </c>
      <c r="P1580" s="12" t="s">
        <v>85</v>
      </c>
      <c r="Q1580" s="12" t="s">
        <v>43</v>
      </c>
      <c r="R1580" s="12" t="s">
        <v>2577</v>
      </c>
      <c r="S1580" s="12">
        <v>0.38</v>
      </c>
      <c r="T1580" s="7">
        <f>Table1[[#This Row],[Profit]]/Table1[[#This Row],[Sales]]</f>
        <v>0.69</v>
      </c>
      <c r="U1580" s="12" t="s">
        <v>33</v>
      </c>
      <c r="V1580" s="12" t="s">
        <v>34</v>
      </c>
      <c r="W1580" s="12" t="s">
        <v>45</v>
      </c>
      <c r="X1580" s="12" t="s">
        <v>2578</v>
      </c>
      <c r="Y1580" s="12">
        <v>90022</v>
      </c>
      <c r="Z1580" s="13">
        <v>42040</v>
      </c>
      <c r="AA1580" s="14" t="str">
        <f>TEXT(Table1[[#This Row],[Order Date]],"mmmm")</f>
        <v>February</v>
      </c>
      <c r="AB1580" s="8" t="str">
        <f>TEXT(Table1[[#This Row],[Order Date]],"yyyy")</f>
        <v>2015</v>
      </c>
      <c r="AC1580" s="13">
        <v>42041</v>
      </c>
      <c r="AD1580" s="12">
        <v>2699.9838</v>
      </c>
      <c r="AE1580" s="12">
        <v>10</v>
      </c>
      <c r="AF1580" s="12">
        <v>3913.02</v>
      </c>
      <c r="AG1580" s="12">
        <v>86227</v>
      </c>
      <c r="AH1580" s="7" t="str">
        <f>IF(COUNTIF(Returns!$A$2:$A$1635,Orders!AG1580)&gt;0,"Returned","Not Returned")</f>
        <v>Not Returned</v>
      </c>
    </row>
    <row r="1581" spans="5:34" ht="12.75" customHeight="1" thickTop="1" thickBot="1">
      <c r="E1581" s="9">
        <v>18071</v>
      </c>
      <c r="F1581" s="2" t="s">
        <v>56</v>
      </c>
      <c r="G1581" s="2">
        <v>0.1</v>
      </c>
      <c r="H1581" s="2">
        <v>178.47</v>
      </c>
      <c r="I1581" s="2">
        <v>19.989999999999998</v>
      </c>
      <c r="J1581" s="2">
        <v>2803</v>
      </c>
      <c r="K1581" s="7" t="str">
        <f>IF(COUNTIF(Table1[Customer ID],Table1[[#This Row],[Customer ID]])&gt;1,"Repeat Customer","One-Time Customer")</f>
        <v>Repeat Customer</v>
      </c>
      <c r="L1581" s="2" t="s">
        <v>2576</v>
      </c>
      <c r="M1581" s="2" t="s">
        <v>49</v>
      </c>
      <c r="N1581" s="2" t="s">
        <v>58</v>
      </c>
      <c r="O1581" s="2" t="s">
        <v>29</v>
      </c>
      <c r="P1581" s="2" t="s">
        <v>141</v>
      </c>
      <c r="Q1581" s="2" t="s">
        <v>59</v>
      </c>
      <c r="R1581" s="2" t="s">
        <v>528</v>
      </c>
      <c r="S1581" s="2">
        <v>0.55000000000000004</v>
      </c>
      <c r="T1581" s="7">
        <f>Table1[[#This Row],[Profit]]/Table1[[#This Row],[Sales]]</f>
        <v>-0.94915066059731323</v>
      </c>
      <c r="U1581" s="2" t="s">
        <v>33</v>
      </c>
      <c r="V1581" s="2" t="s">
        <v>34</v>
      </c>
      <c r="W1581" s="2" t="s">
        <v>45</v>
      </c>
      <c r="X1581" s="2" t="s">
        <v>2578</v>
      </c>
      <c r="Y1581" s="2">
        <v>90022</v>
      </c>
      <c r="Z1581" s="10">
        <v>42040</v>
      </c>
      <c r="AA1581" s="14" t="str">
        <f>TEXT(Table1[[#This Row],[Order Date]],"mmmm")</f>
        <v>February</v>
      </c>
      <c r="AB1581" s="8" t="str">
        <f>TEXT(Table1[[#This Row],[Order Date]],"yyyy")</f>
        <v>2015</v>
      </c>
      <c r="AC1581" s="10">
        <v>42042</v>
      </c>
      <c r="AD1581" s="2">
        <v>-170.98</v>
      </c>
      <c r="AE1581" s="2">
        <v>1</v>
      </c>
      <c r="AF1581" s="2">
        <v>180.14</v>
      </c>
      <c r="AG1581" s="2">
        <v>86227</v>
      </c>
      <c r="AH1581" s="7" t="str">
        <f>IF(COUNTIF(Returns!$A$2:$A$1635,Orders!AG1581)&gt;0,"Returned","Not Returned")</f>
        <v>Not Returned</v>
      </c>
    </row>
    <row r="1582" spans="5:34" ht="12.75" customHeight="1" thickTop="1" thickBot="1">
      <c r="E1582" s="11">
        <v>24604</v>
      </c>
      <c r="F1582" s="12" t="s">
        <v>56</v>
      </c>
      <c r="G1582" s="12">
        <v>7.0000000000000007E-2</v>
      </c>
      <c r="H1582" s="12">
        <v>30.56</v>
      </c>
      <c r="I1582" s="12">
        <v>2.99</v>
      </c>
      <c r="J1582" s="12">
        <v>2813</v>
      </c>
      <c r="K1582" s="7" t="str">
        <f>IF(COUNTIF(Table1[Customer ID],Table1[[#This Row],[Customer ID]])&gt;1,"Repeat Customer","One-Time Customer")</f>
        <v>One-Time Customer</v>
      </c>
      <c r="L1582" s="12" t="s">
        <v>2579</v>
      </c>
      <c r="M1582" s="12" t="s">
        <v>49</v>
      </c>
      <c r="N1582" s="12" t="s">
        <v>28</v>
      </c>
      <c r="O1582" s="12" t="s">
        <v>29</v>
      </c>
      <c r="P1582" s="12" t="s">
        <v>109</v>
      </c>
      <c r="Q1582" s="12" t="s">
        <v>59</v>
      </c>
      <c r="R1582" s="12" t="s">
        <v>2580</v>
      </c>
      <c r="S1582" s="12">
        <v>0.35</v>
      </c>
      <c r="T1582" s="7">
        <f>Table1[[#This Row],[Profit]]/Table1[[#This Row],[Sales]]</f>
        <v>-0.26202619752274475</v>
      </c>
      <c r="U1582" s="12" t="s">
        <v>33</v>
      </c>
      <c r="V1582" s="12" t="s">
        <v>136</v>
      </c>
      <c r="W1582" s="12" t="s">
        <v>244</v>
      </c>
      <c r="X1582" s="12" t="s">
        <v>2581</v>
      </c>
      <c r="Y1582" s="12">
        <v>37311</v>
      </c>
      <c r="Z1582" s="13">
        <v>42042</v>
      </c>
      <c r="AA1582" s="14" t="str">
        <f>TEXT(Table1[[#This Row],[Order Date]],"mmmm")</f>
        <v>February</v>
      </c>
      <c r="AB1582" s="8" t="str">
        <f>TEXT(Table1[[#This Row],[Order Date]],"yyyy")</f>
        <v>2015</v>
      </c>
      <c r="AC1582" s="13">
        <v>42042</v>
      </c>
      <c r="AD1582" s="12">
        <v>-95.618600000000015</v>
      </c>
      <c r="AE1582" s="12">
        <v>12</v>
      </c>
      <c r="AF1582" s="12">
        <v>364.92</v>
      </c>
      <c r="AG1582" s="12">
        <v>88819</v>
      </c>
      <c r="AH1582" s="7" t="str">
        <f>IF(COUNTIF(Returns!$A$2:$A$1635,Orders!AG1582)&gt;0,"Returned","Not Returned")</f>
        <v>Not Returned</v>
      </c>
    </row>
    <row r="1583" spans="5:34" ht="12.75" customHeight="1" thickTop="1" thickBot="1">
      <c r="E1583" s="9">
        <v>24044</v>
      </c>
      <c r="F1583" s="2" t="s">
        <v>25</v>
      </c>
      <c r="G1583" s="2">
        <v>0.05</v>
      </c>
      <c r="H1583" s="2">
        <v>4.71</v>
      </c>
      <c r="I1583" s="2">
        <v>0.7</v>
      </c>
      <c r="J1583" s="2">
        <v>2817</v>
      </c>
      <c r="K1583" s="7" t="str">
        <f>IF(COUNTIF(Table1[Customer ID],Table1[[#This Row],[Customer ID]])&gt;1,"Repeat Customer","One-Time Customer")</f>
        <v>Repeat Customer</v>
      </c>
      <c r="L1583" s="2" t="s">
        <v>2582</v>
      </c>
      <c r="M1583" s="2" t="s">
        <v>27</v>
      </c>
      <c r="N1583" s="2" t="s">
        <v>28</v>
      </c>
      <c r="O1583" s="2" t="s">
        <v>29</v>
      </c>
      <c r="P1583" s="2" t="s">
        <v>66</v>
      </c>
      <c r="Q1583" s="2" t="s">
        <v>31</v>
      </c>
      <c r="R1583" s="2" t="s">
        <v>1232</v>
      </c>
      <c r="S1583" s="2">
        <v>0.8</v>
      </c>
      <c r="T1583" s="7">
        <f>Table1[[#This Row],[Profit]]/Table1[[#This Row],[Sales]]</f>
        <v>-0.19539473684210529</v>
      </c>
      <c r="U1583" s="2" t="s">
        <v>33</v>
      </c>
      <c r="V1583" s="2" t="s">
        <v>53</v>
      </c>
      <c r="W1583" s="2" t="s">
        <v>154</v>
      </c>
      <c r="X1583" s="2" t="s">
        <v>401</v>
      </c>
      <c r="Y1583" s="2">
        <v>43055</v>
      </c>
      <c r="Z1583" s="10">
        <v>42156</v>
      </c>
      <c r="AA1583" s="14" t="str">
        <f>TEXT(Table1[[#This Row],[Order Date]],"mmmm")</f>
        <v>June</v>
      </c>
      <c r="AB1583" s="8" t="str">
        <f>TEXT(Table1[[#This Row],[Order Date]],"yyyy")</f>
        <v>2015</v>
      </c>
      <c r="AC1583" s="10">
        <v>42157</v>
      </c>
      <c r="AD1583" s="2">
        <v>-2.3760000000000003</v>
      </c>
      <c r="AE1583" s="2">
        <v>2</v>
      </c>
      <c r="AF1583" s="2">
        <v>12.16</v>
      </c>
      <c r="AG1583" s="2">
        <v>89743</v>
      </c>
      <c r="AH1583" s="7" t="str">
        <f>IF(COUNTIF(Returns!$A$2:$A$1635,Orders!AG1583)&gt;0,"Returned","Not Returned")</f>
        <v>Not Returned</v>
      </c>
    </row>
    <row r="1584" spans="5:34" ht="12.75" customHeight="1" thickTop="1" thickBot="1">
      <c r="E1584" s="11">
        <v>24045</v>
      </c>
      <c r="F1584" s="12" t="s">
        <v>25</v>
      </c>
      <c r="G1584" s="12">
        <v>0.04</v>
      </c>
      <c r="H1584" s="12">
        <v>55.99</v>
      </c>
      <c r="I1584" s="12">
        <v>1.25</v>
      </c>
      <c r="J1584" s="12">
        <v>2817</v>
      </c>
      <c r="K1584" s="7" t="str">
        <f>IF(COUNTIF(Table1[Customer ID],Table1[[#This Row],[Customer ID]])&gt;1,"Repeat Customer","One-Time Customer")</f>
        <v>Repeat Customer</v>
      </c>
      <c r="L1584" s="12" t="s">
        <v>2582</v>
      </c>
      <c r="M1584" s="12" t="s">
        <v>27</v>
      </c>
      <c r="N1584" s="12" t="s">
        <v>28</v>
      </c>
      <c r="O1584" s="12" t="s">
        <v>77</v>
      </c>
      <c r="P1584" s="12" t="s">
        <v>78</v>
      </c>
      <c r="Q1584" s="12" t="s">
        <v>51</v>
      </c>
      <c r="R1584" s="12" t="s">
        <v>2583</v>
      </c>
      <c r="S1584" s="12">
        <v>0.35</v>
      </c>
      <c r="T1584" s="7">
        <f>Table1[[#This Row],[Profit]]/Table1[[#This Row],[Sales]]</f>
        <v>-0.12416373000813229</v>
      </c>
      <c r="U1584" s="12" t="s">
        <v>33</v>
      </c>
      <c r="V1584" s="12" t="s">
        <v>53</v>
      </c>
      <c r="W1584" s="12" t="s">
        <v>154</v>
      </c>
      <c r="X1584" s="12" t="s">
        <v>401</v>
      </c>
      <c r="Y1584" s="12">
        <v>43055</v>
      </c>
      <c r="Z1584" s="13">
        <v>42156</v>
      </c>
      <c r="AA1584" s="14" t="str">
        <f>TEXT(Table1[[#This Row],[Order Date]],"mmmm")</f>
        <v>June</v>
      </c>
      <c r="AB1584" s="8" t="str">
        <f>TEXT(Table1[[#This Row],[Order Date]],"yyyy")</f>
        <v>2015</v>
      </c>
      <c r="AC1584" s="13">
        <v>42157</v>
      </c>
      <c r="AD1584" s="12">
        <v>-18.3216</v>
      </c>
      <c r="AE1584" s="12">
        <v>3</v>
      </c>
      <c r="AF1584" s="12">
        <v>147.56</v>
      </c>
      <c r="AG1584" s="12">
        <v>89743</v>
      </c>
      <c r="AH1584" s="7" t="str">
        <f>IF(COUNTIF(Returns!$A$2:$A$1635,Orders!AG1584)&gt;0,"Returned","Not Returned")</f>
        <v>Not Returned</v>
      </c>
    </row>
    <row r="1585" spans="5:34" ht="12.75" customHeight="1" thickTop="1" thickBot="1">
      <c r="E1585" s="9">
        <v>24373</v>
      </c>
      <c r="F1585" s="2" t="s">
        <v>106</v>
      </c>
      <c r="G1585" s="2">
        <v>0.08</v>
      </c>
      <c r="H1585" s="2">
        <v>6.48</v>
      </c>
      <c r="I1585" s="2">
        <v>2.74</v>
      </c>
      <c r="J1585" s="2">
        <v>2820</v>
      </c>
      <c r="K1585" s="7" t="str">
        <f>IF(COUNTIF(Table1[Customer ID],Table1[[#This Row],[Customer ID]])&gt;1,"Repeat Customer","One-Time Customer")</f>
        <v>Repeat Customer</v>
      </c>
      <c r="L1585" s="2" t="s">
        <v>2584</v>
      </c>
      <c r="M1585" s="2" t="s">
        <v>49</v>
      </c>
      <c r="N1585" s="2" t="s">
        <v>40</v>
      </c>
      <c r="O1585" s="2" t="s">
        <v>77</v>
      </c>
      <c r="P1585" s="2" t="s">
        <v>180</v>
      </c>
      <c r="Q1585" s="2" t="s">
        <v>51</v>
      </c>
      <c r="R1585" s="2" t="s">
        <v>1662</v>
      </c>
      <c r="S1585" s="2">
        <v>0.71</v>
      </c>
      <c r="T1585" s="7">
        <f>Table1[[#This Row],[Profit]]/Table1[[#This Row],[Sales]]</f>
        <v>-0.72695285010555943</v>
      </c>
      <c r="U1585" s="2" t="s">
        <v>33</v>
      </c>
      <c r="V1585" s="2" t="s">
        <v>61</v>
      </c>
      <c r="W1585" s="2" t="s">
        <v>506</v>
      </c>
      <c r="X1585" s="2" t="s">
        <v>2585</v>
      </c>
      <c r="Y1585" s="2">
        <v>63129</v>
      </c>
      <c r="Z1585" s="10">
        <v>42134</v>
      </c>
      <c r="AA1585" s="14" t="str">
        <f>TEXT(Table1[[#This Row],[Order Date]],"mmmm")</f>
        <v>May</v>
      </c>
      <c r="AB1585" s="8" t="str">
        <f>TEXT(Table1[[#This Row],[Order Date]],"yyyy")</f>
        <v>2015</v>
      </c>
      <c r="AC1585" s="10">
        <v>42136</v>
      </c>
      <c r="AD1585" s="2">
        <v>-82.64</v>
      </c>
      <c r="AE1585" s="2">
        <v>18</v>
      </c>
      <c r="AF1585" s="2">
        <v>113.68</v>
      </c>
      <c r="AG1585" s="2">
        <v>87899</v>
      </c>
      <c r="AH1585" s="7" t="str">
        <f>IF(COUNTIF(Returns!$A$2:$A$1635,Orders!AG1585)&gt;0,"Returned","Not Returned")</f>
        <v>Not Returned</v>
      </c>
    </row>
    <row r="1586" spans="5:34" ht="12.75" customHeight="1" thickTop="1" thickBot="1">
      <c r="E1586" s="11">
        <v>24746</v>
      </c>
      <c r="F1586" s="12" t="s">
        <v>37</v>
      </c>
      <c r="G1586" s="12">
        <v>0.1</v>
      </c>
      <c r="H1586" s="12">
        <v>22.01</v>
      </c>
      <c r="I1586" s="12">
        <v>5.53</v>
      </c>
      <c r="J1586" s="12">
        <v>2820</v>
      </c>
      <c r="K1586" s="7" t="str">
        <f>IF(COUNTIF(Table1[Customer ID],Table1[[#This Row],[Customer ID]])&gt;1,"Repeat Customer","One-Time Customer")</f>
        <v>Repeat Customer</v>
      </c>
      <c r="L1586" s="12" t="s">
        <v>2584</v>
      </c>
      <c r="M1586" s="12" t="s">
        <v>49</v>
      </c>
      <c r="N1586" s="12" t="s">
        <v>40</v>
      </c>
      <c r="O1586" s="12" t="s">
        <v>29</v>
      </c>
      <c r="P1586" s="12" t="s">
        <v>30</v>
      </c>
      <c r="Q1586" s="12" t="s">
        <v>51</v>
      </c>
      <c r="R1586" s="12" t="s">
        <v>2051</v>
      </c>
      <c r="S1586" s="12">
        <v>0.59</v>
      </c>
      <c r="T1586" s="7">
        <f>Table1[[#This Row],[Profit]]/Table1[[#This Row],[Sales]]</f>
        <v>0.1121206743566992</v>
      </c>
      <c r="U1586" s="12" t="s">
        <v>33</v>
      </c>
      <c r="V1586" s="12" t="s">
        <v>61</v>
      </c>
      <c r="W1586" s="12" t="s">
        <v>506</v>
      </c>
      <c r="X1586" s="12" t="s">
        <v>2585</v>
      </c>
      <c r="Y1586" s="12">
        <v>63129</v>
      </c>
      <c r="Z1586" s="13">
        <v>42018</v>
      </c>
      <c r="AA1586" s="14" t="str">
        <f>TEXT(Table1[[#This Row],[Order Date]],"mmmm")</f>
        <v>January</v>
      </c>
      <c r="AB1586" s="8" t="str">
        <f>TEXT(Table1[[#This Row],[Order Date]],"yyyy")</f>
        <v>2015</v>
      </c>
      <c r="AC1586" s="13">
        <v>42019</v>
      </c>
      <c r="AD1586" s="12">
        <v>31.59</v>
      </c>
      <c r="AE1586" s="12">
        <v>14</v>
      </c>
      <c r="AF1586" s="12">
        <v>281.75</v>
      </c>
      <c r="AG1586" s="12">
        <v>87900</v>
      </c>
      <c r="AH1586" s="7" t="str">
        <f>IF(COUNTIF(Returns!$A$2:$A$1635,Orders!AG1586)&gt;0,"Returned","Not Returned")</f>
        <v>Not Returned</v>
      </c>
    </row>
    <row r="1587" spans="5:34" ht="12.75" customHeight="1" thickTop="1" thickBot="1">
      <c r="E1587" s="9">
        <v>23803</v>
      </c>
      <c r="F1587" s="2" t="s">
        <v>106</v>
      </c>
      <c r="G1587" s="2">
        <v>0.02</v>
      </c>
      <c r="H1587" s="2">
        <v>21.98</v>
      </c>
      <c r="I1587" s="2">
        <v>2.87</v>
      </c>
      <c r="J1587" s="2">
        <v>2823</v>
      </c>
      <c r="K1587" s="7" t="str">
        <f>IF(COUNTIF(Table1[Customer ID],Table1[[#This Row],[Customer ID]])&gt;1,"Repeat Customer","One-Time Customer")</f>
        <v>One-Time Customer</v>
      </c>
      <c r="L1587" s="2" t="s">
        <v>2586</v>
      </c>
      <c r="M1587" s="2" t="s">
        <v>49</v>
      </c>
      <c r="N1587" s="2" t="s">
        <v>28</v>
      </c>
      <c r="O1587" s="2" t="s">
        <v>29</v>
      </c>
      <c r="P1587" s="2" t="s">
        <v>30</v>
      </c>
      <c r="Q1587" s="2" t="s">
        <v>51</v>
      </c>
      <c r="R1587" s="2" t="s">
        <v>2587</v>
      </c>
      <c r="S1587" s="2">
        <v>0.55000000000000004</v>
      </c>
      <c r="T1587" s="7">
        <f>Table1[[#This Row],[Profit]]/Table1[[#This Row],[Sales]]</f>
        <v>0.69</v>
      </c>
      <c r="U1587" s="2" t="s">
        <v>33</v>
      </c>
      <c r="V1587" s="2" t="s">
        <v>34</v>
      </c>
      <c r="W1587" s="2" t="s">
        <v>533</v>
      </c>
      <c r="X1587" s="2" t="s">
        <v>2588</v>
      </c>
      <c r="Y1587" s="2">
        <v>89031</v>
      </c>
      <c r="Z1587" s="10">
        <v>42124</v>
      </c>
      <c r="AA1587" s="14" t="str">
        <f>TEXT(Table1[[#This Row],[Order Date]],"mmmm")</f>
        <v>April</v>
      </c>
      <c r="AB1587" s="8" t="str">
        <f>TEXT(Table1[[#This Row],[Order Date]],"yyyy")</f>
        <v>2015</v>
      </c>
      <c r="AC1587" s="10">
        <v>42126</v>
      </c>
      <c r="AD1587" s="2">
        <v>165.6345</v>
      </c>
      <c r="AE1587" s="2">
        <v>11</v>
      </c>
      <c r="AF1587" s="2">
        <v>240.05</v>
      </c>
      <c r="AG1587" s="2">
        <v>87240</v>
      </c>
      <c r="AH1587" s="7" t="str">
        <f>IF(COUNTIF(Returns!$A$2:$A$1635,Orders!AG1587)&gt;0,"Returned","Not Returned")</f>
        <v>Not Returned</v>
      </c>
    </row>
    <row r="1588" spans="5:34" ht="12.75" customHeight="1" thickTop="1" thickBot="1">
      <c r="E1588" s="11">
        <v>22660</v>
      </c>
      <c r="F1588" s="12" t="s">
        <v>106</v>
      </c>
      <c r="G1588" s="12">
        <v>0.02</v>
      </c>
      <c r="H1588" s="12">
        <v>27.48</v>
      </c>
      <c r="I1588" s="12">
        <v>4</v>
      </c>
      <c r="J1588" s="12">
        <v>2825</v>
      </c>
      <c r="K1588" s="7" t="str">
        <f>IF(COUNTIF(Table1[Customer ID],Table1[[#This Row],[Customer ID]])&gt;1,"Repeat Customer","One-Time Customer")</f>
        <v>Repeat Customer</v>
      </c>
      <c r="L1588" s="12" t="s">
        <v>2589</v>
      </c>
      <c r="M1588" s="12" t="s">
        <v>49</v>
      </c>
      <c r="N1588" s="12" t="s">
        <v>114</v>
      </c>
      <c r="O1588" s="12" t="s">
        <v>77</v>
      </c>
      <c r="P1588" s="12" t="s">
        <v>180</v>
      </c>
      <c r="Q1588" s="12" t="s">
        <v>59</v>
      </c>
      <c r="R1588" s="12" t="s">
        <v>870</v>
      </c>
      <c r="S1588" s="12">
        <v>0.75</v>
      </c>
      <c r="T1588" s="7">
        <f>Table1[[#This Row],[Profit]]/Table1[[#This Row],[Sales]]</f>
        <v>0.22139662882696964</v>
      </c>
      <c r="U1588" s="12" t="s">
        <v>33</v>
      </c>
      <c r="V1588" s="12" t="s">
        <v>34</v>
      </c>
      <c r="W1588" s="12" t="s">
        <v>1741</v>
      </c>
      <c r="X1588" s="12" t="s">
        <v>2454</v>
      </c>
      <c r="Y1588" s="12">
        <v>83701</v>
      </c>
      <c r="Z1588" s="13">
        <v>42144</v>
      </c>
      <c r="AA1588" s="14" t="str">
        <f>TEXT(Table1[[#This Row],[Order Date]],"mmmm")</f>
        <v>May</v>
      </c>
      <c r="AB1588" s="8" t="str">
        <f>TEXT(Table1[[#This Row],[Order Date]],"yyyy")</f>
        <v>2015</v>
      </c>
      <c r="AC1588" s="13">
        <v>42151</v>
      </c>
      <c r="AD1588" s="12">
        <v>19.308000000000021</v>
      </c>
      <c r="AE1588" s="12">
        <v>3</v>
      </c>
      <c r="AF1588" s="12">
        <v>87.21</v>
      </c>
      <c r="AG1588" s="12">
        <v>89497</v>
      </c>
      <c r="AH1588" s="7" t="str">
        <f>IF(COUNTIF(Returns!$A$2:$A$1635,Orders!AG1588)&gt;0,"Returned","Not Returned")</f>
        <v>Not Returned</v>
      </c>
    </row>
    <row r="1589" spans="5:34" ht="12.75" customHeight="1" thickTop="1" thickBot="1">
      <c r="E1589" s="9">
        <v>22661</v>
      </c>
      <c r="F1589" s="2" t="s">
        <v>106</v>
      </c>
      <c r="G1589" s="2">
        <v>0.08</v>
      </c>
      <c r="H1589" s="2">
        <v>10.06</v>
      </c>
      <c r="I1589" s="2">
        <v>2.06</v>
      </c>
      <c r="J1589" s="2">
        <v>2825</v>
      </c>
      <c r="K1589" s="7" t="str">
        <f>IF(COUNTIF(Table1[Customer ID],Table1[[#This Row],[Customer ID]])&gt;1,"Repeat Customer","One-Time Customer")</f>
        <v>Repeat Customer</v>
      </c>
      <c r="L1589" s="2" t="s">
        <v>2589</v>
      </c>
      <c r="M1589" s="2" t="s">
        <v>49</v>
      </c>
      <c r="N1589" s="2" t="s">
        <v>114</v>
      </c>
      <c r="O1589" s="2" t="s">
        <v>29</v>
      </c>
      <c r="P1589" s="2" t="s">
        <v>93</v>
      </c>
      <c r="Q1589" s="2" t="s">
        <v>31</v>
      </c>
      <c r="R1589" s="2" t="s">
        <v>280</v>
      </c>
      <c r="S1589" s="2">
        <v>0.39</v>
      </c>
      <c r="T1589" s="7">
        <f>Table1[[#This Row],[Profit]]/Table1[[#This Row],[Sales]]</f>
        <v>8.2191780821917037E-3</v>
      </c>
      <c r="U1589" s="2" t="s">
        <v>33</v>
      </c>
      <c r="V1589" s="2" t="s">
        <v>34</v>
      </c>
      <c r="W1589" s="2" t="s">
        <v>1741</v>
      </c>
      <c r="X1589" s="2" t="s">
        <v>2454</v>
      </c>
      <c r="Y1589" s="2">
        <v>83701</v>
      </c>
      <c r="Z1589" s="10">
        <v>42144</v>
      </c>
      <c r="AA1589" s="14" t="str">
        <f>TEXT(Table1[[#This Row],[Order Date]],"mmmm")</f>
        <v>May</v>
      </c>
      <c r="AB1589" s="8" t="str">
        <f>TEXT(Table1[[#This Row],[Order Date]],"yyyy")</f>
        <v>2015</v>
      </c>
      <c r="AC1589" s="10">
        <v>42148</v>
      </c>
      <c r="AD1589" s="2">
        <v>0.32999999999999691</v>
      </c>
      <c r="AE1589" s="2">
        <v>4</v>
      </c>
      <c r="AF1589" s="2">
        <v>40.15</v>
      </c>
      <c r="AG1589" s="2">
        <v>89497</v>
      </c>
      <c r="AH1589" s="7" t="str">
        <f>IF(COUNTIF(Returns!$A$2:$A$1635,Orders!AG1589)&gt;0,"Returned","Not Returned")</f>
        <v>Not Returned</v>
      </c>
    </row>
    <row r="1590" spans="5:34" ht="12.75" customHeight="1" thickTop="1" thickBot="1">
      <c r="E1590" s="11">
        <v>24607</v>
      </c>
      <c r="F1590" s="12" t="s">
        <v>25</v>
      </c>
      <c r="G1590" s="12">
        <v>0.05</v>
      </c>
      <c r="H1590" s="12">
        <v>11.29</v>
      </c>
      <c r="I1590" s="12">
        <v>5.03</v>
      </c>
      <c r="J1590" s="12">
        <v>2828</v>
      </c>
      <c r="K1590" s="7" t="str">
        <f>IF(COUNTIF(Table1[Customer ID],Table1[[#This Row],[Customer ID]])&gt;1,"Repeat Customer","One-Time Customer")</f>
        <v>Repeat Customer</v>
      </c>
      <c r="L1590" s="12" t="s">
        <v>2590</v>
      </c>
      <c r="M1590" s="12" t="s">
        <v>49</v>
      </c>
      <c r="N1590" s="12" t="s">
        <v>28</v>
      </c>
      <c r="O1590" s="12" t="s">
        <v>29</v>
      </c>
      <c r="P1590" s="12" t="s">
        <v>141</v>
      </c>
      <c r="Q1590" s="12" t="s">
        <v>59</v>
      </c>
      <c r="R1590" s="12" t="s">
        <v>1453</v>
      </c>
      <c r="S1590" s="12">
        <v>0.59</v>
      </c>
      <c r="T1590" s="7">
        <f>Table1[[#This Row],[Profit]]/Table1[[#This Row],[Sales]]</f>
        <v>-0.38978554057041787</v>
      </c>
      <c r="U1590" s="12" t="s">
        <v>33</v>
      </c>
      <c r="V1590" s="12" t="s">
        <v>34</v>
      </c>
      <c r="W1590" s="12" t="s">
        <v>45</v>
      </c>
      <c r="X1590" s="12" t="s">
        <v>2591</v>
      </c>
      <c r="Y1590" s="12">
        <v>92243</v>
      </c>
      <c r="Z1590" s="13">
        <v>42054</v>
      </c>
      <c r="AA1590" s="14" t="str">
        <f>TEXT(Table1[[#This Row],[Order Date]],"mmmm")</f>
        <v>February</v>
      </c>
      <c r="AB1590" s="8" t="str">
        <f>TEXT(Table1[[#This Row],[Order Date]],"yyyy")</f>
        <v>2015</v>
      </c>
      <c r="AC1590" s="13">
        <v>42056</v>
      </c>
      <c r="AD1590" s="12">
        <v>-35.26</v>
      </c>
      <c r="AE1590" s="12">
        <v>8</v>
      </c>
      <c r="AF1590" s="12">
        <v>90.46</v>
      </c>
      <c r="AG1590" s="12">
        <v>87720</v>
      </c>
      <c r="AH1590" s="7" t="str">
        <f>IF(COUNTIF(Returns!$A$2:$A$1635,Orders!AG1590)&gt;0,"Returned","Not Returned")</f>
        <v>Not Returned</v>
      </c>
    </row>
    <row r="1591" spans="5:34" ht="12.75" customHeight="1" thickTop="1" thickBot="1">
      <c r="E1591" s="9">
        <v>23431</v>
      </c>
      <c r="F1591" s="2" t="s">
        <v>56</v>
      </c>
      <c r="G1591" s="2">
        <v>7.0000000000000007E-2</v>
      </c>
      <c r="H1591" s="2">
        <v>39.479999999999997</v>
      </c>
      <c r="I1591" s="2">
        <v>1.99</v>
      </c>
      <c r="J1591" s="2">
        <v>2828</v>
      </c>
      <c r="K1591" s="7" t="str">
        <f>IF(COUNTIF(Table1[Customer ID],Table1[[#This Row],[Customer ID]])&gt;1,"Repeat Customer","One-Time Customer")</f>
        <v>Repeat Customer</v>
      </c>
      <c r="L1591" s="2" t="s">
        <v>2590</v>
      </c>
      <c r="M1591" s="2" t="s">
        <v>49</v>
      </c>
      <c r="N1591" s="2" t="s">
        <v>28</v>
      </c>
      <c r="O1591" s="2" t="s">
        <v>77</v>
      </c>
      <c r="P1591" s="2" t="s">
        <v>180</v>
      </c>
      <c r="Q1591" s="2" t="s">
        <v>51</v>
      </c>
      <c r="R1591" s="2" t="s">
        <v>705</v>
      </c>
      <c r="S1591" s="2">
        <v>0.54</v>
      </c>
      <c r="T1591" s="7">
        <f>Table1[[#This Row],[Profit]]/Table1[[#This Row],[Sales]]</f>
        <v>0.69</v>
      </c>
      <c r="U1591" s="2" t="s">
        <v>33</v>
      </c>
      <c r="V1591" s="2" t="s">
        <v>34</v>
      </c>
      <c r="W1591" s="2" t="s">
        <v>45</v>
      </c>
      <c r="X1591" s="2" t="s">
        <v>2591</v>
      </c>
      <c r="Y1591" s="2">
        <v>92243</v>
      </c>
      <c r="Z1591" s="10">
        <v>42156</v>
      </c>
      <c r="AA1591" s="14" t="str">
        <f>TEXT(Table1[[#This Row],[Order Date]],"mmmm")</f>
        <v>June</v>
      </c>
      <c r="AB1591" s="8" t="str">
        <f>TEXT(Table1[[#This Row],[Order Date]],"yyyy")</f>
        <v>2015</v>
      </c>
      <c r="AC1591" s="10">
        <v>42157</v>
      </c>
      <c r="AD1591" s="2">
        <v>322.25069999999994</v>
      </c>
      <c r="AE1591" s="2">
        <v>12</v>
      </c>
      <c r="AF1591" s="2">
        <v>467.03</v>
      </c>
      <c r="AG1591" s="2">
        <v>87721</v>
      </c>
      <c r="AH1591" s="7" t="str">
        <f>IF(COUNTIF(Returns!$A$2:$A$1635,Orders!AG1591)&gt;0,"Returned","Not Returned")</f>
        <v>Not Returned</v>
      </c>
    </row>
    <row r="1592" spans="5:34" ht="12.75" customHeight="1" thickTop="1" thickBot="1">
      <c r="E1592" s="11">
        <v>20594</v>
      </c>
      <c r="F1592" s="12" t="s">
        <v>37</v>
      </c>
      <c r="G1592" s="12">
        <v>0.03</v>
      </c>
      <c r="H1592" s="12">
        <v>140.97999999999999</v>
      </c>
      <c r="I1592" s="12">
        <v>36.090000000000003</v>
      </c>
      <c r="J1592" s="12">
        <v>2833</v>
      </c>
      <c r="K1592" s="7" t="str">
        <f>IF(COUNTIF(Table1[Customer ID],Table1[[#This Row],[Customer ID]])&gt;1,"Repeat Customer","One-Time Customer")</f>
        <v>Repeat Customer</v>
      </c>
      <c r="L1592" s="12" t="s">
        <v>2592</v>
      </c>
      <c r="M1592" s="12" t="s">
        <v>39</v>
      </c>
      <c r="N1592" s="12" t="s">
        <v>58</v>
      </c>
      <c r="O1592" s="12" t="s">
        <v>41</v>
      </c>
      <c r="P1592" s="12" t="s">
        <v>191</v>
      </c>
      <c r="Q1592" s="12" t="s">
        <v>121</v>
      </c>
      <c r="R1592" s="12" t="s">
        <v>1347</v>
      </c>
      <c r="S1592" s="12">
        <v>0.77</v>
      </c>
      <c r="T1592" s="7">
        <f>Table1[[#This Row],[Profit]]/Table1[[#This Row],[Sales]]</f>
        <v>-0.36382451010988653</v>
      </c>
      <c r="U1592" s="12" t="s">
        <v>33</v>
      </c>
      <c r="V1592" s="12" t="s">
        <v>61</v>
      </c>
      <c r="W1592" s="12" t="s">
        <v>62</v>
      </c>
      <c r="X1592" s="12" t="s">
        <v>2593</v>
      </c>
      <c r="Y1592" s="12">
        <v>55076</v>
      </c>
      <c r="Z1592" s="13">
        <v>42088</v>
      </c>
      <c r="AA1592" s="14" t="str">
        <f>TEXT(Table1[[#This Row],[Order Date]],"mmmm")</f>
        <v>March</v>
      </c>
      <c r="AB1592" s="8" t="str">
        <f>TEXT(Table1[[#This Row],[Order Date]],"yyyy")</f>
        <v>2015</v>
      </c>
      <c r="AC1592" s="13">
        <v>42090</v>
      </c>
      <c r="AD1592" s="12">
        <v>-221.5</v>
      </c>
      <c r="AE1592" s="12">
        <v>4</v>
      </c>
      <c r="AF1592" s="12">
        <v>608.80999999999995</v>
      </c>
      <c r="AG1592" s="12">
        <v>91030</v>
      </c>
      <c r="AH1592" s="7" t="str">
        <f>IF(COUNTIF(Returns!$A$2:$A$1635,Orders!AG1592)&gt;0,"Returned","Not Returned")</f>
        <v>Not Returned</v>
      </c>
    </row>
    <row r="1593" spans="5:34" ht="12.75" customHeight="1" thickTop="1" thickBot="1">
      <c r="E1593" s="9">
        <v>20595</v>
      </c>
      <c r="F1593" s="2" t="s">
        <v>37</v>
      </c>
      <c r="G1593" s="2">
        <v>0.08</v>
      </c>
      <c r="H1593" s="2">
        <v>65.989999999999995</v>
      </c>
      <c r="I1593" s="2">
        <v>8.99</v>
      </c>
      <c r="J1593" s="2">
        <v>2833</v>
      </c>
      <c r="K1593" s="7" t="str">
        <f>IF(COUNTIF(Table1[Customer ID],Table1[[#This Row],[Customer ID]])&gt;1,"Repeat Customer","One-Time Customer")</f>
        <v>Repeat Customer</v>
      </c>
      <c r="L1593" s="2" t="s">
        <v>2592</v>
      </c>
      <c r="M1593" s="2" t="s">
        <v>49</v>
      </c>
      <c r="N1593" s="2" t="s">
        <v>58</v>
      </c>
      <c r="O1593" s="2" t="s">
        <v>77</v>
      </c>
      <c r="P1593" s="2" t="s">
        <v>78</v>
      </c>
      <c r="Q1593" s="2" t="s">
        <v>59</v>
      </c>
      <c r="R1593" s="2" t="s">
        <v>615</v>
      </c>
      <c r="S1593" s="2">
        <v>0.56000000000000005</v>
      </c>
      <c r="T1593" s="7">
        <f>Table1[[#This Row],[Profit]]/Table1[[#This Row],[Sales]]</f>
        <v>0.25519348016967386</v>
      </c>
      <c r="U1593" s="2" t="s">
        <v>33</v>
      </c>
      <c r="V1593" s="2" t="s">
        <v>61</v>
      </c>
      <c r="W1593" s="2" t="s">
        <v>62</v>
      </c>
      <c r="X1593" s="2" t="s">
        <v>2593</v>
      </c>
      <c r="Y1593" s="2">
        <v>55076</v>
      </c>
      <c r="Z1593" s="10">
        <v>42088</v>
      </c>
      <c r="AA1593" s="14" t="str">
        <f>TEXT(Table1[[#This Row],[Order Date]],"mmmm")</f>
        <v>March</v>
      </c>
      <c r="AB1593" s="8" t="str">
        <f>TEXT(Table1[[#This Row],[Order Date]],"yyyy")</f>
        <v>2015</v>
      </c>
      <c r="AC1593" s="10">
        <v>42089</v>
      </c>
      <c r="AD1593" s="2">
        <v>206.352</v>
      </c>
      <c r="AE1593" s="2">
        <v>15</v>
      </c>
      <c r="AF1593" s="2">
        <v>808.61</v>
      </c>
      <c r="AG1593" s="2">
        <v>91030</v>
      </c>
      <c r="AH1593" s="7" t="str">
        <f>IF(COUNTIF(Returns!$A$2:$A$1635,Orders!AG1593)&gt;0,"Returned","Not Returned")</f>
        <v>Not Returned</v>
      </c>
    </row>
    <row r="1594" spans="5:34" ht="12.75" customHeight="1" thickTop="1" thickBot="1">
      <c r="E1594" s="11">
        <v>19191</v>
      </c>
      <c r="F1594" s="12" t="s">
        <v>25</v>
      </c>
      <c r="G1594" s="12">
        <v>7.0000000000000007E-2</v>
      </c>
      <c r="H1594" s="12">
        <v>51.98</v>
      </c>
      <c r="I1594" s="12">
        <v>10.17</v>
      </c>
      <c r="J1594" s="12">
        <v>2837</v>
      </c>
      <c r="K1594" s="7" t="str">
        <f>IF(COUNTIF(Table1[Customer ID],Table1[[#This Row],[Customer ID]])&gt;1,"Repeat Customer","One-Time Customer")</f>
        <v>Repeat Customer</v>
      </c>
      <c r="L1594" s="12" t="s">
        <v>2594</v>
      </c>
      <c r="M1594" s="12" t="s">
        <v>49</v>
      </c>
      <c r="N1594" s="12" t="s">
        <v>40</v>
      </c>
      <c r="O1594" s="12" t="s">
        <v>77</v>
      </c>
      <c r="P1594" s="12" t="s">
        <v>85</v>
      </c>
      <c r="Q1594" s="12" t="s">
        <v>86</v>
      </c>
      <c r="R1594" s="12" t="s">
        <v>1142</v>
      </c>
      <c r="S1594" s="12">
        <v>0.37</v>
      </c>
      <c r="T1594" s="7">
        <f>Table1[[#This Row],[Profit]]/Table1[[#This Row],[Sales]]</f>
        <v>0.69</v>
      </c>
      <c r="U1594" s="12" t="s">
        <v>33</v>
      </c>
      <c r="V1594" s="12" t="s">
        <v>61</v>
      </c>
      <c r="W1594" s="12" t="s">
        <v>304</v>
      </c>
      <c r="X1594" s="12" t="s">
        <v>2595</v>
      </c>
      <c r="Y1594" s="12">
        <v>74133</v>
      </c>
      <c r="Z1594" s="13">
        <v>42071</v>
      </c>
      <c r="AA1594" s="14" t="str">
        <f>TEXT(Table1[[#This Row],[Order Date]],"mmmm")</f>
        <v>March</v>
      </c>
      <c r="AB1594" s="8" t="str">
        <f>TEXT(Table1[[#This Row],[Order Date]],"yyyy")</f>
        <v>2015</v>
      </c>
      <c r="AC1594" s="13">
        <v>42073</v>
      </c>
      <c r="AD1594" s="12">
        <v>439.78529999999995</v>
      </c>
      <c r="AE1594" s="12">
        <v>13</v>
      </c>
      <c r="AF1594" s="12">
        <v>637.37</v>
      </c>
      <c r="AG1594" s="12">
        <v>89801</v>
      </c>
      <c r="AH1594" s="7" t="str">
        <f>IF(COUNTIF(Returns!$A$2:$A$1635,Orders!AG1594)&gt;0,"Returned","Not Returned")</f>
        <v>Not Returned</v>
      </c>
    </row>
    <row r="1595" spans="5:34" ht="12.75" customHeight="1" thickTop="1" thickBot="1">
      <c r="E1595" s="9">
        <v>19192</v>
      </c>
      <c r="F1595" s="2" t="s">
        <v>25</v>
      </c>
      <c r="G1595" s="2">
        <v>0.1</v>
      </c>
      <c r="H1595" s="2">
        <v>80.97</v>
      </c>
      <c r="I1595" s="2">
        <v>33.6</v>
      </c>
      <c r="J1595" s="2">
        <v>2837</v>
      </c>
      <c r="K1595" s="7" t="str">
        <f>IF(COUNTIF(Table1[Customer ID],Table1[[#This Row],[Customer ID]])&gt;1,"Repeat Customer","One-Time Customer")</f>
        <v>Repeat Customer</v>
      </c>
      <c r="L1595" s="2" t="s">
        <v>2594</v>
      </c>
      <c r="M1595" s="2" t="s">
        <v>39</v>
      </c>
      <c r="N1595" s="2" t="s">
        <v>40</v>
      </c>
      <c r="O1595" s="2" t="s">
        <v>77</v>
      </c>
      <c r="P1595" s="2" t="s">
        <v>85</v>
      </c>
      <c r="Q1595" s="2" t="s">
        <v>43</v>
      </c>
      <c r="R1595" s="2" t="s">
        <v>2032</v>
      </c>
      <c r="S1595" s="2">
        <v>0.37</v>
      </c>
      <c r="T1595" s="7">
        <f>Table1[[#This Row],[Profit]]/Table1[[#This Row],[Sales]]</f>
        <v>-0.6437685217091661</v>
      </c>
      <c r="U1595" s="2" t="s">
        <v>33</v>
      </c>
      <c r="V1595" s="2" t="s">
        <v>61</v>
      </c>
      <c r="W1595" s="2" t="s">
        <v>304</v>
      </c>
      <c r="X1595" s="2" t="s">
        <v>2595</v>
      </c>
      <c r="Y1595" s="2">
        <v>74133</v>
      </c>
      <c r="Z1595" s="10">
        <v>42071</v>
      </c>
      <c r="AA1595" s="14" t="str">
        <f>TEXT(Table1[[#This Row],[Order Date]],"mmmm")</f>
        <v>March</v>
      </c>
      <c r="AB1595" s="8" t="str">
        <f>TEXT(Table1[[#This Row],[Order Date]],"yyyy")</f>
        <v>2015</v>
      </c>
      <c r="AC1595" s="10">
        <v>42074</v>
      </c>
      <c r="AD1595" s="2">
        <v>-149.4573</v>
      </c>
      <c r="AE1595" s="2">
        <v>3</v>
      </c>
      <c r="AF1595" s="2">
        <v>232.16</v>
      </c>
      <c r="AG1595" s="2">
        <v>89801</v>
      </c>
      <c r="AH1595" s="7" t="str">
        <f>IF(COUNTIF(Returns!$A$2:$A$1635,Orders!AG1595)&gt;0,"Returned","Not Returned")</f>
        <v>Not Returned</v>
      </c>
    </row>
    <row r="1596" spans="5:34" ht="12.75" customHeight="1" thickTop="1" thickBot="1">
      <c r="E1596" s="11">
        <v>18416</v>
      </c>
      <c r="F1596" s="12" t="s">
        <v>25</v>
      </c>
      <c r="G1596" s="12">
        <v>0</v>
      </c>
      <c r="H1596" s="12">
        <v>21.98</v>
      </c>
      <c r="I1596" s="12">
        <v>2.87</v>
      </c>
      <c r="J1596" s="12">
        <v>2840</v>
      </c>
      <c r="K1596" s="7" t="str">
        <f>IF(COUNTIF(Table1[Customer ID],Table1[[#This Row],[Customer ID]])&gt;1,"Repeat Customer","One-Time Customer")</f>
        <v>Repeat Customer</v>
      </c>
      <c r="L1596" s="12" t="s">
        <v>2596</v>
      </c>
      <c r="M1596" s="12" t="s">
        <v>49</v>
      </c>
      <c r="N1596" s="12" t="s">
        <v>28</v>
      </c>
      <c r="O1596" s="12" t="s">
        <v>29</v>
      </c>
      <c r="P1596" s="12" t="s">
        <v>30</v>
      </c>
      <c r="Q1596" s="12" t="s">
        <v>51</v>
      </c>
      <c r="R1596" s="12" t="s">
        <v>2587</v>
      </c>
      <c r="S1596" s="12">
        <v>0.55000000000000004</v>
      </c>
      <c r="T1596" s="7">
        <f>Table1[[#This Row],[Profit]]/Table1[[#This Row],[Sales]]</f>
        <v>5.8595117073577195E-2</v>
      </c>
      <c r="U1596" s="12" t="s">
        <v>33</v>
      </c>
      <c r="V1596" s="12" t="s">
        <v>136</v>
      </c>
      <c r="W1596" s="12" t="s">
        <v>362</v>
      </c>
      <c r="X1596" s="12" t="s">
        <v>2597</v>
      </c>
      <c r="Y1596" s="12">
        <v>33161</v>
      </c>
      <c r="Z1596" s="13">
        <v>42082</v>
      </c>
      <c r="AA1596" s="14" t="str">
        <f>TEXT(Table1[[#This Row],[Order Date]],"mmmm")</f>
        <v>March</v>
      </c>
      <c r="AB1596" s="8" t="str">
        <f>TEXT(Table1[[#This Row],[Order Date]],"yyyy")</f>
        <v>2015</v>
      </c>
      <c r="AC1596" s="13">
        <v>42083</v>
      </c>
      <c r="AD1596" s="12">
        <v>21.095999999999997</v>
      </c>
      <c r="AE1596" s="12">
        <v>16</v>
      </c>
      <c r="AF1596" s="12">
        <v>360.03</v>
      </c>
      <c r="AG1596" s="12">
        <v>87884</v>
      </c>
      <c r="AH1596" s="7" t="str">
        <f>IF(COUNTIF(Returns!$A$2:$A$1635,Orders!AG1596)&gt;0,"Returned","Not Returned")</f>
        <v>Not Returned</v>
      </c>
    </row>
    <row r="1597" spans="5:34" ht="12.75" customHeight="1" thickTop="1" thickBot="1">
      <c r="E1597" s="9">
        <v>18419</v>
      </c>
      <c r="F1597" s="2" t="s">
        <v>56</v>
      </c>
      <c r="G1597" s="2">
        <v>0.05</v>
      </c>
      <c r="H1597" s="2">
        <v>15.68</v>
      </c>
      <c r="I1597" s="2">
        <v>3.73</v>
      </c>
      <c r="J1597" s="2">
        <v>2840</v>
      </c>
      <c r="K1597" s="7" t="str">
        <f>IF(COUNTIF(Table1[Customer ID],Table1[[#This Row],[Customer ID]])&gt;1,"Repeat Customer","One-Time Customer")</f>
        <v>Repeat Customer</v>
      </c>
      <c r="L1597" s="2" t="s">
        <v>2596</v>
      </c>
      <c r="M1597" s="2" t="s">
        <v>49</v>
      </c>
      <c r="N1597" s="2" t="s">
        <v>28</v>
      </c>
      <c r="O1597" s="2" t="s">
        <v>41</v>
      </c>
      <c r="P1597" s="2" t="s">
        <v>50</v>
      </c>
      <c r="Q1597" s="2" t="s">
        <v>51</v>
      </c>
      <c r="R1597" s="2" t="s">
        <v>2380</v>
      </c>
      <c r="S1597" s="2">
        <v>0.46</v>
      </c>
      <c r="T1597" s="7">
        <f>Table1[[#This Row],[Profit]]/Table1[[#This Row],[Sales]]</f>
        <v>4.4868581977616255</v>
      </c>
      <c r="U1597" s="2" t="s">
        <v>33</v>
      </c>
      <c r="V1597" s="2" t="s">
        <v>136</v>
      </c>
      <c r="W1597" s="2" t="s">
        <v>362</v>
      </c>
      <c r="X1597" s="2" t="s">
        <v>2597</v>
      </c>
      <c r="Y1597" s="2">
        <v>33161</v>
      </c>
      <c r="Z1597" s="10">
        <v>42166</v>
      </c>
      <c r="AA1597" s="14" t="str">
        <f>TEXT(Table1[[#This Row],[Order Date]],"mmmm")</f>
        <v>June</v>
      </c>
      <c r="AB1597" s="8" t="str">
        <f>TEXT(Table1[[#This Row],[Order Date]],"yyyy")</f>
        <v>2015</v>
      </c>
      <c r="AC1597" s="10">
        <v>42168</v>
      </c>
      <c r="AD1597" s="2">
        <v>1166.6280000000002</v>
      </c>
      <c r="AE1597" s="2">
        <v>17</v>
      </c>
      <c r="AF1597" s="2">
        <v>260.01</v>
      </c>
      <c r="AG1597" s="2">
        <v>87885</v>
      </c>
      <c r="AH1597" s="7" t="str">
        <f>IF(COUNTIF(Returns!$A$2:$A$1635,Orders!AG1597)&gt;0,"Returned","Not Returned")</f>
        <v>Not Returned</v>
      </c>
    </row>
    <row r="1598" spans="5:34" ht="12.75" customHeight="1" thickTop="1" thickBot="1">
      <c r="E1598" s="11">
        <v>18420</v>
      </c>
      <c r="F1598" s="12" t="s">
        <v>56</v>
      </c>
      <c r="G1598" s="12">
        <v>0</v>
      </c>
      <c r="H1598" s="12">
        <v>14.98</v>
      </c>
      <c r="I1598" s="12">
        <v>8.99</v>
      </c>
      <c r="J1598" s="12">
        <v>2840</v>
      </c>
      <c r="K1598" s="7" t="str">
        <f>IF(COUNTIF(Table1[Customer ID],Table1[[#This Row],[Customer ID]])&gt;1,"Repeat Customer","One-Time Customer")</f>
        <v>Repeat Customer</v>
      </c>
      <c r="L1598" s="12" t="s">
        <v>2596</v>
      </c>
      <c r="M1598" s="12" t="s">
        <v>49</v>
      </c>
      <c r="N1598" s="12" t="s">
        <v>28</v>
      </c>
      <c r="O1598" s="12" t="s">
        <v>41</v>
      </c>
      <c r="P1598" s="12" t="s">
        <v>50</v>
      </c>
      <c r="Q1598" s="12" t="s">
        <v>51</v>
      </c>
      <c r="R1598" s="12" t="s">
        <v>2598</v>
      </c>
      <c r="S1598" s="12">
        <v>0.39</v>
      </c>
      <c r="T1598" s="7">
        <f>Table1[[#This Row],[Profit]]/Table1[[#This Row],[Sales]]</f>
        <v>-0.14830417473245916</v>
      </c>
      <c r="U1598" s="12" t="s">
        <v>33</v>
      </c>
      <c r="V1598" s="12" t="s">
        <v>136</v>
      </c>
      <c r="W1598" s="12" t="s">
        <v>362</v>
      </c>
      <c r="X1598" s="12" t="s">
        <v>2597</v>
      </c>
      <c r="Y1598" s="12">
        <v>33161</v>
      </c>
      <c r="Z1598" s="13">
        <v>42166</v>
      </c>
      <c r="AA1598" s="14" t="str">
        <f>TEXT(Table1[[#This Row],[Order Date]],"mmmm")</f>
        <v>June</v>
      </c>
      <c r="AB1598" s="8" t="str">
        <f>TEXT(Table1[[#This Row],[Order Date]],"yyyy")</f>
        <v>2015</v>
      </c>
      <c r="AC1598" s="13">
        <v>42167</v>
      </c>
      <c r="AD1598" s="12">
        <v>-40.604199999999999</v>
      </c>
      <c r="AE1598" s="12">
        <v>18</v>
      </c>
      <c r="AF1598" s="12">
        <v>273.79000000000002</v>
      </c>
      <c r="AG1598" s="12">
        <v>87885</v>
      </c>
      <c r="AH1598" s="7" t="str">
        <f>IF(COUNTIF(Returns!$A$2:$A$1635,Orders!AG1598)&gt;0,"Returned","Not Returned")</f>
        <v>Not Returned</v>
      </c>
    </row>
    <row r="1599" spans="5:34" ht="12.75" customHeight="1" thickTop="1" thickBot="1">
      <c r="E1599" s="9">
        <v>18421</v>
      </c>
      <c r="F1599" s="2" t="s">
        <v>56</v>
      </c>
      <c r="G1599" s="2">
        <v>0.02</v>
      </c>
      <c r="H1599" s="2">
        <v>38.76</v>
      </c>
      <c r="I1599" s="2">
        <v>13.26</v>
      </c>
      <c r="J1599" s="2">
        <v>2840</v>
      </c>
      <c r="K1599" s="7" t="str">
        <f>IF(COUNTIF(Table1[Customer ID],Table1[[#This Row],[Customer ID]])&gt;1,"Repeat Customer","One-Time Customer")</f>
        <v>Repeat Customer</v>
      </c>
      <c r="L1599" s="2" t="s">
        <v>2596</v>
      </c>
      <c r="M1599" s="2" t="s">
        <v>49</v>
      </c>
      <c r="N1599" s="2" t="s">
        <v>28</v>
      </c>
      <c r="O1599" s="2" t="s">
        <v>29</v>
      </c>
      <c r="P1599" s="2" t="s">
        <v>93</v>
      </c>
      <c r="Q1599" s="2" t="s">
        <v>59</v>
      </c>
      <c r="R1599" s="2" t="s">
        <v>2599</v>
      </c>
      <c r="S1599" s="2">
        <v>0.36</v>
      </c>
      <c r="T1599" s="7">
        <f>Table1[[#This Row],[Profit]]/Table1[[#This Row],[Sales]]</f>
        <v>-6.5908561183325869</v>
      </c>
      <c r="U1599" s="2" t="s">
        <v>33</v>
      </c>
      <c r="V1599" s="2" t="s">
        <v>136</v>
      </c>
      <c r="W1599" s="2" t="s">
        <v>362</v>
      </c>
      <c r="X1599" s="2" t="s">
        <v>2597</v>
      </c>
      <c r="Y1599" s="2">
        <v>33161</v>
      </c>
      <c r="Z1599" s="10">
        <v>42166</v>
      </c>
      <c r="AA1599" s="14" t="str">
        <f>TEXT(Table1[[#This Row],[Order Date]],"mmmm")</f>
        <v>June</v>
      </c>
      <c r="AB1599" s="8" t="str">
        <f>TEXT(Table1[[#This Row],[Order Date]],"yyyy")</f>
        <v>2015</v>
      </c>
      <c r="AC1599" s="10">
        <v>42167</v>
      </c>
      <c r="AD1599" s="2">
        <v>-294.084</v>
      </c>
      <c r="AE1599" s="2">
        <v>1</v>
      </c>
      <c r="AF1599" s="2">
        <v>44.62</v>
      </c>
      <c r="AG1599" s="2">
        <v>87885</v>
      </c>
      <c r="AH1599" s="7" t="str">
        <f>IF(COUNTIF(Returns!$A$2:$A$1635,Orders!AG1599)&gt;0,"Returned","Not Returned")</f>
        <v>Not Returned</v>
      </c>
    </row>
    <row r="1600" spans="5:34" ht="12.75" customHeight="1" thickTop="1" thickBot="1">
      <c r="E1600" s="11">
        <v>21855</v>
      </c>
      <c r="F1600" s="12" t="s">
        <v>37</v>
      </c>
      <c r="G1600" s="12">
        <v>0.04</v>
      </c>
      <c r="H1600" s="12">
        <v>90.48</v>
      </c>
      <c r="I1600" s="12">
        <v>19.989999999999998</v>
      </c>
      <c r="J1600" s="12">
        <v>2847</v>
      </c>
      <c r="K1600" s="7" t="str">
        <f>IF(COUNTIF(Table1[Customer ID],Table1[[#This Row],[Customer ID]])&gt;1,"Repeat Customer","One-Time Customer")</f>
        <v>Repeat Customer</v>
      </c>
      <c r="L1600" s="12" t="s">
        <v>2600</v>
      </c>
      <c r="M1600" s="12" t="s">
        <v>49</v>
      </c>
      <c r="N1600" s="12" t="s">
        <v>28</v>
      </c>
      <c r="O1600" s="12" t="s">
        <v>29</v>
      </c>
      <c r="P1600" s="12" t="s">
        <v>69</v>
      </c>
      <c r="Q1600" s="12" t="s">
        <v>59</v>
      </c>
      <c r="R1600" s="12" t="s">
        <v>1840</v>
      </c>
      <c r="S1600" s="12">
        <v>0.4</v>
      </c>
      <c r="T1600" s="7">
        <f>Table1[[#This Row],[Profit]]/Table1[[#This Row],[Sales]]</f>
        <v>0.20680166765932104</v>
      </c>
      <c r="U1600" s="12" t="s">
        <v>33</v>
      </c>
      <c r="V1600" s="12" t="s">
        <v>136</v>
      </c>
      <c r="W1600" s="12" t="s">
        <v>244</v>
      </c>
      <c r="X1600" s="12" t="s">
        <v>2601</v>
      </c>
      <c r="Y1600" s="12">
        <v>38017</v>
      </c>
      <c r="Z1600" s="13">
        <v>42103</v>
      </c>
      <c r="AA1600" s="14" t="str">
        <f>TEXT(Table1[[#This Row],[Order Date]],"mmmm")</f>
        <v>April</v>
      </c>
      <c r="AB1600" s="8" t="str">
        <f>TEXT(Table1[[#This Row],[Order Date]],"yyyy")</f>
        <v>2015</v>
      </c>
      <c r="AC1600" s="13">
        <v>42105</v>
      </c>
      <c r="AD1600" s="12">
        <v>55.555199999999999</v>
      </c>
      <c r="AE1600" s="12">
        <v>3</v>
      </c>
      <c r="AF1600" s="12">
        <v>268.64</v>
      </c>
      <c r="AG1600" s="12">
        <v>85928</v>
      </c>
      <c r="AH1600" s="7" t="str">
        <f>IF(COUNTIF(Returns!$A$2:$A$1635,Orders!AG1600)&gt;0,"Returned","Not Returned")</f>
        <v>Not Returned</v>
      </c>
    </row>
    <row r="1601" spans="5:34" ht="12.75" customHeight="1" thickTop="1" thickBot="1">
      <c r="E1601" s="9">
        <v>21856</v>
      </c>
      <c r="F1601" s="2" t="s">
        <v>37</v>
      </c>
      <c r="G1601" s="2">
        <v>0.02</v>
      </c>
      <c r="H1601" s="2">
        <v>9.77</v>
      </c>
      <c r="I1601" s="2">
        <v>6.02</v>
      </c>
      <c r="J1601" s="2">
        <v>2847</v>
      </c>
      <c r="K1601" s="7" t="str">
        <f>IF(COUNTIF(Table1[Customer ID],Table1[[#This Row],[Customer ID]])&gt;1,"Repeat Customer","One-Time Customer")</f>
        <v>Repeat Customer</v>
      </c>
      <c r="L1601" s="2" t="s">
        <v>2600</v>
      </c>
      <c r="M1601" s="2" t="s">
        <v>49</v>
      </c>
      <c r="N1601" s="2" t="s">
        <v>28</v>
      </c>
      <c r="O1601" s="2" t="s">
        <v>41</v>
      </c>
      <c r="P1601" s="2" t="s">
        <v>50</v>
      </c>
      <c r="Q1601" s="2" t="s">
        <v>86</v>
      </c>
      <c r="R1601" s="2" t="s">
        <v>1602</v>
      </c>
      <c r="S1601" s="2">
        <v>0.48</v>
      </c>
      <c r="T1601" s="7">
        <f>Table1[[#This Row],[Profit]]/Table1[[#This Row],[Sales]]</f>
        <v>-6.1055200729927002</v>
      </c>
      <c r="U1601" s="2" t="s">
        <v>33</v>
      </c>
      <c r="V1601" s="2" t="s">
        <v>136</v>
      </c>
      <c r="W1601" s="2" t="s">
        <v>244</v>
      </c>
      <c r="X1601" s="2" t="s">
        <v>2601</v>
      </c>
      <c r="Y1601" s="2">
        <v>38017</v>
      </c>
      <c r="Z1601" s="10">
        <v>42103</v>
      </c>
      <c r="AA1601" s="14" t="str">
        <f>TEXT(Table1[[#This Row],[Order Date]],"mmmm")</f>
        <v>April</v>
      </c>
      <c r="AB1601" s="8" t="str">
        <f>TEXT(Table1[[#This Row],[Order Date]],"yyyy")</f>
        <v>2015</v>
      </c>
      <c r="AC1601" s="10">
        <v>42104</v>
      </c>
      <c r="AD1601" s="2">
        <v>-535.33199999999999</v>
      </c>
      <c r="AE1601" s="2">
        <v>9</v>
      </c>
      <c r="AF1601" s="2">
        <v>87.68</v>
      </c>
      <c r="AG1601" s="2">
        <v>85928</v>
      </c>
      <c r="AH1601" s="7" t="str">
        <f>IF(COUNTIF(Returns!$A$2:$A$1635,Orders!AG1601)&gt;0,"Returned","Not Returned")</f>
        <v>Not Returned</v>
      </c>
    </row>
    <row r="1602" spans="5:34" ht="12.75" customHeight="1" thickTop="1" thickBot="1">
      <c r="E1602" s="11">
        <v>21857</v>
      </c>
      <c r="F1602" s="12" t="s">
        <v>37</v>
      </c>
      <c r="G1602" s="12">
        <v>0.09</v>
      </c>
      <c r="H1602" s="12">
        <v>34.99</v>
      </c>
      <c r="I1602" s="12">
        <v>7.73</v>
      </c>
      <c r="J1602" s="12">
        <v>2847</v>
      </c>
      <c r="K1602" s="7" t="str">
        <f>IF(COUNTIF(Table1[Customer ID],Table1[[#This Row],[Customer ID]])&gt;1,"Repeat Customer","One-Time Customer")</f>
        <v>Repeat Customer</v>
      </c>
      <c r="L1602" s="12" t="s">
        <v>2600</v>
      </c>
      <c r="M1602" s="12" t="s">
        <v>49</v>
      </c>
      <c r="N1602" s="12" t="s">
        <v>28</v>
      </c>
      <c r="O1602" s="12" t="s">
        <v>29</v>
      </c>
      <c r="P1602" s="12" t="s">
        <v>30</v>
      </c>
      <c r="Q1602" s="12" t="s">
        <v>59</v>
      </c>
      <c r="R1602" s="12" t="s">
        <v>101</v>
      </c>
      <c r="S1602" s="12">
        <v>0.59</v>
      </c>
      <c r="T1602" s="7">
        <f>Table1[[#This Row],[Profit]]/Table1[[#This Row],[Sales]]</f>
        <v>-5.5481233386496545</v>
      </c>
      <c r="U1602" s="12" t="s">
        <v>33</v>
      </c>
      <c r="V1602" s="12" t="s">
        <v>136</v>
      </c>
      <c r="W1602" s="12" t="s">
        <v>244</v>
      </c>
      <c r="X1602" s="12" t="s">
        <v>2601</v>
      </c>
      <c r="Y1602" s="12">
        <v>38017</v>
      </c>
      <c r="Z1602" s="13">
        <v>42103</v>
      </c>
      <c r="AA1602" s="14" t="str">
        <f>TEXT(Table1[[#This Row],[Order Date]],"mmmm")</f>
        <v>April</v>
      </c>
      <c r="AB1602" s="8" t="str">
        <f>TEXT(Table1[[#This Row],[Order Date]],"yyyy")</f>
        <v>2015</v>
      </c>
      <c r="AC1602" s="13">
        <v>42105</v>
      </c>
      <c r="AD1602" s="12">
        <v>-208.72039999999998</v>
      </c>
      <c r="AE1602" s="12">
        <v>1</v>
      </c>
      <c r="AF1602" s="12">
        <v>37.619999999999997</v>
      </c>
      <c r="AG1602" s="12">
        <v>85928</v>
      </c>
      <c r="AH1602" s="7" t="str">
        <f>IF(COUNTIF(Returns!$A$2:$A$1635,Orders!AG1602)&gt;0,"Returned","Not Returned")</f>
        <v>Not Returned</v>
      </c>
    </row>
    <row r="1603" spans="5:34" ht="12.75" customHeight="1" thickTop="1" thickBot="1">
      <c r="E1603" s="9">
        <v>24455</v>
      </c>
      <c r="F1603" s="2" t="s">
        <v>56</v>
      </c>
      <c r="G1603" s="2">
        <v>0</v>
      </c>
      <c r="H1603" s="2">
        <v>49.99</v>
      </c>
      <c r="I1603" s="2">
        <v>19.989999999999998</v>
      </c>
      <c r="J1603" s="2">
        <v>2848</v>
      </c>
      <c r="K1603" s="7" t="str">
        <f>IF(COUNTIF(Table1[Customer ID],Table1[[#This Row],[Customer ID]])&gt;1,"Repeat Customer","One-Time Customer")</f>
        <v>One-Time Customer</v>
      </c>
      <c r="L1603" s="2" t="s">
        <v>2602</v>
      </c>
      <c r="M1603" s="2" t="s">
        <v>49</v>
      </c>
      <c r="N1603" s="2" t="s">
        <v>28</v>
      </c>
      <c r="O1603" s="2" t="s">
        <v>77</v>
      </c>
      <c r="P1603" s="2" t="s">
        <v>180</v>
      </c>
      <c r="Q1603" s="2" t="s">
        <v>59</v>
      </c>
      <c r="R1603" s="2" t="s">
        <v>275</v>
      </c>
      <c r="S1603" s="2">
        <v>0.41</v>
      </c>
      <c r="T1603" s="7">
        <f>Table1[[#This Row],[Profit]]/Table1[[#This Row],[Sales]]</f>
        <v>4.668355402955688E-2</v>
      </c>
      <c r="U1603" s="2" t="s">
        <v>33</v>
      </c>
      <c r="V1603" s="2" t="s">
        <v>136</v>
      </c>
      <c r="W1603" s="2" t="s">
        <v>244</v>
      </c>
      <c r="X1603" s="2" t="s">
        <v>2603</v>
      </c>
      <c r="Y1603" s="2">
        <v>38401</v>
      </c>
      <c r="Z1603" s="10">
        <v>42161</v>
      </c>
      <c r="AA1603" s="14" t="str">
        <f>TEXT(Table1[[#This Row],[Order Date]],"mmmm")</f>
        <v>June</v>
      </c>
      <c r="AB1603" s="8" t="str">
        <f>TEXT(Table1[[#This Row],[Order Date]],"yyyy")</f>
        <v>2015</v>
      </c>
      <c r="AC1603" s="10">
        <v>42163</v>
      </c>
      <c r="AD1603" s="2">
        <v>38.885999999999996</v>
      </c>
      <c r="AE1603" s="2">
        <v>16</v>
      </c>
      <c r="AF1603" s="2">
        <v>832.97</v>
      </c>
      <c r="AG1603" s="2">
        <v>85929</v>
      </c>
      <c r="AH1603" s="7" t="str">
        <f>IF(COUNTIF(Returns!$A$2:$A$1635,Orders!AG1603)&gt;0,"Returned","Not Returned")</f>
        <v>Not Returned</v>
      </c>
    </row>
    <row r="1604" spans="5:34" ht="12.75" customHeight="1" thickTop="1" thickBot="1">
      <c r="E1604" s="11">
        <v>23622</v>
      </c>
      <c r="F1604" s="12" t="s">
        <v>106</v>
      </c>
      <c r="G1604" s="12">
        <v>0.05</v>
      </c>
      <c r="H1604" s="12">
        <v>115.99</v>
      </c>
      <c r="I1604" s="12">
        <v>8.99</v>
      </c>
      <c r="J1604" s="12">
        <v>2851</v>
      </c>
      <c r="K1604" s="7" t="str">
        <f>IF(COUNTIF(Table1[Customer ID],Table1[[#This Row],[Customer ID]])&gt;1,"Repeat Customer","One-Time Customer")</f>
        <v>One-Time Customer</v>
      </c>
      <c r="L1604" s="12" t="s">
        <v>2604</v>
      </c>
      <c r="M1604" s="12" t="s">
        <v>49</v>
      </c>
      <c r="N1604" s="12" t="s">
        <v>114</v>
      </c>
      <c r="O1604" s="12" t="s">
        <v>77</v>
      </c>
      <c r="P1604" s="12" t="s">
        <v>78</v>
      </c>
      <c r="Q1604" s="12" t="s">
        <v>59</v>
      </c>
      <c r="R1604" s="12" t="s">
        <v>185</v>
      </c>
      <c r="S1604" s="12">
        <v>0.57999999999999996</v>
      </c>
      <c r="T1604" s="7">
        <f>Table1[[#This Row],[Profit]]/Table1[[#This Row],[Sales]]</f>
        <v>0.69</v>
      </c>
      <c r="U1604" s="12" t="s">
        <v>33</v>
      </c>
      <c r="V1604" s="12" t="s">
        <v>61</v>
      </c>
      <c r="W1604" s="12" t="s">
        <v>130</v>
      </c>
      <c r="X1604" s="12" t="s">
        <v>2605</v>
      </c>
      <c r="Y1604" s="12">
        <v>79762</v>
      </c>
      <c r="Z1604" s="13">
        <v>42103</v>
      </c>
      <c r="AA1604" s="14" t="str">
        <f>TEXT(Table1[[#This Row],[Order Date]],"mmmm")</f>
        <v>April</v>
      </c>
      <c r="AB1604" s="8" t="str">
        <f>TEXT(Table1[[#This Row],[Order Date]],"yyyy")</f>
        <v>2015</v>
      </c>
      <c r="AC1604" s="13">
        <v>42107</v>
      </c>
      <c r="AD1604" s="12">
        <v>719.35259999999994</v>
      </c>
      <c r="AE1604" s="12">
        <v>11</v>
      </c>
      <c r="AF1604" s="12">
        <v>1042.54</v>
      </c>
      <c r="AG1604" s="12">
        <v>86454</v>
      </c>
      <c r="AH1604" s="7" t="str">
        <f>IF(COUNTIF(Returns!$A$2:$A$1635,Orders!AG1604)&gt;0,"Returned","Not Returned")</f>
        <v>Not Returned</v>
      </c>
    </row>
    <row r="1605" spans="5:34" ht="12.75" customHeight="1" thickTop="1" thickBot="1">
      <c r="E1605" s="9">
        <v>23042</v>
      </c>
      <c r="F1605" s="2" t="s">
        <v>56</v>
      </c>
      <c r="G1605" s="2">
        <v>0.08</v>
      </c>
      <c r="H1605" s="2">
        <v>7.84</v>
      </c>
      <c r="I1605" s="2">
        <v>4.71</v>
      </c>
      <c r="J1605" s="2">
        <v>2855</v>
      </c>
      <c r="K1605" s="7" t="str">
        <f>IF(COUNTIF(Table1[Customer ID],Table1[[#This Row],[Customer ID]])&gt;1,"Repeat Customer","One-Time Customer")</f>
        <v>Repeat Customer</v>
      </c>
      <c r="L1605" s="2" t="s">
        <v>2606</v>
      </c>
      <c r="M1605" s="2" t="s">
        <v>49</v>
      </c>
      <c r="N1605" s="2" t="s">
        <v>28</v>
      </c>
      <c r="O1605" s="2" t="s">
        <v>29</v>
      </c>
      <c r="P1605" s="2" t="s">
        <v>109</v>
      </c>
      <c r="Q1605" s="2" t="s">
        <v>59</v>
      </c>
      <c r="R1605" s="2" t="s">
        <v>2269</v>
      </c>
      <c r="S1605" s="2">
        <v>0.35</v>
      </c>
      <c r="T1605" s="7">
        <f>Table1[[#This Row],[Profit]]/Table1[[#This Row],[Sales]]</f>
        <v>-0.1690753676470588</v>
      </c>
      <c r="U1605" s="2" t="s">
        <v>33</v>
      </c>
      <c r="V1605" s="2" t="s">
        <v>34</v>
      </c>
      <c r="W1605" s="2" t="s">
        <v>35</v>
      </c>
      <c r="X1605" s="2" t="s">
        <v>2607</v>
      </c>
      <c r="Y1605" s="2">
        <v>98198</v>
      </c>
      <c r="Z1605" s="10">
        <v>42025</v>
      </c>
      <c r="AA1605" s="14" t="str">
        <f>TEXT(Table1[[#This Row],[Order Date]],"mmmm")</f>
        <v>January</v>
      </c>
      <c r="AB1605" s="8" t="str">
        <f>TEXT(Table1[[#This Row],[Order Date]],"yyyy")</f>
        <v>2015</v>
      </c>
      <c r="AC1605" s="10">
        <v>42026</v>
      </c>
      <c r="AD1605" s="2">
        <v>-12.876779999999998</v>
      </c>
      <c r="AE1605" s="2">
        <v>10</v>
      </c>
      <c r="AF1605" s="2">
        <v>76.16</v>
      </c>
      <c r="AG1605" s="2">
        <v>87316</v>
      </c>
      <c r="AH1605" s="7" t="str">
        <f>IF(COUNTIF(Returns!$A$2:$A$1635,Orders!AG1605)&gt;0,"Returned","Not Returned")</f>
        <v>Not Returned</v>
      </c>
    </row>
    <row r="1606" spans="5:34" ht="12.75" customHeight="1" thickTop="1" thickBot="1">
      <c r="E1606" s="11">
        <v>23043</v>
      </c>
      <c r="F1606" s="12" t="s">
        <v>56</v>
      </c>
      <c r="G1606" s="12">
        <v>0.03</v>
      </c>
      <c r="H1606" s="12">
        <v>105.34</v>
      </c>
      <c r="I1606" s="12">
        <v>24.49</v>
      </c>
      <c r="J1606" s="12">
        <v>2855</v>
      </c>
      <c r="K1606" s="7" t="str">
        <f>IF(COUNTIF(Table1[Customer ID],Table1[[#This Row],[Customer ID]])&gt;1,"Repeat Customer","One-Time Customer")</f>
        <v>Repeat Customer</v>
      </c>
      <c r="L1606" s="12" t="s">
        <v>2606</v>
      </c>
      <c r="M1606" s="12" t="s">
        <v>49</v>
      </c>
      <c r="N1606" s="12" t="s">
        <v>28</v>
      </c>
      <c r="O1606" s="12" t="s">
        <v>41</v>
      </c>
      <c r="P1606" s="12" t="s">
        <v>50</v>
      </c>
      <c r="Q1606" s="12" t="s">
        <v>236</v>
      </c>
      <c r="R1606" s="12" t="s">
        <v>2608</v>
      </c>
      <c r="S1606" s="12">
        <v>0.61</v>
      </c>
      <c r="T1606" s="7">
        <f>Table1[[#This Row],[Profit]]/Table1[[#This Row],[Sales]]</f>
        <v>0.59542142678251486</v>
      </c>
      <c r="U1606" s="12" t="s">
        <v>33</v>
      </c>
      <c r="V1606" s="12" t="s">
        <v>34</v>
      </c>
      <c r="W1606" s="12" t="s">
        <v>35</v>
      </c>
      <c r="X1606" s="12" t="s">
        <v>2607</v>
      </c>
      <c r="Y1606" s="12">
        <v>98198</v>
      </c>
      <c r="Z1606" s="13">
        <v>42025</v>
      </c>
      <c r="AA1606" s="14" t="str">
        <f>TEXT(Table1[[#This Row],[Order Date]],"mmmm")</f>
        <v>January</v>
      </c>
      <c r="AB1606" s="8" t="str">
        <f>TEXT(Table1[[#This Row],[Order Date]],"yyyy")</f>
        <v>2015</v>
      </c>
      <c r="AC1606" s="13">
        <v>42026</v>
      </c>
      <c r="AD1606" s="12">
        <v>618.13080000000002</v>
      </c>
      <c r="AE1606" s="12">
        <v>10</v>
      </c>
      <c r="AF1606" s="12">
        <v>1038.1400000000001</v>
      </c>
      <c r="AG1606" s="12">
        <v>87316</v>
      </c>
      <c r="AH1606" s="7" t="str">
        <f>IF(COUNTIF(Returns!$A$2:$A$1635,Orders!AG1606)&gt;0,"Returned","Not Returned")</f>
        <v>Not Returned</v>
      </c>
    </row>
    <row r="1607" spans="5:34" ht="12.75" customHeight="1" thickTop="1" thickBot="1">
      <c r="E1607" s="9">
        <v>23213</v>
      </c>
      <c r="F1607" s="2" t="s">
        <v>106</v>
      </c>
      <c r="G1607" s="2">
        <v>0.09</v>
      </c>
      <c r="H1607" s="2">
        <v>6783.02</v>
      </c>
      <c r="I1607" s="2">
        <v>24.49</v>
      </c>
      <c r="J1607" s="2">
        <v>2855</v>
      </c>
      <c r="K1607" s="7" t="str">
        <f>IF(COUNTIF(Table1[Customer ID],Table1[[#This Row],[Customer ID]])&gt;1,"Repeat Customer","One-Time Customer")</f>
        <v>Repeat Customer</v>
      </c>
      <c r="L1607" s="2" t="s">
        <v>2606</v>
      </c>
      <c r="M1607" s="2" t="s">
        <v>49</v>
      </c>
      <c r="N1607" s="2" t="s">
        <v>114</v>
      </c>
      <c r="O1607" s="2" t="s">
        <v>77</v>
      </c>
      <c r="P1607" s="2" t="s">
        <v>85</v>
      </c>
      <c r="Q1607" s="2" t="s">
        <v>236</v>
      </c>
      <c r="R1607" s="2" t="s">
        <v>1277</v>
      </c>
      <c r="S1607" s="2">
        <v>0.39</v>
      </c>
      <c r="T1607" s="7">
        <f>Table1[[#This Row],[Profit]]/Table1[[#This Row],[Sales]]</f>
        <v>-2.245981829733164</v>
      </c>
      <c r="U1607" s="2" t="s">
        <v>33</v>
      </c>
      <c r="V1607" s="2" t="s">
        <v>34</v>
      </c>
      <c r="W1607" s="2" t="s">
        <v>35</v>
      </c>
      <c r="X1607" s="2" t="s">
        <v>2607</v>
      </c>
      <c r="Y1607" s="2">
        <v>98198</v>
      </c>
      <c r="Z1607" s="10">
        <v>42073</v>
      </c>
      <c r="AA1607" s="14" t="str">
        <f>TEXT(Table1[[#This Row],[Order Date]],"mmmm")</f>
        <v>March</v>
      </c>
      <c r="AB1607" s="8" t="str">
        <f>TEXT(Table1[[#This Row],[Order Date]],"yyyy")</f>
        <v>2015</v>
      </c>
      <c r="AC1607" s="10">
        <v>42077</v>
      </c>
      <c r="AD1607" s="2">
        <v>-14140.7016</v>
      </c>
      <c r="AE1607" s="2">
        <v>1</v>
      </c>
      <c r="AF1607" s="2">
        <v>6296</v>
      </c>
      <c r="AG1607" s="2">
        <v>87317</v>
      </c>
      <c r="AH1607" s="7" t="str">
        <f>IF(COUNTIF(Returns!$A$2:$A$1635,Orders!AG1607)&gt;0,"Returned","Not Returned")</f>
        <v>Not Returned</v>
      </c>
    </row>
    <row r="1608" spans="5:34" ht="12.75" customHeight="1" thickTop="1" thickBot="1">
      <c r="E1608" s="11">
        <v>18516</v>
      </c>
      <c r="F1608" s="12" t="s">
        <v>56</v>
      </c>
      <c r="G1608" s="12">
        <v>0.06</v>
      </c>
      <c r="H1608" s="12">
        <v>2.94</v>
      </c>
      <c r="I1608" s="12">
        <v>0.96</v>
      </c>
      <c r="J1608" s="12">
        <v>2858</v>
      </c>
      <c r="K1608" s="7" t="str">
        <f>IF(COUNTIF(Table1[Customer ID],Table1[[#This Row],[Customer ID]])&gt;1,"Repeat Customer","One-Time Customer")</f>
        <v>Repeat Customer</v>
      </c>
      <c r="L1608" s="12" t="s">
        <v>2609</v>
      </c>
      <c r="M1608" s="12" t="s">
        <v>49</v>
      </c>
      <c r="N1608" s="12" t="s">
        <v>28</v>
      </c>
      <c r="O1608" s="12" t="s">
        <v>29</v>
      </c>
      <c r="P1608" s="12" t="s">
        <v>30</v>
      </c>
      <c r="Q1608" s="12" t="s">
        <v>31</v>
      </c>
      <c r="R1608" s="12" t="s">
        <v>599</v>
      </c>
      <c r="S1608" s="12">
        <v>0.57999999999999996</v>
      </c>
      <c r="T1608" s="7">
        <f>Table1[[#This Row],[Profit]]/Table1[[#This Row],[Sales]]</f>
        <v>-1.0097838452787258</v>
      </c>
      <c r="U1608" s="12" t="s">
        <v>33</v>
      </c>
      <c r="V1608" s="12" t="s">
        <v>136</v>
      </c>
      <c r="W1608" s="12" t="s">
        <v>362</v>
      </c>
      <c r="X1608" s="12" t="s">
        <v>2233</v>
      </c>
      <c r="Y1608" s="12">
        <v>32259</v>
      </c>
      <c r="Z1608" s="13">
        <v>42141</v>
      </c>
      <c r="AA1608" s="14" t="str">
        <f>TEXT(Table1[[#This Row],[Order Date]],"mmmm")</f>
        <v>May</v>
      </c>
      <c r="AB1608" s="8" t="str">
        <f>TEXT(Table1[[#This Row],[Order Date]],"yyyy")</f>
        <v>2015</v>
      </c>
      <c r="AC1608" s="13">
        <v>42142</v>
      </c>
      <c r="AD1608" s="12">
        <v>-8.8759999999999994</v>
      </c>
      <c r="AE1608" s="12">
        <v>3</v>
      </c>
      <c r="AF1608" s="12">
        <v>8.7899999999999991</v>
      </c>
      <c r="AG1608" s="12">
        <v>88279</v>
      </c>
      <c r="AH1608" s="7" t="str">
        <f>IF(COUNTIF(Returns!$A$2:$A$1635,Orders!AG1608)&gt;0,"Returned","Not Returned")</f>
        <v>Not Returned</v>
      </c>
    </row>
    <row r="1609" spans="5:34" ht="12.75" customHeight="1" thickTop="1" thickBot="1">
      <c r="E1609" s="9">
        <v>18506</v>
      </c>
      <c r="F1609" s="2" t="s">
        <v>106</v>
      </c>
      <c r="G1609" s="2">
        <v>0.04</v>
      </c>
      <c r="H1609" s="2">
        <v>67.28</v>
      </c>
      <c r="I1609" s="2">
        <v>19.989999999999998</v>
      </c>
      <c r="J1609" s="2">
        <v>2858</v>
      </c>
      <c r="K1609" s="7" t="str">
        <f>IF(COUNTIF(Table1[Customer ID],Table1[[#This Row],[Customer ID]])&gt;1,"Repeat Customer","One-Time Customer")</f>
        <v>Repeat Customer</v>
      </c>
      <c r="L1609" s="2" t="s">
        <v>2609</v>
      </c>
      <c r="M1609" s="2" t="s">
        <v>49</v>
      </c>
      <c r="N1609" s="2" t="s">
        <v>28</v>
      </c>
      <c r="O1609" s="2" t="s">
        <v>29</v>
      </c>
      <c r="P1609" s="2" t="s">
        <v>109</v>
      </c>
      <c r="Q1609" s="2" t="s">
        <v>59</v>
      </c>
      <c r="R1609" s="2" t="s">
        <v>673</v>
      </c>
      <c r="S1609" s="2">
        <v>0.4</v>
      </c>
      <c r="T1609" s="7">
        <f>Table1[[#This Row],[Profit]]/Table1[[#This Row],[Sales]]</f>
        <v>7.1911799110972478E-3</v>
      </c>
      <c r="U1609" s="2" t="s">
        <v>33</v>
      </c>
      <c r="V1609" s="2" t="s">
        <v>136</v>
      </c>
      <c r="W1609" s="2" t="s">
        <v>362</v>
      </c>
      <c r="X1609" s="2" t="s">
        <v>2233</v>
      </c>
      <c r="Y1609" s="2">
        <v>32259</v>
      </c>
      <c r="Z1609" s="10">
        <v>42147</v>
      </c>
      <c r="AA1609" s="14" t="str">
        <f>TEXT(Table1[[#This Row],[Order Date]],"mmmm")</f>
        <v>May</v>
      </c>
      <c r="AB1609" s="8" t="str">
        <f>TEXT(Table1[[#This Row],[Order Date]],"yyyy")</f>
        <v>2015</v>
      </c>
      <c r="AC1609" s="10">
        <v>42152</v>
      </c>
      <c r="AD1609" s="2">
        <v>14.754</v>
      </c>
      <c r="AE1609" s="2">
        <v>30</v>
      </c>
      <c r="AF1609" s="2">
        <v>2051.6799999999998</v>
      </c>
      <c r="AG1609" s="2">
        <v>88282</v>
      </c>
      <c r="AH1609" s="7" t="str">
        <f>IF(COUNTIF(Returns!$A$2:$A$1635,Orders!AG1609)&gt;0,"Returned","Not Returned")</f>
        <v>Not Returned</v>
      </c>
    </row>
    <row r="1610" spans="5:34" ht="12.75" customHeight="1" thickTop="1" thickBot="1">
      <c r="E1610" s="11">
        <v>18507</v>
      </c>
      <c r="F1610" s="12" t="s">
        <v>106</v>
      </c>
      <c r="G1610" s="12">
        <v>0.1</v>
      </c>
      <c r="H1610" s="12">
        <v>130.97999999999999</v>
      </c>
      <c r="I1610" s="12">
        <v>54.74</v>
      </c>
      <c r="J1610" s="12">
        <v>2858</v>
      </c>
      <c r="K1610" s="7" t="str">
        <f>IF(COUNTIF(Table1[Customer ID],Table1[[#This Row],[Customer ID]])&gt;1,"Repeat Customer","One-Time Customer")</f>
        <v>Repeat Customer</v>
      </c>
      <c r="L1610" s="12" t="s">
        <v>2609</v>
      </c>
      <c r="M1610" s="12" t="s">
        <v>39</v>
      </c>
      <c r="N1610" s="12" t="s">
        <v>28</v>
      </c>
      <c r="O1610" s="12" t="s">
        <v>41</v>
      </c>
      <c r="P1610" s="12" t="s">
        <v>191</v>
      </c>
      <c r="Q1610" s="12" t="s">
        <v>121</v>
      </c>
      <c r="R1610" s="12" t="s">
        <v>405</v>
      </c>
      <c r="S1610" s="12">
        <v>0.69</v>
      </c>
      <c r="T1610" s="7">
        <f>Table1[[#This Row],[Profit]]/Table1[[#This Row],[Sales]]</f>
        <v>0.12646047331176594</v>
      </c>
      <c r="U1610" s="12" t="s">
        <v>33</v>
      </c>
      <c r="V1610" s="12" t="s">
        <v>136</v>
      </c>
      <c r="W1610" s="12" t="s">
        <v>362</v>
      </c>
      <c r="X1610" s="12" t="s">
        <v>2233</v>
      </c>
      <c r="Y1610" s="12">
        <v>32259</v>
      </c>
      <c r="Z1610" s="13">
        <v>42147</v>
      </c>
      <c r="AA1610" s="14" t="str">
        <f>TEXT(Table1[[#This Row],[Order Date]],"mmmm")</f>
        <v>May</v>
      </c>
      <c r="AB1610" s="8" t="str">
        <f>TEXT(Table1[[#This Row],[Order Date]],"yyyy")</f>
        <v>2015</v>
      </c>
      <c r="AC1610" s="13">
        <v>42147</v>
      </c>
      <c r="AD1610" s="12">
        <v>669.61199999999997</v>
      </c>
      <c r="AE1610" s="12">
        <v>42</v>
      </c>
      <c r="AF1610" s="12">
        <v>5295.03</v>
      </c>
      <c r="AG1610" s="12">
        <v>88282</v>
      </c>
      <c r="AH1610" s="7" t="str">
        <f>IF(COUNTIF(Returns!$A$2:$A$1635,Orders!AG1610)&gt;0,"Returned","Not Returned")</f>
        <v>Not Returned</v>
      </c>
    </row>
    <row r="1611" spans="5:34" ht="12.75" customHeight="1" thickTop="1" thickBot="1">
      <c r="E1611" s="9">
        <v>18508</v>
      </c>
      <c r="F1611" s="2" t="s">
        <v>106</v>
      </c>
      <c r="G1611" s="2">
        <v>0.04</v>
      </c>
      <c r="H1611" s="2">
        <v>2.78</v>
      </c>
      <c r="I1611" s="2">
        <v>1.25</v>
      </c>
      <c r="J1611" s="2">
        <v>2858</v>
      </c>
      <c r="K1611" s="7" t="str">
        <f>IF(COUNTIF(Table1[Customer ID],Table1[[#This Row],[Customer ID]])&gt;1,"Repeat Customer","One-Time Customer")</f>
        <v>Repeat Customer</v>
      </c>
      <c r="L1611" s="2" t="s">
        <v>2609</v>
      </c>
      <c r="M1611" s="2" t="s">
        <v>49</v>
      </c>
      <c r="N1611" s="2" t="s">
        <v>28</v>
      </c>
      <c r="O1611" s="2" t="s">
        <v>29</v>
      </c>
      <c r="P1611" s="2" t="s">
        <v>30</v>
      </c>
      <c r="Q1611" s="2" t="s">
        <v>31</v>
      </c>
      <c r="R1611" s="2" t="s">
        <v>2206</v>
      </c>
      <c r="S1611" s="2">
        <v>0.59</v>
      </c>
      <c r="T1611" s="7">
        <f>Table1[[#This Row],[Profit]]/Table1[[#This Row],[Sales]]</f>
        <v>2.6535442880279061</v>
      </c>
      <c r="U1611" s="2" t="s">
        <v>33</v>
      </c>
      <c r="V1611" s="2" t="s">
        <v>136</v>
      </c>
      <c r="W1611" s="2" t="s">
        <v>362</v>
      </c>
      <c r="X1611" s="2" t="s">
        <v>2233</v>
      </c>
      <c r="Y1611" s="2">
        <v>32259</v>
      </c>
      <c r="Z1611" s="10">
        <v>42147</v>
      </c>
      <c r="AA1611" s="14" t="str">
        <f>TEXT(Table1[[#This Row],[Order Date]],"mmmm")</f>
        <v>May</v>
      </c>
      <c r="AB1611" s="8" t="str">
        <f>TEXT(Table1[[#This Row],[Order Date]],"yyyy")</f>
        <v>2015</v>
      </c>
      <c r="AC1611" s="10">
        <v>42147</v>
      </c>
      <c r="AD1611" s="2">
        <v>213</v>
      </c>
      <c r="AE1611" s="2">
        <v>28</v>
      </c>
      <c r="AF1611" s="2">
        <v>80.27</v>
      </c>
      <c r="AG1611" s="2">
        <v>88282</v>
      </c>
      <c r="AH1611" s="7" t="str">
        <f>IF(COUNTIF(Returns!$A$2:$A$1635,Orders!AG1611)&gt;0,"Returned","Not Returned")</f>
        <v>Not Returned</v>
      </c>
    </row>
    <row r="1612" spans="5:34" ht="12.75" customHeight="1" thickTop="1" thickBot="1">
      <c r="E1612" s="11">
        <v>20270</v>
      </c>
      <c r="F1612" s="12" t="s">
        <v>37</v>
      </c>
      <c r="G1612" s="12">
        <v>0.03</v>
      </c>
      <c r="H1612" s="12">
        <v>142.86000000000001</v>
      </c>
      <c r="I1612" s="12">
        <v>19.989999999999998</v>
      </c>
      <c r="J1612" s="12">
        <v>2859</v>
      </c>
      <c r="K1612" s="7" t="str">
        <f>IF(COUNTIF(Table1[Customer ID],Table1[[#This Row],[Customer ID]])&gt;1,"Repeat Customer","One-Time Customer")</f>
        <v>One-Time Customer</v>
      </c>
      <c r="L1612" s="12" t="s">
        <v>2610</v>
      </c>
      <c r="M1612" s="12" t="s">
        <v>49</v>
      </c>
      <c r="N1612" s="12" t="s">
        <v>28</v>
      </c>
      <c r="O1612" s="12" t="s">
        <v>29</v>
      </c>
      <c r="P1612" s="12" t="s">
        <v>141</v>
      </c>
      <c r="Q1612" s="12" t="s">
        <v>59</v>
      </c>
      <c r="R1612" s="12" t="s">
        <v>1673</v>
      </c>
      <c r="S1612" s="12">
        <v>0.56000000000000005</v>
      </c>
      <c r="T1612" s="7">
        <f>Table1[[#This Row],[Profit]]/Table1[[#This Row],[Sales]]</f>
        <v>-2.5480100363910307E-3</v>
      </c>
      <c r="U1612" s="12" t="s">
        <v>33</v>
      </c>
      <c r="V1612" s="12" t="s">
        <v>136</v>
      </c>
      <c r="W1612" s="12" t="s">
        <v>362</v>
      </c>
      <c r="X1612" s="12" t="s">
        <v>281</v>
      </c>
      <c r="Y1612" s="12">
        <v>32601</v>
      </c>
      <c r="Z1612" s="13">
        <v>42095</v>
      </c>
      <c r="AA1612" s="14" t="str">
        <f>TEXT(Table1[[#This Row],[Order Date]],"mmmm")</f>
        <v>April</v>
      </c>
      <c r="AB1612" s="8" t="str">
        <f>TEXT(Table1[[#This Row],[Order Date]],"yyyy")</f>
        <v>2015</v>
      </c>
      <c r="AC1612" s="13">
        <v>42097</v>
      </c>
      <c r="AD1612" s="12">
        <v>-8.3881000000000014</v>
      </c>
      <c r="AE1612" s="12">
        <v>23</v>
      </c>
      <c r="AF1612" s="12">
        <v>3292.02</v>
      </c>
      <c r="AG1612" s="12">
        <v>88281</v>
      </c>
      <c r="AH1612" s="7" t="str">
        <f>IF(COUNTIF(Returns!$A$2:$A$1635,Orders!AG1612)&gt;0,"Returned","Not Returned")</f>
        <v>Not Returned</v>
      </c>
    </row>
    <row r="1613" spans="5:34" ht="12.75" customHeight="1" thickTop="1" thickBot="1">
      <c r="E1613" s="9">
        <v>23238</v>
      </c>
      <c r="F1613" s="2" t="s">
        <v>56</v>
      </c>
      <c r="G1613" s="2">
        <v>0.05</v>
      </c>
      <c r="H1613" s="2">
        <v>20.99</v>
      </c>
      <c r="I1613" s="2">
        <v>4.8099999999999996</v>
      </c>
      <c r="J1613" s="2">
        <v>2861</v>
      </c>
      <c r="K1613" s="7" t="str">
        <f>IF(COUNTIF(Table1[Customer ID],Table1[[#This Row],[Customer ID]])&gt;1,"Repeat Customer","One-Time Customer")</f>
        <v>One-Time Customer</v>
      </c>
      <c r="L1613" s="2" t="s">
        <v>2611</v>
      </c>
      <c r="M1613" s="2" t="s">
        <v>49</v>
      </c>
      <c r="N1613" s="2" t="s">
        <v>28</v>
      </c>
      <c r="O1613" s="2" t="s">
        <v>77</v>
      </c>
      <c r="P1613" s="2" t="s">
        <v>78</v>
      </c>
      <c r="Q1613" s="2" t="s">
        <v>86</v>
      </c>
      <c r="R1613" s="2" t="s">
        <v>475</v>
      </c>
      <c r="S1613" s="2">
        <v>0.57999999999999996</v>
      </c>
      <c r="T1613" s="7">
        <f>Table1[[#This Row],[Profit]]/Table1[[#This Row],[Sales]]</f>
        <v>2.4578849721706864E-2</v>
      </c>
      <c r="U1613" s="2" t="s">
        <v>33</v>
      </c>
      <c r="V1613" s="2" t="s">
        <v>61</v>
      </c>
      <c r="W1613" s="2" t="s">
        <v>183</v>
      </c>
      <c r="X1613" s="2" t="s">
        <v>2612</v>
      </c>
      <c r="Y1613" s="2">
        <v>67601</v>
      </c>
      <c r="Z1613" s="10">
        <v>42063</v>
      </c>
      <c r="AA1613" s="14" t="str">
        <f>TEXT(Table1[[#This Row],[Order Date]],"mmmm")</f>
        <v>February</v>
      </c>
      <c r="AB1613" s="8" t="str">
        <f>TEXT(Table1[[#This Row],[Order Date]],"yyyy")</f>
        <v>2015</v>
      </c>
      <c r="AC1613" s="10">
        <v>42063</v>
      </c>
      <c r="AD1613" s="2">
        <v>4.9017600000000003</v>
      </c>
      <c r="AE1613" s="2">
        <v>11</v>
      </c>
      <c r="AF1613" s="2">
        <v>199.43</v>
      </c>
      <c r="AG1613" s="2">
        <v>88280</v>
      </c>
      <c r="AH1613" s="7" t="str">
        <f>IF(COUNTIF(Returns!$A$2:$A$1635,Orders!AG1613)&gt;0,"Returned","Not Returned")</f>
        <v>Not Returned</v>
      </c>
    </row>
    <row r="1614" spans="5:34" ht="12.75" customHeight="1" thickTop="1" thickBot="1">
      <c r="E1614" s="11">
        <v>25932</v>
      </c>
      <c r="F1614" s="12" t="s">
        <v>25</v>
      </c>
      <c r="G1614" s="12">
        <v>0</v>
      </c>
      <c r="H1614" s="12">
        <v>12.22</v>
      </c>
      <c r="I1614" s="12">
        <v>2.85</v>
      </c>
      <c r="J1614" s="12">
        <v>2862</v>
      </c>
      <c r="K1614" s="7" t="str">
        <f>IF(COUNTIF(Table1[Customer ID],Table1[[#This Row],[Customer ID]])&gt;1,"Repeat Customer","One-Time Customer")</f>
        <v>One-Time Customer</v>
      </c>
      <c r="L1614" s="12" t="s">
        <v>2613</v>
      </c>
      <c r="M1614" s="12" t="s">
        <v>49</v>
      </c>
      <c r="N1614" s="12" t="s">
        <v>28</v>
      </c>
      <c r="O1614" s="12" t="s">
        <v>41</v>
      </c>
      <c r="P1614" s="12" t="s">
        <v>50</v>
      </c>
      <c r="Q1614" s="12" t="s">
        <v>51</v>
      </c>
      <c r="R1614" s="12" t="s">
        <v>2398</v>
      </c>
      <c r="S1614" s="12">
        <v>0.55000000000000004</v>
      </c>
      <c r="T1614" s="7">
        <f>Table1[[#This Row],[Profit]]/Table1[[#This Row],[Sales]]</f>
        <v>0.68999999999999984</v>
      </c>
      <c r="U1614" s="12" t="s">
        <v>33</v>
      </c>
      <c r="V1614" s="12" t="s">
        <v>61</v>
      </c>
      <c r="W1614" s="12" t="s">
        <v>496</v>
      </c>
      <c r="X1614" s="12" t="s">
        <v>2614</v>
      </c>
      <c r="Y1614" s="12">
        <v>68128</v>
      </c>
      <c r="Z1614" s="13">
        <v>42105</v>
      </c>
      <c r="AA1614" s="14" t="str">
        <f>TEXT(Table1[[#This Row],[Order Date]],"mmmm")</f>
        <v>April</v>
      </c>
      <c r="AB1614" s="8" t="str">
        <f>TEXT(Table1[[#This Row],[Order Date]],"yyyy")</f>
        <v>2015</v>
      </c>
      <c r="AC1614" s="13">
        <v>42106</v>
      </c>
      <c r="AD1614" s="12">
        <v>76.389899999999983</v>
      </c>
      <c r="AE1614" s="12">
        <v>9</v>
      </c>
      <c r="AF1614" s="12">
        <v>110.71</v>
      </c>
      <c r="AG1614" s="12">
        <v>88278</v>
      </c>
      <c r="AH1614" s="7" t="str">
        <f>IF(COUNTIF(Returns!$A$2:$A$1635,Orders!AG1614)&gt;0,"Returned","Not Returned")</f>
        <v>Not Returned</v>
      </c>
    </row>
    <row r="1615" spans="5:34" ht="12.75" customHeight="1" thickTop="1" thickBot="1">
      <c r="E1615" s="9">
        <v>23136</v>
      </c>
      <c r="F1615" s="2" t="s">
        <v>47</v>
      </c>
      <c r="G1615" s="2">
        <v>0.01</v>
      </c>
      <c r="H1615" s="2">
        <v>13.79</v>
      </c>
      <c r="I1615" s="2">
        <v>8.7799999999999994</v>
      </c>
      <c r="J1615" s="2">
        <v>2865</v>
      </c>
      <c r="K1615" s="7" t="str">
        <f>IF(COUNTIF(Table1[Customer ID],Table1[[#This Row],[Customer ID]])&gt;1,"Repeat Customer","One-Time Customer")</f>
        <v>Repeat Customer</v>
      </c>
      <c r="L1615" s="2" t="s">
        <v>2615</v>
      </c>
      <c r="M1615" s="2" t="s">
        <v>49</v>
      </c>
      <c r="N1615" s="2" t="s">
        <v>28</v>
      </c>
      <c r="O1615" s="2" t="s">
        <v>41</v>
      </c>
      <c r="P1615" s="2" t="s">
        <v>50</v>
      </c>
      <c r="Q1615" s="2" t="s">
        <v>59</v>
      </c>
      <c r="R1615" s="2" t="s">
        <v>702</v>
      </c>
      <c r="S1615" s="2">
        <v>0.43</v>
      </c>
      <c r="T1615" s="7">
        <f>Table1[[#This Row],[Profit]]/Table1[[#This Row],[Sales]]</f>
        <v>-0.64872971065631624</v>
      </c>
      <c r="U1615" s="2" t="s">
        <v>33</v>
      </c>
      <c r="V1615" s="2" t="s">
        <v>61</v>
      </c>
      <c r="W1615" s="2" t="s">
        <v>130</v>
      </c>
      <c r="X1615" s="2" t="s">
        <v>2616</v>
      </c>
      <c r="Y1615" s="2">
        <v>75460</v>
      </c>
      <c r="Z1615" s="10">
        <v>42058</v>
      </c>
      <c r="AA1615" s="14" t="str">
        <f>TEXT(Table1[[#This Row],[Order Date]],"mmmm")</f>
        <v>February</v>
      </c>
      <c r="AB1615" s="8" t="str">
        <f>TEXT(Table1[[#This Row],[Order Date]],"yyyy")</f>
        <v>2015</v>
      </c>
      <c r="AC1615" s="10">
        <v>42060</v>
      </c>
      <c r="AD1615" s="2">
        <v>-36.770000000000003</v>
      </c>
      <c r="AE1615" s="2">
        <v>4</v>
      </c>
      <c r="AF1615" s="2">
        <v>56.68</v>
      </c>
      <c r="AG1615" s="2">
        <v>90871</v>
      </c>
      <c r="AH1615" s="7" t="str">
        <f>IF(COUNTIF(Returns!$A$2:$A$1635,Orders!AG1615)&gt;0,"Returned","Not Returned")</f>
        <v>Not Returned</v>
      </c>
    </row>
    <row r="1616" spans="5:34" ht="12.75" customHeight="1" thickTop="1" thickBot="1">
      <c r="E1616" s="11">
        <v>23137</v>
      </c>
      <c r="F1616" s="12" t="s">
        <v>47</v>
      </c>
      <c r="G1616" s="12">
        <v>0.04</v>
      </c>
      <c r="H1616" s="12">
        <v>33.29</v>
      </c>
      <c r="I1616" s="12">
        <v>8.74</v>
      </c>
      <c r="J1616" s="12">
        <v>2865</v>
      </c>
      <c r="K1616" s="7" t="str">
        <f>IF(COUNTIF(Table1[Customer ID],Table1[[#This Row],[Customer ID]])&gt;1,"Repeat Customer","One-Time Customer")</f>
        <v>Repeat Customer</v>
      </c>
      <c r="L1616" s="12" t="s">
        <v>2615</v>
      </c>
      <c r="M1616" s="12" t="s">
        <v>49</v>
      </c>
      <c r="N1616" s="12" t="s">
        <v>28</v>
      </c>
      <c r="O1616" s="12" t="s">
        <v>29</v>
      </c>
      <c r="P1616" s="12" t="s">
        <v>141</v>
      </c>
      <c r="Q1616" s="12" t="s">
        <v>59</v>
      </c>
      <c r="R1616" s="12" t="s">
        <v>2617</v>
      </c>
      <c r="S1616" s="12">
        <v>0.61</v>
      </c>
      <c r="T1616" s="7">
        <f>Table1[[#This Row],[Profit]]/Table1[[#This Row],[Sales]]</f>
        <v>0.31839467330065124</v>
      </c>
      <c r="U1616" s="12" t="s">
        <v>33</v>
      </c>
      <c r="V1616" s="12" t="s">
        <v>61</v>
      </c>
      <c r="W1616" s="12" t="s">
        <v>130</v>
      </c>
      <c r="X1616" s="12" t="s">
        <v>2616</v>
      </c>
      <c r="Y1616" s="12">
        <v>75460</v>
      </c>
      <c r="Z1616" s="13">
        <v>42058</v>
      </c>
      <c r="AA1616" s="14" t="str">
        <f>TEXT(Table1[[#This Row],[Order Date]],"mmmm")</f>
        <v>February</v>
      </c>
      <c r="AB1616" s="8" t="str">
        <f>TEXT(Table1[[#This Row],[Order Date]],"yyyy")</f>
        <v>2015</v>
      </c>
      <c r="AC1616" s="13">
        <v>42059</v>
      </c>
      <c r="AD1616" s="12">
        <v>87.03</v>
      </c>
      <c r="AE1616" s="12">
        <v>8</v>
      </c>
      <c r="AF1616" s="12">
        <v>273.33999999999997</v>
      </c>
      <c r="AG1616" s="12">
        <v>90871</v>
      </c>
      <c r="AH1616" s="7" t="str">
        <f>IF(COUNTIF(Returns!$A$2:$A$1635,Orders!AG1616)&gt;0,"Returned","Not Returned")</f>
        <v>Not Returned</v>
      </c>
    </row>
    <row r="1617" spans="5:34" ht="12.75" customHeight="1" thickTop="1" thickBot="1">
      <c r="E1617" s="9">
        <v>1529</v>
      </c>
      <c r="F1617" s="2" t="s">
        <v>25</v>
      </c>
      <c r="G1617" s="2">
        <v>0.01</v>
      </c>
      <c r="H1617" s="2">
        <v>125.99</v>
      </c>
      <c r="I1617" s="2">
        <v>8.99</v>
      </c>
      <c r="J1617" s="2">
        <v>2867</v>
      </c>
      <c r="K1617" s="7" t="str">
        <f>IF(COUNTIF(Table1[Customer ID],Table1[[#This Row],[Customer ID]])&gt;1,"Repeat Customer","One-Time Customer")</f>
        <v>One-Time Customer</v>
      </c>
      <c r="L1617" s="2" t="s">
        <v>2618</v>
      </c>
      <c r="M1617" s="2" t="s">
        <v>49</v>
      </c>
      <c r="N1617" s="2" t="s">
        <v>28</v>
      </c>
      <c r="O1617" s="2" t="s">
        <v>77</v>
      </c>
      <c r="P1617" s="2" t="s">
        <v>78</v>
      </c>
      <c r="Q1617" s="2" t="s">
        <v>59</v>
      </c>
      <c r="R1617" s="2" t="s">
        <v>465</v>
      </c>
      <c r="S1617" s="2">
        <v>0.59</v>
      </c>
      <c r="T1617" s="7">
        <f>Table1[[#This Row],[Profit]]/Table1[[#This Row],[Sales]]</f>
        <v>-2.5680888575458387</v>
      </c>
      <c r="U1617" s="2" t="s">
        <v>33</v>
      </c>
      <c r="V1617" s="2" t="s">
        <v>53</v>
      </c>
      <c r="W1617" s="2" t="s">
        <v>1008</v>
      </c>
      <c r="X1617" s="2" t="s">
        <v>35</v>
      </c>
      <c r="Y1617" s="2">
        <v>20016</v>
      </c>
      <c r="Z1617" s="10">
        <v>42111</v>
      </c>
      <c r="AA1617" s="14" t="str">
        <f>TEXT(Table1[[#This Row],[Order Date]],"mmmm")</f>
        <v>April</v>
      </c>
      <c r="AB1617" s="8" t="str">
        <f>TEXT(Table1[[#This Row],[Order Date]],"yyyy")</f>
        <v>2015</v>
      </c>
      <c r="AC1617" s="10">
        <v>42112</v>
      </c>
      <c r="AD1617" s="2">
        <v>-582.64799999999991</v>
      </c>
      <c r="AE1617" s="2">
        <v>2</v>
      </c>
      <c r="AF1617" s="2">
        <v>226.88</v>
      </c>
      <c r="AG1617" s="2">
        <v>11013</v>
      </c>
      <c r="AH1617" s="7" t="str">
        <f>IF(COUNTIF(Returns!$A$2:$A$1635,Orders!AG1617)&gt;0,"Returned","Not Returned")</f>
        <v>Not Returned</v>
      </c>
    </row>
    <row r="1618" spans="5:34" ht="12.75" customHeight="1" thickTop="1" thickBot="1">
      <c r="E1618" s="11">
        <v>18998</v>
      </c>
      <c r="F1618" s="12" t="s">
        <v>25</v>
      </c>
      <c r="G1618" s="12">
        <v>0.03</v>
      </c>
      <c r="H1618" s="12">
        <v>896.99</v>
      </c>
      <c r="I1618" s="12">
        <v>19.989999999999998</v>
      </c>
      <c r="J1618" s="12">
        <v>2868</v>
      </c>
      <c r="K1618" s="7" t="str">
        <f>IF(COUNTIF(Table1[Customer ID],Table1[[#This Row],[Customer ID]])&gt;1,"Repeat Customer","One-Time Customer")</f>
        <v>Repeat Customer</v>
      </c>
      <c r="L1618" s="12" t="s">
        <v>2619</v>
      </c>
      <c r="M1618" s="12" t="s">
        <v>49</v>
      </c>
      <c r="N1618" s="12" t="s">
        <v>28</v>
      </c>
      <c r="O1618" s="12" t="s">
        <v>29</v>
      </c>
      <c r="P1618" s="12" t="s">
        <v>109</v>
      </c>
      <c r="Q1618" s="12" t="s">
        <v>59</v>
      </c>
      <c r="R1618" s="12" t="s">
        <v>159</v>
      </c>
      <c r="S1618" s="12">
        <v>0.38</v>
      </c>
      <c r="T1618" s="7">
        <f>Table1[[#This Row],[Profit]]/Table1[[#This Row],[Sales]]</f>
        <v>0.69</v>
      </c>
      <c r="U1618" s="12" t="s">
        <v>33</v>
      </c>
      <c r="V1618" s="12" t="s">
        <v>34</v>
      </c>
      <c r="W1618" s="12" t="s">
        <v>35</v>
      </c>
      <c r="X1618" s="12" t="s">
        <v>2620</v>
      </c>
      <c r="Y1618" s="12">
        <v>98026</v>
      </c>
      <c r="Z1618" s="13">
        <v>42012</v>
      </c>
      <c r="AA1618" s="14" t="str">
        <f>TEXT(Table1[[#This Row],[Order Date]],"mmmm")</f>
        <v>January</v>
      </c>
      <c r="AB1618" s="8" t="str">
        <f>TEXT(Table1[[#This Row],[Order Date]],"yyyy")</f>
        <v>2015</v>
      </c>
      <c r="AC1618" s="13">
        <v>42014</v>
      </c>
      <c r="AD1618" s="12">
        <v>3602.1311999999994</v>
      </c>
      <c r="AE1618" s="12">
        <v>6</v>
      </c>
      <c r="AF1618" s="12">
        <v>5220.4799999999996</v>
      </c>
      <c r="AG1618" s="12">
        <v>85826</v>
      </c>
      <c r="AH1618" s="7" t="str">
        <f>IF(COUNTIF(Returns!$A$2:$A$1635,Orders!AG1618)&gt;0,"Returned","Not Returned")</f>
        <v>Not Returned</v>
      </c>
    </row>
    <row r="1619" spans="5:34" ht="12.75" customHeight="1" thickTop="1" thickBot="1">
      <c r="E1619" s="9">
        <v>19529</v>
      </c>
      <c r="F1619" s="2" t="s">
        <v>25</v>
      </c>
      <c r="G1619" s="2">
        <v>0.01</v>
      </c>
      <c r="H1619" s="2">
        <v>125.99</v>
      </c>
      <c r="I1619" s="2">
        <v>8.99</v>
      </c>
      <c r="J1619" s="2">
        <v>2868</v>
      </c>
      <c r="K1619" s="7" t="str">
        <f>IF(COUNTIF(Table1[Customer ID],Table1[[#This Row],[Customer ID]])&gt;1,"Repeat Customer","One-Time Customer")</f>
        <v>Repeat Customer</v>
      </c>
      <c r="L1619" s="2" t="s">
        <v>2619</v>
      </c>
      <c r="M1619" s="2" t="s">
        <v>49</v>
      </c>
      <c r="N1619" s="2" t="s">
        <v>28</v>
      </c>
      <c r="O1619" s="2" t="s">
        <v>77</v>
      </c>
      <c r="P1619" s="2" t="s">
        <v>78</v>
      </c>
      <c r="Q1619" s="2" t="s">
        <v>59</v>
      </c>
      <c r="R1619" s="2" t="s">
        <v>465</v>
      </c>
      <c r="S1619" s="2">
        <v>0.59</v>
      </c>
      <c r="T1619" s="7">
        <f>Table1[[#This Row],[Profit]]/Table1[[#This Row],[Sales]]</f>
        <v>-5.1361777150916774</v>
      </c>
      <c r="U1619" s="2" t="s">
        <v>33</v>
      </c>
      <c r="V1619" s="2" t="s">
        <v>34</v>
      </c>
      <c r="W1619" s="2" t="s">
        <v>35</v>
      </c>
      <c r="X1619" s="2" t="s">
        <v>2620</v>
      </c>
      <c r="Y1619" s="2">
        <v>98026</v>
      </c>
      <c r="Z1619" s="10">
        <v>42111</v>
      </c>
      <c r="AA1619" s="14" t="str">
        <f>TEXT(Table1[[#This Row],[Order Date]],"mmmm")</f>
        <v>April</v>
      </c>
      <c r="AB1619" s="8" t="str">
        <f>TEXT(Table1[[#This Row],[Order Date]],"yyyy")</f>
        <v>2015</v>
      </c>
      <c r="AC1619" s="10">
        <v>42112</v>
      </c>
      <c r="AD1619" s="2">
        <v>-582.64799999999991</v>
      </c>
      <c r="AE1619" s="2">
        <v>1</v>
      </c>
      <c r="AF1619" s="2">
        <v>113.44</v>
      </c>
      <c r="AG1619" s="2">
        <v>85827</v>
      </c>
      <c r="AH1619" s="7" t="str">
        <f>IF(COUNTIF(Returns!$A$2:$A$1635,Orders!AG1619)&gt;0,"Returned","Not Returned")</f>
        <v>Not Returned</v>
      </c>
    </row>
    <row r="1620" spans="5:34" ht="12.75" customHeight="1" thickTop="1" thickBot="1">
      <c r="E1620" s="11">
        <v>19293</v>
      </c>
      <c r="F1620" s="12" t="s">
        <v>37</v>
      </c>
      <c r="G1620" s="12">
        <v>0.08</v>
      </c>
      <c r="H1620" s="12">
        <v>15.99</v>
      </c>
      <c r="I1620" s="12">
        <v>13.18</v>
      </c>
      <c r="J1620" s="12">
        <v>2868</v>
      </c>
      <c r="K1620" s="7" t="str">
        <f>IF(COUNTIF(Table1[Customer ID],Table1[[#This Row],[Customer ID]])&gt;1,"Repeat Customer","One-Time Customer")</f>
        <v>Repeat Customer</v>
      </c>
      <c r="L1620" s="12" t="s">
        <v>2619</v>
      </c>
      <c r="M1620" s="12" t="s">
        <v>27</v>
      </c>
      <c r="N1620" s="12" t="s">
        <v>28</v>
      </c>
      <c r="O1620" s="12" t="s">
        <v>29</v>
      </c>
      <c r="P1620" s="12" t="s">
        <v>109</v>
      </c>
      <c r="Q1620" s="12" t="s">
        <v>59</v>
      </c>
      <c r="R1620" s="12" t="s">
        <v>638</v>
      </c>
      <c r="S1620" s="12">
        <v>0.37</v>
      </c>
      <c r="T1620" s="7">
        <f>Table1[[#This Row],[Profit]]/Table1[[#This Row],[Sales]]</f>
        <v>-1.0085580127234171</v>
      </c>
      <c r="U1620" s="12" t="s">
        <v>33</v>
      </c>
      <c r="V1620" s="12" t="s">
        <v>34</v>
      </c>
      <c r="W1620" s="12" t="s">
        <v>35</v>
      </c>
      <c r="X1620" s="12" t="s">
        <v>2620</v>
      </c>
      <c r="Y1620" s="12">
        <v>98026</v>
      </c>
      <c r="Z1620" s="13">
        <v>42149</v>
      </c>
      <c r="AA1620" s="14" t="str">
        <f>TEXT(Table1[[#This Row],[Order Date]],"mmmm")</f>
        <v>May</v>
      </c>
      <c r="AB1620" s="8" t="str">
        <f>TEXT(Table1[[#This Row],[Order Date]],"yyyy")</f>
        <v>2015</v>
      </c>
      <c r="AC1620" s="13">
        <v>42151</v>
      </c>
      <c r="AD1620" s="12">
        <v>-66.584999999999994</v>
      </c>
      <c r="AE1620" s="12">
        <v>4</v>
      </c>
      <c r="AF1620" s="12">
        <v>66.02</v>
      </c>
      <c r="AG1620" s="12">
        <v>85828</v>
      </c>
      <c r="AH1620" s="7" t="str">
        <f>IF(COUNTIF(Returns!$A$2:$A$1635,Orders!AG1620)&gt;0,"Returned","Not Returned")</f>
        <v>Not Returned</v>
      </c>
    </row>
    <row r="1621" spans="5:34" ht="12.75" customHeight="1" thickTop="1" thickBot="1">
      <c r="E1621" s="9">
        <v>25724</v>
      </c>
      <c r="F1621" s="2" t="s">
        <v>56</v>
      </c>
      <c r="G1621" s="2">
        <v>7.0000000000000007E-2</v>
      </c>
      <c r="H1621" s="2">
        <v>2.89</v>
      </c>
      <c r="I1621" s="2">
        <v>0.5</v>
      </c>
      <c r="J1621" s="2">
        <v>2873</v>
      </c>
      <c r="K1621" s="7" t="str">
        <f>IF(COUNTIF(Table1[Customer ID],Table1[[#This Row],[Customer ID]])&gt;1,"Repeat Customer","One-Time Customer")</f>
        <v>Repeat Customer</v>
      </c>
      <c r="L1621" s="2" t="s">
        <v>2621</v>
      </c>
      <c r="M1621" s="2" t="s">
        <v>49</v>
      </c>
      <c r="N1621" s="2" t="s">
        <v>58</v>
      </c>
      <c r="O1621" s="2" t="s">
        <v>29</v>
      </c>
      <c r="P1621" s="2" t="s">
        <v>134</v>
      </c>
      <c r="Q1621" s="2" t="s">
        <v>59</v>
      </c>
      <c r="R1621" s="2" t="s">
        <v>789</v>
      </c>
      <c r="S1621" s="2">
        <v>0.38</v>
      </c>
      <c r="T1621" s="7">
        <f>Table1[[#This Row],[Profit]]/Table1[[#This Row],[Sales]]</f>
        <v>13.37353119321623</v>
      </c>
      <c r="U1621" s="2" t="s">
        <v>33</v>
      </c>
      <c r="V1621" s="2" t="s">
        <v>136</v>
      </c>
      <c r="W1621" s="2" t="s">
        <v>362</v>
      </c>
      <c r="X1621" s="2" t="s">
        <v>2622</v>
      </c>
      <c r="Y1621" s="2">
        <v>33012</v>
      </c>
      <c r="Z1621" s="10">
        <v>42026</v>
      </c>
      <c r="AA1621" s="14" t="str">
        <f>TEXT(Table1[[#This Row],[Order Date]],"mmmm")</f>
        <v>January</v>
      </c>
      <c r="AB1621" s="8" t="str">
        <f>TEXT(Table1[[#This Row],[Order Date]],"yyyy")</f>
        <v>2015</v>
      </c>
      <c r="AC1621" s="10">
        <v>42028</v>
      </c>
      <c r="AD1621" s="2">
        <v>441.59399999999999</v>
      </c>
      <c r="AE1621" s="2">
        <v>12</v>
      </c>
      <c r="AF1621" s="2">
        <v>33.020000000000003</v>
      </c>
      <c r="AG1621" s="2">
        <v>89872</v>
      </c>
      <c r="AH1621" s="7" t="str">
        <f>IF(COUNTIF(Returns!$A$2:$A$1635,Orders!AG1621)&gt;0,"Returned","Not Returned")</f>
        <v>Not Returned</v>
      </c>
    </row>
    <row r="1622" spans="5:34" ht="12.75" customHeight="1" thickTop="1" thickBot="1">
      <c r="E1622" s="11">
        <v>25725</v>
      </c>
      <c r="F1622" s="12" t="s">
        <v>56</v>
      </c>
      <c r="G1622" s="12">
        <v>0</v>
      </c>
      <c r="H1622" s="12">
        <v>217.85</v>
      </c>
      <c r="I1622" s="12">
        <v>29.1</v>
      </c>
      <c r="J1622" s="12">
        <v>2873</v>
      </c>
      <c r="K1622" s="7" t="str">
        <f>IF(COUNTIF(Table1[Customer ID],Table1[[#This Row],[Customer ID]])&gt;1,"Repeat Customer","One-Time Customer")</f>
        <v>Repeat Customer</v>
      </c>
      <c r="L1622" s="12" t="s">
        <v>2621</v>
      </c>
      <c r="M1622" s="12" t="s">
        <v>39</v>
      </c>
      <c r="N1622" s="12" t="s">
        <v>58</v>
      </c>
      <c r="O1622" s="12" t="s">
        <v>41</v>
      </c>
      <c r="P1622" s="12" t="s">
        <v>152</v>
      </c>
      <c r="Q1622" s="12" t="s">
        <v>121</v>
      </c>
      <c r="R1622" s="12" t="s">
        <v>2623</v>
      </c>
      <c r="S1622" s="12">
        <v>0.68</v>
      </c>
      <c r="T1622" s="7">
        <f>Table1[[#This Row],[Profit]]/Table1[[#This Row],[Sales]]</f>
        <v>0.17340636135673751</v>
      </c>
      <c r="U1622" s="12" t="s">
        <v>33</v>
      </c>
      <c r="V1622" s="12" t="s">
        <v>136</v>
      </c>
      <c r="W1622" s="12" t="s">
        <v>362</v>
      </c>
      <c r="X1622" s="12" t="s">
        <v>2622</v>
      </c>
      <c r="Y1622" s="12">
        <v>33012</v>
      </c>
      <c r="Z1622" s="13">
        <v>42026</v>
      </c>
      <c r="AA1622" s="14" t="str">
        <f>TEXT(Table1[[#This Row],[Order Date]],"mmmm")</f>
        <v>January</v>
      </c>
      <c r="AB1622" s="8" t="str">
        <f>TEXT(Table1[[#This Row],[Order Date]],"yyyy")</f>
        <v>2015</v>
      </c>
      <c r="AC1622" s="13">
        <v>42027</v>
      </c>
      <c r="AD1622" s="12">
        <v>394.17</v>
      </c>
      <c r="AE1622" s="12">
        <v>10</v>
      </c>
      <c r="AF1622" s="12">
        <v>2273.1</v>
      </c>
      <c r="AG1622" s="12">
        <v>89872</v>
      </c>
      <c r="AH1622" s="7" t="str">
        <f>IF(COUNTIF(Returns!$A$2:$A$1635,Orders!AG1622)&gt;0,"Returned","Not Returned")</f>
        <v>Not Returned</v>
      </c>
    </row>
    <row r="1623" spans="5:34" ht="12.75" customHeight="1" thickTop="1" thickBot="1">
      <c r="E1623" s="9">
        <v>21768</v>
      </c>
      <c r="F1623" s="2" t="s">
        <v>106</v>
      </c>
      <c r="G1623" s="2">
        <v>0.05</v>
      </c>
      <c r="H1623" s="2">
        <v>4.84</v>
      </c>
      <c r="I1623" s="2">
        <v>0.71</v>
      </c>
      <c r="J1623" s="2">
        <v>2874</v>
      </c>
      <c r="K1623" s="7" t="str">
        <f>IF(COUNTIF(Table1[Customer ID],Table1[[#This Row],[Customer ID]])&gt;1,"Repeat Customer","One-Time Customer")</f>
        <v>Repeat Customer</v>
      </c>
      <c r="L1623" s="2" t="s">
        <v>2624</v>
      </c>
      <c r="M1623" s="2" t="s">
        <v>49</v>
      </c>
      <c r="N1623" s="2" t="s">
        <v>40</v>
      </c>
      <c r="O1623" s="2" t="s">
        <v>29</v>
      </c>
      <c r="P1623" s="2" t="s">
        <v>30</v>
      </c>
      <c r="Q1623" s="2" t="s">
        <v>31</v>
      </c>
      <c r="R1623" s="2" t="s">
        <v>1476</v>
      </c>
      <c r="S1623" s="2">
        <v>0.52</v>
      </c>
      <c r="T1623" s="7">
        <f>Table1[[#This Row],[Profit]]/Table1[[#This Row],[Sales]]</f>
        <v>0.69</v>
      </c>
      <c r="U1623" s="2" t="s">
        <v>33</v>
      </c>
      <c r="V1623" s="2" t="s">
        <v>61</v>
      </c>
      <c r="W1623" s="2" t="s">
        <v>496</v>
      </c>
      <c r="X1623" s="2" t="s">
        <v>2614</v>
      </c>
      <c r="Y1623" s="2">
        <v>68128</v>
      </c>
      <c r="Z1623" s="10">
        <v>42100</v>
      </c>
      <c r="AA1623" s="14" t="str">
        <f>TEXT(Table1[[#This Row],[Order Date]],"mmmm")</f>
        <v>April</v>
      </c>
      <c r="AB1623" s="8" t="str">
        <f>TEXT(Table1[[#This Row],[Order Date]],"yyyy")</f>
        <v>2015</v>
      </c>
      <c r="AC1623" s="10">
        <v>42109</v>
      </c>
      <c r="AD1623" s="2">
        <v>13.448099999999998</v>
      </c>
      <c r="AE1623" s="2">
        <v>4</v>
      </c>
      <c r="AF1623" s="2">
        <v>19.489999999999998</v>
      </c>
      <c r="AG1623" s="2">
        <v>89873</v>
      </c>
      <c r="AH1623" s="7" t="str">
        <f>IF(COUNTIF(Returns!$A$2:$A$1635,Orders!AG1623)&gt;0,"Returned","Not Returned")</f>
        <v>Not Returned</v>
      </c>
    </row>
    <row r="1624" spans="5:34" ht="12.75" customHeight="1" thickTop="1" thickBot="1">
      <c r="E1624" s="11">
        <v>19246</v>
      </c>
      <c r="F1624" s="12" t="s">
        <v>47</v>
      </c>
      <c r="G1624" s="12">
        <v>0.03</v>
      </c>
      <c r="H1624" s="12">
        <v>304.99</v>
      </c>
      <c r="I1624" s="12">
        <v>19.989999999999998</v>
      </c>
      <c r="J1624" s="12">
        <v>2874</v>
      </c>
      <c r="K1624" s="7" t="str">
        <f>IF(COUNTIF(Table1[Customer ID],Table1[[#This Row],[Customer ID]])&gt;1,"Repeat Customer","One-Time Customer")</f>
        <v>Repeat Customer</v>
      </c>
      <c r="L1624" s="12" t="s">
        <v>2624</v>
      </c>
      <c r="M1624" s="12" t="s">
        <v>49</v>
      </c>
      <c r="N1624" s="12" t="s">
        <v>40</v>
      </c>
      <c r="O1624" s="12" t="s">
        <v>29</v>
      </c>
      <c r="P1624" s="12" t="s">
        <v>109</v>
      </c>
      <c r="Q1624" s="12" t="s">
        <v>59</v>
      </c>
      <c r="R1624" s="12" t="s">
        <v>2625</v>
      </c>
      <c r="S1624" s="12">
        <v>0.4</v>
      </c>
      <c r="T1624" s="7">
        <f>Table1[[#This Row],[Profit]]/Table1[[#This Row],[Sales]]</f>
        <v>0.69</v>
      </c>
      <c r="U1624" s="12" t="s">
        <v>33</v>
      </c>
      <c r="V1624" s="12" t="s">
        <v>61</v>
      </c>
      <c r="W1624" s="12" t="s">
        <v>496</v>
      </c>
      <c r="X1624" s="12" t="s">
        <v>2614</v>
      </c>
      <c r="Y1624" s="12">
        <v>68128</v>
      </c>
      <c r="Z1624" s="13">
        <v>42177</v>
      </c>
      <c r="AA1624" s="14" t="str">
        <f>TEXT(Table1[[#This Row],[Order Date]],"mmmm")</f>
        <v>June</v>
      </c>
      <c r="AB1624" s="8" t="str">
        <f>TEXT(Table1[[#This Row],[Order Date]],"yyyy")</f>
        <v>2015</v>
      </c>
      <c r="AC1624" s="13">
        <v>42179</v>
      </c>
      <c r="AD1624" s="12">
        <v>4033.6089000000002</v>
      </c>
      <c r="AE1624" s="12">
        <v>19</v>
      </c>
      <c r="AF1624" s="12">
        <v>5845.81</v>
      </c>
      <c r="AG1624" s="12">
        <v>89874</v>
      </c>
      <c r="AH1624" s="7" t="str">
        <f>IF(COUNTIF(Returns!$A$2:$A$1635,Orders!AG1624)&gt;0,"Returned","Not Returned")</f>
        <v>Not Returned</v>
      </c>
    </row>
    <row r="1625" spans="5:34" ht="12.75" customHeight="1" thickTop="1" thickBot="1">
      <c r="E1625" s="9">
        <v>19247</v>
      </c>
      <c r="F1625" s="2" t="s">
        <v>47</v>
      </c>
      <c r="G1625" s="2">
        <v>0.09</v>
      </c>
      <c r="H1625" s="2">
        <v>65.989999999999995</v>
      </c>
      <c r="I1625" s="2">
        <v>8.99</v>
      </c>
      <c r="J1625" s="2">
        <v>2874</v>
      </c>
      <c r="K1625" s="7" t="str">
        <f>IF(COUNTIF(Table1[Customer ID],Table1[[#This Row],[Customer ID]])&gt;1,"Repeat Customer","One-Time Customer")</f>
        <v>Repeat Customer</v>
      </c>
      <c r="L1625" s="2" t="s">
        <v>2624</v>
      </c>
      <c r="M1625" s="2" t="s">
        <v>49</v>
      </c>
      <c r="N1625" s="2" t="s">
        <v>40</v>
      </c>
      <c r="O1625" s="2" t="s">
        <v>77</v>
      </c>
      <c r="P1625" s="2" t="s">
        <v>78</v>
      </c>
      <c r="Q1625" s="2" t="s">
        <v>59</v>
      </c>
      <c r="R1625" s="2" t="s">
        <v>2626</v>
      </c>
      <c r="S1625" s="2">
        <v>0.57999999999999996</v>
      </c>
      <c r="T1625" s="7">
        <f>Table1[[#This Row],[Profit]]/Table1[[#This Row],[Sales]]</f>
        <v>0.22368446793405378</v>
      </c>
      <c r="U1625" s="2" t="s">
        <v>33</v>
      </c>
      <c r="V1625" s="2" t="s">
        <v>61</v>
      </c>
      <c r="W1625" s="2" t="s">
        <v>496</v>
      </c>
      <c r="X1625" s="2" t="s">
        <v>2614</v>
      </c>
      <c r="Y1625" s="2">
        <v>68128</v>
      </c>
      <c r="Z1625" s="10">
        <v>42177</v>
      </c>
      <c r="AA1625" s="14" t="str">
        <f>TEXT(Table1[[#This Row],[Order Date]],"mmmm")</f>
        <v>June</v>
      </c>
      <c r="AB1625" s="8" t="str">
        <f>TEXT(Table1[[#This Row],[Order Date]],"yyyy")</f>
        <v>2015</v>
      </c>
      <c r="AC1625" s="10">
        <v>42179</v>
      </c>
      <c r="AD1625" s="2">
        <v>141.7824</v>
      </c>
      <c r="AE1625" s="2">
        <v>12</v>
      </c>
      <c r="AF1625" s="2">
        <v>633.85</v>
      </c>
      <c r="AG1625" s="2">
        <v>89874</v>
      </c>
      <c r="AH1625" s="7" t="str">
        <f>IF(COUNTIF(Returns!$A$2:$A$1635,Orders!AG1625)&gt;0,"Returned","Not Returned")</f>
        <v>Not Returned</v>
      </c>
    </row>
    <row r="1626" spans="5:34" ht="12.75" customHeight="1" thickTop="1" thickBot="1">
      <c r="E1626" s="11">
        <v>25599</v>
      </c>
      <c r="F1626" s="12" t="s">
        <v>37</v>
      </c>
      <c r="G1626" s="12">
        <v>0</v>
      </c>
      <c r="H1626" s="12">
        <v>8.33</v>
      </c>
      <c r="I1626" s="12">
        <v>1.99</v>
      </c>
      <c r="J1626" s="12">
        <v>2877</v>
      </c>
      <c r="K1626" s="7" t="str">
        <f>IF(COUNTIF(Table1[Customer ID],Table1[[#This Row],[Customer ID]])&gt;1,"Repeat Customer","One-Time Customer")</f>
        <v>One-Time Customer</v>
      </c>
      <c r="L1626" s="12" t="s">
        <v>2627</v>
      </c>
      <c r="M1626" s="12" t="s">
        <v>27</v>
      </c>
      <c r="N1626" s="12" t="s">
        <v>114</v>
      </c>
      <c r="O1626" s="12" t="s">
        <v>77</v>
      </c>
      <c r="P1626" s="12" t="s">
        <v>180</v>
      </c>
      <c r="Q1626" s="12" t="s">
        <v>51</v>
      </c>
      <c r="R1626" s="12" t="s">
        <v>414</v>
      </c>
      <c r="S1626" s="12">
        <v>0.52</v>
      </c>
      <c r="T1626" s="7">
        <f>Table1[[#This Row],[Profit]]/Table1[[#This Row],[Sales]]</f>
        <v>0.69</v>
      </c>
      <c r="U1626" s="12" t="s">
        <v>33</v>
      </c>
      <c r="V1626" s="12" t="s">
        <v>53</v>
      </c>
      <c r="W1626" s="12" t="s">
        <v>154</v>
      </c>
      <c r="X1626" s="12" t="s">
        <v>2628</v>
      </c>
      <c r="Y1626" s="12">
        <v>44070</v>
      </c>
      <c r="Z1626" s="13">
        <v>42065</v>
      </c>
      <c r="AA1626" s="14" t="str">
        <f>TEXT(Table1[[#This Row],[Order Date]],"mmmm")</f>
        <v>March</v>
      </c>
      <c r="AB1626" s="8" t="str">
        <f>TEXT(Table1[[#This Row],[Order Date]],"yyyy")</f>
        <v>2015</v>
      </c>
      <c r="AC1626" s="13">
        <v>42067</v>
      </c>
      <c r="AD1626" s="12">
        <v>74.181899999999999</v>
      </c>
      <c r="AE1626" s="12">
        <v>12</v>
      </c>
      <c r="AF1626" s="12">
        <v>107.51</v>
      </c>
      <c r="AG1626" s="12">
        <v>91492</v>
      </c>
      <c r="AH1626" s="7" t="str">
        <f>IF(COUNTIF(Returns!$A$2:$A$1635,Orders!AG1626)&gt;0,"Returned","Not Returned")</f>
        <v>Not Returned</v>
      </c>
    </row>
    <row r="1627" spans="5:34" ht="12.75" customHeight="1" thickTop="1" thickBot="1">
      <c r="E1627" s="9">
        <v>7599</v>
      </c>
      <c r="F1627" s="2" t="s">
        <v>37</v>
      </c>
      <c r="G1627" s="2">
        <v>0</v>
      </c>
      <c r="H1627" s="2">
        <v>8.33</v>
      </c>
      <c r="I1627" s="2">
        <v>1.99</v>
      </c>
      <c r="J1627" s="2">
        <v>2878</v>
      </c>
      <c r="K1627" s="7" t="str">
        <f>IF(COUNTIF(Table1[Customer ID],Table1[[#This Row],[Customer ID]])&gt;1,"Repeat Customer","One-Time Customer")</f>
        <v>One-Time Customer</v>
      </c>
      <c r="L1627" s="2" t="s">
        <v>2629</v>
      </c>
      <c r="M1627" s="2" t="s">
        <v>27</v>
      </c>
      <c r="N1627" s="2" t="s">
        <v>114</v>
      </c>
      <c r="O1627" s="2" t="s">
        <v>77</v>
      </c>
      <c r="P1627" s="2" t="s">
        <v>180</v>
      </c>
      <c r="Q1627" s="2" t="s">
        <v>51</v>
      </c>
      <c r="R1627" s="2" t="s">
        <v>414</v>
      </c>
      <c r="S1627" s="2">
        <v>0.52</v>
      </c>
      <c r="T1627" s="7">
        <f>Table1[[#This Row],[Profit]]/Table1[[#This Row],[Sales]]</f>
        <v>0.19547354421962573</v>
      </c>
      <c r="U1627" s="2" t="s">
        <v>33</v>
      </c>
      <c r="V1627" s="2" t="s">
        <v>34</v>
      </c>
      <c r="W1627" s="2" t="s">
        <v>35</v>
      </c>
      <c r="X1627" s="2" t="s">
        <v>209</v>
      </c>
      <c r="Y1627" s="2">
        <v>98107</v>
      </c>
      <c r="Z1627" s="10">
        <v>42065</v>
      </c>
      <c r="AA1627" s="14" t="str">
        <f>TEXT(Table1[[#This Row],[Order Date]],"mmmm")</f>
        <v>March</v>
      </c>
      <c r="AB1627" s="8" t="str">
        <f>TEXT(Table1[[#This Row],[Order Date]],"yyyy")</f>
        <v>2015</v>
      </c>
      <c r="AC1627" s="10">
        <v>42067</v>
      </c>
      <c r="AD1627" s="2">
        <v>82.31</v>
      </c>
      <c r="AE1627" s="2">
        <v>47</v>
      </c>
      <c r="AF1627" s="2">
        <v>421.08</v>
      </c>
      <c r="AG1627" s="2">
        <v>54369</v>
      </c>
      <c r="AH1627" s="7" t="str">
        <f>IF(COUNTIF(Returns!$A$2:$A$1635,Orders!AG1627)&gt;0,"Returned","Not Returned")</f>
        <v>Not Returned</v>
      </c>
    </row>
    <row r="1628" spans="5:34" ht="12.75" customHeight="1" thickTop="1" thickBot="1">
      <c r="E1628" s="11">
        <v>18642</v>
      </c>
      <c r="F1628" s="12" t="s">
        <v>56</v>
      </c>
      <c r="G1628" s="12">
        <v>0.05</v>
      </c>
      <c r="H1628" s="12">
        <v>6.68</v>
      </c>
      <c r="I1628" s="12">
        <v>6.93</v>
      </c>
      <c r="J1628" s="12">
        <v>2880</v>
      </c>
      <c r="K1628" s="7" t="str">
        <f>IF(COUNTIF(Table1[Customer ID],Table1[[#This Row],[Customer ID]])&gt;1,"Repeat Customer","One-Time Customer")</f>
        <v>Repeat Customer</v>
      </c>
      <c r="L1628" s="12" t="s">
        <v>2630</v>
      </c>
      <c r="M1628" s="12" t="s">
        <v>49</v>
      </c>
      <c r="N1628" s="12" t="s">
        <v>58</v>
      </c>
      <c r="O1628" s="12" t="s">
        <v>29</v>
      </c>
      <c r="P1628" s="12" t="s">
        <v>93</v>
      </c>
      <c r="Q1628" s="12" t="s">
        <v>59</v>
      </c>
      <c r="R1628" s="12" t="s">
        <v>2135</v>
      </c>
      <c r="S1628" s="12">
        <v>0.37</v>
      </c>
      <c r="T1628" s="7">
        <f>Table1[[#This Row],[Profit]]/Table1[[#This Row],[Sales]]</f>
        <v>-3.0466321243523439E-2</v>
      </c>
      <c r="U1628" s="12" t="s">
        <v>33</v>
      </c>
      <c r="V1628" s="12" t="s">
        <v>136</v>
      </c>
      <c r="W1628" s="12" t="s">
        <v>362</v>
      </c>
      <c r="X1628" s="12" t="s">
        <v>2631</v>
      </c>
      <c r="Y1628" s="12">
        <v>33160</v>
      </c>
      <c r="Z1628" s="13">
        <v>42091</v>
      </c>
      <c r="AA1628" s="14" t="str">
        <f>TEXT(Table1[[#This Row],[Order Date]],"mmmm")</f>
        <v>March</v>
      </c>
      <c r="AB1628" s="8" t="str">
        <f>TEXT(Table1[[#This Row],[Order Date]],"yyyy")</f>
        <v>2015</v>
      </c>
      <c r="AC1628" s="13">
        <v>42092</v>
      </c>
      <c r="AD1628" s="12">
        <v>-2.3520000000000096</v>
      </c>
      <c r="AE1628" s="12">
        <v>11</v>
      </c>
      <c r="AF1628" s="12">
        <v>77.2</v>
      </c>
      <c r="AG1628" s="12">
        <v>88626</v>
      </c>
      <c r="AH1628" s="7" t="str">
        <f>IF(COUNTIF(Returns!$A$2:$A$1635,Orders!AG1628)&gt;0,"Returned","Not Returned")</f>
        <v>Not Returned</v>
      </c>
    </row>
    <row r="1629" spans="5:34" ht="12.75" customHeight="1" thickTop="1" thickBot="1">
      <c r="E1629" s="9">
        <v>20315</v>
      </c>
      <c r="F1629" s="2" t="s">
        <v>106</v>
      </c>
      <c r="G1629" s="2">
        <v>0.09</v>
      </c>
      <c r="H1629" s="2">
        <v>243.98</v>
      </c>
      <c r="I1629" s="2">
        <v>43.32</v>
      </c>
      <c r="J1629" s="2">
        <v>2880</v>
      </c>
      <c r="K1629" s="7" t="str">
        <f>IF(COUNTIF(Table1[Customer ID],Table1[[#This Row],[Customer ID]])&gt;1,"Repeat Customer","One-Time Customer")</f>
        <v>Repeat Customer</v>
      </c>
      <c r="L1629" s="2" t="s">
        <v>2630</v>
      </c>
      <c r="M1629" s="2" t="s">
        <v>39</v>
      </c>
      <c r="N1629" s="2" t="s">
        <v>58</v>
      </c>
      <c r="O1629" s="2" t="s">
        <v>41</v>
      </c>
      <c r="P1629" s="2" t="s">
        <v>42</v>
      </c>
      <c r="Q1629" s="2" t="s">
        <v>43</v>
      </c>
      <c r="R1629" s="2" t="s">
        <v>2059</v>
      </c>
      <c r="S1629" s="2">
        <v>0.55000000000000004</v>
      </c>
      <c r="T1629" s="7">
        <f>Table1[[#This Row],[Profit]]/Table1[[#This Row],[Sales]]</f>
        <v>0.18956851333866628</v>
      </c>
      <c r="U1629" s="2" t="s">
        <v>33</v>
      </c>
      <c r="V1629" s="2" t="s">
        <v>136</v>
      </c>
      <c r="W1629" s="2" t="s">
        <v>362</v>
      </c>
      <c r="X1629" s="2" t="s">
        <v>2631</v>
      </c>
      <c r="Y1629" s="2">
        <v>33160</v>
      </c>
      <c r="Z1629" s="10">
        <v>42132</v>
      </c>
      <c r="AA1629" s="14" t="str">
        <f>TEXT(Table1[[#This Row],[Order Date]],"mmmm")</f>
        <v>May</v>
      </c>
      <c r="AB1629" s="8" t="str">
        <f>TEXT(Table1[[#This Row],[Order Date]],"yyyy")</f>
        <v>2015</v>
      </c>
      <c r="AC1629" s="10">
        <v>42137</v>
      </c>
      <c r="AD1629" s="2">
        <v>1059.288</v>
      </c>
      <c r="AE1629" s="2">
        <v>25</v>
      </c>
      <c r="AF1629" s="2">
        <v>5587.89</v>
      </c>
      <c r="AG1629" s="2">
        <v>88627</v>
      </c>
      <c r="AH1629" s="7" t="str">
        <f>IF(COUNTIF(Returns!$A$2:$A$1635,Orders!AG1629)&gt;0,"Returned","Not Returned")</f>
        <v>Not Returned</v>
      </c>
    </row>
    <row r="1630" spans="5:34" ht="12.75" customHeight="1" thickTop="1" thickBot="1">
      <c r="E1630" s="11">
        <v>7718</v>
      </c>
      <c r="F1630" s="12" t="s">
        <v>25</v>
      </c>
      <c r="G1630" s="12">
        <v>0.03</v>
      </c>
      <c r="H1630" s="12">
        <v>4.0599999999999996</v>
      </c>
      <c r="I1630" s="12">
        <v>6.89</v>
      </c>
      <c r="J1630" s="12">
        <v>2882</v>
      </c>
      <c r="K1630" s="7" t="str">
        <f>IF(COUNTIF(Table1[Customer ID],Table1[[#This Row],[Customer ID]])&gt;1,"Repeat Customer","One-Time Customer")</f>
        <v>Repeat Customer</v>
      </c>
      <c r="L1630" s="12" t="s">
        <v>2632</v>
      </c>
      <c r="M1630" s="12" t="s">
        <v>49</v>
      </c>
      <c r="N1630" s="12" t="s">
        <v>114</v>
      </c>
      <c r="O1630" s="12" t="s">
        <v>29</v>
      </c>
      <c r="P1630" s="12" t="s">
        <v>257</v>
      </c>
      <c r="Q1630" s="12" t="s">
        <v>59</v>
      </c>
      <c r="R1630" s="12" t="s">
        <v>910</v>
      </c>
      <c r="S1630" s="12">
        <v>0.6</v>
      </c>
      <c r="T1630" s="7">
        <f>Table1[[#This Row],[Profit]]/Table1[[#This Row],[Sales]]</f>
        <v>-1.5402845706423167</v>
      </c>
      <c r="U1630" s="12" t="s">
        <v>33</v>
      </c>
      <c r="V1630" s="12" t="s">
        <v>136</v>
      </c>
      <c r="W1630" s="12" t="s">
        <v>322</v>
      </c>
      <c r="X1630" s="12" t="s">
        <v>390</v>
      </c>
      <c r="Y1630" s="12">
        <v>28206</v>
      </c>
      <c r="Z1630" s="13">
        <v>42055</v>
      </c>
      <c r="AA1630" s="14" t="str">
        <f>TEXT(Table1[[#This Row],[Order Date]],"mmmm")</f>
        <v>February</v>
      </c>
      <c r="AB1630" s="8" t="str">
        <f>TEXT(Table1[[#This Row],[Order Date]],"yyyy")</f>
        <v>2015</v>
      </c>
      <c r="AC1630" s="13">
        <v>42057</v>
      </c>
      <c r="AD1630" s="12">
        <v>-246.27609999999999</v>
      </c>
      <c r="AE1630" s="12">
        <v>37</v>
      </c>
      <c r="AF1630" s="12">
        <v>159.88999999999999</v>
      </c>
      <c r="AG1630" s="12">
        <v>55300</v>
      </c>
      <c r="AH1630" s="7" t="str">
        <f>IF(COUNTIF(Returns!$A$2:$A$1635,Orders!AG1630)&gt;0,"Returned","Not Returned")</f>
        <v>Not Returned</v>
      </c>
    </row>
    <row r="1631" spans="5:34" ht="12.75" customHeight="1" thickTop="1" thickBot="1">
      <c r="E1631" s="9">
        <v>7719</v>
      </c>
      <c r="F1631" s="2" t="s">
        <v>25</v>
      </c>
      <c r="G1631" s="2">
        <v>0.01</v>
      </c>
      <c r="H1631" s="2">
        <v>3.75</v>
      </c>
      <c r="I1631" s="2">
        <v>0.5</v>
      </c>
      <c r="J1631" s="2">
        <v>2882</v>
      </c>
      <c r="K1631" s="7" t="str">
        <f>IF(COUNTIF(Table1[Customer ID],Table1[[#This Row],[Customer ID]])&gt;1,"Repeat Customer","One-Time Customer")</f>
        <v>Repeat Customer</v>
      </c>
      <c r="L1631" s="2" t="s">
        <v>2632</v>
      </c>
      <c r="M1631" s="2" t="s">
        <v>49</v>
      </c>
      <c r="N1631" s="2" t="s">
        <v>114</v>
      </c>
      <c r="O1631" s="2" t="s">
        <v>29</v>
      </c>
      <c r="P1631" s="2" t="s">
        <v>134</v>
      </c>
      <c r="Q1631" s="2" t="s">
        <v>59</v>
      </c>
      <c r="R1631" s="2" t="s">
        <v>2633</v>
      </c>
      <c r="S1631" s="2">
        <v>0.37</v>
      </c>
      <c r="T1631" s="7">
        <f>Table1[[#This Row],[Profit]]/Table1[[#This Row],[Sales]]</f>
        <v>0.30582114361702128</v>
      </c>
      <c r="U1631" s="2" t="s">
        <v>33</v>
      </c>
      <c r="V1631" s="2" t="s">
        <v>136</v>
      </c>
      <c r="W1631" s="2" t="s">
        <v>322</v>
      </c>
      <c r="X1631" s="2" t="s">
        <v>390</v>
      </c>
      <c r="Y1631" s="2">
        <v>28206</v>
      </c>
      <c r="Z1631" s="10">
        <v>42055</v>
      </c>
      <c r="AA1631" s="14" t="str">
        <f>TEXT(Table1[[#This Row],[Order Date]],"mmmm")</f>
        <v>February</v>
      </c>
      <c r="AB1631" s="8" t="str">
        <f>TEXT(Table1[[#This Row],[Order Date]],"yyyy")</f>
        <v>2015</v>
      </c>
      <c r="AC1631" s="10">
        <v>42056</v>
      </c>
      <c r="AD1631" s="2">
        <v>55.194599999999994</v>
      </c>
      <c r="AE1631" s="2">
        <v>48</v>
      </c>
      <c r="AF1631" s="2">
        <v>180.48</v>
      </c>
      <c r="AG1631" s="2">
        <v>55300</v>
      </c>
      <c r="AH1631" s="7" t="str">
        <f>IF(COUNTIF(Returns!$A$2:$A$1635,Orders!AG1631)&gt;0,"Returned","Not Returned")</f>
        <v>Not Returned</v>
      </c>
    </row>
    <row r="1632" spans="5:34" ht="12.75" customHeight="1" thickTop="1" thickBot="1">
      <c r="E1632" s="11">
        <v>7720</v>
      </c>
      <c r="F1632" s="12" t="s">
        <v>25</v>
      </c>
      <c r="G1632" s="12">
        <v>0.02</v>
      </c>
      <c r="H1632" s="12">
        <v>10.68</v>
      </c>
      <c r="I1632" s="12">
        <v>13.04</v>
      </c>
      <c r="J1632" s="12">
        <v>2882</v>
      </c>
      <c r="K1632" s="7" t="str">
        <f>IF(COUNTIF(Table1[Customer ID],Table1[[#This Row],[Customer ID]])&gt;1,"Repeat Customer","One-Time Customer")</f>
        <v>Repeat Customer</v>
      </c>
      <c r="L1632" s="12" t="s">
        <v>2632</v>
      </c>
      <c r="M1632" s="12" t="s">
        <v>49</v>
      </c>
      <c r="N1632" s="12" t="s">
        <v>114</v>
      </c>
      <c r="O1632" s="12" t="s">
        <v>41</v>
      </c>
      <c r="P1632" s="12" t="s">
        <v>50</v>
      </c>
      <c r="Q1632" s="12" t="s">
        <v>236</v>
      </c>
      <c r="R1632" s="12" t="s">
        <v>2634</v>
      </c>
      <c r="S1632" s="12">
        <v>0.6</v>
      </c>
      <c r="T1632" s="7">
        <f>Table1[[#This Row],[Profit]]/Table1[[#This Row],[Sales]]</f>
        <v>-0.87678754850490759</v>
      </c>
      <c r="U1632" s="12" t="s">
        <v>33</v>
      </c>
      <c r="V1632" s="12" t="s">
        <v>136</v>
      </c>
      <c r="W1632" s="12" t="s">
        <v>322</v>
      </c>
      <c r="X1632" s="12" t="s">
        <v>390</v>
      </c>
      <c r="Y1632" s="12">
        <v>28206</v>
      </c>
      <c r="Z1632" s="13">
        <v>42055</v>
      </c>
      <c r="AA1632" s="14" t="str">
        <f>TEXT(Table1[[#This Row],[Order Date]],"mmmm")</f>
        <v>February</v>
      </c>
      <c r="AB1632" s="8" t="str">
        <f>TEXT(Table1[[#This Row],[Order Date]],"yyyy")</f>
        <v>2015</v>
      </c>
      <c r="AC1632" s="13">
        <v>42057</v>
      </c>
      <c r="AD1632" s="12">
        <v>-307.29650000000004</v>
      </c>
      <c r="AE1632" s="12">
        <v>31</v>
      </c>
      <c r="AF1632" s="12">
        <v>350.48</v>
      </c>
      <c r="AG1632" s="12">
        <v>55300</v>
      </c>
      <c r="AH1632" s="7" t="str">
        <f>IF(COUNTIF(Returns!$A$2:$A$1635,Orders!AG1632)&gt;0,"Returned","Not Returned")</f>
        <v>Not Returned</v>
      </c>
    </row>
    <row r="1633" spans="5:34" ht="12.75" customHeight="1" thickTop="1" thickBot="1">
      <c r="E1633" s="9">
        <v>2314</v>
      </c>
      <c r="F1633" s="2" t="s">
        <v>25</v>
      </c>
      <c r="G1633" s="2">
        <v>7.0000000000000007E-2</v>
      </c>
      <c r="H1633" s="2">
        <v>28.99</v>
      </c>
      <c r="I1633" s="2">
        <v>8.59</v>
      </c>
      <c r="J1633" s="2">
        <v>2882</v>
      </c>
      <c r="K1633" s="7" t="str">
        <f>IF(COUNTIF(Table1[Customer ID],Table1[[#This Row],[Customer ID]])&gt;1,"Repeat Customer","One-Time Customer")</f>
        <v>Repeat Customer</v>
      </c>
      <c r="L1633" s="2" t="s">
        <v>2632</v>
      </c>
      <c r="M1633" s="2" t="s">
        <v>49</v>
      </c>
      <c r="N1633" s="2" t="s">
        <v>114</v>
      </c>
      <c r="O1633" s="2" t="s">
        <v>77</v>
      </c>
      <c r="P1633" s="2" t="s">
        <v>78</v>
      </c>
      <c r="Q1633" s="2" t="s">
        <v>86</v>
      </c>
      <c r="R1633" s="2" t="s">
        <v>2045</v>
      </c>
      <c r="S1633" s="2">
        <v>0.56000000000000005</v>
      </c>
      <c r="T1633" s="7">
        <f>Table1[[#This Row],[Profit]]/Table1[[#This Row],[Sales]]</f>
        <v>-1.7147459436379166E-2</v>
      </c>
      <c r="U1633" s="2" t="s">
        <v>33</v>
      </c>
      <c r="V1633" s="2" t="s">
        <v>136</v>
      </c>
      <c r="W1633" s="2" t="s">
        <v>322</v>
      </c>
      <c r="X1633" s="2" t="s">
        <v>390</v>
      </c>
      <c r="Y1633" s="2">
        <v>28206</v>
      </c>
      <c r="Z1633" s="10">
        <v>42082</v>
      </c>
      <c r="AA1633" s="14" t="str">
        <f>TEXT(Table1[[#This Row],[Order Date]],"mmmm")</f>
        <v>March</v>
      </c>
      <c r="AB1633" s="8" t="str">
        <f>TEXT(Table1[[#This Row],[Order Date]],"yyyy")</f>
        <v>2015</v>
      </c>
      <c r="AC1633" s="10">
        <v>42082</v>
      </c>
      <c r="AD1633" s="2">
        <v>-16.063740000000003</v>
      </c>
      <c r="AE1633" s="2">
        <v>39</v>
      </c>
      <c r="AF1633" s="2">
        <v>936.8</v>
      </c>
      <c r="AG1633" s="2">
        <v>16676</v>
      </c>
      <c r="AH1633" s="7" t="str">
        <f>IF(COUNTIF(Returns!$A$2:$A$1635,Orders!AG1633)&gt;0,"Returned","Not Returned")</f>
        <v>Not Returned</v>
      </c>
    </row>
    <row r="1634" spans="5:34" ht="12.75" customHeight="1" thickTop="1" thickBot="1">
      <c r="E1634" s="11">
        <v>694</v>
      </c>
      <c r="F1634" s="12" t="s">
        <v>47</v>
      </c>
      <c r="G1634" s="12">
        <v>0.05</v>
      </c>
      <c r="H1634" s="12">
        <v>6.48</v>
      </c>
      <c r="I1634" s="12">
        <v>8.73</v>
      </c>
      <c r="J1634" s="12">
        <v>2882</v>
      </c>
      <c r="K1634" s="7" t="str">
        <f>IF(COUNTIF(Table1[Customer ID],Table1[[#This Row],[Customer ID]])&gt;1,"Repeat Customer","One-Time Customer")</f>
        <v>Repeat Customer</v>
      </c>
      <c r="L1634" s="12" t="s">
        <v>2632</v>
      </c>
      <c r="M1634" s="12" t="s">
        <v>49</v>
      </c>
      <c r="N1634" s="12" t="s">
        <v>114</v>
      </c>
      <c r="O1634" s="12" t="s">
        <v>29</v>
      </c>
      <c r="P1634" s="12" t="s">
        <v>93</v>
      </c>
      <c r="Q1634" s="12" t="s">
        <v>59</v>
      </c>
      <c r="R1634" s="12" t="s">
        <v>2312</v>
      </c>
      <c r="S1634" s="12">
        <v>0.37</v>
      </c>
      <c r="T1634" s="7">
        <f>Table1[[#This Row],[Profit]]/Table1[[#This Row],[Sales]]</f>
        <v>-0.6898266666666667</v>
      </c>
      <c r="U1634" s="12" t="s">
        <v>33</v>
      </c>
      <c r="V1634" s="12" t="s">
        <v>136</v>
      </c>
      <c r="W1634" s="12" t="s">
        <v>322</v>
      </c>
      <c r="X1634" s="12" t="s">
        <v>390</v>
      </c>
      <c r="Y1634" s="12">
        <v>28206</v>
      </c>
      <c r="Z1634" s="13">
        <v>42133</v>
      </c>
      <c r="AA1634" s="14" t="str">
        <f>TEXT(Table1[[#This Row],[Order Date]],"mmmm")</f>
        <v>May</v>
      </c>
      <c r="AB1634" s="8" t="str">
        <f>TEXT(Table1[[#This Row],[Order Date]],"yyyy")</f>
        <v>2015</v>
      </c>
      <c r="AC1634" s="13">
        <v>42133</v>
      </c>
      <c r="AD1634" s="12">
        <v>-160.38470000000001</v>
      </c>
      <c r="AE1634" s="12">
        <v>35</v>
      </c>
      <c r="AF1634" s="12">
        <v>232.5</v>
      </c>
      <c r="AG1634" s="12">
        <v>4839</v>
      </c>
      <c r="AH1634" s="7" t="str">
        <f>IF(COUNTIF(Returns!$A$2:$A$1635,Orders!AG1634)&gt;0,"Returned","Not Returned")</f>
        <v>Not Returned</v>
      </c>
    </row>
    <row r="1635" spans="5:34" ht="12.75" customHeight="1" thickTop="1" thickBot="1">
      <c r="E1635" s="9">
        <v>3065</v>
      </c>
      <c r="F1635" s="2" t="s">
        <v>25</v>
      </c>
      <c r="G1635" s="2">
        <v>0.09</v>
      </c>
      <c r="H1635" s="2">
        <v>363.25</v>
      </c>
      <c r="I1635" s="2">
        <v>19.989999999999998</v>
      </c>
      <c r="J1635" s="2">
        <v>2882</v>
      </c>
      <c r="K1635" s="7" t="str">
        <f>IF(COUNTIF(Table1[Customer ID],Table1[[#This Row],[Customer ID]])&gt;1,"Repeat Customer","One-Time Customer")</f>
        <v>Repeat Customer</v>
      </c>
      <c r="L1635" s="2" t="s">
        <v>2632</v>
      </c>
      <c r="M1635" s="2" t="s">
        <v>49</v>
      </c>
      <c r="N1635" s="2" t="s">
        <v>114</v>
      </c>
      <c r="O1635" s="2" t="s">
        <v>29</v>
      </c>
      <c r="P1635" s="2" t="s">
        <v>257</v>
      </c>
      <c r="Q1635" s="2" t="s">
        <v>59</v>
      </c>
      <c r="R1635" s="2" t="s">
        <v>1253</v>
      </c>
      <c r="S1635" s="2">
        <v>0.56999999999999995</v>
      </c>
      <c r="T1635" s="7">
        <f>Table1[[#This Row],[Profit]]/Table1[[#This Row],[Sales]]</f>
        <v>9.7674391927491486E-2</v>
      </c>
      <c r="U1635" s="2" t="s">
        <v>33</v>
      </c>
      <c r="V1635" s="2" t="s">
        <v>136</v>
      </c>
      <c r="W1635" s="2" t="s">
        <v>322</v>
      </c>
      <c r="X1635" s="2" t="s">
        <v>390</v>
      </c>
      <c r="Y1635" s="2">
        <v>28206</v>
      </c>
      <c r="Z1635" s="10">
        <v>42160</v>
      </c>
      <c r="AA1635" s="14" t="str">
        <f>TEXT(Table1[[#This Row],[Order Date]],"mmmm")</f>
        <v>June</v>
      </c>
      <c r="AB1635" s="8" t="str">
        <f>TEXT(Table1[[#This Row],[Order Date]],"yyyy")</f>
        <v>2015</v>
      </c>
      <c r="AC1635" s="10">
        <v>42161</v>
      </c>
      <c r="AD1635" s="2">
        <v>732.26980000000003</v>
      </c>
      <c r="AE1635" s="2">
        <v>21</v>
      </c>
      <c r="AF1635" s="2">
        <v>7497.05</v>
      </c>
      <c r="AG1635" s="2">
        <v>21958</v>
      </c>
      <c r="AH1635" s="7" t="str">
        <f>IF(COUNTIF(Returns!$A$2:$A$1635,Orders!AG1635)&gt;0,"Returned","Not Returned")</f>
        <v>Not Returned</v>
      </c>
    </row>
    <row r="1636" spans="5:34" ht="12.75" customHeight="1" thickTop="1" thickBot="1">
      <c r="E1636" s="11">
        <v>5689</v>
      </c>
      <c r="F1636" s="12" t="s">
        <v>106</v>
      </c>
      <c r="G1636" s="12">
        <v>0.05</v>
      </c>
      <c r="H1636" s="12">
        <v>63.94</v>
      </c>
      <c r="I1636" s="12">
        <v>14.48</v>
      </c>
      <c r="J1636" s="12">
        <v>2882</v>
      </c>
      <c r="K1636" s="7" t="str">
        <f>IF(COUNTIF(Table1[Customer ID],Table1[[#This Row],[Customer ID]])&gt;1,"Repeat Customer","One-Time Customer")</f>
        <v>Repeat Customer</v>
      </c>
      <c r="L1636" s="12" t="s">
        <v>2632</v>
      </c>
      <c r="M1636" s="12" t="s">
        <v>27</v>
      </c>
      <c r="N1636" s="12" t="s">
        <v>114</v>
      </c>
      <c r="O1636" s="12" t="s">
        <v>41</v>
      </c>
      <c r="P1636" s="12" t="s">
        <v>50</v>
      </c>
      <c r="Q1636" s="12" t="s">
        <v>59</v>
      </c>
      <c r="R1636" s="12" t="s">
        <v>519</v>
      </c>
      <c r="S1636" s="12">
        <v>0.46</v>
      </c>
      <c r="T1636" s="7">
        <f>Table1[[#This Row],[Profit]]/Table1[[#This Row],[Sales]]</f>
        <v>0.20269712275975607</v>
      </c>
      <c r="U1636" s="12" t="s">
        <v>33</v>
      </c>
      <c r="V1636" s="12" t="s">
        <v>136</v>
      </c>
      <c r="W1636" s="12" t="s">
        <v>322</v>
      </c>
      <c r="X1636" s="12" t="s">
        <v>390</v>
      </c>
      <c r="Y1636" s="12">
        <v>28206</v>
      </c>
      <c r="Z1636" s="13">
        <v>42185</v>
      </c>
      <c r="AA1636" s="14" t="str">
        <f>TEXT(Table1[[#This Row],[Order Date]],"mmmm")</f>
        <v>June</v>
      </c>
      <c r="AB1636" s="8" t="str">
        <f>TEXT(Table1[[#This Row],[Order Date]],"yyyy")</f>
        <v>2015</v>
      </c>
      <c r="AC1636" s="13">
        <v>42192</v>
      </c>
      <c r="AD1636" s="12">
        <v>270.87430000000001</v>
      </c>
      <c r="AE1636" s="12">
        <v>21</v>
      </c>
      <c r="AF1636" s="12">
        <v>1336.35</v>
      </c>
      <c r="AG1636" s="12">
        <v>40224</v>
      </c>
      <c r="AH1636" s="7" t="str">
        <f>IF(COUNTIF(Returns!$A$2:$A$1635,Orders!AG1636)&gt;0,"Returned","Not Returned")</f>
        <v>Not Returned</v>
      </c>
    </row>
    <row r="1637" spans="5:34" ht="12.75" customHeight="1" thickTop="1" thickBot="1">
      <c r="E1637" s="9">
        <v>7137</v>
      </c>
      <c r="F1637" s="2" t="s">
        <v>106</v>
      </c>
      <c r="G1637" s="2">
        <v>0.02</v>
      </c>
      <c r="H1637" s="2">
        <v>43.98</v>
      </c>
      <c r="I1637" s="2">
        <v>1.99</v>
      </c>
      <c r="J1637" s="2">
        <v>2882</v>
      </c>
      <c r="K1637" s="7" t="str">
        <f>IF(COUNTIF(Table1[Customer ID],Table1[[#This Row],[Customer ID]])&gt;1,"Repeat Customer","One-Time Customer")</f>
        <v>Repeat Customer</v>
      </c>
      <c r="L1637" s="2" t="s">
        <v>2632</v>
      </c>
      <c r="M1637" s="2" t="s">
        <v>49</v>
      </c>
      <c r="N1637" s="2" t="s">
        <v>114</v>
      </c>
      <c r="O1637" s="2" t="s">
        <v>77</v>
      </c>
      <c r="P1637" s="2" t="s">
        <v>180</v>
      </c>
      <c r="Q1637" s="2" t="s">
        <v>51</v>
      </c>
      <c r="R1637" s="2" t="s">
        <v>2635</v>
      </c>
      <c r="S1637" s="2">
        <v>0.44</v>
      </c>
      <c r="T1637" s="7">
        <f>Table1[[#This Row],[Profit]]/Table1[[#This Row],[Sales]]</f>
        <v>0.19359545478274487</v>
      </c>
      <c r="U1637" s="2" t="s">
        <v>33</v>
      </c>
      <c r="V1637" s="2" t="s">
        <v>136</v>
      </c>
      <c r="W1637" s="2" t="s">
        <v>322</v>
      </c>
      <c r="X1637" s="2" t="s">
        <v>390</v>
      </c>
      <c r="Y1637" s="2">
        <v>28206</v>
      </c>
      <c r="Z1637" s="10">
        <v>42025</v>
      </c>
      <c r="AA1637" s="14" t="str">
        <f>TEXT(Table1[[#This Row],[Order Date]],"mmmm")</f>
        <v>January</v>
      </c>
      <c r="AB1637" s="8" t="str">
        <f>TEXT(Table1[[#This Row],[Order Date]],"yyyy")</f>
        <v>2015</v>
      </c>
      <c r="AC1637" s="10">
        <v>42029</v>
      </c>
      <c r="AD1637" s="2">
        <v>333.76049999999998</v>
      </c>
      <c r="AE1637" s="2">
        <v>40</v>
      </c>
      <c r="AF1637" s="2">
        <v>1724.01</v>
      </c>
      <c r="AG1637" s="2">
        <v>50917</v>
      </c>
      <c r="AH1637" s="7" t="str">
        <f>IF(COUNTIF(Returns!$A$2:$A$1635,Orders!AG1637)&gt;0,"Returned","Not Returned")</f>
        <v>Not Returned</v>
      </c>
    </row>
    <row r="1638" spans="5:34" ht="12.75" customHeight="1" thickTop="1" thickBot="1">
      <c r="E1638" s="11">
        <v>18694</v>
      </c>
      <c r="F1638" s="12" t="s">
        <v>47</v>
      </c>
      <c r="G1638" s="12">
        <v>0.05</v>
      </c>
      <c r="H1638" s="12">
        <v>6.48</v>
      </c>
      <c r="I1638" s="12">
        <v>8.73</v>
      </c>
      <c r="J1638" s="12">
        <v>2883</v>
      </c>
      <c r="K1638" s="7" t="str">
        <f>IF(COUNTIF(Table1[Customer ID],Table1[[#This Row],[Customer ID]])&gt;1,"Repeat Customer","One-Time Customer")</f>
        <v>One-Time Customer</v>
      </c>
      <c r="L1638" s="12" t="s">
        <v>2636</v>
      </c>
      <c r="M1638" s="12" t="s">
        <v>49</v>
      </c>
      <c r="N1638" s="12" t="s">
        <v>114</v>
      </c>
      <c r="O1638" s="12" t="s">
        <v>29</v>
      </c>
      <c r="P1638" s="12" t="s">
        <v>93</v>
      </c>
      <c r="Q1638" s="12" t="s">
        <v>59</v>
      </c>
      <c r="R1638" s="12" t="s">
        <v>2312</v>
      </c>
      <c r="S1638" s="12">
        <v>0.37</v>
      </c>
      <c r="T1638" s="7">
        <f>Table1[[#This Row],[Profit]]/Table1[[#This Row],[Sales]]</f>
        <v>-2.0168924569325974</v>
      </c>
      <c r="U1638" s="12" t="s">
        <v>33</v>
      </c>
      <c r="V1638" s="12" t="s">
        <v>53</v>
      </c>
      <c r="W1638" s="12" t="s">
        <v>154</v>
      </c>
      <c r="X1638" s="12" t="s">
        <v>2628</v>
      </c>
      <c r="Y1638" s="12">
        <v>44070</v>
      </c>
      <c r="Z1638" s="13">
        <v>42133</v>
      </c>
      <c r="AA1638" s="14" t="str">
        <f>TEXT(Table1[[#This Row],[Order Date]],"mmmm")</f>
        <v>May</v>
      </c>
      <c r="AB1638" s="8" t="str">
        <f>TEXT(Table1[[#This Row],[Order Date]],"yyyy")</f>
        <v>2015</v>
      </c>
      <c r="AC1638" s="13">
        <v>42133</v>
      </c>
      <c r="AD1638" s="12">
        <v>-120.59</v>
      </c>
      <c r="AE1638" s="12">
        <v>9</v>
      </c>
      <c r="AF1638" s="12">
        <v>59.79</v>
      </c>
      <c r="AG1638" s="12">
        <v>87632</v>
      </c>
      <c r="AH1638" s="7" t="str">
        <f>IF(COUNTIF(Returns!$A$2:$A$1635,Orders!AG1638)&gt;0,"Returned","Not Returned")</f>
        <v>Not Returned</v>
      </c>
    </row>
    <row r="1639" spans="5:34" ht="12.75" customHeight="1" thickTop="1" thickBot="1">
      <c r="E1639" s="9">
        <v>20314</v>
      </c>
      <c r="F1639" s="2" t="s">
        <v>25</v>
      </c>
      <c r="G1639" s="2">
        <v>7.0000000000000007E-2</v>
      </c>
      <c r="H1639" s="2">
        <v>28.99</v>
      </c>
      <c r="I1639" s="2">
        <v>8.59</v>
      </c>
      <c r="J1639" s="2">
        <v>2884</v>
      </c>
      <c r="K1639" s="7" t="str">
        <f>IF(COUNTIF(Table1[Customer ID],Table1[[#This Row],[Customer ID]])&gt;1,"Repeat Customer","One-Time Customer")</f>
        <v>Repeat Customer</v>
      </c>
      <c r="L1639" s="2" t="s">
        <v>2637</v>
      </c>
      <c r="M1639" s="2" t="s">
        <v>49</v>
      </c>
      <c r="N1639" s="2" t="s">
        <v>114</v>
      </c>
      <c r="O1639" s="2" t="s">
        <v>77</v>
      </c>
      <c r="P1639" s="2" t="s">
        <v>78</v>
      </c>
      <c r="Q1639" s="2" t="s">
        <v>86</v>
      </c>
      <c r="R1639" s="2" t="s">
        <v>2045</v>
      </c>
      <c r="S1639" s="2">
        <v>0.56000000000000005</v>
      </c>
      <c r="T1639" s="7">
        <f>Table1[[#This Row],[Profit]]/Table1[[#This Row],[Sales]]</f>
        <v>-5.0281004121393781E-2</v>
      </c>
      <c r="U1639" s="2" t="s">
        <v>33</v>
      </c>
      <c r="V1639" s="2" t="s">
        <v>53</v>
      </c>
      <c r="W1639" s="2" t="s">
        <v>154</v>
      </c>
      <c r="X1639" s="2" t="s">
        <v>2638</v>
      </c>
      <c r="Y1639" s="2">
        <v>44039</v>
      </c>
      <c r="Z1639" s="10">
        <v>42082</v>
      </c>
      <c r="AA1639" s="14" t="str">
        <f>TEXT(Table1[[#This Row],[Order Date]],"mmmm")</f>
        <v>March</v>
      </c>
      <c r="AB1639" s="8" t="str">
        <f>TEXT(Table1[[#This Row],[Order Date]],"yyyy")</f>
        <v>2015</v>
      </c>
      <c r="AC1639" s="10">
        <v>42082</v>
      </c>
      <c r="AD1639" s="2">
        <v>-12.078000000000001</v>
      </c>
      <c r="AE1639" s="2">
        <v>10</v>
      </c>
      <c r="AF1639" s="2">
        <v>240.21</v>
      </c>
      <c r="AG1639" s="2">
        <v>87631</v>
      </c>
      <c r="AH1639" s="7" t="str">
        <f>IF(COUNTIF(Returns!$A$2:$A$1635,Orders!AG1639)&gt;0,"Returned","Not Returned")</f>
        <v>Not Returned</v>
      </c>
    </row>
    <row r="1640" spans="5:34" ht="12.75" customHeight="1" thickTop="1" thickBot="1">
      <c r="E1640" s="11">
        <v>21065</v>
      </c>
      <c r="F1640" s="12" t="s">
        <v>25</v>
      </c>
      <c r="G1640" s="12">
        <v>0.09</v>
      </c>
      <c r="H1640" s="12">
        <v>363.25</v>
      </c>
      <c r="I1640" s="12">
        <v>19.989999999999998</v>
      </c>
      <c r="J1640" s="12">
        <v>2884</v>
      </c>
      <c r="K1640" s="7" t="str">
        <f>IF(COUNTIF(Table1[Customer ID],Table1[[#This Row],[Customer ID]])&gt;1,"Repeat Customer","One-Time Customer")</f>
        <v>Repeat Customer</v>
      </c>
      <c r="L1640" s="12" t="s">
        <v>2637</v>
      </c>
      <c r="M1640" s="12" t="s">
        <v>49</v>
      </c>
      <c r="N1640" s="12" t="s">
        <v>114</v>
      </c>
      <c r="O1640" s="12" t="s">
        <v>29</v>
      </c>
      <c r="P1640" s="12" t="s">
        <v>257</v>
      </c>
      <c r="Q1640" s="12" t="s">
        <v>59</v>
      </c>
      <c r="R1640" s="12" t="s">
        <v>1253</v>
      </c>
      <c r="S1640" s="12">
        <v>0.56999999999999995</v>
      </c>
      <c r="T1640" s="7">
        <f>Table1[[#This Row],[Profit]]/Table1[[#This Row],[Sales]]</f>
        <v>0.69</v>
      </c>
      <c r="U1640" s="12" t="s">
        <v>33</v>
      </c>
      <c r="V1640" s="12" t="s">
        <v>53</v>
      </c>
      <c r="W1640" s="12" t="s">
        <v>154</v>
      </c>
      <c r="X1640" s="12" t="s">
        <v>2638</v>
      </c>
      <c r="Y1640" s="12">
        <v>44039</v>
      </c>
      <c r="Z1640" s="13">
        <v>42160</v>
      </c>
      <c r="AA1640" s="14" t="str">
        <f>TEXT(Table1[[#This Row],[Order Date]],"mmmm")</f>
        <v>June</v>
      </c>
      <c r="AB1640" s="8" t="str">
        <f>TEXT(Table1[[#This Row],[Order Date]],"yyyy")</f>
        <v>2015</v>
      </c>
      <c r="AC1640" s="13">
        <v>42161</v>
      </c>
      <c r="AD1640" s="12">
        <v>1231.6569</v>
      </c>
      <c r="AE1640" s="12">
        <v>5</v>
      </c>
      <c r="AF1640" s="12">
        <v>1785.01</v>
      </c>
      <c r="AG1640" s="12">
        <v>87633</v>
      </c>
      <c r="AH1640" s="7" t="str">
        <f>IF(COUNTIF(Returns!$A$2:$A$1635,Orders!AG1640)&gt;0,"Returned","Not Returned")</f>
        <v>Not Returned</v>
      </c>
    </row>
    <row r="1641" spans="5:34" ht="12.75" customHeight="1" thickTop="1" thickBot="1">
      <c r="E1641" s="9">
        <v>23689</v>
      </c>
      <c r="F1641" s="2" t="s">
        <v>106</v>
      </c>
      <c r="G1641" s="2">
        <v>0.05</v>
      </c>
      <c r="H1641" s="2">
        <v>63.94</v>
      </c>
      <c r="I1641" s="2">
        <v>14.48</v>
      </c>
      <c r="J1641" s="2">
        <v>2885</v>
      </c>
      <c r="K1641" s="7" t="str">
        <f>IF(COUNTIF(Table1[Customer ID],Table1[[#This Row],[Customer ID]])&gt;1,"Repeat Customer","One-Time Customer")</f>
        <v>One-Time Customer</v>
      </c>
      <c r="L1641" s="2" t="s">
        <v>2639</v>
      </c>
      <c r="M1641" s="2" t="s">
        <v>27</v>
      </c>
      <c r="N1641" s="2" t="s">
        <v>114</v>
      </c>
      <c r="O1641" s="2" t="s">
        <v>41</v>
      </c>
      <c r="P1641" s="2" t="s">
        <v>50</v>
      </c>
      <c r="Q1641" s="2" t="s">
        <v>59</v>
      </c>
      <c r="R1641" s="2" t="s">
        <v>519</v>
      </c>
      <c r="S1641" s="2">
        <v>0.46</v>
      </c>
      <c r="T1641" s="7">
        <f>Table1[[#This Row],[Profit]]/Table1[[#This Row],[Sales]]</f>
        <v>0.69</v>
      </c>
      <c r="U1641" s="2" t="s">
        <v>33</v>
      </c>
      <c r="V1641" s="2" t="s">
        <v>53</v>
      </c>
      <c r="W1641" s="2" t="s">
        <v>154</v>
      </c>
      <c r="X1641" s="2" t="s">
        <v>2640</v>
      </c>
      <c r="Y1641" s="2">
        <v>44133</v>
      </c>
      <c r="Z1641" s="10">
        <v>42185</v>
      </c>
      <c r="AA1641" s="14" t="str">
        <f>TEXT(Table1[[#This Row],[Order Date]],"mmmm")</f>
        <v>June</v>
      </c>
      <c r="AB1641" s="8" t="str">
        <f>TEXT(Table1[[#This Row],[Order Date]],"yyyy")</f>
        <v>2015</v>
      </c>
      <c r="AC1641" s="10">
        <v>42192</v>
      </c>
      <c r="AD1641" s="2">
        <v>219.54419999999999</v>
      </c>
      <c r="AE1641" s="2">
        <v>5</v>
      </c>
      <c r="AF1641" s="2">
        <v>318.18</v>
      </c>
      <c r="AG1641" s="2">
        <v>87634</v>
      </c>
      <c r="AH1641" s="7" t="str">
        <f>IF(COUNTIF(Returns!$A$2:$A$1635,Orders!AG1641)&gt;0,"Returned","Not Returned")</f>
        <v>Not Returned</v>
      </c>
    </row>
    <row r="1642" spans="5:34" ht="12.75" customHeight="1" thickTop="1" thickBot="1">
      <c r="E1642" s="11">
        <v>25718</v>
      </c>
      <c r="F1642" s="12" t="s">
        <v>25</v>
      </c>
      <c r="G1642" s="12">
        <v>0.03</v>
      </c>
      <c r="H1642" s="12">
        <v>4.0599999999999996</v>
      </c>
      <c r="I1642" s="12">
        <v>6.89</v>
      </c>
      <c r="J1642" s="12">
        <v>2886</v>
      </c>
      <c r="K1642" s="7" t="str">
        <f>IF(COUNTIF(Table1[Customer ID],Table1[[#This Row],[Customer ID]])&gt;1,"Repeat Customer","One-Time Customer")</f>
        <v>Repeat Customer</v>
      </c>
      <c r="L1642" s="12" t="s">
        <v>2641</v>
      </c>
      <c r="M1642" s="12" t="s">
        <v>49</v>
      </c>
      <c r="N1642" s="12" t="s">
        <v>114</v>
      </c>
      <c r="O1642" s="12" t="s">
        <v>29</v>
      </c>
      <c r="P1642" s="12" t="s">
        <v>257</v>
      </c>
      <c r="Q1642" s="12" t="s">
        <v>59</v>
      </c>
      <c r="R1642" s="12" t="s">
        <v>910</v>
      </c>
      <c r="S1642" s="12">
        <v>0.6</v>
      </c>
      <c r="T1642" s="7">
        <f>Table1[[#This Row],[Profit]]/Table1[[#This Row],[Sales]]</f>
        <v>-4.761378246335819</v>
      </c>
      <c r="U1642" s="12" t="s">
        <v>33</v>
      </c>
      <c r="V1642" s="12" t="s">
        <v>53</v>
      </c>
      <c r="W1642" s="12" t="s">
        <v>154</v>
      </c>
      <c r="X1642" s="12" t="s">
        <v>2642</v>
      </c>
      <c r="Y1642" s="12">
        <v>44134</v>
      </c>
      <c r="Z1642" s="13">
        <v>42055</v>
      </c>
      <c r="AA1642" s="14" t="str">
        <f>TEXT(Table1[[#This Row],[Order Date]],"mmmm")</f>
        <v>February</v>
      </c>
      <c r="AB1642" s="8" t="str">
        <f>TEXT(Table1[[#This Row],[Order Date]],"yyyy")</f>
        <v>2015</v>
      </c>
      <c r="AC1642" s="13">
        <v>42057</v>
      </c>
      <c r="AD1642" s="12">
        <v>-185.17</v>
      </c>
      <c r="AE1642" s="12">
        <v>9</v>
      </c>
      <c r="AF1642" s="12">
        <v>38.89</v>
      </c>
      <c r="AG1642" s="12">
        <v>87630</v>
      </c>
      <c r="AH1642" s="7" t="str">
        <f>IF(COUNTIF(Returns!$A$2:$A$1635,Orders!AG1642)&gt;0,"Returned","Not Returned")</f>
        <v>Not Returned</v>
      </c>
    </row>
    <row r="1643" spans="5:34" ht="12.75" customHeight="1" thickTop="1" thickBot="1">
      <c r="E1643" s="9">
        <v>25719</v>
      </c>
      <c r="F1643" s="2" t="s">
        <v>25</v>
      </c>
      <c r="G1643" s="2">
        <v>0.01</v>
      </c>
      <c r="H1643" s="2">
        <v>3.75</v>
      </c>
      <c r="I1643" s="2">
        <v>0.5</v>
      </c>
      <c r="J1643" s="2">
        <v>2886</v>
      </c>
      <c r="K1643" s="7" t="str">
        <f>IF(COUNTIF(Table1[Customer ID],Table1[[#This Row],[Customer ID]])&gt;1,"Repeat Customer","One-Time Customer")</f>
        <v>Repeat Customer</v>
      </c>
      <c r="L1643" s="2" t="s">
        <v>2641</v>
      </c>
      <c r="M1643" s="2" t="s">
        <v>49</v>
      </c>
      <c r="N1643" s="2" t="s">
        <v>114</v>
      </c>
      <c r="O1643" s="2" t="s">
        <v>29</v>
      </c>
      <c r="P1643" s="2" t="s">
        <v>134</v>
      </c>
      <c r="Q1643" s="2" t="s">
        <v>59</v>
      </c>
      <c r="R1643" s="2" t="s">
        <v>2633</v>
      </c>
      <c r="S1643" s="2">
        <v>0.37</v>
      </c>
      <c r="T1643" s="7">
        <f>Table1[[#This Row],[Profit]]/Table1[[#This Row],[Sales]]</f>
        <v>0.69</v>
      </c>
      <c r="U1643" s="2" t="s">
        <v>33</v>
      </c>
      <c r="V1643" s="2" t="s">
        <v>53</v>
      </c>
      <c r="W1643" s="2" t="s">
        <v>154</v>
      </c>
      <c r="X1643" s="2" t="s">
        <v>2642</v>
      </c>
      <c r="Y1643" s="2">
        <v>44134</v>
      </c>
      <c r="Z1643" s="10">
        <v>42055</v>
      </c>
      <c r="AA1643" s="14" t="str">
        <f>TEXT(Table1[[#This Row],[Order Date]],"mmmm")</f>
        <v>February</v>
      </c>
      <c r="AB1643" s="8" t="str">
        <f>TEXT(Table1[[#This Row],[Order Date]],"yyyy")</f>
        <v>2015</v>
      </c>
      <c r="AC1643" s="10">
        <v>42056</v>
      </c>
      <c r="AD1643" s="2">
        <v>31.132799999999996</v>
      </c>
      <c r="AE1643" s="2">
        <v>12</v>
      </c>
      <c r="AF1643" s="2">
        <v>45.12</v>
      </c>
      <c r="AG1643" s="2">
        <v>87630</v>
      </c>
      <c r="AH1643" s="7" t="str">
        <f>IF(COUNTIF(Returns!$A$2:$A$1635,Orders!AG1643)&gt;0,"Returned","Not Returned")</f>
        <v>Not Returned</v>
      </c>
    </row>
    <row r="1644" spans="5:34" ht="12.75" customHeight="1" thickTop="1" thickBot="1">
      <c r="E1644" s="11">
        <v>25720</v>
      </c>
      <c r="F1644" s="12" t="s">
        <v>25</v>
      </c>
      <c r="G1644" s="12">
        <v>0.02</v>
      </c>
      <c r="H1644" s="12">
        <v>10.68</v>
      </c>
      <c r="I1644" s="12">
        <v>13.04</v>
      </c>
      <c r="J1644" s="12">
        <v>2886</v>
      </c>
      <c r="K1644" s="7" t="str">
        <f>IF(COUNTIF(Table1[Customer ID],Table1[[#This Row],[Customer ID]])&gt;1,"Repeat Customer","One-Time Customer")</f>
        <v>Repeat Customer</v>
      </c>
      <c r="L1644" s="12" t="s">
        <v>2641</v>
      </c>
      <c r="M1644" s="12" t="s">
        <v>49</v>
      </c>
      <c r="N1644" s="12" t="s">
        <v>114</v>
      </c>
      <c r="O1644" s="12" t="s">
        <v>41</v>
      </c>
      <c r="P1644" s="12" t="s">
        <v>50</v>
      </c>
      <c r="Q1644" s="12" t="s">
        <v>236</v>
      </c>
      <c r="R1644" s="12" t="s">
        <v>2634</v>
      </c>
      <c r="S1644" s="12">
        <v>0.6</v>
      </c>
      <c r="T1644" s="7">
        <f>Table1[[#This Row],[Profit]]/Table1[[#This Row],[Sales]]</f>
        <v>-2.5544499723604202</v>
      </c>
      <c r="U1644" s="12" t="s">
        <v>33</v>
      </c>
      <c r="V1644" s="12" t="s">
        <v>53</v>
      </c>
      <c r="W1644" s="12" t="s">
        <v>154</v>
      </c>
      <c r="X1644" s="12" t="s">
        <v>2642</v>
      </c>
      <c r="Y1644" s="12">
        <v>44134</v>
      </c>
      <c r="Z1644" s="13">
        <v>42055</v>
      </c>
      <c r="AA1644" s="14" t="str">
        <f>TEXT(Table1[[#This Row],[Order Date]],"mmmm")</f>
        <v>February</v>
      </c>
      <c r="AB1644" s="8" t="str">
        <f>TEXT(Table1[[#This Row],[Order Date]],"yyyy")</f>
        <v>2015</v>
      </c>
      <c r="AC1644" s="13">
        <v>42057</v>
      </c>
      <c r="AD1644" s="12">
        <v>-231.05</v>
      </c>
      <c r="AE1644" s="12">
        <v>8</v>
      </c>
      <c r="AF1644" s="12">
        <v>90.45</v>
      </c>
      <c r="AG1644" s="12">
        <v>87630</v>
      </c>
      <c r="AH1644" s="7" t="str">
        <f>IF(COUNTIF(Returns!$A$2:$A$1635,Orders!AG1644)&gt;0,"Returned","Not Returned")</f>
        <v>Not Returned</v>
      </c>
    </row>
    <row r="1645" spans="5:34" ht="12.75" customHeight="1" thickTop="1" thickBot="1">
      <c r="E1645" s="9">
        <v>21514</v>
      </c>
      <c r="F1645" s="2" t="s">
        <v>25</v>
      </c>
      <c r="G1645" s="2">
        <v>0.1</v>
      </c>
      <c r="H1645" s="2">
        <v>209.37</v>
      </c>
      <c r="I1645" s="2">
        <v>69</v>
      </c>
      <c r="J1645" s="2">
        <v>2892</v>
      </c>
      <c r="K1645" s="7" t="str">
        <f>IF(COUNTIF(Table1[Customer ID],Table1[[#This Row],[Customer ID]])&gt;1,"Repeat Customer","One-Time Customer")</f>
        <v>One-Time Customer</v>
      </c>
      <c r="L1645" s="2" t="s">
        <v>2643</v>
      </c>
      <c r="M1645" s="2" t="s">
        <v>49</v>
      </c>
      <c r="N1645" s="2" t="s">
        <v>114</v>
      </c>
      <c r="O1645" s="2" t="s">
        <v>41</v>
      </c>
      <c r="P1645" s="2" t="s">
        <v>152</v>
      </c>
      <c r="Q1645" s="2" t="s">
        <v>236</v>
      </c>
      <c r="R1645" s="2" t="s">
        <v>1633</v>
      </c>
      <c r="S1645" s="2">
        <v>0.79</v>
      </c>
      <c r="T1645" s="7">
        <f>Table1[[#This Row],[Profit]]/Table1[[#This Row],[Sales]]</f>
        <v>-7.7922621028459593E-2</v>
      </c>
      <c r="U1645" s="2" t="s">
        <v>33</v>
      </c>
      <c r="V1645" s="2" t="s">
        <v>61</v>
      </c>
      <c r="W1645" s="2" t="s">
        <v>300</v>
      </c>
      <c r="X1645" s="2" t="s">
        <v>2644</v>
      </c>
      <c r="Y1645" s="2">
        <v>48154</v>
      </c>
      <c r="Z1645" s="10">
        <v>42058</v>
      </c>
      <c r="AA1645" s="14" t="str">
        <f>TEXT(Table1[[#This Row],[Order Date]],"mmmm")</f>
        <v>February</v>
      </c>
      <c r="AB1645" s="8" t="str">
        <f>TEXT(Table1[[#This Row],[Order Date]],"yyyy")</f>
        <v>2015</v>
      </c>
      <c r="AC1645" s="10">
        <v>42060</v>
      </c>
      <c r="AD1645" s="2">
        <v>-165.59492040000003</v>
      </c>
      <c r="AE1645" s="2">
        <v>11</v>
      </c>
      <c r="AF1645" s="2">
        <v>2125.12</v>
      </c>
      <c r="AG1645" s="2">
        <v>90011</v>
      </c>
      <c r="AH1645" s="7" t="str">
        <f>IF(COUNTIF(Returns!$A$2:$A$1635,Orders!AG1645)&gt;0,"Returned","Not Returned")</f>
        <v>Not Returned</v>
      </c>
    </row>
    <row r="1646" spans="5:34" ht="12.75" customHeight="1" thickTop="1" thickBot="1">
      <c r="E1646" s="11">
        <v>21515</v>
      </c>
      <c r="F1646" s="12" t="s">
        <v>25</v>
      </c>
      <c r="G1646" s="12">
        <v>7.0000000000000007E-2</v>
      </c>
      <c r="H1646" s="12">
        <v>4.9800000000000004</v>
      </c>
      <c r="I1646" s="12">
        <v>4.7</v>
      </c>
      <c r="J1646" s="12">
        <v>2893</v>
      </c>
      <c r="K1646" s="7" t="str">
        <f>IF(COUNTIF(Table1[Customer ID],Table1[[#This Row],[Customer ID]])&gt;1,"Repeat Customer","One-Time Customer")</f>
        <v>One-Time Customer</v>
      </c>
      <c r="L1646" s="12" t="s">
        <v>2645</v>
      </c>
      <c r="M1646" s="12" t="s">
        <v>49</v>
      </c>
      <c r="N1646" s="12" t="s">
        <v>114</v>
      </c>
      <c r="O1646" s="12" t="s">
        <v>29</v>
      </c>
      <c r="P1646" s="12" t="s">
        <v>93</v>
      </c>
      <c r="Q1646" s="12" t="s">
        <v>59</v>
      </c>
      <c r="R1646" s="12" t="s">
        <v>1686</v>
      </c>
      <c r="S1646" s="12">
        <v>0.38</v>
      </c>
      <c r="T1646" s="7">
        <f>Table1[[#This Row],[Profit]]/Table1[[#This Row],[Sales]]</f>
        <v>-0.48133185349611546</v>
      </c>
      <c r="U1646" s="12" t="s">
        <v>33</v>
      </c>
      <c r="V1646" s="12" t="s">
        <v>61</v>
      </c>
      <c r="W1646" s="12" t="s">
        <v>300</v>
      </c>
      <c r="X1646" s="12" t="s">
        <v>2561</v>
      </c>
      <c r="Y1646" s="12">
        <v>48071</v>
      </c>
      <c r="Z1646" s="13">
        <v>42058</v>
      </c>
      <c r="AA1646" s="14" t="str">
        <f>TEXT(Table1[[#This Row],[Order Date]],"mmmm")</f>
        <v>February</v>
      </c>
      <c r="AB1646" s="8" t="str">
        <f>TEXT(Table1[[#This Row],[Order Date]],"yyyy")</f>
        <v>2015</v>
      </c>
      <c r="AC1646" s="13">
        <v>42059</v>
      </c>
      <c r="AD1646" s="12">
        <v>-21.684000000000001</v>
      </c>
      <c r="AE1646" s="12">
        <v>9</v>
      </c>
      <c r="AF1646" s="12">
        <v>45.05</v>
      </c>
      <c r="AG1646" s="12">
        <v>90011</v>
      </c>
      <c r="AH1646" s="7" t="str">
        <f>IF(COUNTIF(Returns!$A$2:$A$1635,Orders!AG1646)&gt;0,"Returned","Not Returned")</f>
        <v>Not Returned</v>
      </c>
    </row>
    <row r="1647" spans="5:34" ht="12.75" customHeight="1" thickTop="1" thickBot="1">
      <c r="E1647" s="9">
        <v>19909</v>
      </c>
      <c r="F1647" s="2" t="s">
        <v>106</v>
      </c>
      <c r="G1647" s="2">
        <v>0.02</v>
      </c>
      <c r="H1647" s="2">
        <v>880.98</v>
      </c>
      <c r="I1647" s="2">
        <v>44.55</v>
      </c>
      <c r="J1647" s="2">
        <v>2896</v>
      </c>
      <c r="K1647" s="7" t="str">
        <f>IF(COUNTIF(Table1[Customer ID],Table1[[#This Row],[Customer ID]])&gt;1,"Repeat Customer","One-Time Customer")</f>
        <v>Repeat Customer</v>
      </c>
      <c r="L1647" s="2" t="s">
        <v>2646</v>
      </c>
      <c r="M1647" s="2" t="s">
        <v>39</v>
      </c>
      <c r="N1647" s="2" t="s">
        <v>40</v>
      </c>
      <c r="O1647" s="2" t="s">
        <v>41</v>
      </c>
      <c r="P1647" s="2" t="s">
        <v>191</v>
      </c>
      <c r="Q1647" s="2" t="s">
        <v>121</v>
      </c>
      <c r="R1647" s="2" t="s">
        <v>769</v>
      </c>
      <c r="S1647" s="2">
        <v>0.62</v>
      </c>
      <c r="T1647" s="7">
        <f>Table1[[#This Row],[Profit]]/Table1[[#This Row],[Sales]]</f>
        <v>0.69</v>
      </c>
      <c r="U1647" s="2" t="s">
        <v>33</v>
      </c>
      <c r="V1647" s="2" t="s">
        <v>61</v>
      </c>
      <c r="W1647" s="2" t="s">
        <v>62</v>
      </c>
      <c r="X1647" s="2" t="s">
        <v>2647</v>
      </c>
      <c r="Y1647" s="2">
        <v>56001</v>
      </c>
      <c r="Z1647" s="10">
        <v>42026</v>
      </c>
      <c r="AA1647" s="14" t="str">
        <f>TEXT(Table1[[#This Row],[Order Date]],"mmmm")</f>
        <v>January</v>
      </c>
      <c r="AB1647" s="8" t="str">
        <f>TEXT(Table1[[#This Row],[Order Date]],"yyyy")</f>
        <v>2015</v>
      </c>
      <c r="AC1647" s="10">
        <v>42030</v>
      </c>
      <c r="AD1647" s="2">
        <v>4861.0637999999999</v>
      </c>
      <c r="AE1647" s="2">
        <v>8</v>
      </c>
      <c r="AF1647" s="2">
        <v>7045.02</v>
      </c>
      <c r="AG1647" s="2">
        <v>86925</v>
      </c>
      <c r="AH1647" s="7" t="str">
        <f>IF(COUNTIF(Returns!$A$2:$A$1635,Orders!AG1647)&gt;0,"Returned","Not Returned")</f>
        <v>Not Returned</v>
      </c>
    </row>
    <row r="1648" spans="5:34" ht="12.75" customHeight="1" thickTop="1" thickBot="1">
      <c r="E1648" s="11">
        <v>18198</v>
      </c>
      <c r="F1648" s="12" t="s">
        <v>47</v>
      </c>
      <c r="G1648" s="12">
        <v>0</v>
      </c>
      <c r="H1648" s="12">
        <v>22.84</v>
      </c>
      <c r="I1648" s="12">
        <v>16.920000000000002</v>
      </c>
      <c r="J1648" s="12">
        <v>2896</v>
      </c>
      <c r="K1648" s="7" t="str">
        <f>IF(COUNTIF(Table1[Customer ID],Table1[[#This Row],[Customer ID]])&gt;1,"Repeat Customer","One-Time Customer")</f>
        <v>Repeat Customer</v>
      </c>
      <c r="L1648" s="12" t="s">
        <v>2646</v>
      </c>
      <c r="M1648" s="12" t="s">
        <v>49</v>
      </c>
      <c r="N1648" s="12" t="s">
        <v>40</v>
      </c>
      <c r="O1648" s="12" t="s">
        <v>29</v>
      </c>
      <c r="P1648" s="12" t="s">
        <v>93</v>
      </c>
      <c r="Q1648" s="12" t="s">
        <v>59</v>
      </c>
      <c r="R1648" s="12" t="s">
        <v>2648</v>
      </c>
      <c r="S1648" s="12">
        <v>0.39</v>
      </c>
      <c r="T1648" s="7">
        <f>Table1[[#This Row],[Profit]]/Table1[[#This Row],[Sales]]</f>
        <v>-0.22597269440397172</v>
      </c>
      <c r="U1648" s="12" t="s">
        <v>33</v>
      </c>
      <c r="V1648" s="12" t="s">
        <v>61</v>
      </c>
      <c r="W1648" s="12" t="s">
        <v>62</v>
      </c>
      <c r="X1648" s="12" t="s">
        <v>2647</v>
      </c>
      <c r="Y1648" s="12">
        <v>56001</v>
      </c>
      <c r="Z1648" s="13">
        <v>42075</v>
      </c>
      <c r="AA1648" s="14" t="str">
        <f>TEXT(Table1[[#This Row],[Order Date]],"mmmm")</f>
        <v>March</v>
      </c>
      <c r="AB1648" s="8" t="str">
        <f>TEXT(Table1[[#This Row],[Order Date]],"yyyy")</f>
        <v>2015</v>
      </c>
      <c r="AC1648" s="13">
        <v>42077</v>
      </c>
      <c r="AD1648" s="12">
        <v>-83.75</v>
      </c>
      <c r="AE1648" s="12">
        <v>15</v>
      </c>
      <c r="AF1648" s="12">
        <v>370.62</v>
      </c>
      <c r="AG1648" s="12">
        <v>86927</v>
      </c>
      <c r="AH1648" s="7" t="str">
        <f>IF(COUNTIF(Returns!$A$2:$A$1635,Orders!AG1648)&gt;0,"Returned","Not Returned")</f>
        <v>Not Returned</v>
      </c>
    </row>
    <row r="1649" spans="5:34" ht="12.75" customHeight="1" thickTop="1" thickBot="1">
      <c r="E1649" s="9">
        <v>20304</v>
      </c>
      <c r="F1649" s="2" t="s">
        <v>25</v>
      </c>
      <c r="G1649" s="2">
        <v>0.05</v>
      </c>
      <c r="H1649" s="2">
        <v>80.97</v>
      </c>
      <c r="I1649" s="2">
        <v>30.06</v>
      </c>
      <c r="J1649" s="2">
        <v>2897</v>
      </c>
      <c r="K1649" s="7" t="str">
        <f>IF(COUNTIF(Table1[Customer ID],Table1[[#This Row],[Customer ID]])&gt;1,"Repeat Customer","One-Time Customer")</f>
        <v>Repeat Customer</v>
      </c>
      <c r="L1649" s="2" t="s">
        <v>2649</v>
      </c>
      <c r="M1649" s="2" t="s">
        <v>39</v>
      </c>
      <c r="N1649" s="2" t="s">
        <v>40</v>
      </c>
      <c r="O1649" s="2" t="s">
        <v>77</v>
      </c>
      <c r="P1649" s="2" t="s">
        <v>85</v>
      </c>
      <c r="Q1649" s="2" t="s">
        <v>121</v>
      </c>
      <c r="R1649" s="2" t="s">
        <v>386</v>
      </c>
      <c r="S1649" s="2">
        <v>0.4</v>
      </c>
      <c r="T1649" s="7">
        <f>Table1[[#This Row],[Profit]]/Table1[[#This Row],[Sales]]</f>
        <v>0.62502626486038149</v>
      </c>
      <c r="U1649" s="2" t="s">
        <v>33</v>
      </c>
      <c r="V1649" s="2" t="s">
        <v>61</v>
      </c>
      <c r="W1649" s="2" t="s">
        <v>62</v>
      </c>
      <c r="X1649" s="2" t="s">
        <v>2650</v>
      </c>
      <c r="Y1649" s="2">
        <v>55369</v>
      </c>
      <c r="Z1649" s="10">
        <v>42048</v>
      </c>
      <c r="AA1649" s="14" t="str">
        <f>TEXT(Table1[[#This Row],[Order Date]],"mmmm")</f>
        <v>February</v>
      </c>
      <c r="AB1649" s="8" t="str">
        <f>TEXT(Table1[[#This Row],[Order Date]],"yyyy")</f>
        <v>2015</v>
      </c>
      <c r="AC1649" s="10">
        <v>42049</v>
      </c>
      <c r="AD1649" s="2">
        <v>565.17999999999995</v>
      </c>
      <c r="AE1649" s="2">
        <v>11</v>
      </c>
      <c r="AF1649" s="2">
        <v>904.25</v>
      </c>
      <c r="AG1649" s="2">
        <v>86926</v>
      </c>
      <c r="AH1649" s="7" t="str">
        <f>IF(COUNTIF(Returns!$A$2:$A$1635,Orders!AG1649)&gt;0,"Returned","Not Returned")</f>
        <v>Not Returned</v>
      </c>
    </row>
    <row r="1650" spans="5:34" ht="12.75" customHeight="1" thickTop="1" thickBot="1">
      <c r="E1650" s="11">
        <v>20305</v>
      </c>
      <c r="F1650" s="12" t="s">
        <v>25</v>
      </c>
      <c r="G1650" s="12">
        <v>0</v>
      </c>
      <c r="H1650" s="12">
        <v>6.48</v>
      </c>
      <c r="I1650" s="12">
        <v>10.050000000000001</v>
      </c>
      <c r="J1650" s="12">
        <v>2897</v>
      </c>
      <c r="K1650" s="7" t="str">
        <f>IF(COUNTIF(Table1[Customer ID],Table1[[#This Row],[Customer ID]])&gt;1,"Repeat Customer","One-Time Customer")</f>
        <v>Repeat Customer</v>
      </c>
      <c r="L1650" s="12" t="s">
        <v>2649</v>
      </c>
      <c r="M1650" s="12" t="s">
        <v>49</v>
      </c>
      <c r="N1650" s="12" t="s">
        <v>40</v>
      </c>
      <c r="O1650" s="12" t="s">
        <v>29</v>
      </c>
      <c r="P1650" s="12" t="s">
        <v>93</v>
      </c>
      <c r="Q1650" s="12" t="s">
        <v>59</v>
      </c>
      <c r="R1650" s="12" t="s">
        <v>2651</v>
      </c>
      <c r="S1650" s="12">
        <v>0.37</v>
      </c>
      <c r="T1650" s="7">
        <f>Table1[[#This Row],[Profit]]/Table1[[#This Row],[Sales]]</f>
        <v>-2.374003678724709</v>
      </c>
      <c r="U1650" s="12" t="s">
        <v>33</v>
      </c>
      <c r="V1650" s="12" t="s">
        <v>61</v>
      </c>
      <c r="W1650" s="12" t="s">
        <v>62</v>
      </c>
      <c r="X1650" s="12" t="s">
        <v>2650</v>
      </c>
      <c r="Y1650" s="12">
        <v>55369</v>
      </c>
      <c r="Z1650" s="13">
        <v>42048</v>
      </c>
      <c r="AA1650" s="14" t="str">
        <f>TEXT(Table1[[#This Row],[Order Date]],"mmmm")</f>
        <v>February</v>
      </c>
      <c r="AB1650" s="8" t="str">
        <f>TEXT(Table1[[#This Row],[Order Date]],"yyyy")</f>
        <v>2015</v>
      </c>
      <c r="AC1650" s="13">
        <v>42050</v>
      </c>
      <c r="AD1650" s="12">
        <v>-38.72</v>
      </c>
      <c r="AE1650" s="12">
        <v>2</v>
      </c>
      <c r="AF1650" s="12">
        <v>16.309999999999999</v>
      </c>
      <c r="AG1650" s="12">
        <v>86926</v>
      </c>
      <c r="AH1650" s="7" t="str">
        <f>IF(COUNTIF(Returns!$A$2:$A$1635,Orders!AG1650)&gt;0,"Returned","Not Returned")</f>
        <v>Not Returned</v>
      </c>
    </row>
    <row r="1651" spans="5:34" ht="12.75" customHeight="1" thickTop="1" thickBot="1">
      <c r="E1651" s="9">
        <v>23151</v>
      </c>
      <c r="F1651" s="2" t="s">
        <v>37</v>
      </c>
      <c r="G1651" s="2">
        <v>0.06</v>
      </c>
      <c r="H1651" s="2">
        <v>70.89</v>
      </c>
      <c r="I1651" s="2">
        <v>89.3</v>
      </c>
      <c r="J1651" s="2">
        <v>2903</v>
      </c>
      <c r="K1651" s="7" t="str">
        <f>IF(COUNTIF(Table1[Customer ID],Table1[[#This Row],[Customer ID]])&gt;1,"Repeat Customer","One-Time Customer")</f>
        <v>One-Time Customer</v>
      </c>
      <c r="L1651" s="2" t="s">
        <v>2652</v>
      </c>
      <c r="M1651" s="2" t="s">
        <v>39</v>
      </c>
      <c r="N1651" s="2" t="s">
        <v>58</v>
      </c>
      <c r="O1651" s="2" t="s">
        <v>41</v>
      </c>
      <c r="P1651" s="2" t="s">
        <v>152</v>
      </c>
      <c r="Q1651" s="2" t="s">
        <v>121</v>
      </c>
      <c r="R1651" s="2" t="s">
        <v>2653</v>
      </c>
      <c r="S1651" s="2">
        <v>0.72</v>
      </c>
      <c r="T1651" s="7">
        <f>Table1[[#This Row],[Profit]]/Table1[[#This Row],[Sales]]</f>
        <v>0.17865541097018614</v>
      </c>
      <c r="U1651" s="2" t="s">
        <v>33</v>
      </c>
      <c r="V1651" s="2" t="s">
        <v>53</v>
      </c>
      <c r="W1651" s="2" t="s">
        <v>154</v>
      </c>
      <c r="X1651" s="2" t="s">
        <v>2654</v>
      </c>
      <c r="Y1651" s="2">
        <v>43068</v>
      </c>
      <c r="Z1651" s="10">
        <v>42180</v>
      </c>
      <c r="AA1651" s="14" t="str">
        <f>TEXT(Table1[[#This Row],[Order Date]],"mmmm")</f>
        <v>June</v>
      </c>
      <c r="AB1651" s="8" t="str">
        <f>TEXT(Table1[[#This Row],[Order Date]],"yyyy")</f>
        <v>2015</v>
      </c>
      <c r="AC1651" s="10">
        <v>42180</v>
      </c>
      <c r="AD1651" s="2">
        <v>65.077020000000005</v>
      </c>
      <c r="AE1651" s="2">
        <v>6</v>
      </c>
      <c r="AF1651" s="2">
        <v>364.26</v>
      </c>
      <c r="AG1651" s="2">
        <v>87374</v>
      </c>
      <c r="AH1651" s="7" t="str">
        <f>IF(COUNTIF(Returns!$A$2:$A$1635,Orders!AG1651)&gt;0,"Returned","Not Returned")</f>
        <v>Not Returned</v>
      </c>
    </row>
    <row r="1652" spans="5:34" ht="12.75" customHeight="1" thickTop="1" thickBot="1">
      <c r="E1652" s="11">
        <v>18611</v>
      </c>
      <c r="F1652" s="12" t="s">
        <v>25</v>
      </c>
      <c r="G1652" s="12">
        <v>7.0000000000000007E-2</v>
      </c>
      <c r="H1652" s="12">
        <v>4.13</v>
      </c>
      <c r="I1652" s="12">
        <v>0.99</v>
      </c>
      <c r="J1652" s="12">
        <v>2908</v>
      </c>
      <c r="K1652" s="7" t="str">
        <f>IF(COUNTIF(Table1[Customer ID],Table1[[#This Row],[Customer ID]])&gt;1,"Repeat Customer","One-Time Customer")</f>
        <v>Repeat Customer</v>
      </c>
      <c r="L1652" s="12" t="s">
        <v>2655</v>
      </c>
      <c r="M1652" s="12" t="s">
        <v>49</v>
      </c>
      <c r="N1652" s="12" t="s">
        <v>40</v>
      </c>
      <c r="O1652" s="12" t="s">
        <v>29</v>
      </c>
      <c r="P1652" s="12" t="s">
        <v>134</v>
      </c>
      <c r="Q1652" s="12" t="s">
        <v>59</v>
      </c>
      <c r="R1652" s="12" t="s">
        <v>1420</v>
      </c>
      <c r="S1652" s="12">
        <v>0.39</v>
      </c>
      <c r="T1652" s="7">
        <f>Table1[[#This Row],[Profit]]/Table1[[#This Row],[Sales]]</f>
        <v>0.68196639701306772</v>
      </c>
      <c r="U1652" s="12" t="s">
        <v>33</v>
      </c>
      <c r="V1652" s="12" t="s">
        <v>53</v>
      </c>
      <c r="W1652" s="12" t="s">
        <v>154</v>
      </c>
      <c r="X1652" s="12" t="s">
        <v>2656</v>
      </c>
      <c r="Y1652" s="12">
        <v>44125</v>
      </c>
      <c r="Z1652" s="13">
        <v>42012</v>
      </c>
      <c r="AA1652" s="14" t="str">
        <f>TEXT(Table1[[#This Row],[Order Date]],"mmmm")</f>
        <v>January</v>
      </c>
      <c r="AB1652" s="8" t="str">
        <f>TEXT(Table1[[#This Row],[Order Date]],"yyyy")</f>
        <v>2015</v>
      </c>
      <c r="AC1652" s="13">
        <v>42012</v>
      </c>
      <c r="AD1652" s="12">
        <v>10.959199999999999</v>
      </c>
      <c r="AE1652" s="12">
        <v>4</v>
      </c>
      <c r="AF1652" s="12">
        <v>16.07</v>
      </c>
      <c r="AG1652" s="12">
        <v>88156</v>
      </c>
      <c r="AH1652" s="7" t="str">
        <f>IF(COUNTIF(Returns!$A$2:$A$1635,Orders!AG1652)&gt;0,"Returned","Not Returned")</f>
        <v>Not Returned</v>
      </c>
    </row>
    <row r="1653" spans="5:34" ht="12.75" customHeight="1" thickTop="1" thickBot="1">
      <c r="E1653" s="9">
        <v>18612</v>
      </c>
      <c r="F1653" s="2" t="s">
        <v>25</v>
      </c>
      <c r="G1653" s="2">
        <v>0.03</v>
      </c>
      <c r="H1653" s="2">
        <v>22.72</v>
      </c>
      <c r="I1653" s="2">
        <v>8.99</v>
      </c>
      <c r="J1653" s="2">
        <v>2908</v>
      </c>
      <c r="K1653" s="7" t="str">
        <f>IF(COUNTIF(Table1[Customer ID],Table1[[#This Row],[Customer ID]])&gt;1,"Repeat Customer","One-Time Customer")</f>
        <v>Repeat Customer</v>
      </c>
      <c r="L1653" s="2" t="s">
        <v>2655</v>
      </c>
      <c r="M1653" s="2" t="s">
        <v>49</v>
      </c>
      <c r="N1653" s="2" t="s">
        <v>40</v>
      </c>
      <c r="O1653" s="2" t="s">
        <v>41</v>
      </c>
      <c r="P1653" s="2" t="s">
        <v>50</v>
      </c>
      <c r="Q1653" s="2" t="s">
        <v>51</v>
      </c>
      <c r="R1653" s="2" t="s">
        <v>782</v>
      </c>
      <c r="S1653" s="2">
        <v>0.44</v>
      </c>
      <c r="T1653" s="7">
        <f>Table1[[#This Row],[Profit]]/Table1[[#This Row],[Sales]]</f>
        <v>0.69</v>
      </c>
      <c r="U1653" s="2" t="s">
        <v>33</v>
      </c>
      <c r="V1653" s="2" t="s">
        <v>53</v>
      </c>
      <c r="W1653" s="2" t="s">
        <v>154</v>
      </c>
      <c r="X1653" s="2" t="s">
        <v>2656</v>
      </c>
      <c r="Y1653" s="2">
        <v>44125</v>
      </c>
      <c r="Z1653" s="10">
        <v>42012</v>
      </c>
      <c r="AA1653" s="14" t="str">
        <f>TEXT(Table1[[#This Row],[Order Date]],"mmmm")</f>
        <v>January</v>
      </c>
      <c r="AB1653" s="8" t="str">
        <f>TEXT(Table1[[#This Row],[Order Date]],"yyyy")</f>
        <v>2015</v>
      </c>
      <c r="AC1653" s="10">
        <v>42012</v>
      </c>
      <c r="AD1653" s="2">
        <v>17.429400000000001</v>
      </c>
      <c r="AE1653" s="2">
        <v>1</v>
      </c>
      <c r="AF1653" s="2">
        <v>25.26</v>
      </c>
      <c r="AG1653" s="2">
        <v>88156</v>
      </c>
      <c r="AH1653" s="7" t="str">
        <f>IF(COUNTIF(Returns!$A$2:$A$1635,Orders!AG1653)&gt;0,"Returned","Not Returned")</f>
        <v>Not Returned</v>
      </c>
    </row>
    <row r="1654" spans="5:34" ht="12.75" customHeight="1" thickTop="1" thickBot="1">
      <c r="E1654" s="11">
        <v>20827</v>
      </c>
      <c r="F1654" s="12" t="s">
        <v>37</v>
      </c>
      <c r="G1654" s="12">
        <v>0.05</v>
      </c>
      <c r="H1654" s="12">
        <v>34.979999999999997</v>
      </c>
      <c r="I1654" s="12">
        <v>7.53</v>
      </c>
      <c r="J1654" s="12">
        <v>2908</v>
      </c>
      <c r="K1654" s="7" t="str">
        <f>IF(COUNTIF(Table1[Customer ID],Table1[[#This Row],[Customer ID]])&gt;1,"Repeat Customer","One-Time Customer")</f>
        <v>Repeat Customer</v>
      </c>
      <c r="L1654" s="12" t="s">
        <v>2655</v>
      </c>
      <c r="M1654" s="12" t="s">
        <v>27</v>
      </c>
      <c r="N1654" s="12" t="s">
        <v>40</v>
      </c>
      <c r="O1654" s="12" t="s">
        <v>77</v>
      </c>
      <c r="P1654" s="12" t="s">
        <v>180</v>
      </c>
      <c r="Q1654" s="12" t="s">
        <v>59</v>
      </c>
      <c r="R1654" s="12" t="s">
        <v>505</v>
      </c>
      <c r="S1654" s="12">
        <v>0.76</v>
      </c>
      <c r="T1654" s="7">
        <f>Table1[[#This Row],[Profit]]/Table1[[#This Row],[Sales]]</f>
        <v>-5.6216699938046399E-2</v>
      </c>
      <c r="U1654" s="12" t="s">
        <v>33</v>
      </c>
      <c r="V1654" s="12" t="s">
        <v>53</v>
      </c>
      <c r="W1654" s="12" t="s">
        <v>154</v>
      </c>
      <c r="X1654" s="12" t="s">
        <v>2656</v>
      </c>
      <c r="Y1654" s="12">
        <v>44125</v>
      </c>
      <c r="Z1654" s="13">
        <v>42063</v>
      </c>
      <c r="AA1654" s="14" t="str">
        <f>TEXT(Table1[[#This Row],[Order Date]],"mmmm")</f>
        <v>February</v>
      </c>
      <c r="AB1654" s="8" t="str">
        <f>TEXT(Table1[[#This Row],[Order Date]],"yyyy")</f>
        <v>2015</v>
      </c>
      <c r="AC1654" s="13">
        <v>42066</v>
      </c>
      <c r="AD1654" s="12">
        <v>-32.666400000000003</v>
      </c>
      <c r="AE1654" s="12">
        <v>16</v>
      </c>
      <c r="AF1654" s="12">
        <v>581.08000000000004</v>
      </c>
      <c r="AG1654" s="12">
        <v>88157</v>
      </c>
      <c r="AH1654" s="7" t="str">
        <f>IF(COUNTIF(Returns!$A$2:$A$1635,Orders!AG1654)&gt;0,"Returned","Not Returned")</f>
        <v>Not Returned</v>
      </c>
    </row>
    <row r="1655" spans="5:34" ht="12.75" customHeight="1" thickTop="1" thickBot="1">
      <c r="E1655" s="9">
        <v>20828</v>
      </c>
      <c r="F1655" s="2" t="s">
        <v>37</v>
      </c>
      <c r="G1655" s="2">
        <v>0</v>
      </c>
      <c r="H1655" s="2">
        <v>3.14</v>
      </c>
      <c r="I1655" s="2">
        <v>1.92</v>
      </c>
      <c r="J1655" s="2">
        <v>2908</v>
      </c>
      <c r="K1655" s="7" t="str">
        <f>IF(COUNTIF(Table1[Customer ID],Table1[[#This Row],[Customer ID]])&gt;1,"Repeat Customer","One-Time Customer")</f>
        <v>Repeat Customer</v>
      </c>
      <c r="L1655" s="2" t="s">
        <v>2655</v>
      </c>
      <c r="M1655" s="2" t="s">
        <v>49</v>
      </c>
      <c r="N1655" s="2" t="s">
        <v>40</v>
      </c>
      <c r="O1655" s="2" t="s">
        <v>29</v>
      </c>
      <c r="P1655" s="2" t="s">
        <v>174</v>
      </c>
      <c r="Q1655" s="2" t="s">
        <v>31</v>
      </c>
      <c r="R1655" s="2" t="s">
        <v>2657</v>
      </c>
      <c r="S1655" s="2">
        <v>0.84</v>
      </c>
      <c r="T1655" s="7">
        <f>Table1[[#This Row],[Profit]]/Table1[[#This Row],[Sales]]</f>
        <v>-0.47712313839447879</v>
      </c>
      <c r="U1655" s="2" t="s">
        <v>33</v>
      </c>
      <c r="V1655" s="2" t="s">
        <v>53</v>
      </c>
      <c r="W1655" s="2" t="s">
        <v>154</v>
      </c>
      <c r="X1655" s="2" t="s">
        <v>2656</v>
      </c>
      <c r="Y1655" s="2">
        <v>44125</v>
      </c>
      <c r="Z1655" s="10">
        <v>42063</v>
      </c>
      <c r="AA1655" s="14" t="str">
        <f>TEXT(Table1[[#This Row],[Order Date]],"mmmm")</f>
        <v>February</v>
      </c>
      <c r="AB1655" s="8" t="str">
        <f>TEXT(Table1[[#This Row],[Order Date]],"yyyy")</f>
        <v>2015</v>
      </c>
      <c r="AC1655" s="10">
        <v>42065</v>
      </c>
      <c r="AD1655" s="2">
        <v>-13.135200000000001</v>
      </c>
      <c r="AE1655" s="2">
        <v>8</v>
      </c>
      <c r="AF1655" s="2">
        <v>27.53</v>
      </c>
      <c r="AG1655" s="2">
        <v>88157</v>
      </c>
      <c r="AH1655" s="7" t="str">
        <f>IF(COUNTIF(Returns!$A$2:$A$1635,Orders!AG1655)&gt;0,"Returned","Not Returned")</f>
        <v>Not Returned</v>
      </c>
    </row>
    <row r="1656" spans="5:34" ht="12.75" customHeight="1" thickTop="1" thickBot="1">
      <c r="E1656" s="11">
        <v>21290</v>
      </c>
      <c r="F1656" s="12" t="s">
        <v>25</v>
      </c>
      <c r="G1656" s="12">
        <v>0.04</v>
      </c>
      <c r="H1656" s="12">
        <v>4.13</v>
      </c>
      <c r="I1656" s="12">
        <v>0.99</v>
      </c>
      <c r="J1656" s="12">
        <v>2912</v>
      </c>
      <c r="K1656" s="7" t="str">
        <f>IF(COUNTIF(Table1[Customer ID],Table1[[#This Row],[Customer ID]])&gt;1,"Repeat Customer","One-Time Customer")</f>
        <v>Repeat Customer</v>
      </c>
      <c r="L1656" s="12" t="s">
        <v>2658</v>
      </c>
      <c r="M1656" s="12" t="s">
        <v>27</v>
      </c>
      <c r="N1656" s="12" t="s">
        <v>40</v>
      </c>
      <c r="O1656" s="12" t="s">
        <v>29</v>
      </c>
      <c r="P1656" s="12" t="s">
        <v>134</v>
      </c>
      <c r="Q1656" s="12" t="s">
        <v>59</v>
      </c>
      <c r="R1656" s="12" t="s">
        <v>1420</v>
      </c>
      <c r="S1656" s="12">
        <v>0.39</v>
      </c>
      <c r="T1656" s="7">
        <f>Table1[[#This Row],[Profit]]/Table1[[#This Row],[Sales]]</f>
        <v>0.69</v>
      </c>
      <c r="U1656" s="12" t="s">
        <v>33</v>
      </c>
      <c r="V1656" s="12" t="s">
        <v>61</v>
      </c>
      <c r="W1656" s="12" t="s">
        <v>2659</v>
      </c>
      <c r="X1656" s="12" t="s">
        <v>2660</v>
      </c>
      <c r="Y1656" s="12">
        <v>58201</v>
      </c>
      <c r="Z1656" s="13">
        <v>42122</v>
      </c>
      <c r="AA1656" s="14" t="str">
        <f>TEXT(Table1[[#This Row],[Order Date]],"mmmm")</f>
        <v>April</v>
      </c>
      <c r="AB1656" s="8" t="str">
        <f>TEXT(Table1[[#This Row],[Order Date]],"yyyy")</f>
        <v>2015</v>
      </c>
      <c r="AC1656" s="13">
        <v>42124</v>
      </c>
      <c r="AD1656" s="12">
        <v>22.307699999999997</v>
      </c>
      <c r="AE1656" s="12">
        <v>7</v>
      </c>
      <c r="AF1656" s="12">
        <v>32.33</v>
      </c>
      <c r="AG1656" s="12">
        <v>87396</v>
      </c>
      <c r="AH1656" s="7" t="str">
        <f>IF(COUNTIF(Returns!$A$2:$A$1635,Orders!AG1656)&gt;0,"Returned","Not Returned")</f>
        <v>Not Returned</v>
      </c>
    </row>
    <row r="1657" spans="5:34" ht="12.75" customHeight="1" thickTop="1" thickBot="1">
      <c r="E1657" s="9">
        <v>21291</v>
      </c>
      <c r="F1657" s="2" t="s">
        <v>25</v>
      </c>
      <c r="G1657" s="2">
        <v>0.06</v>
      </c>
      <c r="H1657" s="2">
        <v>55.48</v>
      </c>
      <c r="I1657" s="2">
        <v>14.3</v>
      </c>
      <c r="J1657" s="2">
        <v>2912</v>
      </c>
      <c r="K1657" s="7" t="str">
        <f>IF(COUNTIF(Table1[Customer ID],Table1[[#This Row],[Customer ID]])&gt;1,"Repeat Customer","One-Time Customer")</f>
        <v>Repeat Customer</v>
      </c>
      <c r="L1657" s="2" t="s">
        <v>2658</v>
      </c>
      <c r="M1657" s="2" t="s">
        <v>49</v>
      </c>
      <c r="N1657" s="2" t="s">
        <v>40</v>
      </c>
      <c r="O1657" s="2" t="s">
        <v>29</v>
      </c>
      <c r="P1657" s="2" t="s">
        <v>93</v>
      </c>
      <c r="Q1657" s="2" t="s">
        <v>59</v>
      </c>
      <c r="R1657" s="2" t="s">
        <v>94</v>
      </c>
      <c r="S1657" s="2">
        <v>0.37</v>
      </c>
      <c r="T1657" s="7">
        <f>Table1[[#This Row],[Profit]]/Table1[[#This Row],[Sales]]</f>
        <v>0.69</v>
      </c>
      <c r="U1657" s="2" t="s">
        <v>33</v>
      </c>
      <c r="V1657" s="2" t="s">
        <v>61</v>
      </c>
      <c r="W1657" s="2" t="s">
        <v>2659</v>
      </c>
      <c r="X1657" s="2" t="s">
        <v>2660</v>
      </c>
      <c r="Y1657" s="2">
        <v>58201</v>
      </c>
      <c r="Z1657" s="10">
        <v>42122</v>
      </c>
      <c r="AA1657" s="14" t="str">
        <f>TEXT(Table1[[#This Row],[Order Date]],"mmmm")</f>
        <v>April</v>
      </c>
      <c r="AB1657" s="8" t="str">
        <f>TEXT(Table1[[#This Row],[Order Date]],"yyyy")</f>
        <v>2015</v>
      </c>
      <c r="AC1657" s="10">
        <v>42124</v>
      </c>
      <c r="AD1657" s="2">
        <v>443.02139999999991</v>
      </c>
      <c r="AE1657" s="2">
        <v>12</v>
      </c>
      <c r="AF1657" s="2">
        <v>642.05999999999995</v>
      </c>
      <c r="AG1657" s="2">
        <v>87396</v>
      </c>
      <c r="AH1657" s="7" t="str">
        <f>IF(COUNTIF(Returns!$A$2:$A$1635,Orders!AG1657)&gt;0,"Returned","Not Returned")</f>
        <v>Not Returned</v>
      </c>
    </row>
    <row r="1658" spans="5:34" ht="12.75" customHeight="1" thickTop="1" thickBot="1">
      <c r="E1658" s="11">
        <v>8310</v>
      </c>
      <c r="F1658" s="12" t="s">
        <v>56</v>
      </c>
      <c r="G1658" s="12">
        <v>0.05</v>
      </c>
      <c r="H1658" s="12">
        <v>535.64</v>
      </c>
      <c r="I1658" s="12">
        <v>14.7</v>
      </c>
      <c r="J1658" s="12">
        <v>2920</v>
      </c>
      <c r="K1658" s="7" t="str">
        <f>IF(COUNTIF(Table1[Customer ID],Table1[[#This Row],[Customer ID]])&gt;1,"Repeat Customer","One-Time Customer")</f>
        <v>One-Time Customer</v>
      </c>
      <c r="L1658" s="12" t="s">
        <v>2661</v>
      </c>
      <c r="M1658" s="12" t="s">
        <v>39</v>
      </c>
      <c r="N1658" s="12" t="s">
        <v>40</v>
      </c>
      <c r="O1658" s="12" t="s">
        <v>77</v>
      </c>
      <c r="P1658" s="12" t="s">
        <v>85</v>
      </c>
      <c r="Q1658" s="12" t="s">
        <v>43</v>
      </c>
      <c r="R1658" s="12" t="s">
        <v>1848</v>
      </c>
      <c r="S1658" s="12">
        <v>0.59</v>
      </c>
      <c r="T1658" s="7">
        <f>Table1[[#This Row],[Profit]]/Table1[[#This Row],[Sales]]</f>
        <v>-1.142536496350365</v>
      </c>
      <c r="U1658" s="12" t="s">
        <v>33</v>
      </c>
      <c r="V1658" s="12" t="s">
        <v>61</v>
      </c>
      <c r="W1658" s="12" t="s">
        <v>178</v>
      </c>
      <c r="X1658" s="12" t="s">
        <v>179</v>
      </c>
      <c r="Y1658" s="12">
        <v>60603</v>
      </c>
      <c r="Z1658" s="13">
        <v>42162</v>
      </c>
      <c r="AA1658" s="14" t="str">
        <f>TEXT(Table1[[#This Row],[Order Date]],"mmmm")</f>
        <v>June</v>
      </c>
      <c r="AB1658" s="8" t="str">
        <f>TEXT(Table1[[#This Row],[Order Date]],"yyyy")</f>
        <v>2015</v>
      </c>
      <c r="AC1658" s="13">
        <v>42164</v>
      </c>
      <c r="AD1658" s="12">
        <v>-1220.9144999999999</v>
      </c>
      <c r="AE1658" s="12">
        <v>2</v>
      </c>
      <c r="AF1658" s="12">
        <v>1068.5999999999999</v>
      </c>
      <c r="AG1658" s="12">
        <v>59365</v>
      </c>
      <c r="AH1658" s="7" t="str">
        <f>IF(COUNTIF(Returns!$A$2:$A$1635,Orders!AG1658)&gt;0,"Returned","Not Returned")</f>
        <v>Not Returned</v>
      </c>
    </row>
    <row r="1659" spans="5:34" ht="12.75" customHeight="1" thickTop="1" thickBot="1">
      <c r="E1659" s="9">
        <v>18166</v>
      </c>
      <c r="F1659" s="2" t="s">
        <v>56</v>
      </c>
      <c r="G1659" s="2">
        <v>0</v>
      </c>
      <c r="H1659" s="2">
        <v>6.37</v>
      </c>
      <c r="I1659" s="2">
        <v>5.19</v>
      </c>
      <c r="J1659" s="2">
        <v>2923</v>
      </c>
      <c r="K1659" s="7" t="str">
        <f>IF(COUNTIF(Table1[Customer ID],Table1[[#This Row],[Customer ID]])&gt;1,"Repeat Customer","One-Time Customer")</f>
        <v>One-Time Customer</v>
      </c>
      <c r="L1659" s="2" t="s">
        <v>2662</v>
      </c>
      <c r="M1659" s="2" t="s">
        <v>49</v>
      </c>
      <c r="N1659" s="2" t="s">
        <v>114</v>
      </c>
      <c r="O1659" s="2" t="s">
        <v>29</v>
      </c>
      <c r="P1659" s="2" t="s">
        <v>109</v>
      </c>
      <c r="Q1659" s="2" t="s">
        <v>59</v>
      </c>
      <c r="R1659" s="2" t="s">
        <v>623</v>
      </c>
      <c r="S1659" s="2">
        <v>0.38</v>
      </c>
      <c r="T1659" s="7">
        <f>Table1[[#This Row],[Profit]]/Table1[[#This Row],[Sales]]</f>
        <v>-0.27217243107769423</v>
      </c>
      <c r="U1659" s="2" t="s">
        <v>33</v>
      </c>
      <c r="V1659" s="2" t="s">
        <v>53</v>
      </c>
      <c r="W1659" s="2" t="s">
        <v>415</v>
      </c>
      <c r="X1659" s="2" t="s">
        <v>2663</v>
      </c>
      <c r="Y1659" s="2">
        <v>21740</v>
      </c>
      <c r="Z1659" s="10">
        <v>42063</v>
      </c>
      <c r="AA1659" s="14" t="str">
        <f>TEXT(Table1[[#This Row],[Order Date]],"mmmm")</f>
        <v>February</v>
      </c>
      <c r="AB1659" s="8" t="str">
        <f>TEXT(Table1[[#This Row],[Order Date]],"yyyy")</f>
        <v>2015</v>
      </c>
      <c r="AC1659" s="10">
        <v>42065</v>
      </c>
      <c r="AD1659" s="2">
        <v>-27.1492</v>
      </c>
      <c r="AE1659" s="2">
        <v>15</v>
      </c>
      <c r="AF1659" s="2">
        <v>99.75</v>
      </c>
      <c r="AG1659" s="2">
        <v>86592</v>
      </c>
      <c r="AH1659" s="7" t="str">
        <f>IF(COUNTIF(Returns!$A$2:$A$1635,Orders!AG1659)&gt;0,"Returned","Not Returned")</f>
        <v>Not Returned</v>
      </c>
    </row>
    <row r="1660" spans="5:34" ht="12.75" customHeight="1" thickTop="1" thickBot="1">
      <c r="E1660" s="11">
        <v>18345</v>
      </c>
      <c r="F1660" s="12" t="s">
        <v>47</v>
      </c>
      <c r="G1660" s="12">
        <v>0.02</v>
      </c>
      <c r="H1660" s="12">
        <v>110.98</v>
      </c>
      <c r="I1660" s="12">
        <v>13.99</v>
      </c>
      <c r="J1660" s="12">
        <v>2924</v>
      </c>
      <c r="K1660" s="7" t="str">
        <f>IF(COUNTIF(Table1[Customer ID],Table1[[#This Row],[Customer ID]])&gt;1,"Repeat Customer","One-Time Customer")</f>
        <v>Repeat Customer</v>
      </c>
      <c r="L1660" s="12" t="s">
        <v>2664</v>
      </c>
      <c r="M1660" s="12" t="s">
        <v>49</v>
      </c>
      <c r="N1660" s="12" t="s">
        <v>114</v>
      </c>
      <c r="O1660" s="12" t="s">
        <v>41</v>
      </c>
      <c r="P1660" s="12" t="s">
        <v>50</v>
      </c>
      <c r="Q1660" s="12" t="s">
        <v>86</v>
      </c>
      <c r="R1660" s="12" t="s">
        <v>1891</v>
      </c>
      <c r="S1660" s="12">
        <v>0.69</v>
      </c>
      <c r="T1660" s="7">
        <f>Table1[[#This Row],[Profit]]/Table1[[#This Row],[Sales]]</f>
        <v>-0.46944069218205092</v>
      </c>
      <c r="U1660" s="12" t="s">
        <v>33</v>
      </c>
      <c r="V1660" s="12" t="s">
        <v>53</v>
      </c>
      <c r="W1660" s="12" t="s">
        <v>415</v>
      </c>
      <c r="X1660" s="12" t="s">
        <v>2665</v>
      </c>
      <c r="Y1660" s="12">
        <v>20707</v>
      </c>
      <c r="Z1660" s="13">
        <v>42020</v>
      </c>
      <c r="AA1660" s="14" t="str">
        <f>TEXT(Table1[[#This Row],[Order Date]],"mmmm")</f>
        <v>January</v>
      </c>
      <c r="AB1660" s="8" t="str">
        <f>TEXT(Table1[[#This Row],[Order Date]],"yyyy")</f>
        <v>2015</v>
      </c>
      <c r="AC1660" s="13">
        <v>42022</v>
      </c>
      <c r="AD1660" s="12">
        <v>-106.3424</v>
      </c>
      <c r="AE1660" s="12">
        <v>2</v>
      </c>
      <c r="AF1660" s="12">
        <v>226.53</v>
      </c>
      <c r="AG1660" s="12">
        <v>86591</v>
      </c>
      <c r="AH1660" s="7" t="str">
        <f>IF(COUNTIF(Returns!$A$2:$A$1635,Orders!AG1660)&gt;0,"Returned","Not Returned")</f>
        <v>Not Returned</v>
      </c>
    </row>
    <row r="1661" spans="5:34" ht="12.75" customHeight="1" thickTop="1" thickBot="1">
      <c r="E1661" s="9">
        <v>18346</v>
      </c>
      <c r="F1661" s="2" t="s">
        <v>47</v>
      </c>
      <c r="G1661" s="2">
        <v>0.01</v>
      </c>
      <c r="H1661" s="2">
        <v>8.01</v>
      </c>
      <c r="I1661" s="2">
        <v>2.87</v>
      </c>
      <c r="J1661" s="2">
        <v>2924</v>
      </c>
      <c r="K1661" s="7" t="str">
        <f>IF(COUNTIF(Table1[Customer ID],Table1[[#This Row],[Customer ID]])&gt;1,"Repeat Customer","One-Time Customer")</f>
        <v>Repeat Customer</v>
      </c>
      <c r="L1661" s="2" t="s">
        <v>2664</v>
      </c>
      <c r="M1661" s="2" t="s">
        <v>49</v>
      </c>
      <c r="N1661" s="2" t="s">
        <v>114</v>
      </c>
      <c r="O1661" s="2" t="s">
        <v>29</v>
      </c>
      <c r="P1661" s="2" t="s">
        <v>93</v>
      </c>
      <c r="Q1661" s="2" t="s">
        <v>31</v>
      </c>
      <c r="R1661" s="2" t="s">
        <v>2666</v>
      </c>
      <c r="S1661" s="2">
        <v>0.4</v>
      </c>
      <c r="T1661" s="7">
        <f>Table1[[#This Row],[Profit]]/Table1[[#This Row],[Sales]]</f>
        <v>0.65516096139839752</v>
      </c>
      <c r="U1661" s="2" t="s">
        <v>33</v>
      </c>
      <c r="V1661" s="2" t="s">
        <v>53</v>
      </c>
      <c r="W1661" s="2" t="s">
        <v>415</v>
      </c>
      <c r="X1661" s="2" t="s">
        <v>2665</v>
      </c>
      <c r="Y1661" s="2">
        <v>20707</v>
      </c>
      <c r="Z1661" s="10">
        <v>42020</v>
      </c>
      <c r="AA1661" s="14" t="str">
        <f>TEXT(Table1[[#This Row],[Order Date]],"mmmm")</f>
        <v>January</v>
      </c>
      <c r="AB1661" s="8" t="str">
        <f>TEXT(Table1[[#This Row],[Order Date]],"yyyy")</f>
        <v>2015</v>
      </c>
      <c r="AC1661" s="10">
        <v>42022</v>
      </c>
      <c r="AD1661" s="2">
        <v>44.976799999999997</v>
      </c>
      <c r="AE1661" s="2">
        <v>8</v>
      </c>
      <c r="AF1661" s="2">
        <v>68.650000000000006</v>
      </c>
      <c r="AG1661" s="2">
        <v>86591</v>
      </c>
      <c r="AH1661" s="7" t="str">
        <f>IF(COUNTIF(Returns!$A$2:$A$1635,Orders!AG1661)&gt;0,"Returned","Not Returned")</f>
        <v>Not Returned</v>
      </c>
    </row>
    <row r="1662" spans="5:34" ht="12.75" customHeight="1" thickTop="1" thickBot="1">
      <c r="E1662" s="11">
        <v>25817</v>
      </c>
      <c r="F1662" s="12" t="s">
        <v>47</v>
      </c>
      <c r="G1662" s="12">
        <v>0.02</v>
      </c>
      <c r="H1662" s="12">
        <v>5.58</v>
      </c>
      <c r="I1662" s="12">
        <v>2.99</v>
      </c>
      <c r="J1662" s="12">
        <v>2928</v>
      </c>
      <c r="K1662" s="7" t="str">
        <f>IF(COUNTIF(Table1[Customer ID],Table1[[#This Row],[Customer ID]])&gt;1,"Repeat Customer","One-Time Customer")</f>
        <v>Repeat Customer</v>
      </c>
      <c r="L1662" s="12" t="s">
        <v>2667</v>
      </c>
      <c r="M1662" s="12" t="s">
        <v>49</v>
      </c>
      <c r="N1662" s="12" t="s">
        <v>114</v>
      </c>
      <c r="O1662" s="12" t="s">
        <v>29</v>
      </c>
      <c r="P1662" s="12" t="s">
        <v>109</v>
      </c>
      <c r="Q1662" s="12" t="s">
        <v>59</v>
      </c>
      <c r="R1662" s="12" t="s">
        <v>2668</v>
      </c>
      <c r="S1662" s="12">
        <v>0.37</v>
      </c>
      <c r="T1662" s="7">
        <f>Table1[[#This Row],[Profit]]/Table1[[#This Row],[Sales]]</f>
        <v>2.9106447662880544</v>
      </c>
      <c r="U1662" s="12" t="s">
        <v>33</v>
      </c>
      <c r="V1662" s="12" t="s">
        <v>136</v>
      </c>
      <c r="W1662" s="12" t="s">
        <v>932</v>
      </c>
      <c r="X1662" s="12" t="s">
        <v>2669</v>
      </c>
      <c r="Y1662" s="12">
        <v>29418</v>
      </c>
      <c r="Z1662" s="13">
        <v>42150</v>
      </c>
      <c r="AA1662" s="14" t="str">
        <f>TEXT(Table1[[#This Row],[Order Date]],"mmmm")</f>
        <v>May</v>
      </c>
      <c r="AB1662" s="8" t="str">
        <f>TEXT(Table1[[#This Row],[Order Date]],"yyyy")</f>
        <v>2015</v>
      </c>
      <c r="AC1662" s="13">
        <v>42152</v>
      </c>
      <c r="AD1662" s="12">
        <v>689.32799999999997</v>
      </c>
      <c r="AE1662" s="12">
        <v>42</v>
      </c>
      <c r="AF1662" s="12">
        <v>236.83</v>
      </c>
      <c r="AG1662" s="12">
        <v>90218</v>
      </c>
      <c r="AH1662" s="7" t="str">
        <f>IF(COUNTIF(Returns!$A$2:$A$1635,Orders!AG1662)&gt;0,"Returned","Not Returned")</f>
        <v>Not Returned</v>
      </c>
    </row>
    <row r="1663" spans="5:34" ht="12.75" customHeight="1" thickTop="1" thickBot="1">
      <c r="E1663" s="9">
        <v>25819</v>
      </c>
      <c r="F1663" s="2" t="s">
        <v>47</v>
      </c>
      <c r="G1663" s="2">
        <v>0.02</v>
      </c>
      <c r="H1663" s="2">
        <v>54.1</v>
      </c>
      <c r="I1663" s="2">
        <v>19.989999999999998</v>
      </c>
      <c r="J1663" s="2">
        <v>2928</v>
      </c>
      <c r="K1663" s="7" t="str">
        <f>IF(COUNTIF(Table1[Customer ID],Table1[[#This Row],[Customer ID]])&gt;1,"Repeat Customer","One-Time Customer")</f>
        <v>Repeat Customer</v>
      </c>
      <c r="L1663" s="2" t="s">
        <v>2667</v>
      </c>
      <c r="M1663" s="2" t="s">
        <v>49</v>
      </c>
      <c r="N1663" s="2" t="s">
        <v>114</v>
      </c>
      <c r="O1663" s="2" t="s">
        <v>29</v>
      </c>
      <c r="P1663" s="2" t="s">
        <v>141</v>
      </c>
      <c r="Q1663" s="2" t="s">
        <v>59</v>
      </c>
      <c r="R1663" s="2" t="s">
        <v>2181</v>
      </c>
      <c r="S1663" s="2">
        <v>0.59</v>
      </c>
      <c r="T1663" s="7">
        <f>Table1[[#This Row],[Profit]]/Table1[[#This Row],[Sales]]</f>
        <v>-1.7269020551502156E-2</v>
      </c>
      <c r="U1663" s="2" t="s">
        <v>33</v>
      </c>
      <c r="V1663" s="2" t="s">
        <v>136</v>
      </c>
      <c r="W1663" s="2" t="s">
        <v>932</v>
      </c>
      <c r="X1663" s="2" t="s">
        <v>2669</v>
      </c>
      <c r="Y1663" s="2">
        <v>29418</v>
      </c>
      <c r="Z1663" s="10">
        <v>42150</v>
      </c>
      <c r="AA1663" s="14" t="str">
        <f>TEXT(Table1[[#This Row],[Order Date]],"mmmm")</f>
        <v>May</v>
      </c>
      <c r="AB1663" s="8" t="str">
        <f>TEXT(Table1[[#This Row],[Order Date]],"yyyy")</f>
        <v>2015</v>
      </c>
      <c r="AC1663" s="10">
        <v>42151</v>
      </c>
      <c r="AD1663" s="2">
        <v>-33.585999999999999</v>
      </c>
      <c r="AE1663" s="2">
        <v>36</v>
      </c>
      <c r="AF1663" s="2">
        <v>1944.87</v>
      </c>
      <c r="AG1663" s="2">
        <v>90218</v>
      </c>
      <c r="AH1663" s="7" t="str">
        <f>IF(COUNTIF(Returns!$A$2:$A$1635,Orders!AG1663)&gt;0,"Returned","Not Returned")</f>
        <v>Not Returned</v>
      </c>
    </row>
    <row r="1664" spans="5:34" ht="12.75" customHeight="1" thickTop="1" thickBot="1">
      <c r="E1664" s="11">
        <v>21313</v>
      </c>
      <c r="F1664" s="12" t="s">
        <v>37</v>
      </c>
      <c r="G1664" s="12">
        <v>0.1</v>
      </c>
      <c r="H1664" s="12">
        <v>11.55</v>
      </c>
      <c r="I1664" s="12">
        <v>2.36</v>
      </c>
      <c r="J1664" s="12">
        <v>2931</v>
      </c>
      <c r="K1664" s="7" t="str">
        <f>IF(COUNTIF(Table1[Customer ID],Table1[[#This Row],[Customer ID]])&gt;1,"Repeat Customer","One-Time Customer")</f>
        <v>One-Time Customer</v>
      </c>
      <c r="L1664" s="12" t="s">
        <v>2670</v>
      </c>
      <c r="M1664" s="12" t="s">
        <v>49</v>
      </c>
      <c r="N1664" s="12" t="s">
        <v>58</v>
      </c>
      <c r="O1664" s="12" t="s">
        <v>29</v>
      </c>
      <c r="P1664" s="12" t="s">
        <v>30</v>
      </c>
      <c r="Q1664" s="12" t="s">
        <v>31</v>
      </c>
      <c r="R1664" s="12" t="s">
        <v>312</v>
      </c>
      <c r="S1664" s="12">
        <v>0.55000000000000004</v>
      </c>
      <c r="T1664" s="7">
        <f>Table1[[#This Row],[Profit]]/Table1[[#This Row],[Sales]]</f>
        <v>0.51386315091699197</v>
      </c>
      <c r="U1664" s="12" t="s">
        <v>33</v>
      </c>
      <c r="V1664" s="12" t="s">
        <v>34</v>
      </c>
      <c r="W1664" s="12" t="s">
        <v>45</v>
      </c>
      <c r="X1664" s="12" t="s">
        <v>2671</v>
      </c>
      <c r="Y1664" s="12">
        <v>95630</v>
      </c>
      <c r="Z1664" s="13">
        <v>42063</v>
      </c>
      <c r="AA1664" s="14" t="str">
        <f>TEXT(Table1[[#This Row],[Order Date]],"mmmm")</f>
        <v>February</v>
      </c>
      <c r="AB1664" s="8" t="str">
        <f>TEXT(Table1[[#This Row],[Order Date]],"yyyy")</f>
        <v>2015</v>
      </c>
      <c r="AC1664" s="13">
        <v>42063</v>
      </c>
      <c r="AD1664" s="12">
        <v>69.767200000000003</v>
      </c>
      <c r="AE1664" s="12">
        <v>12</v>
      </c>
      <c r="AF1664" s="12">
        <v>135.77000000000001</v>
      </c>
      <c r="AG1664" s="12">
        <v>87619</v>
      </c>
      <c r="AH1664" s="7" t="str">
        <f>IF(COUNTIF(Returns!$A$2:$A$1635,Orders!AG1664)&gt;0,"Returned","Not Returned")</f>
        <v>Not Returned</v>
      </c>
    </row>
    <row r="1665" spans="5:34" ht="12.75" customHeight="1" thickTop="1" thickBot="1">
      <c r="E1665" s="9">
        <v>24866</v>
      </c>
      <c r="F1665" s="2" t="s">
        <v>25</v>
      </c>
      <c r="G1665" s="2">
        <v>0.01</v>
      </c>
      <c r="H1665" s="2">
        <v>35.44</v>
      </c>
      <c r="I1665" s="2">
        <v>19.989999999999998</v>
      </c>
      <c r="J1665" s="2">
        <v>2932</v>
      </c>
      <c r="K1665" s="7" t="str">
        <f>IF(COUNTIF(Table1[Customer ID],Table1[[#This Row],[Customer ID]])&gt;1,"Repeat Customer","One-Time Customer")</f>
        <v>One-Time Customer</v>
      </c>
      <c r="L1665" s="2" t="s">
        <v>2672</v>
      </c>
      <c r="M1665" s="2" t="s">
        <v>49</v>
      </c>
      <c r="N1665" s="2" t="s">
        <v>58</v>
      </c>
      <c r="O1665" s="2" t="s">
        <v>29</v>
      </c>
      <c r="P1665" s="2" t="s">
        <v>93</v>
      </c>
      <c r="Q1665" s="2" t="s">
        <v>59</v>
      </c>
      <c r="R1665" s="2" t="s">
        <v>1754</v>
      </c>
      <c r="S1665" s="2">
        <v>0.38</v>
      </c>
      <c r="T1665" s="7">
        <f>Table1[[#This Row],[Profit]]/Table1[[#This Row],[Sales]]</f>
        <v>-0.95296409886343125</v>
      </c>
      <c r="U1665" s="2" t="s">
        <v>33</v>
      </c>
      <c r="V1665" s="2" t="s">
        <v>53</v>
      </c>
      <c r="W1665" s="2" t="s">
        <v>228</v>
      </c>
      <c r="X1665" s="2" t="s">
        <v>857</v>
      </c>
      <c r="Y1665" s="2">
        <v>6614</v>
      </c>
      <c r="Z1665" s="10">
        <v>42116</v>
      </c>
      <c r="AA1665" s="14" t="str">
        <f>TEXT(Table1[[#This Row],[Order Date]],"mmmm")</f>
        <v>April</v>
      </c>
      <c r="AB1665" s="8" t="str">
        <f>TEXT(Table1[[#This Row],[Order Date]],"yyyy")</f>
        <v>2015</v>
      </c>
      <c r="AC1665" s="10">
        <v>42117</v>
      </c>
      <c r="AD1665" s="2">
        <v>-52.822799999999994</v>
      </c>
      <c r="AE1665" s="2">
        <v>1</v>
      </c>
      <c r="AF1665" s="2">
        <v>55.43</v>
      </c>
      <c r="AG1665" s="2">
        <v>87620</v>
      </c>
      <c r="AH1665" s="7" t="str">
        <f>IF(COUNTIF(Returns!$A$2:$A$1635,Orders!AG1665)&gt;0,"Returned","Not Returned")</f>
        <v>Not Returned</v>
      </c>
    </row>
    <row r="1666" spans="5:34" ht="12.75" customHeight="1" thickTop="1" thickBot="1">
      <c r="E1666" s="11">
        <v>24995</v>
      </c>
      <c r="F1666" s="12" t="s">
        <v>106</v>
      </c>
      <c r="G1666" s="12">
        <v>0.02</v>
      </c>
      <c r="H1666" s="12">
        <v>3.8</v>
      </c>
      <c r="I1666" s="12">
        <v>1.49</v>
      </c>
      <c r="J1666" s="12">
        <v>2935</v>
      </c>
      <c r="K1666" s="7" t="str">
        <f>IF(COUNTIF(Table1[Customer ID],Table1[[#This Row],[Customer ID]])&gt;1,"Repeat Customer","One-Time Customer")</f>
        <v>One-Time Customer</v>
      </c>
      <c r="L1666" s="12" t="s">
        <v>2673</v>
      </c>
      <c r="M1666" s="12" t="s">
        <v>49</v>
      </c>
      <c r="N1666" s="12" t="s">
        <v>58</v>
      </c>
      <c r="O1666" s="12" t="s">
        <v>29</v>
      </c>
      <c r="P1666" s="12" t="s">
        <v>109</v>
      </c>
      <c r="Q1666" s="12" t="s">
        <v>59</v>
      </c>
      <c r="R1666" s="12" t="s">
        <v>125</v>
      </c>
      <c r="S1666" s="12">
        <v>0.38</v>
      </c>
      <c r="T1666" s="7">
        <f>Table1[[#This Row],[Profit]]/Table1[[#This Row],[Sales]]</f>
        <v>0.35728250244379273</v>
      </c>
      <c r="U1666" s="12" t="s">
        <v>33</v>
      </c>
      <c r="V1666" s="12" t="s">
        <v>53</v>
      </c>
      <c r="W1666" s="12" t="s">
        <v>193</v>
      </c>
      <c r="X1666" s="12" t="s">
        <v>194</v>
      </c>
      <c r="Y1666" s="12">
        <v>2215</v>
      </c>
      <c r="Z1666" s="13">
        <v>42135</v>
      </c>
      <c r="AA1666" s="14" t="str">
        <f>TEXT(Table1[[#This Row],[Order Date]],"mmmm")</f>
        <v>May</v>
      </c>
      <c r="AB1666" s="8" t="str">
        <f>TEXT(Table1[[#This Row],[Order Date]],"yyyy")</f>
        <v>2015</v>
      </c>
      <c r="AC1666" s="13">
        <v>42139</v>
      </c>
      <c r="AD1666" s="12">
        <v>7.31</v>
      </c>
      <c r="AE1666" s="12">
        <v>5</v>
      </c>
      <c r="AF1666" s="12">
        <v>20.46</v>
      </c>
      <c r="AG1666" s="12">
        <v>87617</v>
      </c>
      <c r="AH1666" s="7" t="str">
        <f>IF(COUNTIF(Returns!$A$2:$A$1635,Orders!AG1666)&gt;0,"Returned","Not Returned")</f>
        <v>Not Returned</v>
      </c>
    </row>
    <row r="1667" spans="5:34" ht="12.75" customHeight="1" thickTop="1" thickBot="1">
      <c r="E1667" s="9">
        <v>24865</v>
      </c>
      <c r="F1667" s="2" t="s">
        <v>25</v>
      </c>
      <c r="G1667" s="2">
        <v>0.03</v>
      </c>
      <c r="H1667" s="2">
        <v>47.9</v>
      </c>
      <c r="I1667" s="2">
        <v>5.86</v>
      </c>
      <c r="J1667" s="2">
        <v>2938</v>
      </c>
      <c r="K1667" s="7" t="str">
        <f>IF(COUNTIF(Table1[Customer ID],Table1[[#This Row],[Customer ID]])&gt;1,"Repeat Customer","One-Time Customer")</f>
        <v>One-Time Customer</v>
      </c>
      <c r="L1667" s="2" t="s">
        <v>2674</v>
      </c>
      <c r="M1667" s="2" t="s">
        <v>49</v>
      </c>
      <c r="N1667" s="2" t="s">
        <v>58</v>
      </c>
      <c r="O1667" s="2" t="s">
        <v>29</v>
      </c>
      <c r="P1667" s="2" t="s">
        <v>93</v>
      </c>
      <c r="Q1667" s="2" t="s">
        <v>59</v>
      </c>
      <c r="R1667" s="2" t="s">
        <v>1937</v>
      </c>
      <c r="S1667" s="2">
        <v>0.37</v>
      </c>
      <c r="T1667" s="7">
        <f>Table1[[#This Row],[Profit]]/Table1[[#This Row],[Sales]]</f>
        <v>0.69</v>
      </c>
      <c r="U1667" s="2" t="s">
        <v>33</v>
      </c>
      <c r="V1667" s="2" t="s">
        <v>53</v>
      </c>
      <c r="W1667" s="2" t="s">
        <v>193</v>
      </c>
      <c r="X1667" s="2" t="s">
        <v>2675</v>
      </c>
      <c r="Y1667" s="2">
        <v>2180</v>
      </c>
      <c r="Z1667" s="10">
        <v>42116</v>
      </c>
      <c r="AA1667" s="14" t="str">
        <f>TEXT(Table1[[#This Row],[Order Date]],"mmmm")</f>
        <v>April</v>
      </c>
      <c r="AB1667" s="8" t="str">
        <f>TEXT(Table1[[#This Row],[Order Date]],"yyyy")</f>
        <v>2015</v>
      </c>
      <c r="AC1667" s="10">
        <v>42119</v>
      </c>
      <c r="AD1667" s="2">
        <v>642.99029999999993</v>
      </c>
      <c r="AE1667" s="2">
        <v>20</v>
      </c>
      <c r="AF1667" s="2">
        <v>931.87</v>
      </c>
      <c r="AG1667" s="2">
        <v>87620</v>
      </c>
      <c r="AH1667" s="7" t="str">
        <f>IF(COUNTIF(Returns!$A$2:$A$1635,Orders!AG1667)&gt;0,"Returned","Not Returned")</f>
        <v>Not Returned</v>
      </c>
    </row>
    <row r="1668" spans="5:34" ht="12.75" customHeight="1" thickTop="1" thickBot="1">
      <c r="E1668" s="11">
        <v>23567</v>
      </c>
      <c r="F1668" s="12" t="s">
        <v>47</v>
      </c>
      <c r="G1668" s="12">
        <v>0.05</v>
      </c>
      <c r="H1668" s="12">
        <v>2.62</v>
      </c>
      <c r="I1668" s="12">
        <v>0.8</v>
      </c>
      <c r="J1668" s="12">
        <v>2941</v>
      </c>
      <c r="K1668" s="7" t="str">
        <f>IF(COUNTIF(Table1[Customer ID],Table1[[#This Row],[Customer ID]])&gt;1,"Repeat Customer","One-Time Customer")</f>
        <v>One-Time Customer</v>
      </c>
      <c r="L1668" s="12" t="s">
        <v>2676</v>
      </c>
      <c r="M1668" s="12" t="s">
        <v>49</v>
      </c>
      <c r="N1668" s="12" t="s">
        <v>58</v>
      </c>
      <c r="O1668" s="12" t="s">
        <v>29</v>
      </c>
      <c r="P1668" s="12" t="s">
        <v>66</v>
      </c>
      <c r="Q1668" s="12" t="s">
        <v>31</v>
      </c>
      <c r="R1668" s="12" t="s">
        <v>1409</v>
      </c>
      <c r="S1668" s="12">
        <v>0.39</v>
      </c>
      <c r="T1668" s="7">
        <f>Table1[[#This Row],[Profit]]/Table1[[#This Row],[Sales]]</f>
        <v>0.593647828117702</v>
      </c>
      <c r="U1668" s="12" t="s">
        <v>33</v>
      </c>
      <c r="V1668" s="12" t="s">
        <v>53</v>
      </c>
      <c r="W1668" s="12" t="s">
        <v>54</v>
      </c>
      <c r="X1668" s="12" t="s">
        <v>484</v>
      </c>
      <c r="Y1668" s="12">
        <v>7960</v>
      </c>
      <c r="Z1668" s="13">
        <v>42150</v>
      </c>
      <c r="AA1668" s="14" t="str">
        <f>TEXT(Table1[[#This Row],[Order Date]],"mmmm")</f>
        <v>May</v>
      </c>
      <c r="AB1668" s="8" t="str">
        <f>TEXT(Table1[[#This Row],[Order Date]],"yyyy")</f>
        <v>2015</v>
      </c>
      <c r="AC1668" s="13">
        <v>42151</v>
      </c>
      <c r="AD1668" s="12">
        <v>12.71</v>
      </c>
      <c r="AE1668" s="12">
        <v>8</v>
      </c>
      <c r="AF1668" s="12">
        <v>21.41</v>
      </c>
      <c r="AG1668" s="12">
        <v>87618</v>
      </c>
      <c r="AH1668" s="7" t="str">
        <f>IF(COUNTIF(Returns!$A$2:$A$1635,Orders!AG1668)&gt;0,"Returned","Not Returned")</f>
        <v>Not Returned</v>
      </c>
    </row>
    <row r="1669" spans="5:34" ht="12.75" customHeight="1" thickTop="1" thickBot="1">
      <c r="E1669" s="9">
        <v>19575</v>
      </c>
      <c r="F1669" s="2" t="s">
        <v>106</v>
      </c>
      <c r="G1669" s="2">
        <v>0.04</v>
      </c>
      <c r="H1669" s="2">
        <v>4.55</v>
      </c>
      <c r="I1669" s="2">
        <v>1.49</v>
      </c>
      <c r="J1669" s="2">
        <v>2944</v>
      </c>
      <c r="K1669" s="7" t="str">
        <f>IF(COUNTIF(Table1[Customer ID],Table1[[#This Row],[Customer ID]])&gt;1,"Repeat Customer","One-Time Customer")</f>
        <v>One-Time Customer</v>
      </c>
      <c r="L1669" s="2" t="s">
        <v>2677</v>
      </c>
      <c r="M1669" s="2" t="s">
        <v>49</v>
      </c>
      <c r="N1669" s="2" t="s">
        <v>28</v>
      </c>
      <c r="O1669" s="2" t="s">
        <v>29</v>
      </c>
      <c r="P1669" s="2" t="s">
        <v>109</v>
      </c>
      <c r="Q1669" s="2" t="s">
        <v>59</v>
      </c>
      <c r="R1669" s="2" t="s">
        <v>1441</v>
      </c>
      <c r="S1669" s="2">
        <v>0.35</v>
      </c>
      <c r="T1669" s="7">
        <f>Table1[[#This Row],[Profit]]/Table1[[#This Row],[Sales]]</f>
        <v>0.47343933054393306</v>
      </c>
      <c r="U1669" s="2" t="s">
        <v>33</v>
      </c>
      <c r="V1669" s="2" t="s">
        <v>61</v>
      </c>
      <c r="W1669" s="2" t="s">
        <v>300</v>
      </c>
      <c r="X1669" s="2" t="s">
        <v>1929</v>
      </c>
      <c r="Y1669" s="2">
        <v>48640</v>
      </c>
      <c r="Z1669" s="10">
        <v>42068</v>
      </c>
      <c r="AA1669" s="14" t="str">
        <f>TEXT(Table1[[#This Row],[Order Date]],"mmmm")</f>
        <v>March</v>
      </c>
      <c r="AB1669" s="8" t="str">
        <f>TEXT(Table1[[#This Row],[Order Date]],"yyyy")</f>
        <v>2015</v>
      </c>
      <c r="AC1669" s="10">
        <v>42070</v>
      </c>
      <c r="AD1669" s="2">
        <v>28.288</v>
      </c>
      <c r="AE1669" s="2">
        <v>13</v>
      </c>
      <c r="AF1669" s="2">
        <v>59.75</v>
      </c>
      <c r="AG1669" s="2">
        <v>90309</v>
      </c>
      <c r="AH1669" s="7" t="str">
        <f>IF(COUNTIF(Returns!$A$2:$A$1635,Orders!AG1669)&gt;0,"Returned","Not Returned")</f>
        <v>Not Returned</v>
      </c>
    </row>
    <row r="1670" spans="5:34" ht="12.75" customHeight="1" thickTop="1" thickBot="1">
      <c r="E1670" s="11">
        <v>26054</v>
      </c>
      <c r="F1670" s="12" t="s">
        <v>37</v>
      </c>
      <c r="G1670" s="12">
        <v>0.01</v>
      </c>
      <c r="H1670" s="12">
        <v>7.64</v>
      </c>
      <c r="I1670" s="12">
        <v>1.39</v>
      </c>
      <c r="J1670" s="12">
        <v>2947</v>
      </c>
      <c r="K1670" s="7" t="str">
        <f>IF(COUNTIF(Table1[Customer ID],Table1[[#This Row],[Customer ID]])&gt;1,"Repeat Customer","One-Time Customer")</f>
        <v>One-Time Customer</v>
      </c>
      <c r="L1670" s="12" t="s">
        <v>2678</v>
      </c>
      <c r="M1670" s="12" t="s">
        <v>49</v>
      </c>
      <c r="N1670" s="12" t="s">
        <v>114</v>
      </c>
      <c r="O1670" s="12" t="s">
        <v>29</v>
      </c>
      <c r="P1670" s="12" t="s">
        <v>69</v>
      </c>
      <c r="Q1670" s="12" t="s">
        <v>59</v>
      </c>
      <c r="R1670" s="12" t="s">
        <v>2438</v>
      </c>
      <c r="S1670" s="12">
        <v>0.36</v>
      </c>
      <c r="T1670" s="7">
        <f>Table1[[#This Row],[Profit]]/Table1[[#This Row],[Sales]]</f>
        <v>0.69</v>
      </c>
      <c r="U1670" s="12" t="s">
        <v>33</v>
      </c>
      <c r="V1670" s="12" t="s">
        <v>53</v>
      </c>
      <c r="W1670" s="12" t="s">
        <v>71</v>
      </c>
      <c r="X1670" s="12" t="s">
        <v>2679</v>
      </c>
      <c r="Y1670" s="12">
        <v>14043</v>
      </c>
      <c r="Z1670" s="13">
        <v>42039</v>
      </c>
      <c r="AA1670" s="14" t="str">
        <f>TEXT(Table1[[#This Row],[Order Date]],"mmmm")</f>
        <v>February</v>
      </c>
      <c r="AB1670" s="8" t="str">
        <f>TEXT(Table1[[#This Row],[Order Date]],"yyyy")</f>
        <v>2015</v>
      </c>
      <c r="AC1670" s="13">
        <v>42042</v>
      </c>
      <c r="AD1670" s="12">
        <v>112.1181</v>
      </c>
      <c r="AE1670" s="12">
        <v>20</v>
      </c>
      <c r="AF1670" s="12">
        <v>162.49</v>
      </c>
      <c r="AG1670" s="12">
        <v>87511</v>
      </c>
      <c r="AH1670" s="7" t="str">
        <f>IF(COUNTIF(Returns!$A$2:$A$1635,Orders!AG1670)&gt;0,"Returned","Not Returned")</f>
        <v>Not Returned</v>
      </c>
    </row>
    <row r="1671" spans="5:34" ht="12.75" customHeight="1" thickTop="1" thickBot="1">
      <c r="E1671" s="9">
        <v>25051</v>
      </c>
      <c r="F1671" s="2" t="s">
        <v>56</v>
      </c>
      <c r="G1671" s="2">
        <v>7.0000000000000007E-2</v>
      </c>
      <c r="H1671" s="2">
        <v>42.98</v>
      </c>
      <c r="I1671" s="2">
        <v>4.62</v>
      </c>
      <c r="J1671" s="2">
        <v>2951</v>
      </c>
      <c r="K1671" s="7" t="str">
        <f>IF(COUNTIF(Table1[Customer ID],Table1[[#This Row],[Customer ID]])&gt;1,"Repeat Customer","One-Time Customer")</f>
        <v>Repeat Customer</v>
      </c>
      <c r="L1671" s="2" t="s">
        <v>2680</v>
      </c>
      <c r="M1671" s="2" t="s">
        <v>27</v>
      </c>
      <c r="N1671" s="2" t="s">
        <v>28</v>
      </c>
      <c r="O1671" s="2" t="s">
        <v>29</v>
      </c>
      <c r="P1671" s="2" t="s">
        <v>257</v>
      </c>
      <c r="Q1671" s="2" t="s">
        <v>59</v>
      </c>
      <c r="R1671" s="2" t="s">
        <v>1888</v>
      </c>
      <c r="S1671" s="2">
        <v>0.56000000000000005</v>
      </c>
      <c r="T1671" s="7">
        <f>Table1[[#This Row],[Profit]]/Table1[[#This Row],[Sales]]</f>
        <v>0.69</v>
      </c>
      <c r="U1671" s="2" t="s">
        <v>33</v>
      </c>
      <c r="V1671" s="2" t="s">
        <v>61</v>
      </c>
      <c r="W1671" s="2" t="s">
        <v>183</v>
      </c>
      <c r="X1671" s="2" t="s">
        <v>2612</v>
      </c>
      <c r="Y1671" s="2">
        <v>67601</v>
      </c>
      <c r="Z1671" s="10">
        <v>42050</v>
      </c>
      <c r="AA1671" s="14" t="str">
        <f>TEXT(Table1[[#This Row],[Order Date]],"mmmm")</f>
        <v>February</v>
      </c>
      <c r="AB1671" s="8" t="str">
        <f>TEXT(Table1[[#This Row],[Order Date]],"yyyy")</f>
        <v>2015</v>
      </c>
      <c r="AC1671" s="10">
        <v>42052</v>
      </c>
      <c r="AD1671" s="2">
        <v>565.38599999999997</v>
      </c>
      <c r="AE1671" s="2">
        <v>19</v>
      </c>
      <c r="AF1671" s="2">
        <v>819.4</v>
      </c>
      <c r="AG1671" s="2">
        <v>91397</v>
      </c>
      <c r="AH1671" s="7" t="str">
        <f>IF(COUNTIF(Returns!$A$2:$A$1635,Orders!AG1671)&gt;0,"Returned","Not Returned")</f>
        <v>Not Returned</v>
      </c>
    </row>
    <row r="1672" spans="5:34" ht="12.75" customHeight="1" thickTop="1" thickBot="1">
      <c r="E1672" s="11">
        <v>25052</v>
      </c>
      <c r="F1672" s="12" t="s">
        <v>56</v>
      </c>
      <c r="G1672" s="12">
        <v>0.03</v>
      </c>
      <c r="H1672" s="12">
        <v>89.99</v>
      </c>
      <c r="I1672" s="12">
        <v>42</v>
      </c>
      <c r="J1672" s="12">
        <v>2951</v>
      </c>
      <c r="K1672" s="7" t="str">
        <f>IF(COUNTIF(Table1[Customer ID],Table1[[#This Row],[Customer ID]])&gt;1,"Repeat Customer","One-Time Customer")</f>
        <v>Repeat Customer</v>
      </c>
      <c r="L1672" s="12" t="s">
        <v>2680</v>
      </c>
      <c r="M1672" s="12" t="s">
        <v>39</v>
      </c>
      <c r="N1672" s="12" t="s">
        <v>28</v>
      </c>
      <c r="O1672" s="12" t="s">
        <v>41</v>
      </c>
      <c r="P1672" s="12" t="s">
        <v>42</v>
      </c>
      <c r="Q1672" s="12" t="s">
        <v>43</v>
      </c>
      <c r="R1672" s="12" t="s">
        <v>2466</v>
      </c>
      <c r="S1672" s="12">
        <v>0.66</v>
      </c>
      <c r="T1672" s="7">
        <f>Table1[[#This Row],[Profit]]/Table1[[#This Row],[Sales]]</f>
        <v>-0.12761585854399779</v>
      </c>
      <c r="U1672" s="12" t="s">
        <v>33</v>
      </c>
      <c r="V1672" s="12" t="s">
        <v>61</v>
      </c>
      <c r="W1672" s="12" t="s">
        <v>183</v>
      </c>
      <c r="X1672" s="12" t="s">
        <v>2612</v>
      </c>
      <c r="Y1672" s="12">
        <v>67601</v>
      </c>
      <c r="Z1672" s="13">
        <v>42050</v>
      </c>
      <c r="AA1672" s="14" t="str">
        <f>TEXT(Table1[[#This Row],[Order Date]],"mmmm")</f>
        <v>February</v>
      </c>
      <c r="AB1672" s="8" t="str">
        <f>TEXT(Table1[[#This Row],[Order Date]],"yyyy")</f>
        <v>2015</v>
      </c>
      <c r="AC1672" s="13">
        <v>42053</v>
      </c>
      <c r="AD1672" s="12">
        <v>-230.9528</v>
      </c>
      <c r="AE1672" s="12">
        <v>19</v>
      </c>
      <c r="AF1672" s="12">
        <v>1809.75</v>
      </c>
      <c r="AG1672" s="12">
        <v>91397</v>
      </c>
      <c r="AH1672" s="7" t="str">
        <f>IF(COUNTIF(Returns!$A$2:$A$1635,Orders!AG1672)&gt;0,"Returned","Not Returned")</f>
        <v>Not Returned</v>
      </c>
    </row>
    <row r="1673" spans="5:34" ht="12.75" customHeight="1" thickTop="1" thickBot="1">
      <c r="E1673" s="9">
        <v>25970</v>
      </c>
      <c r="F1673" s="2" t="s">
        <v>56</v>
      </c>
      <c r="G1673" s="2">
        <v>0.08</v>
      </c>
      <c r="H1673" s="2">
        <v>5.74</v>
      </c>
      <c r="I1673" s="2">
        <v>5.01</v>
      </c>
      <c r="J1673" s="2">
        <v>2952</v>
      </c>
      <c r="K1673" s="7" t="str">
        <f>IF(COUNTIF(Table1[Customer ID],Table1[[#This Row],[Customer ID]])&gt;1,"Repeat Customer","One-Time Customer")</f>
        <v>One-Time Customer</v>
      </c>
      <c r="L1673" s="2" t="s">
        <v>2681</v>
      </c>
      <c r="M1673" s="2" t="s">
        <v>27</v>
      </c>
      <c r="N1673" s="2" t="s">
        <v>28</v>
      </c>
      <c r="O1673" s="2" t="s">
        <v>29</v>
      </c>
      <c r="P1673" s="2" t="s">
        <v>109</v>
      </c>
      <c r="Q1673" s="2" t="s">
        <v>59</v>
      </c>
      <c r="R1673" s="2" t="s">
        <v>2061</v>
      </c>
      <c r="S1673" s="2">
        <v>0.39</v>
      </c>
      <c r="T1673" s="7">
        <f>Table1[[#This Row],[Profit]]/Table1[[#This Row],[Sales]]</f>
        <v>-0.88002341853491362</v>
      </c>
      <c r="U1673" s="2" t="s">
        <v>33</v>
      </c>
      <c r="V1673" s="2" t="s">
        <v>53</v>
      </c>
      <c r="W1673" s="2" t="s">
        <v>154</v>
      </c>
      <c r="X1673" s="2" t="s">
        <v>2682</v>
      </c>
      <c r="Y1673" s="2">
        <v>43123</v>
      </c>
      <c r="Z1673" s="10">
        <v>42109</v>
      </c>
      <c r="AA1673" s="14" t="str">
        <f>TEXT(Table1[[#This Row],[Order Date]],"mmmm")</f>
        <v>April</v>
      </c>
      <c r="AB1673" s="8" t="str">
        <f>TEXT(Table1[[#This Row],[Order Date]],"yyyy")</f>
        <v>2015</v>
      </c>
      <c r="AC1673" s="10">
        <v>42111</v>
      </c>
      <c r="AD1673" s="2">
        <v>-61.628039999999999</v>
      </c>
      <c r="AE1673" s="2">
        <v>12</v>
      </c>
      <c r="AF1673" s="2">
        <v>70.03</v>
      </c>
      <c r="AG1673" s="2">
        <v>91398</v>
      </c>
      <c r="AH1673" s="7" t="str">
        <f>IF(COUNTIF(Returns!$A$2:$A$1635,Orders!AG1673)&gt;0,"Returned","Not Returned")</f>
        <v>Not Returned</v>
      </c>
    </row>
    <row r="1674" spans="5:34" ht="12.75" customHeight="1" thickTop="1" thickBot="1">
      <c r="E1674" s="11">
        <v>21200</v>
      </c>
      <c r="F1674" s="12" t="s">
        <v>106</v>
      </c>
      <c r="G1674" s="12">
        <v>0.09</v>
      </c>
      <c r="H1674" s="12">
        <v>12.22</v>
      </c>
      <c r="I1674" s="12">
        <v>2.85</v>
      </c>
      <c r="J1674" s="12">
        <v>2954</v>
      </c>
      <c r="K1674" s="7" t="str">
        <f>IF(COUNTIF(Table1[Customer ID],Table1[[#This Row],[Customer ID]])&gt;1,"Repeat Customer","One-Time Customer")</f>
        <v>One-Time Customer</v>
      </c>
      <c r="L1674" s="12" t="s">
        <v>2683</v>
      </c>
      <c r="M1674" s="12" t="s">
        <v>49</v>
      </c>
      <c r="N1674" s="12" t="s">
        <v>114</v>
      </c>
      <c r="O1674" s="12" t="s">
        <v>41</v>
      </c>
      <c r="P1674" s="12" t="s">
        <v>50</v>
      </c>
      <c r="Q1674" s="12" t="s">
        <v>51</v>
      </c>
      <c r="R1674" s="12" t="s">
        <v>2398</v>
      </c>
      <c r="S1674" s="12">
        <v>0.55000000000000004</v>
      </c>
      <c r="T1674" s="7">
        <f>Table1[[#This Row],[Profit]]/Table1[[#This Row],[Sales]]</f>
        <v>0.69</v>
      </c>
      <c r="U1674" s="12" t="s">
        <v>33</v>
      </c>
      <c r="V1674" s="12" t="s">
        <v>61</v>
      </c>
      <c r="W1674" s="12" t="s">
        <v>62</v>
      </c>
      <c r="X1674" s="12" t="s">
        <v>2684</v>
      </c>
      <c r="Y1674" s="12">
        <v>55119</v>
      </c>
      <c r="Z1674" s="13">
        <v>42173</v>
      </c>
      <c r="AA1674" s="14" t="str">
        <f>TEXT(Table1[[#This Row],[Order Date]],"mmmm")</f>
        <v>June</v>
      </c>
      <c r="AB1674" s="8" t="str">
        <f>TEXT(Table1[[#This Row],[Order Date]],"yyyy")</f>
        <v>2015</v>
      </c>
      <c r="AC1674" s="13">
        <v>42180</v>
      </c>
      <c r="AD1674" s="12">
        <v>70.676699999999997</v>
      </c>
      <c r="AE1674" s="12">
        <v>9</v>
      </c>
      <c r="AF1674" s="12">
        <v>102.43</v>
      </c>
      <c r="AG1674" s="12">
        <v>86427</v>
      </c>
      <c r="AH1674" s="7" t="str">
        <f>IF(COUNTIF(Returns!$A$2:$A$1635,Orders!AG1674)&gt;0,"Returned","Not Returned")</f>
        <v>Not Returned</v>
      </c>
    </row>
    <row r="1675" spans="5:34" ht="12.75" customHeight="1" thickTop="1" thickBot="1">
      <c r="E1675" s="9">
        <v>24817</v>
      </c>
      <c r="F1675" s="2" t="s">
        <v>56</v>
      </c>
      <c r="G1675" s="2">
        <v>0.1</v>
      </c>
      <c r="H1675" s="2">
        <v>37.94</v>
      </c>
      <c r="I1675" s="2">
        <v>5.08</v>
      </c>
      <c r="J1675" s="2">
        <v>2957</v>
      </c>
      <c r="K1675" s="7" t="str">
        <f>IF(COUNTIF(Table1[Customer ID],Table1[[#This Row],[Customer ID]])&gt;1,"Repeat Customer","One-Time Customer")</f>
        <v>One-Time Customer</v>
      </c>
      <c r="L1675" s="2" t="s">
        <v>2685</v>
      </c>
      <c r="M1675" s="2" t="s">
        <v>27</v>
      </c>
      <c r="N1675" s="2" t="s">
        <v>28</v>
      </c>
      <c r="O1675" s="2" t="s">
        <v>29</v>
      </c>
      <c r="P1675" s="2" t="s">
        <v>93</v>
      </c>
      <c r="Q1675" s="2" t="s">
        <v>31</v>
      </c>
      <c r="R1675" s="2" t="s">
        <v>892</v>
      </c>
      <c r="S1675" s="2">
        <v>0.38</v>
      </c>
      <c r="T1675" s="7">
        <f>Table1[[#This Row],[Profit]]/Table1[[#This Row],[Sales]]</f>
        <v>0.69</v>
      </c>
      <c r="U1675" s="2" t="s">
        <v>33</v>
      </c>
      <c r="V1675" s="2" t="s">
        <v>61</v>
      </c>
      <c r="W1675" s="2" t="s">
        <v>1858</v>
      </c>
      <c r="X1675" s="2" t="s">
        <v>2686</v>
      </c>
      <c r="Y1675" s="2">
        <v>53209</v>
      </c>
      <c r="Z1675" s="10">
        <v>42096</v>
      </c>
      <c r="AA1675" s="14" t="str">
        <f>TEXT(Table1[[#This Row],[Order Date]],"mmmm")</f>
        <v>April</v>
      </c>
      <c r="AB1675" s="8" t="str">
        <f>TEXT(Table1[[#This Row],[Order Date]],"yyyy")</f>
        <v>2015</v>
      </c>
      <c r="AC1675" s="10">
        <v>42098</v>
      </c>
      <c r="AD1675" s="2">
        <v>95.054399999999987</v>
      </c>
      <c r="AE1675" s="2">
        <v>4</v>
      </c>
      <c r="AF1675" s="2">
        <v>137.76</v>
      </c>
      <c r="AG1675" s="2">
        <v>90264</v>
      </c>
      <c r="AH1675" s="7" t="str">
        <f>IF(COUNTIF(Returns!$A$2:$A$1635,Orders!AG1675)&gt;0,"Returned","Not Returned")</f>
        <v>Not Returned</v>
      </c>
    </row>
    <row r="1676" spans="5:34" ht="12.75" customHeight="1" thickTop="1" thickBot="1">
      <c r="E1676" s="11">
        <v>25709</v>
      </c>
      <c r="F1676" s="12" t="s">
        <v>106</v>
      </c>
      <c r="G1676" s="12">
        <v>0.06</v>
      </c>
      <c r="H1676" s="12">
        <v>20.99</v>
      </c>
      <c r="I1676" s="12">
        <v>0.99</v>
      </c>
      <c r="J1676" s="12">
        <v>2958</v>
      </c>
      <c r="K1676" s="7" t="str">
        <f>IF(COUNTIF(Table1[Customer ID],Table1[[#This Row],[Customer ID]])&gt;1,"Repeat Customer","One-Time Customer")</f>
        <v>One-Time Customer</v>
      </c>
      <c r="L1676" s="12" t="s">
        <v>2687</v>
      </c>
      <c r="M1676" s="12" t="s">
        <v>49</v>
      </c>
      <c r="N1676" s="12" t="s">
        <v>28</v>
      </c>
      <c r="O1676" s="12" t="s">
        <v>77</v>
      </c>
      <c r="P1676" s="12" t="s">
        <v>78</v>
      </c>
      <c r="Q1676" s="12" t="s">
        <v>31</v>
      </c>
      <c r="R1676" s="12" t="s">
        <v>2688</v>
      </c>
      <c r="S1676" s="12">
        <v>0.37</v>
      </c>
      <c r="T1676" s="7">
        <f>Table1[[#This Row],[Profit]]/Table1[[#This Row],[Sales]]</f>
        <v>0.69</v>
      </c>
      <c r="U1676" s="12" t="s">
        <v>33</v>
      </c>
      <c r="V1676" s="12" t="s">
        <v>61</v>
      </c>
      <c r="W1676" s="12" t="s">
        <v>1858</v>
      </c>
      <c r="X1676" s="12" t="s">
        <v>2689</v>
      </c>
      <c r="Y1676" s="12">
        <v>54956</v>
      </c>
      <c r="Z1676" s="13">
        <v>42086</v>
      </c>
      <c r="AA1676" s="14" t="str">
        <f>TEXT(Table1[[#This Row],[Order Date]],"mmmm")</f>
        <v>March</v>
      </c>
      <c r="AB1676" s="8" t="str">
        <f>TEXT(Table1[[#This Row],[Order Date]],"yyyy")</f>
        <v>2015</v>
      </c>
      <c r="AC1676" s="13">
        <v>42091</v>
      </c>
      <c r="AD1676" s="12">
        <v>224.96069999999997</v>
      </c>
      <c r="AE1676" s="12">
        <v>18</v>
      </c>
      <c r="AF1676" s="12">
        <v>326.02999999999997</v>
      </c>
      <c r="AG1676" s="12">
        <v>90265</v>
      </c>
      <c r="AH1676" s="7" t="str">
        <f>IF(COUNTIF(Returns!$A$2:$A$1635,Orders!AG1676)&gt;0,"Returned","Not Returned")</f>
        <v>Not Returned</v>
      </c>
    </row>
    <row r="1677" spans="5:34" ht="12.75" customHeight="1" thickTop="1" thickBot="1">
      <c r="E1677" s="9">
        <v>19923</v>
      </c>
      <c r="F1677" s="2" t="s">
        <v>37</v>
      </c>
      <c r="G1677" s="2">
        <v>0.1</v>
      </c>
      <c r="H1677" s="2">
        <v>36.549999999999997</v>
      </c>
      <c r="I1677" s="2">
        <v>13.89</v>
      </c>
      <c r="J1677" s="2">
        <v>2960</v>
      </c>
      <c r="K1677" s="7" t="str">
        <f>IF(COUNTIF(Table1[Customer ID],Table1[[#This Row],[Customer ID]])&gt;1,"Repeat Customer","One-Time Customer")</f>
        <v>One-Time Customer</v>
      </c>
      <c r="L1677" s="2" t="s">
        <v>2690</v>
      </c>
      <c r="M1677" s="2" t="s">
        <v>49</v>
      </c>
      <c r="N1677" s="2" t="s">
        <v>28</v>
      </c>
      <c r="O1677" s="2" t="s">
        <v>29</v>
      </c>
      <c r="P1677" s="2" t="s">
        <v>30</v>
      </c>
      <c r="Q1677" s="2" t="s">
        <v>31</v>
      </c>
      <c r="R1677" s="2" t="s">
        <v>1290</v>
      </c>
      <c r="S1677" s="2">
        <v>0.41</v>
      </c>
      <c r="T1677" s="7">
        <f>Table1[[#This Row],[Profit]]/Table1[[#This Row],[Sales]]</f>
        <v>-0.23588960286526914</v>
      </c>
      <c r="U1677" s="2" t="s">
        <v>33</v>
      </c>
      <c r="V1677" s="2" t="s">
        <v>136</v>
      </c>
      <c r="W1677" s="2" t="s">
        <v>958</v>
      </c>
      <c r="X1677" s="2" t="s">
        <v>2691</v>
      </c>
      <c r="Y1677" s="2">
        <v>72956</v>
      </c>
      <c r="Z1677" s="10">
        <v>42099</v>
      </c>
      <c r="AA1677" s="14" t="str">
        <f>TEXT(Table1[[#This Row],[Order Date]],"mmmm")</f>
        <v>April</v>
      </c>
      <c r="AB1677" s="8" t="str">
        <f>TEXT(Table1[[#This Row],[Order Date]],"yyyy")</f>
        <v>2015</v>
      </c>
      <c r="AC1677" s="10">
        <v>42101</v>
      </c>
      <c r="AD1677" s="2">
        <v>-89.572000000000003</v>
      </c>
      <c r="AE1677" s="2">
        <v>11</v>
      </c>
      <c r="AF1677" s="2">
        <v>379.72</v>
      </c>
      <c r="AG1677" s="2">
        <v>90646</v>
      </c>
      <c r="AH1677" s="7" t="str">
        <f>IF(COUNTIF(Returns!$A$2:$A$1635,Orders!AG1677)&gt;0,"Returned","Not Returned")</f>
        <v>Not Returned</v>
      </c>
    </row>
    <row r="1678" spans="5:34" ht="12.75" customHeight="1" thickTop="1" thickBot="1">
      <c r="E1678" s="11">
        <v>20390</v>
      </c>
      <c r="F1678" s="12" t="s">
        <v>25</v>
      </c>
      <c r="G1678" s="12">
        <v>7.0000000000000007E-2</v>
      </c>
      <c r="H1678" s="12">
        <v>4.76</v>
      </c>
      <c r="I1678" s="12">
        <v>0.88</v>
      </c>
      <c r="J1678" s="12">
        <v>2962</v>
      </c>
      <c r="K1678" s="7" t="str">
        <f>IF(COUNTIF(Table1[Customer ID],Table1[[#This Row],[Customer ID]])&gt;1,"Repeat Customer","One-Time Customer")</f>
        <v>One-Time Customer</v>
      </c>
      <c r="L1678" s="12" t="s">
        <v>2692</v>
      </c>
      <c r="M1678" s="12" t="s">
        <v>27</v>
      </c>
      <c r="N1678" s="12" t="s">
        <v>114</v>
      </c>
      <c r="O1678" s="12" t="s">
        <v>29</v>
      </c>
      <c r="P1678" s="12" t="s">
        <v>93</v>
      </c>
      <c r="Q1678" s="12" t="s">
        <v>31</v>
      </c>
      <c r="R1678" s="12" t="s">
        <v>2564</v>
      </c>
      <c r="S1678" s="12">
        <v>0.39</v>
      </c>
      <c r="T1678" s="7">
        <f>Table1[[#This Row],[Profit]]/Table1[[#This Row],[Sales]]</f>
        <v>0.69</v>
      </c>
      <c r="U1678" s="12" t="s">
        <v>33</v>
      </c>
      <c r="V1678" s="12" t="s">
        <v>34</v>
      </c>
      <c r="W1678" s="12" t="s">
        <v>255</v>
      </c>
      <c r="X1678" s="12" t="s">
        <v>337</v>
      </c>
      <c r="Y1678" s="12">
        <v>80027</v>
      </c>
      <c r="Z1678" s="13">
        <v>42131</v>
      </c>
      <c r="AA1678" s="14" t="str">
        <f>TEXT(Table1[[#This Row],[Order Date]],"mmmm")</f>
        <v>May</v>
      </c>
      <c r="AB1678" s="8" t="str">
        <f>TEXT(Table1[[#This Row],[Order Date]],"yyyy")</f>
        <v>2015</v>
      </c>
      <c r="AC1678" s="13">
        <v>42133</v>
      </c>
      <c r="AD1678" s="12">
        <v>33.347699999999996</v>
      </c>
      <c r="AE1678" s="12">
        <v>10</v>
      </c>
      <c r="AF1678" s="12">
        <v>48.33</v>
      </c>
      <c r="AG1678" s="12">
        <v>88611</v>
      </c>
      <c r="AH1678" s="7" t="str">
        <f>IF(COUNTIF(Returns!$A$2:$A$1635,Orders!AG1678)&gt;0,"Returned","Not Returned")</f>
        <v>Not Returned</v>
      </c>
    </row>
    <row r="1679" spans="5:34" ht="12.75" customHeight="1" thickTop="1" thickBot="1">
      <c r="E1679" s="9">
        <v>22175</v>
      </c>
      <c r="F1679" s="2" t="s">
        <v>47</v>
      </c>
      <c r="G1679" s="2">
        <v>0.01</v>
      </c>
      <c r="H1679" s="2">
        <v>7.98</v>
      </c>
      <c r="I1679" s="2">
        <v>6.5</v>
      </c>
      <c r="J1679" s="2">
        <v>2963</v>
      </c>
      <c r="K1679" s="7" t="str">
        <f>IF(COUNTIF(Table1[Customer ID],Table1[[#This Row],[Customer ID]])&gt;1,"Repeat Customer","One-Time Customer")</f>
        <v>One-Time Customer</v>
      </c>
      <c r="L1679" s="2" t="s">
        <v>2693</v>
      </c>
      <c r="M1679" s="2" t="s">
        <v>49</v>
      </c>
      <c r="N1679" s="2" t="s">
        <v>114</v>
      </c>
      <c r="O1679" s="2" t="s">
        <v>29</v>
      </c>
      <c r="P1679" s="2" t="s">
        <v>141</v>
      </c>
      <c r="Q1679" s="2" t="s">
        <v>86</v>
      </c>
      <c r="R1679" s="2" t="s">
        <v>2694</v>
      </c>
      <c r="S1679" s="2">
        <v>0.59</v>
      </c>
      <c r="T1679" s="7">
        <f>Table1[[#This Row],[Profit]]/Table1[[#This Row],[Sales]]</f>
        <v>-0.99089086221712985</v>
      </c>
      <c r="U1679" s="2" t="s">
        <v>33</v>
      </c>
      <c r="V1679" s="2" t="s">
        <v>53</v>
      </c>
      <c r="W1679" s="2" t="s">
        <v>415</v>
      </c>
      <c r="X1679" s="2" t="s">
        <v>2695</v>
      </c>
      <c r="Y1679" s="2">
        <v>21220</v>
      </c>
      <c r="Z1679" s="10">
        <v>42177</v>
      </c>
      <c r="AA1679" s="14" t="str">
        <f>TEXT(Table1[[#This Row],[Order Date]],"mmmm")</f>
        <v>June</v>
      </c>
      <c r="AB1679" s="8" t="str">
        <f>TEXT(Table1[[#This Row],[Order Date]],"yyyy")</f>
        <v>2015</v>
      </c>
      <c r="AC1679" s="10">
        <v>42178</v>
      </c>
      <c r="AD1679" s="2">
        <v>-34.591999999999999</v>
      </c>
      <c r="AE1679" s="2">
        <v>4</v>
      </c>
      <c r="AF1679" s="2">
        <v>34.909999999999997</v>
      </c>
      <c r="AG1679" s="2">
        <v>88612</v>
      </c>
      <c r="AH1679" s="7" t="str">
        <f>IF(COUNTIF(Returns!$A$2:$A$1635,Orders!AG1679)&gt;0,"Returned","Not Returned")</f>
        <v>Not Returned</v>
      </c>
    </row>
    <row r="1680" spans="5:34" ht="12.75" customHeight="1" thickTop="1" thickBot="1">
      <c r="E1680" s="11">
        <v>25953</v>
      </c>
      <c r="F1680" s="12" t="s">
        <v>25</v>
      </c>
      <c r="G1680" s="12">
        <v>0.06</v>
      </c>
      <c r="H1680" s="12">
        <v>42.98</v>
      </c>
      <c r="I1680" s="12">
        <v>4.62</v>
      </c>
      <c r="J1680" s="12">
        <v>2964</v>
      </c>
      <c r="K1680" s="7" t="str">
        <f>IF(COUNTIF(Table1[Customer ID],Table1[[#This Row],[Customer ID]])&gt;1,"Repeat Customer","One-Time Customer")</f>
        <v>One-Time Customer</v>
      </c>
      <c r="L1680" s="12" t="s">
        <v>2696</v>
      </c>
      <c r="M1680" s="12" t="s">
        <v>49</v>
      </c>
      <c r="N1680" s="12" t="s">
        <v>114</v>
      </c>
      <c r="O1680" s="12" t="s">
        <v>29</v>
      </c>
      <c r="P1680" s="12" t="s">
        <v>257</v>
      </c>
      <c r="Q1680" s="12" t="s">
        <v>59</v>
      </c>
      <c r="R1680" s="12" t="s">
        <v>1888</v>
      </c>
      <c r="S1680" s="12">
        <v>0.56000000000000005</v>
      </c>
      <c r="T1680" s="7">
        <f>Table1[[#This Row],[Profit]]/Table1[[#This Row],[Sales]]</f>
        <v>-0.52359693877551017</v>
      </c>
      <c r="U1680" s="12" t="s">
        <v>33</v>
      </c>
      <c r="V1680" s="12" t="s">
        <v>53</v>
      </c>
      <c r="W1680" s="12" t="s">
        <v>154</v>
      </c>
      <c r="X1680" s="12" t="s">
        <v>1961</v>
      </c>
      <c r="Y1680" s="12">
        <v>43050</v>
      </c>
      <c r="Z1680" s="13">
        <v>42115</v>
      </c>
      <c r="AA1680" s="14" t="str">
        <f>TEXT(Table1[[#This Row],[Order Date]],"mmmm")</f>
        <v>April</v>
      </c>
      <c r="AB1680" s="8" t="str">
        <f>TEXT(Table1[[#This Row],[Order Date]],"yyyy")</f>
        <v>2015</v>
      </c>
      <c r="AC1680" s="13">
        <v>42117</v>
      </c>
      <c r="AD1680" s="12">
        <v>-24.63</v>
      </c>
      <c r="AE1680" s="12">
        <v>1</v>
      </c>
      <c r="AF1680" s="12">
        <v>47.04</v>
      </c>
      <c r="AG1680" s="12">
        <v>88610</v>
      </c>
      <c r="AH1680" s="7" t="str">
        <f>IF(COUNTIF(Returns!$A$2:$A$1635,Orders!AG1680)&gt;0,"Returned","Not Returned")</f>
        <v>Not Returned</v>
      </c>
    </row>
    <row r="1681" spans="5:34" ht="12.75" customHeight="1" thickTop="1" thickBot="1">
      <c r="E1681" s="9">
        <v>21390</v>
      </c>
      <c r="F1681" s="2" t="s">
        <v>37</v>
      </c>
      <c r="G1681" s="2">
        <v>0.08</v>
      </c>
      <c r="H1681" s="2">
        <v>9.68</v>
      </c>
      <c r="I1681" s="2">
        <v>2.0299999999999998</v>
      </c>
      <c r="J1681" s="2">
        <v>2968</v>
      </c>
      <c r="K1681" s="7" t="str">
        <f>IF(COUNTIF(Table1[Customer ID],Table1[[#This Row],[Customer ID]])&gt;1,"Repeat Customer","One-Time Customer")</f>
        <v>Repeat Customer</v>
      </c>
      <c r="L1681" s="2" t="s">
        <v>2697</v>
      </c>
      <c r="M1681" s="2" t="s">
        <v>49</v>
      </c>
      <c r="N1681" s="2" t="s">
        <v>58</v>
      </c>
      <c r="O1681" s="2" t="s">
        <v>29</v>
      </c>
      <c r="P1681" s="2" t="s">
        <v>93</v>
      </c>
      <c r="Q1681" s="2" t="s">
        <v>31</v>
      </c>
      <c r="R1681" s="2" t="s">
        <v>2698</v>
      </c>
      <c r="S1681" s="2">
        <v>0.37</v>
      </c>
      <c r="T1681" s="7">
        <f>Table1[[#This Row],[Profit]]/Table1[[#This Row],[Sales]]</f>
        <v>-49.016636197440583</v>
      </c>
      <c r="U1681" s="2" t="s">
        <v>33</v>
      </c>
      <c r="V1681" s="2" t="s">
        <v>136</v>
      </c>
      <c r="W1681" s="2" t="s">
        <v>362</v>
      </c>
      <c r="X1681" s="2" t="s">
        <v>2699</v>
      </c>
      <c r="Y1681" s="2">
        <v>33021</v>
      </c>
      <c r="Z1681" s="10">
        <v>42057</v>
      </c>
      <c r="AA1681" s="14" t="str">
        <f>TEXT(Table1[[#This Row],[Order Date]],"mmmm")</f>
        <v>February</v>
      </c>
      <c r="AB1681" s="8" t="str">
        <f>TEXT(Table1[[#This Row],[Order Date]],"yyyy")</f>
        <v>2015</v>
      </c>
      <c r="AC1681" s="10">
        <v>42059</v>
      </c>
      <c r="AD1681" s="2">
        <v>-536.24199999999996</v>
      </c>
      <c r="AE1681" s="2">
        <v>1</v>
      </c>
      <c r="AF1681" s="2">
        <v>10.94</v>
      </c>
      <c r="AG1681" s="2">
        <v>86085</v>
      </c>
      <c r="AH1681" s="7" t="str">
        <f>IF(COUNTIF(Returns!$A$2:$A$1635,Orders!AG1681)&gt;0,"Returned","Not Returned")</f>
        <v>Not Returned</v>
      </c>
    </row>
    <row r="1682" spans="5:34" ht="12.75" customHeight="1" thickTop="1" thickBot="1">
      <c r="E1682" s="11">
        <v>21391</v>
      </c>
      <c r="F1682" s="12" t="s">
        <v>37</v>
      </c>
      <c r="G1682" s="12">
        <v>0.04</v>
      </c>
      <c r="H1682" s="12">
        <v>150.97999999999999</v>
      </c>
      <c r="I1682" s="12">
        <v>16.010000000000002</v>
      </c>
      <c r="J1682" s="12">
        <v>2968</v>
      </c>
      <c r="K1682" s="7" t="str">
        <f>IF(COUNTIF(Table1[Customer ID],Table1[[#This Row],[Customer ID]])&gt;1,"Repeat Customer","One-Time Customer")</f>
        <v>Repeat Customer</v>
      </c>
      <c r="L1682" s="12" t="s">
        <v>2697</v>
      </c>
      <c r="M1682" s="12" t="s">
        <v>39</v>
      </c>
      <c r="N1682" s="12" t="s">
        <v>58</v>
      </c>
      <c r="O1682" s="12" t="s">
        <v>41</v>
      </c>
      <c r="P1682" s="12" t="s">
        <v>152</v>
      </c>
      <c r="Q1682" s="12" t="s">
        <v>121</v>
      </c>
      <c r="R1682" s="12" t="s">
        <v>2700</v>
      </c>
      <c r="S1682" s="12">
        <v>0.7</v>
      </c>
      <c r="T1682" s="7">
        <f>Table1[[#This Row],[Profit]]/Table1[[#This Row],[Sales]]</f>
        <v>-0.17208564631245046</v>
      </c>
      <c r="U1682" s="12" t="s">
        <v>33</v>
      </c>
      <c r="V1682" s="12" t="s">
        <v>136</v>
      </c>
      <c r="W1682" s="12" t="s">
        <v>362</v>
      </c>
      <c r="X1682" s="12" t="s">
        <v>2699</v>
      </c>
      <c r="Y1682" s="12">
        <v>33021</v>
      </c>
      <c r="Z1682" s="13">
        <v>42057</v>
      </c>
      <c r="AA1682" s="14" t="str">
        <f>TEXT(Table1[[#This Row],[Order Date]],"mmmm")</f>
        <v>February</v>
      </c>
      <c r="AB1682" s="8" t="str">
        <f>TEXT(Table1[[#This Row],[Order Date]],"yyyy")</f>
        <v>2015</v>
      </c>
      <c r="AC1682" s="13">
        <v>42058</v>
      </c>
      <c r="AD1682" s="12">
        <v>-125.86000000000001</v>
      </c>
      <c r="AE1682" s="12">
        <v>5</v>
      </c>
      <c r="AF1682" s="12">
        <v>731.38</v>
      </c>
      <c r="AG1682" s="12">
        <v>86085</v>
      </c>
      <c r="AH1682" s="7" t="str">
        <f>IF(COUNTIF(Returns!$A$2:$A$1635,Orders!AG1682)&gt;0,"Returned","Not Returned")</f>
        <v>Not Returned</v>
      </c>
    </row>
    <row r="1683" spans="5:34" ht="12.75" customHeight="1" thickTop="1" thickBot="1">
      <c r="E1683" s="9">
        <v>18041</v>
      </c>
      <c r="F1683" s="2" t="s">
        <v>25</v>
      </c>
      <c r="G1683" s="2">
        <v>0.06</v>
      </c>
      <c r="H1683" s="2">
        <v>363.25</v>
      </c>
      <c r="I1683" s="2">
        <v>19.989999999999998</v>
      </c>
      <c r="J1683" s="2">
        <v>2968</v>
      </c>
      <c r="K1683" s="7" t="str">
        <f>IF(COUNTIF(Table1[Customer ID],Table1[[#This Row],[Customer ID]])&gt;1,"Repeat Customer","One-Time Customer")</f>
        <v>Repeat Customer</v>
      </c>
      <c r="L1683" s="2" t="s">
        <v>2697</v>
      </c>
      <c r="M1683" s="2" t="s">
        <v>49</v>
      </c>
      <c r="N1683" s="2" t="s">
        <v>58</v>
      </c>
      <c r="O1683" s="2" t="s">
        <v>29</v>
      </c>
      <c r="P1683" s="2" t="s">
        <v>257</v>
      </c>
      <c r="Q1683" s="2" t="s">
        <v>59</v>
      </c>
      <c r="R1683" s="2" t="s">
        <v>1253</v>
      </c>
      <c r="S1683" s="2">
        <v>0.56999999999999995</v>
      </c>
      <c r="T1683" s="7">
        <f>Table1[[#This Row],[Profit]]/Table1[[#This Row],[Sales]]</f>
        <v>0.10486299185200219</v>
      </c>
      <c r="U1683" s="2" t="s">
        <v>33</v>
      </c>
      <c r="V1683" s="2" t="s">
        <v>136</v>
      </c>
      <c r="W1683" s="2" t="s">
        <v>362</v>
      </c>
      <c r="X1683" s="2" t="s">
        <v>2699</v>
      </c>
      <c r="Y1683" s="2">
        <v>33021</v>
      </c>
      <c r="Z1683" s="10">
        <v>42091</v>
      </c>
      <c r="AA1683" s="14" t="str">
        <f>TEXT(Table1[[#This Row],[Order Date]],"mmmm")</f>
        <v>March</v>
      </c>
      <c r="AB1683" s="8" t="str">
        <f>TEXT(Table1[[#This Row],[Order Date]],"yyyy")</f>
        <v>2015</v>
      </c>
      <c r="AC1683" s="10">
        <v>42093</v>
      </c>
      <c r="AD1683" s="2">
        <v>36.164099999999998</v>
      </c>
      <c r="AE1683" s="2">
        <v>1</v>
      </c>
      <c r="AF1683" s="2">
        <v>344.87</v>
      </c>
      <c r="AG1683" s="2">
        <v>86086</v>
      </c>
      <c r="AH1683" s="7" t="str">
        <f>IF(COUNTIF(Returns!$A$2:$A$1635,Orders!AG1683)&gt;0,"Returned","Not Returned")</f>
        <v>Not Returned</v>
      </c>
    </row>
    <row r="1684" spans="5:34" ht="12.75" customHeight="1" thickTop="1" thickBot="1">
      <c r="E1684" s="11">
        <v>21096</v>
      </c>
      <c r="F1684" s="12" t="s">
        <v>25</v>
      </c>
      <c r="G1684" s="12">
        <v>0.01</v>
      </c>
      <c r="H1684" s="12">
        <v>30.97</v>
      </c>
      <c r="I1684" s="12">
        <v>4</v>
      </c>
      <c r="J1684" s="12">
        <v>2973</v>
      </c>
      <c r="K1684" s="7" t="str">
        <f>IF(COUNTIF(Table1[Customer ID],Table1[[#This Row],[Customer ID]])&gt;1,"Repeat Customer","One-Time Customer")</f>
        <v>Repeat Customer</v>
      </c>
      <c r="L1684" s="12" t="s">
        <v>2701</v>
      </c>
      <c r="M1684" s="12" t="s">
        <v>49</v>
      </c>
      <c r="N1684" s="12" t="s">
        <v>40</v>
      </c>
      <c r="O1684" s="12" t="s">
        <v>77</v>
      </c>
      <c r="P1684" s="12" t="s">
        <v>180</v>
      </c>
      <c r="Q1684" s="12" t="s">
        <v>59</v>
      </c>
      <c r="R1684" s="12" t="s">
        <v>2702</v>
      </c>
      <c r="S1684" s="12">
        <v>0.74</v>
      </c>
      <c r="T1684" s="7">
        <f>Table1[[#This Row],[Profit]]/Table1[[#This Row],[Sales]]</f>
        <v>3.2697587274882423E-2</v>
      </c>
      <c r="U1684" s="12" t="s">
        <v>33</v>
      </c>
      <c r="V1684" s="12" t="s">
        <v>61</v>
      </c>
      <c r="W1684" s="12" t="s">
        <v>1858</v>
      </c>
      <c r="X1684" s="12" t="s">
        <v>2703</v>
      </c>
      <c r="Y1684" s="12">
        <v>53151</v>
      </c>
      <c r="Z1684" s="13">
        <v>42107</v>
      </c>
      <c r="AA1684" s="14" t="str">
        <f>TEXT(Table1[[#This Row],[Order Date]],"mmmm")</f>
        <v>April</v>
      </c>
      <c r="AB1684" s="8" t="str">
        <f>TEXT(Table1[[#This Row],[Order Date]],"yyyy")</f>
        <v>2015</v>
      </c>
      <c r="AC1684" s="13">
        <v>42109</v>
      </c>
      <c r="AD1684" s="12">
        <v>17.102799999999998</v>
      </c>
      <c r="AE1684" s="12">
        <v>17</v>
      </c>
      <c r="AF1684" s="12">
        <v>523.05999999999995</v>
      </c>
      <c r="AG1684" s="12">
        <v>87186</v>
      </c>
      <c r="AH1684" s="7" t="str">
        <f>IF(COUNTIF(Returns!$A$2:$A$1635,Orders!AG1684)&gt;0,"Returned","Not Returned")</f>
        <v>Not Returned</v>
      </c>
    </row>
    <row r="1685" spans="5:34" ht="12.75" customHeight="1" thickTop="1" thickBot="1">
      <c r="E1685" s="9">
        <v>21097</v>
      </c>
      <c r="F1685" s="2" t="s">
        <v>25</v>
      </c>
      <c r="G1685" s="2">
        <v>0.08</v>
      </c>
      <c r="H1685" s="2">
        <v>125.99</v>
      </c>
      <c r="I1685" s="2">
        <v>7.69</v>
      </c>
      <c r="J1685" s="2">
        <v>2973</v>
      </c>
      <c r="K1685" s="7" t="str">
        <f>IF(COUNTIF(Table1[Customer ID],Table1[[#This Row],[Customer ID]])&gt;1,"Repeat Customer","One-Time Customer")</f>
        <v>Repeat Customer</v>
      </c>
      <c r="L1685" s="2" t="s">
        <v>2701</v>
      </c>
      <c r="M1685" s="2" t="s">
        <v>49</v>
      </c>
      <c r="N1685" s="2" t="s">
        <v>40</v>
      </c>
      <c r="O1685" s="2" t="s">
        <v>77</v>
      </c>
      <c r="P1685" s="2" t="s">
        <v>78</v>
      </c>
      <c r="Q1685" s="2" t="s">
        <v>59</v>
      </c>
      <c r="R1685" s="2" t="s">
        <v>1225</v>
      </c>
      <c r="S1685" s="2">
        <v>0.57999999999999996</v>
      </c>
      <c r="T1685" s="7">
        <f>Table1[[#This Row],[Profit]]/Table1[[#This Row],[Sales]]</f>
        <v>0.52352556213603441</v>
      </c>
      <c r="U1685" s="2" t="s">
        <v>33</v>
      </c>
      <c r="V1685" s="2" t="s">
        <v>61</v>
      </c>
      <c r="W1685" s="2" t="s">
        <v>1858</v>
      </c>
      <c r="X1685" s="2" t="s">
        <v>2703</v>
      </c>
      <c r="Y1685" s="2">
        <v>53151</v>
      </c>
      <c r="Z1685" s="10">
        <v>42107</v>
      </c>
      <c r="AA1685" s="14" t="str">
        <f>TEXT(Table1[[#This Row],[Order Date]],"mmmm")</f>
        <v>April</v>
      </c>
      <c r="AB1685" s="8" t="str">
        <f>TEXT(Table1[[#This Row],[Order Date]],"yyyy")</f>
        <v>2015</v>
      </c>
      <c r="AC1685" s="10">
        <v>42109</v>
      </c>
      <c r="AD1685" s="2">
        <v>1269.3819599999999</v>
      </c>
      <c r="AE1685" s="2">
        <v>23</v>
      </c>
      <c r="AF1685" s="2">
        <v>2424.6799999999998</v>
      </c>
      <c r="AG1685" s="2">
        <v>87186</v>
      </c>
      <c r="AH1685" s="7" t="str">
        <f>IF(COUNTIF(Returns!$A$2:$A$1635,Orders!AG1685)&gt;0,"Returned","Not Returned")</f>
        <v>Not Returned</v>
      </c>
    </row>
    <row r="1686" spans="5:34" ht="12.75" customHeight="1" thickTop="1" thickBot="1">
      <c r="E1686" s="11">
        <v>24770</v>
      </c>
      <c r="F1686" s="12" t="s">
        <v>47</v>
      </c>
      <c r="G1686" s="12">
        <v>0.1</v>
      </c>
      <c r="H1686" s="12">
        <v>442.14</v>
      </c>
      <c r="I1686" s="12">
        <v>14.7</v>
      </c>
      <c r="J1686" s="12">
        <v>2973</v>
      </c>
      <c r="K1686" s="7" t="str">
        <f>IF(COUNTIF(Table1[Customer ID],Table1[[#This Row],[Customer ID]])&gt;1,"Repeat Customer","One-Time Customer")</f>
        <v>Repeat Customer</v>
      </c>
      <c r="L1686" s="12" t="s">
        <v>2701</v>
      </c>
      <c r="M1686" s="12" t="s">
        <v>39</v>
      </c>
      <c r="N1686" s="12" t="s">
        <v>40</v>
      </c>
      <c r="O1686" s="12" t="s">
        <v>77</v>
      </c>
      <c r="P1686" s="12" t="s">
        <v>85</v>
      </c>
      <c r="Q1686" s="12" t="s">
        <v>43</v>
      </c>
      <c r="R1686" s="12" t="s">
        <v>336</v>
      </c>
      <c r="S1686" s="12">
        <v>0.56000000000000005</v>
      </c>
      <c r="T1686" s="7">
        <f>Table1[[#This Row],[Profit]]/Table1[[#This Row],[Sales]]</f>
        <v>5.7098045558029942E-2</v>
      </c>
      <c r="U1686" s="12" t="s">
        <v>33</v>
      </c>
      <c r="V1686" s="12" t="s">
        <v>61</v>
      </c>
      <c r="W1686" s="12" t="s">
        <v>1858</v>
      </c>
      <c r="X1686" s="12" t="s">
        <v>2703</v>
      </c>
      <c r="Y1686" s="12">
        <v>53151</v>
      </c>
      <c r="Z1686" s="13">
        <v>42144</v>
      </c>
      <c r="AA1686" s="14" t="str">
        <f>TEXT(Table1[[#This Row],[Order Date]],"mmmm")</f>
        <v>May</v>
      </c>
      <c r="AB1686" s="8" t="str">
        <f>TEXT(Table1[[#This Row],[Order Date]],"yyyy")</f>
        <v>2015</v>
      </c>
      <c r="AC1686" s="13">
        <v>42145</v>
      </c>
      <c r="AD1686" s="12">
        <v>137.68794000000014</v>
      </c>
      <c r="AE1686" s="12">
        <v>6</v>
      </c>
      <c r="AF1686" s="12">
        <v>2411.4299999999998</v>
      </c>
      <c r="AG1686" s="12">
        <v>87187</v>
      </c>
      <c r="AH1686" s="7" t="str">
        <f>IF(COUNTIF(Returns!$A$2:$A$1635,Orders!AG1686)&gt;0,"Returned","Not Returned")</f>
        <v>Not Returned</v>
      </c>
    </row>
    <row r="1687" spans="5:34" ht="12.75" customHeight="1" thickTop="1" thickBot="1">
      <c r="E1687" s="9">
        <v>19599</v>
      </c>
      <c r="F1687" s="2" t="s">
        <v>56</v>
      </c>
      <c r="G1687" s="2">
        <v>0.01</v>
      </c>
      <c r="H1687" s="2">
        <v>35.99</v>
      </c>
      <c r="I1687" s="2">
        <v>0.99</v>
      </c>
      <c r="J1687" s="2">
        <v>2976</v>
      </c>
      <c r="K1687" s="7" t="str">
        <f>IF(COUNTIF(Table1[Customer ID],Table1[[#This Row],[Customer ID]])&gt;1,"Repeat Customer","One-Time Customer")</f>
        <v>One-Time Customer</v>
      </c>
      <c r="L1687" s="2" t="s">
        <v>2704</v>
      </c>
      <c r="M1687" s="2" t="s">
        <v>49</v>
      </c>
      <c r="N1687" s="2" t="s">
        <v>58</v>
      </c>
      <c r="O1687" s="2" t="s">
        <v>77</v>
      </c>
      <c r="P1687" s="2" t="s">
        <v>78</v>
      </c>
      <c r="Q1687" s="2" t="s">
        <v>51</v>
      </c>
      <c r="R1687" s="2" t="s">
        <v>2385</v>
      </c>
      <c r="S1687" s="2">
        <v>0.35</v>
      </c>
      <c r="T1687" s="7">
        <f>Table1[[#This Row],[Profit]]/Table1[[#This Row],[Sales]]</f>
        <v>0.69</v>
      </c>
      <c r="U1687" s="2" t="s">
        <v>33</v>
      </c>
      <c r="V1687" s="2" t="s">
        <v>61</v>
      </c>
      <c r="W1687" s="2" t="s">
        <v>1858</v>
      </c>
      <c r="X1687" s="2" t="s">
        <v>2705</v>
      </c>
      <c r="Y1687" s="2">
        <v>53154</v>
      </c>
      <c r="Z1687" s="10">
        <v>42146</v>
      </c>
      <c r="AA1687" s="14" t="str">
        <f>TEXT(Table1[[#This Row],[Order Date]],"mmmm")</f>
        <v>May</v>
      </c>
      <c r="AB1687" s="8" t="str">
        <f>TEXT(Table1[[#This Row],[Order Date]],"yyyy")</f>
        <v>2015</v>
      </c>
      <c r="AC1687" s="10">
        <v>42147</v>
      </c>
      <c r="AD1687" s="2">
        <v>882.48239999999998</v>
      </c>
      <c r="AE1687" s="2">
        <v>41</v>
      </c>
      <c r="AF1687" s="2">
        <v>1278.96</v>
      </c>
      <c r="AG1687" s="2">
        <v>89047</v>
      </c>
      <c r="AH1687" s="7" t="str">
        <f>IF(COUNTIF(Returns!$A$2:$A$1635,Orders!AG1687)&gt;0,"Returned","Not Returned")</f>
        <v>Not Returned</v>
      </c>
    </row>
    <row r="1688" spans="5:34" ht="12.75" customHeight="1" thickTop="1" thickBot="1">
      <c r="E1688" s="11">
        <v>20182</v>
      </c>
      <c r="F1688" s="12" t="s">
        <v>47</v>
      </c>
      <c r="G1688" s="12">
        <v>0.09</v>
      </c>
      <c r="H1688" s="12">
        <v>2.94</v>
      </c>
      <c r="I1688" s="12">
        <v>0.7</v>
      </c>
      <c r="J1688" s="12">
        <v>2979</v>
      </c>
      <c r="K1688" s="7" t="str">
        <f>IF(COUNTIF(Table1[Customer ID],Table1[[#This Row],[Customer ID]])&gt;1,"Repeat Customer","One-Time Customer")</f>
        <v>Repeat Customer</v>
      </c>
      <c r="L1688" s="12" t="s">
        <v>2706</v>
      </c>
      <c r="M1688" s="12" t="s">
        <v>49</v>
      </c>
      <c r="N1688" s="12" t="s">
        <v>28</v>
      </c>
      <c r="O1688" s="12" t="s">
        <v>29</v>
      </c>
      <c r="P1688" s="12" t="s">
        <v>30</v>
      </c>
      <c r="Q1688" s="12" t="s">
        <v>31</v>
      </c>
      <c r="R1688" s="12" t="s">
        <v>112</v>
      </c>
      <c r="S1688" s="12">
        <v>0.57999999999999996</v>
      </c>
      <c r="T1688" s="7">
        <f>Table1[[#This Row],[Profit]]/Table1[[#This Row],[Sales]]</f>
        <v>0.25313243457573359</v>
      </c>
      <c r="U1688" s="12" t="s">
        <v>33</v>
      </c>
      <c r="V1688" s="12" t="s">
        <v>61</v>
      </c>
      <c r="W1688" s="12" t="s">
        <v>2659</v>
      </c>
      <c r="X1688" s="12" t="s">
        <v>2707</v>
      </c>
      <c r="Y1688" s="12">
        <v>58601</v>
      </c>
      <c r="Z1688" s="13">
        <v>42031</v>
      </c>
      <c r="AA1688" s="14" t="str">
        <f>TEXT(Table1[[#This Row],[Order Date]],"mmmm")</f>
        <v>January</v>
      </c>
      <c r="AB1688" s="8" t="str">
        <f>TEXT(Table1[[#This Row],[Order Date]],"yyyy")</f>
        <v>2015</v>
      </c>
      <c r="AC1688" s="13">
        <v>42032</v>
      </c>
      <c r="AD1688" s="12">
        <v>6.3840000000000003</v>
      </c>
      <c r="AE1688" s="12">
        <v>9</v>
      </c>
      <c r="AF1688" s="12">
        <v>25.22</v>
      </c>
      <c r="AG1688" s="12">
        <v>86544</v>
      </c>
      <c r="AH1688" s="7" t="str">
        <f>IF(COUNTIF(Returns!$A$2:$A$1635,Orders!AG1688)&gt;0,"Returned","Not Returned")</f>
        <v>Not Returned</v>
      </c>
    </row>
    <row r="1689" spans="5:34" ht="12.75" customHeight="1" thickTop="1" thickBot="1">
      <c r="E1689" s="9">
        <v>18169</v>
      </c>
      <c r="F1689" s="2" t="s">
        <v>47</v>
      </c>
      <c r="G1689" s="2">
        <v>0.02</v>
      </c>
      <c r="H1689" s="2">
        <v>5.34</v>
      </c>
      <c r="I1689" s="2">
        <v>2.99</v>
      </c>
      <c r="J1689" s="2">
        <v>2979</v>
      </c>
      <c r="K1689" s="7" t="str">
        <f>IF(COUNTIF(Table1[Customer ID],Table1[[#This Row],[Customer ID]])&gt;1,"Repeat Customer","One-Time Customer")</f>
        <v>Repeat Customer</v>
      </c>
      <c r="L1689" s="2" t="s">
        <v>2706</v>
      </c>
      <c r="M1689" s="2" t="s">
        <v>49</v>
      </c>
      <c r="N1689" s="2" t="s">
        <v>28</v>
      </c>
      <c r="O1689" s="2" t="s">
        <v>29</v>
      </c>
      <c r="P1689" s="2" t="s">
        <v>109</v>
      </c>
      <c r="Q1689" s="2" t="s">
        <v>59</v>
      </c>
      <c r="R1689" s="2" t="s">
        <v>822</v>
      </c>
      <c r="S1689" s="2">
        <v>0.38</v>
      </c>
      <c r="T1689" s="7">
        <f>Table1[[#This Row],[Profit]]/Table1[[#This Row],[Sales]]</f>
        <v>0.15247624532104812</v>
      </c>
      <c r="U1689" s="2" t="s">
        <v>33</v>
      </c>
      <c r="V1689" s="2" t="s">
        <v>61</v>
      </c>
      <c r="W1689" s="2" t="s">
        <v>2659</v>
      </c>
      <c r="X1689" s="2" t="s">
        <v>2707</v>
      </c>
      <c r="Y1689" s="2">
        <v>58601</v>
      </c>
      <c r="Z1689" s="10">
        <v>42061</v>
      </c>
      <c r="AA1689" s="14" t="str">
        <f>TEXT(Table1[[#This Row],[Order Date]],"mmmm")</f>
        <v>February</v>
      </c>
      <c r="AB1689" s="8" t="str">
        <f>TEXT(Table1[[#This Row],[Order Date]],"yyyy")</f>
        <v>2015</v>
      </c>
      <c r="AC1689" s="10">
        <v>42063</v>
      </c>
      <c r="AD1689" s="2">
        <v>5.2955000000000005</v>
      </c>
      <c r="AE1689" s="2">
        <v>6</v>
      </c>
      <c r="AF1689" s="2">
        <v>34.729999999999997</v>
      </c>
      <c r="AG1689" s="2">
        <v>86545</v>
      </c>
      <c r="AH1689" s="7" t="str">
        <f>IF(COUNTIF(Returns!$A$2:$A$1635,Orders!AG1689)&gt;0,"Returned","Not Returned")</f>
        <v>Not Returned</v>
      </c>
    </row>
    <row r="1690" spans="5:34" ht="12.75" customHeight="1" thickTop="1" thickBot="1">
      <c r="E1690" s="11">
        <v>18170</v>
      </c>
      <c r="F1690" s="12" t="s">
        <v>47</v>
      </c>
      <c r="G1690" s="12">
        <v>0.03</v>
      </c>
      <c r="H1690" s="12">
        <v>40.98</v>
      </c>
      <c r="I1690" s="12">
        <v>7.47</v>
      </c>
      <c r="J1690" s="12">
        <v>2979</v>
      </c>
      <c r="K1690" s="7" t="str">
        <f>IF(COUNTIF(Table1[Customer ID],Table1[[#This Row],[Customer ID]])&gt;1,"Repeat Customer","One-Time Customer")</f>
        <v>Repeat Customer</v>
      </c>
      <c r="L1690" s="12" t="s">
        <v>2706</v>
      </c>
      <c r="M1690" s="12" t="s">
        <v>49</v>
      </c>
      <c r="N1690" s="12" t="s">
        <v>28</v>
      </c>
      <c r="O1690" s="12" t="s">
        <v>29</v>
      </c>
      <c r="P1690" s="12" t="s">
        <v>109</v>
      </c>
      <c r="Q1690" s="12" t="s">
        <v>59</v>
      </c>
      <c r="R1690" s="12" t="s">
        <v>1373</v>
      </c>
      <c r="S1690" s="12">
        <v>0.37</v>
      </c>
      <c r="T1690" s="7">
        <f>Table1[[#This Row],[Profit]]/Table1[[#This Row],[Sales]]</f>
        <v>0.69</v>
      </c>
      <c r="U1690" s="12" t="s">
        <v>33</v>
      </c>
      <c r="V1690" s="12" t="s">
        <v>61</v>
      </c>
      <c r="W1690" s="12" t="s">
        <v>2659</v>
      </c>
      <c r="X1690" s="12" t="s">
        <v>2707</v>
      </c>
      <c r="Y1690" s="12">
        <v>58601</v>
      </c>
      <c r="Z1690" s="13">
        <v>42061</v>
      </c>
      <c r="AA1690" s="14" t="str">
        <f>TEXT(Table1[[#This Row],[Order Date]],"mmmm")</f>
        <v>February</v>
      </c>
      <c r="AB1690" s="8" t="str">
        <f>TEXT(Table1[[#This Row],[Order Date]],"yyyy")</f>
        <v>2015</v>
      </c>
      <c r="AC1690" s="13">
        <v>42062</v>
      </c>
      <c r="AD1690" s="12">
        <v>170.79569999999998</v>
      </c>
      <c r="AE1690" s="12">
        <v>6</v>
      </c>
      <c r="AF1690" s="12">
        <v>247.53</v>
      </c>
      <c r="AG1690" s="12">
        <v>86545</v>
      </c>
      <c r="AH1690" s="7" t="str">
        <f>IF(COUNTIF(Returns!$A$2:$A$1635,Orders!AG1690)&gt;0,"Returned","Not Returned")</f>
        <v>Not Returned</v>
      </c>
    </row>
    <row r="1691" spans="5:34" ht="12.75" customHeight="1" thickTop="1" thickBot="1">
      <c r="E1691" s="9">
        <v>18133</v>
      </c>
      <c r="F1691" s="2" t="s">
        <v>37</v>
      </c>
      <c r="G1691" s="2">
        <v>0.01</v>
      </c>
      <c r="H1691" s="2">
        <v>5.84</v>
      </c>
      <c r="I1691" s="2">
        <v>0.83</v>
      </c>
      <c r="J1691" s="2">
        <v>2979</v>
      </c>
      <c r="K1691" s="7" t="str">
        <f>IF(COUNTIF(Table1[Customer ID],Table1[[#This Row],[Customer ID]])&gt;1,"Repeat Customer","One-Time Customer")</f>
        <v>Repeat Customer</v>
      </c>
      <c r="L1691" s="2" t="s">
        <v>2706</v>
      </c>
      <c r="M1691" s="2" t="s">
        <v>49</v>
      </c>
      <c r="N1691" s="2" t="s">
        <v>28</v>
      </c>
      <c r="O1691" s="2" t="s">
        <v>29</v>
      </c>
      <c r="P1691" s="2" t="s">
        <v>30</v>
      </c>
      <c r="Q1691" s="2" t="s">
        <v>31</v>
      </c>
      <c r="R1691" s="2" t="s">
        <v>944</v>
      </c>
      <c r="S1691" s="2">
        <v>0.49</v>
      </c>
      <c r="T1691" s="7">
        <f>Table1[[#This Row],[Profit]]/Table1[[#This Row],[Sales]]</f>
        <v>0.67358727501046456</v>
      </c>
      <c r="U1691" s="2" t="s">
        <v>33</v>
      </c>
      <c r="V1691" s="2" t="s">
        <v>61</v>
      </c>
      <c r="W1691" s="2" t="s">
        <v>2659</v>
      </c>
      <c r="X1691" s="2" t="s">
        <v>2707</v>
      </c>
      <c r="Y1691" s="2">
        <v>58601</v>
      </c>
      <c r="Z1691" s="10">
        <v>42169</v>
      </c>
      <c r="AA1691" s="14" t="str">
        <f>TEXT(Table1[[#This Row],[Order Date]],"mmmm")</f>
        <v>June</v>
      </c>
      <c r="AB1691" s="8" t="str">
        <f>TEXT(Table1[[#This Row],[Order Date]],"yyyy")</f>
        <v>2015</v>
      </c>
      <c r="AC1691" s="10">
        <v>42171</v>
      </c>
      <c r="AD1691" s="2">
        <v>16.091999999999999</v>
      </c>
      <c r="AE1691" s="2">
        <v>4</v>
      </c>
      <c r="AF1691" s="2">
        <v>23.89</v>
      </c>
      <c r="AG1691" s="2">
        <v>86546</v>
      </c>
      <c r="AH1691" s="7" t="str">
        <f>IF(COUNTIF(Returns!$A$2:$A$1635,Orders!AG1691)&gt;0,"Returned","Not Returned")</f>
        <v>Not Returned</v>
      </c>
    </row>
    <row r="1692" spans="5:34" ht="12.75" customHeight="1" thickTop="1" thickBot="1">
      <c r="E1692" s="11">
        <v>20183</v>
      </c>
      <c r="F1692" s="12" t="s">
        <v>47</v>
      </c>
      <c r="G1692" s="12">
        <v>0.03</v>
      </c>
      <c r="H1692" s="12">
        <v>43.98</v>
      </c>
      <c r="I1692" s="12">
        <v>8.99</v>
      </c>
      <c r="J1692" s="12">
        <v>2980</v>
      </c>
      <c r="K1692" s="7" t="str">
        <f>IF(COUNTIF(Table1[Customer ID],Table1[[#This Row],[Customer ID]])&gt;1,"Repeat Customer","One-Time Customer")</f>
        <v>Repeat Customer</v>
      </c>
      <c r="L1692" s="12" t="s">
        <v>2708</v>
      </c>
      <c r="M1692" s="12" t="s">
        <v>49</v>
      </c>
      <c r="N1692" s="12" t="s">
        <v>28</v>
      </c>
      <c r="O1692" s="12" t="s">
        <v>29</v>
      </c>
      <c r="P1692" s="12" t="s">
        <v>30</v>
      </c>
      <c r="Q1692" s="12" t="s">
        <v>51</v>
      </c>
      <c r="R1692" s="12" t="s">
        <v>1118</v>
      </c>
      <c r="S1692" s="12">
        <v>0.57999999999999996</v>
      </c>
      <c r="T1692" s="7">
        <f>Table1[[#This Row],[Profit]]/Table1[[#This Row],[Sales]]</f>
        <v>0.60316637323943667</v>
      </c>
      <c r="U1692" s="12" t="s">
        <v>33</v>
      </c>
      <c r="V1692" s="12" t="s">
        <v>53</v>
      </c>
      <c r="W1692" s="12" t="s">
        <v>154</v>
      </c>
      <c r="X1692" s="12" t="s">
        <v>2709</v>
      </c>
      <c r="Y1692" s="12">
        <v>44870</v>
      </c>
      <c r="Z1692" s="13">
        <v>42031</v>
      </c>
      <c r="AA1692" s="14" t="str">
        <f>TEXT(Table1[[#This Row],[Order Date]],"mmmm")</f>
        <v>January</v>
      </c>
      <c r="AB1692" s="8" t="str">
        <f>TEXT(Table1[[#This Row],[Order Date]],"yyyy")</f>
        <v>2015</v>
      </c>
      <c r="AC1692" s="13">
        <v>42033</v>
      </c>
      <c r="AD1692" s="12">
        <v>274.0788</v>
      </c>
      <c r="AE1692" s="12">
        <v>10</v>
      </c>
      <c r="AF1692" s="12">
        <v>454.4</v>
      </c>
      <c r="AG1692" s="12">
        <v>86544</v>
      </c>
      <c r="AH1692" s="7" t="str">
        <f>IF(COUNTIF(Returns!$A$2:$A$1635,Orders!AG1692)&gt;0,"Returned","Not Returned")</f>
        <v>Not Returned</v>
      </c>
    </row>
    <row r="1693" spans="5:34" ht="12.75" customHeight="1" thickTop="1" thickBot="1">
      <c r="E1693" s="9">
        <v>20184</v>
      </c>
      <c r="F1693" s="2" t="s">
        <v>47</v>
      </c>
      <c r="G1693" s="2">
        <v>0.06</v>
      </c>
      <c r="H1693" s="2">
        <v>1.1399999999999999</v>
      </c>
      <c r="I1693" s="2">
        <v>0.7</v>
      </c>
      <c r="J1693" s="2">
        <v>2980</v>
      </c>
      <c r="K1693" s="7" t="str">
        <f>IF(COUNTIF(Table1[Customer ID],Table1[[#This Row],[Customer ID]])&gt;1,"Repeat Customer","One-Time Customer")</f>
        <v>Repeat Customer</v>
      </c>
      <c r="L1693" s="2" t="s">
        <v>2708</v>
      </c>
      <c r="M1693" s="2" t="s">
        <v>49</v>
      </c>
      <c r="N1693" s="2" t="s">
        <v>28</v>
      </c>
      <c r="O1693" s="2" t="s">
        <v>29</v>
      </c>
      <c r="P1693" s="2" t="s">
        <v>66</v>
      </c>
      <c r="Q1693" s="2" t="s">
        <v>31</v>
      </c>
      <c r="R1693" s="2" t="s">
        <v>1010</v>
      </c>
      <c r="S1693" s="2">
        <v>0.38</v>
      </c>
      <c r="T1693" s="7">
        <f>Table1[[#This Row],[Profit]]/Table1[[#This Row],[Sales]]</f>
        <v>-0.26028905712319339</v>
      </c>
      <c r="U1693" s="2" t="s">
        <v>33</v>
      </c>
      <c r="V1693" s="2" t="s">
        <v>53</v>
      </c>
      <c r="W1693" s="2" t="s">
        <v>154</v>
      </c>
      <c r="X1693" s="2" t="s">
        <v>2709</v>
      </c>
      <c r="Y1693" s="2">
        <v>44870</v>
      </c>
      <c r="Z1693" s="10">
        <v>42031</v>
      </c>
      <c r="AA1693" s="14" t="str">
        <f>TEXT(Table1[[#This Row],[Order Date]],"mmmm")</f>
        <v>January</v>
      </c>
      <c r="AB1693" s="8" t="str">
        <f>TEXT(Table1[[#This Row],[Order Date]],"yyyy")</f>
        <v>2015</v>
      </c>
      <c r="AC1693" s="10">
        <v>42034</v>
      </c>
      <c r="AD1693" s="2">
        <v>-3.782</v>
      </c>
      <c r="AE1693" s="2">
        <v>13</v>
      </c>
      <c r="AF1693" s="2">
        <v>14.53</v>
      </c>
      <c r="AG1693" s="2">
        <v>86544</v>
      </c>
      <c r="AH1693" s="7" t="str">
        <f>IF(COUNTIF(Returns!$A$2:$A$1635,Orders!AG1693)&gt;0,"Returned","Not Returned")</f>
        <v>Not Returned</v>
      </c>
    </row>
    <row r="1694" spans="5:34" ht="12.75" customHeight="1" thickTop="1" thickBot="1">
      <c r="E1694" s="11">
        <v>20435</v>
      </c>
      <c r="F1694" s="12" t="s">
        <v>56</v>
      </c>
      <c r="G1694" s="12">
        <v>7.0000000000000007E-2</v>
      </c>
      <c r="H1694" s="12">
        <v>2.61</v>
      </c>
      <c r="I1694" s="12">
        <v>0.5</v>
      </c>
      <c r="J1694" s="12">
        <v>2980</v>
      </c>
      <c r="K1694" s="7" t="str">
        <f>IF(COUNTIF(Table1[Customer ID],Table1[[#This Row],[Customer ID]])&gt;1,"Repeat Customer","One-Time Customer")</f>
        <v>Repeat Customer</v>
      </c>
      <c r="L1694" s="12" t="s">
        <v>2708</v>
      </c>
      <c r="M1694" s="12" t="s">
        <v>49</v>
      </c>
      <c r="N1694" s="12" t="s">
        <v>28</v>
      </c>
      <c r="O1694" s="12" t="s">
        <v>29</v>
      </c>
      <c r="P1694" s="12" t="s">
        <v>134</v>
      </c>
      <c r="Q1694" s="12" t="s">
        <v>59</v>
      </c>
      <c r="R1694" s="12" t="s">
        <v>1138</v>
      </c>
      <c r="S1694" s="12">
        <v>0.39</v>
      </c>
      <c r="T1694" s="7">
        <f>Table1[[#This Row],[Profit]]/Table1[[#This Row],[Sales]]</f>
        <v>0.69</v>
      </c>
      <c r="U1694" s="12" t="s">
        <v>33</v>
      </c>
      <c r="V1694" s="12" t="s">
        <v>53</v>
      </c>
      <c r="W1694" s="12" t="s">
        <v>154</v>
      </c>
      <c r="X1694" s="12" t="s">
        <v>2709</v>
      </c>
      <c r="Y1694" s="12">
        <v>44870</v>
      </c>
      <c r="Z1694" s="13">
        <v>42060</v>
      </c>
      <c r="AA1694" s="14" t="str">
        <f>TEXT(Table1[[#This Row],[Order Date]],"mmmm")</f>
        <v>February</v>
      </c>
      <c r="AB1694" s="8" t="str">
        <f>TEXT(Table1[[#This Row],[Order Date]],"yyyy")</f>
        <v>2015</v>
      </c>
      <c r="AC1694" s="13">
        <v>42062</v>
      </c>
      <c r="AD1694" s="12">
        <v>10.798499999999999</v>
      </c>
      <c r="AE1694" s="12">
        <v>6</v>
      </c>
      <c r="AF1694" s="12">
        <v>15.65</v>
      </c>
      <c r="AG1694" s="12">
        <v>86547</v>
      </c>
      <c r="AH1694" s="7" t="str">
        <f>IF(COUNTIF(Returns!$A$2:$A$1635,Orders!AG1694)&gt;0,"Returned","Not Returned")</f>
        <v>Not Returned</v>
      </c>
    </row>
    <row r="1695" spans="5:34" ht="12.75" customHeight="1" thickTop="1" thickBot="1">
      <c r="E1695" s="9">
        <v>23110</v>
      </c>
      <c r="F1695" s="2" t="s">
        <v>106</v>
      </c>
      <c r="G1695" s="2">
        <v>0.04</v>
      </c>
      <c r="H1695" s="2">
        <v>2.88</v>
      </c>
      <c r="I1695" s="2">
        <v>1.01</v>
      </c>
      <c r="J1695" s="2">
        <v>2980</v>
      </c>
      <c r="K1695" s="7" t="str">
        <f>IF(COUNTIF(Table1[Customer ID],Table1[[#This Row],[Customer ID]])&gt;1,"Repeat Customer","One-Time Customer")</f>
        <v>Repeat Customer</v>
      </c>
      <c r="L1695" s="2" t="s">
        <v>2708</v>
      </c>
      <c r="M1695" s="2" t="s">
        <v>49</v>
      </c>
      <c r="N1695" s="2" t="s">
        <v>28</v>
      </c>
      <c r="O1695" s="2" t="s">
        <v>29</v>
      </c>
      <c r="P1695" s="2" t="s">
        <v>30</v>
      </c>
      <c r="Q1695" s="2" t="s">
        <v>31</v>
      </c>
      <c r="R1695" s="2" t="s">
        <v>794</v>
      </c>
      <c r="S1695" s="2">
        <v>0.55000000000000004</v>
      </c>
      <c r="T1695" s="7">
        <f>Table1[[#This Row],[Profit]]/Table1[[#This Row],[Sales]]</f>
        <v>0.13622230164403146</v>
      </c>
      <c r="U1695" s="2" t="s">
        <v>33</v>
      </c>
      <c r="V1695" s="2" t="s">
        <v>53</v>
      </c>
      <c r="W1695" s="2" t="s">
        <v>154</v>
      </c>
      <c r="X1695" s="2" t="s">
        <v>2709</v>
      </c>
      <c r="Y1695" s="2">
        <v>44870</v>
      </c>
      <c r="Z1695" s="10">
        <v>42154</v>
      </c>
      <c r="AA1695" s="14" t="str">
        <f>TEXT(Table1[[#This Row],[Order Date]],"mmmm")</f>
        <v>May</v>
      </c>
      <c r="AB1695" s="8" t="str">
        <f>TEXT(Table1[[#This Row],[Order Date]],"yyyy")</f>
        <v>2015</v>
      </c>
      <c r="AC1695" s="10">
        <v>42159</v>
      </c>
      <c r="AD1695" s="2">
        <v>15.246</v>
      </c>
      <c r="AE1695" s="2">
        <v>39</v>
      </c>
      <c r="AF1695" s="2">
        <v>111.92</v>
      </c>
      <c r="AG1695" s="2">
        <v>86548</v>
      </c>
      <c r="AH1695" s="7" t="str">
        <f>IF(COUNTIF(Returns!$A$2:$A$1635,Orders!AG1695)&gt;0,"Returned","Not Returned")</f>
        <v>Not Returned</v>
      </c>
    </row>
    <row r="1696" spans="5:34" ht="12.75" customHeight="1" thickTop="1" thickBot="1">
      <c r="E1696" s="11">
        <v>20816</v>
      </c>
      <c r="F1696" s="12" t="s">
        <v>47</v>
      </c>
      <c r="G1696" s="12">
        <v>0.09</v>
      </c>
      <c r="H1696" s="12">
        <v>100.98</v>
      </c>
      <c r="I1696" s="12">
        <v>35.840000000000003</v>
      </c>
      <c r="J1696" s="12">
        <v>2987</v>
      </c>
      <c r="K1696" s="7" t="str">
        <f>IF(COUNTIF(Table1[Customer ID],Table1[[#This Row],[Customer ID]])&gt;1,"Repeat Customer","One-Time Customer")</f>
        <v>Repeat Customer</v>
      </c>
      <c r="L1696" s="12" t="s">
        <v>2710</v>
      </c>
      <c r="M1696" s="12" t="s">
        <v>39</v>
      </c>
      <c r="N1696" s="12" t="s">
        <v>40</v>
      </c>
      <c r="O1696" s="12" t="s">
        <v>41</v>
      </c>
      <c r="P1696" s="12" t="s">
        <v>191</v>
      </c>
      <c r="Q1696" s="12" t="s">
        <v>121</v>
      </c>
      <c r="R1696" s="12" t="s">
        <v>260</v>
      </c>
      <c r="S1696" s="12">
        <v>0.62</v>
      </c>
      <c r="T1696" s="7">
        <f>Table1[[#This Row],[Profit]]/Table1[[#This Row],[Sales]]</f>
        <v>-6.0941671861583877E-2</v>
      </c>
      <c r="U1696" s="12" t="s">
        <v>33</v>
      </c>
      <c r="V1696" s="12" t="s">
        <v>61</v>
      </c>
      <c r="W1696" s="12" t="s">
        <v>330</v>
      </c>
      <c r="X1696" s="12" t="s">
        <v>2711</v>
      </c>
      <c r="Y1696" s="12">
        <v>50265</v>
      </c>
      <c r="Z1696" s="13">
        <v>42183</v>
      </c>
      <c r="AA1696" s="14" t="str">
        <f>TEXT(Table1[[#This Row],[Order Date]],"mmmm")</f>
        <v>June</v>
      </c>
      <c r="AB1696" s="8" t="str">
        <f>TEXT(Table1[[#This Row],[Order Date]],"yyyy")</f>
        <v>2015</v>
      </c>
      <c r="AC1696" s="13">
        <v>42183</v>
      </c>
      <c r="AD1696" s="12">
        <v>-103.624</v>
      </c>
      <c r="AE1696" s="12">
        <v>17</v>
      </c>
      <c r="AF1696" s="12">
        <v>1700.38</v>
      </c>
      <c r="AG1696" s="12">
        <v>91180</v>
      </c>
      <c r="AH1696" s="7" t="str">
        <f>IF(COUNTIF(Returns!$A$2:$A$1635,Orders!AG1696)&gt;0,"Returned","Not Returned")</f>
        <v>Not Returned</v>
      </c>
    </row>
    <row r="1697" spans="5:34" ht="12.75" customHeight="1" thickTop="1" thickBot="1">
      <c r="E1697" s="9">
        <v>20817</v>
      </c>
      <c r="F1697" s="2" t="s">
        <v>47</v>
      </c>
      <c r="G1697" s="2">
        <v>0.1</v>
      </c>
      <c r="H1697" s="2">
        <v>5.78</v>
      </c>
      <c r="I1697" s="2">
        <v>7.96</v>
      </c>
      <c r="J1697" s="2">
        <v>2987</v>
      </c>
      <c r="K1697" s="7" t="str">
        <f>IF(COUNTIF(Table1[Customer ID],Table1[[#This Row],[Customer ID]])&gt;1,"Repeat Customer","One-Time Customer")</f>
        <v>Repeat Customer</v>
      </c>
      <c r="L1697" s="2" t="s">
        <v>2710</v>
      </c>
      <c r="M1697" s="2" t="s">
        <v>49</v>
      </c>
      <c r="N1697" s="2" t="s">
        <v>40</v>
      </c>
      <c r="O1697" s="2" t="s">
        <v>29</v>
      </c>
      <c r="P1697" s="2" t="s">
        <v>93</v>
      </c>
      <c r="Q1697" s="2" t="s">
        <v>59</v>
      </c>
      <c r="R1697" s="2" t="s">
        <v>2712</v>
      </c>
      <c r="S1697" s="2">
        <v>0.36</v>
      </c>
      <c r="T1697" s="7">
        <f>Table1[[#This Row],[Profit]]/Table1[[#This Row],[Sales]]</f>
        <v>-1.6080088987764181</v>
      </c>
      <c r="U1697" s="2" t="s">
        <v>33</v>
      </c>
      <c r="V1697" s="2" t="s">
        <v>61</v>
      </c>
      <c r="W1697" s="2" t="s">
        <v>330</v>
      </c>
      <c r="X1697" s="2" t="s">
        <v>2711</v>
      </c>
      <c r="Y1697" s="2">
        <v>50265</v>
      </c>
      <c r="Z1697" s="10">
        <v>42183</v>
      </c>
      <c r="AA1697" s="14" t="str">
        <f>TEXT(Table1[[#This Row],[Order Date]],"mmmm")</f>
        <v>June</v>
      </c>
      <c r="AB1697" s="8" t="str">
        <f>TEXT(Table1[[#This Row],[Order Date]],"yyyy")</f>
        <v>2015</v>
      </c>
      <c r="AC1697" s="10">
        <v>42183</v>
      </c>
      <c r="AD1697" s="2">
        <v>-57.823999999999998</v>
      </c>
      <c r="AE1697" s="2">
        <v>6</v>
      </c>
      <c r="AF1697" s="2">
        <v>35.96</v>
      </c>
      <c r="AG1697" s="2">
        <v>91180</v>
      </c>
      <c r="AH1697" s="7" t="str">
        <f>IF(COUNTIF(Returns!$A$2:$A$1635,Orders!AG1697)&gt;0,"Returned","Not Returned")</f>
        <v>Not Returned</v>
      </c>
    </row>
    <row r="1698" spans="5:34" ht="12.75" customHeight="1" thickTop="1" thickBot="1">
      <c r="E1698" s="11">
        <v>22473</v>
      </c>
      <c r="F1698" s="12" t="s">
        <v>106</v>
      </c>
      <c r="G1698" s="12">
        <v>0.05</v>
      </c>
      <c r="H1698" s="12">
        <v>70.97</v>
      </c>
      <c r="I1698" s="12">
        <v>3.5</v>
      </c>
      <c r="J1698" s="12">
        <v>2991</v>
      </c>
      <c r="K1698" s="7" t="str">
        <f>IF(COUNTIF(Table1[Customer ID],Table1[[#This Row],[Customer ID]])&gt;1,"Repeat Customer","One-Time Customer")</f>
        <v>One-Time Customer</v>
      </c>
      <c r="L1698" s="12" t="s">
        <v>2713</v>
      </c>
      <c r="M1698" s="12" t="s">
        <v>49</v>
      </c>
      <c r="N1698" s="12" t="s">
        <v>40</v>
      </c>
      <c r="O1698" s="12" t="s">
        <v>29</v>
      </c>
      <c r="P1698" s="12" t="s">
        <v>257</v>
      </c>
      <c r="Q1698" s="12" t="s">
        <v>59</v>
      </c>
      <c r="R1698" s="12" t="s">
        <v>672</v>
      </c>
      <c r="S1698" s="12">
        <v>0.59</v>
      </c>
      <c r="T1698" s="7">
        <f>Table1[[#This Row],[Profit]]/Table1[[#This Row],[Sales]]</f>
        <v>0.1286672787626246</v>
      </c>
      <c r="U1698" s="12" t="s">
        <v>33</v>
      </c>
      <c r="V1698" s="12" t="s">
        <v>61</v>
      </c>
      <c r="W1698" s="12" t="s">
        <v>1858</v>
      </c>
      <c r="X1698" s="12" t="s">
        <v>2714</v>
      </c>
      <c r="Y1698" s="12">
        <v>53402</v>
      </c>
      <c r="Z1698" s="13">
        <v>42132</v>
      </c>
      <c r="AA1698" s="14" t="str">
        <f>TEXT(Table1[[#This Row],[Order Date]],"mmmm")</f>
        <v>May</v>
      </c>
      <c r="AB1698" s="8" t="str">
        <f>TEXT(Table1[[#This Row],[Order Date]],"yyyy")</f>
        <v>2015</v>
      </c>
      <c r="AC1698" s="13">
        <v>42137</v>
      </c>
      <c r="AD1698" s="12">
        <v>18.218000000000018</v>
      </c>
      <c r="AE1698" s="12">
        <v>2</v>
      </c>
      <c r="AF1698" s="12">
        <v>141.59</v>
      </c>
      <c r="AG1698" s="12">
        <v>91466</v>
      </c>
      <c r="AH1698" s="7" t="str">
        <f>IF(COUNTIF(Returns!$A$2:$A$1635,Orders!AG1698)&gt;0,"Returned","Not Returned")</f>
        <v>Not Returned</v>
      </c>
    </row>
    <row r="1699" spans="5:34" ht="12.75" customHeight="1" thickTop="1" thickBot="1">
      <c r="E1699" s="9">
        <v>22476</v>
      </c>
      <c r="F1699" s="2" t="s">
        <v>106</v>
      </c>
      <c r="G1699" s="2">
        <v>0</v>
      </c>
      <c r="H1699" s="2">
        <v>5.28</v>
      </c>
      <c r="I1699" s="2">
        <v>6.26</v>
      </c>
      <c r="J1699" s="2">
        <v>2992</v>
      </c>
      <c r="K1699" s="7" t="str">
        <f>IF(COUNTIF(Table1[Customer ID],Table1[[#This Row],[Customer ID]])&gt;1,"Repeat Customer","One-Time Customer")</f>
        <v>One-Time Customer</v>
      </c>
      <c r="L1699" s="2" t="s">
        <v>2715</v>
      </c>
      <c r="M1699" s="2" t="s">
        <v>49</v>
      </c>
      <c r="N1699" s="2" t="s">
        <v>40</v>
      </c>
      <c r="O1699" s="2" t="s">
        <v>29</v>
      </c>
      <c r="P1699" s="2" t="s">
        <v>93</v>
      </c>
      <c r="Q1699" s="2" t="s">
        <v>59</v>
      </c>
      <c r="R1699" s="2" t="s">
        <v>1363</v>
      </c>
      <c r="S1699" s="2">
        <v>0.4</v>
      </c>
      <c r="T1699" s="7">
        <f>Table1[[#This Row],[Profit]]/Table1[[#This Row],[Sales]]</f>
        <v>0.1234080275794141</v>
      </c>
      <c r="U1699" s="2" t="s">
        <v>33</v>
      </c>
      <c r="V1699" s="2" t="s">
        <v>61</v>
      </c>
      <c r="W1699" s="2" t="s">
        <v>1858</v>
      </c>
      <c r="X1699" s="2" t="s">
        <v>2716</v>
      </c>
      <c r="Y1699" s="2">
        <v>53081</v>
      </c>
      <c r="Z1699" s="10">
        <v>42132</v>
      </c>
      <c r="AA1699" s="14" t="str">
        <f>TEXT(Table1[[#This Row],[Order Date]],"mmmm")</f>
        <v>May</v>
      </c>
      <c r="AB1699" s="8" t="str">
        <f>TEXT(Table1[[#This Row],[Order Date]],"yyyy")</f>
        <v>2015</v>
      </c>
      <c r="AC1699" s="10">
        <v>42139</v>
      </c>
      <c r="AD1699" s="2">
        <v>25.058000000000035</v>
      </c>
      <c r="AE1699" s="2">
        <v>36</v>
      </c>
      <c r="AF1699" s="2">
        <v>203.05</v>
      </c>
      <c r="AG1699" s="2">
        <v>91466</v>
      </c>
      <c r="AH1699" s="7" t="str">
        <f>IF(COUNTIF(Returns!$A$2:$A$1635,Orders!AG1699)&gt;0,"Returned","Not Returned")</f>
        <v>Not Returned</v>
      </c>
    </row>
    <row r="1700" spans="5:34" ht="12.75" customHeight="1" thickTop="1" thickBot="1">
      <c r="E1700" s="11">
        <v>20891</v>
      </c>
      <c r="F1700" s="12" t="s">
        <v>37</v>
      </c>
      <c r="G1700" s="12">
        <v>0.03</v>
      </c>
      <c r="H1700" s="12">
        <v>10.98</v>
      </c>
      <c r="I1700" s="12">
        <v>3.37</v>
      </c>
      <c r="J1700" s="12">
        <v>2999</v>
      </c>
      <c r="K1700" s="7" t="str">
        <f>IF(COUNTIF(Table1[Customer ID],Table1[[#This Row],[Customer ID]])&gt;1,"Repeat Customer","One-Time Customer")</f>
        <v>One-Time Customer</v>
      </c>
      <c r="L1700" s="12" t="s">
        <v>2717</v>
      </c>
      <c r="M1700" s="12" t="s">
        <v>49</v>
      </c>
      <c r="N1700" s="12" t="s">
        <v>114</v>
      </c>
      <c r="O1700" s="12" t="s">
        <v>29</v>
      </c>
      <c r="P1700" s="12" t="s">
        <v>174</v>
      </c>
      <c r="Q1700" s="12" t="s">
        <v>51</v>
      </c>
      <c r="R1700" s="12" t="s">
        <v>225</v>
      </c>
      <c r="S1700" s="12">
        <v>0.56999999999999995</v>
      </c>
      <c r="T1700" s="7">
        <f>Table1[[#This Row],[Profit]]/Table1[[#This Row],[Sales]]</f>
        <v>0.21035771489588898</v>
      </c>
      <c r="U1700" s="12" t="s">
        <v>33</v>
      </c>
      <c r="V1700" s="12" t="s">
        <v>61</v>
      </c>
      <c r="W1700" s="12" t="s">
        <v>300</v>
      </c>
      <c r="X1700" s="12" t="s">
        <v>2718</v>
      </c>
      <c r="Y1700" s="12">
        <v>48237</v>
      </c>
      <c r="Z1700" s="13">
        <v>42104</v>
      </c>
      <c r="AA1700" s="14" t="str">
        <f>TEXT(Table1[[#This Row],[Order Date]],"mmmm")</f>
        <v>April</v>
      </c>
      <c r="AB1700" s="8" t="str">
        <f>TEXT(Table1[[#This Row],[Order Date]],"yyyy")</f>
        <v>2015</v>
      </c>
      <c r="AC1700" s="13">
        <v>42105</v>
      </c>
      <c r="AD1700" s="12">
        <v>11.82</v>
      </c>
      <c r="AE1700" s="12">
        <v>5</v>
      </c>
      <c r="AF1700" s="12">
        <v>56.19</v>
      </c>
      <c r="AG1700" s="12">
        <v>87041</v>
      </c>
      <c r="AH1700" s="7" t="str">
        <f>IF(COUNTIF(Returns!$A$2:$A$1635,Orders!AG1700)&gt;0,"Returned","Not Returned")</f>
        <v>Not Returned</v>
      </c>
    </row>
    <row r="1701" spans="5:34" ht="12.75" customHeight="1" thickTop="1" thickBot="1">
      <c r="E1701" s="9">
        <v>21499</v>
      </c>
      <c r="F1701" s="2" t="s">
        <v>106</v>
      </c>
      <c r="G1701" s="2">
        <v>0.01</v>
      </c>
      <c r="H1701" s="2">
        <v>10.14</v>
      </c>
      <c r="I1701" s="2">
        <v>2.27</v>
      </c>
      <c r="J1701" s="2">
        <v>3000</v>
      </c>
      <c r="K1701" s="7" t="str">
        <f>IF(COUNTIF(Table1[Customer ID],Table1[[#This Row],[Customer ID]])&gt;1,"Repeat Customer","One-Time Customer")</f>
        <v>One-Time Customer</v>
      </c>
      <c r="L1701" s="2" t="s">
        <v>2719</v>
      </c>
      <c r="M1701" s="2" t="s">
        <v>49</v>
      </c>
      <c r="N1701" s="2" t="s">
        <v>114</v>
      </c>
      <c r="O1701" s="2" t="s">
        <v>29</v>
      </c>
      <c r="P1701" s="2" t="s">
        <v>93</v>
      </c>
      <c r="Q1701" s="2" t="s">
        <v>31</v>
      </c>
      <c r="R1701" s="2" t="s">
        <v>270</v>
      </c>
      <c r="S1701" s="2">
        <v>0.36</v>
      </c>
      <c r="T1701" s="7">
        <f>Table1[[#This Row],[Profit]]/Table1[[#This Row],[Sales]]</f>
        <v>0.69</v>
      </c>
      <c r="U1701" s="2" t="s">
        <v>33</v>
      </c>
      <c r="V1701" s="2" t="s">
        <v>61</v>
      </c>
      <c r="W1701" s="2" t="s">
        <v>300</v>
      </c>
      <c r="X1701" s="2" t="s">
        <v>2720</v>
      </c>
      <c r="Y1701" s="2">
        <v>48342</v>
      </c>
      <c r="Z1701" s="10">
        <v>42030</v>
      </c>
      <c r="AA1701" s="14" t="str">
        <f>TEXT(Table1[[#This Row],[Order Date]],"mmmm")</f>
        <v>January</v>
      </c>
      <c r="AB1701" s="8" t="str">
        <f>TEXT(Table1[[#This Row],[Order Date]],"yyyy")</f>
        <v>2015</v>
      </c>
      <c r="AC1701" s="10">
        <v>42032</v>
      </c>
      <c r="AD1701" s="2">
        <v>28.151999999999997</v>
      </c>
      <c r="AE1701" s="2">
        <v>4</v>
      </c>
      <c r="AF1701" s="2">
        <v>40.799999999999997</v>
      </c>
      <c r="AG1701" s="2">
        <v>87042</v>
      </c>
      <c r="AH1701" s="7" t="str">
        <f>IF(COUNTIF(Returns!$A$2:$A$1635,Orders!AG1701)&gt;0,"Returned","Not Returned")</f>
        <v>Not Returned</v>
      </c>
    </row>
    <row r="1702" spans="5:34" ht="12.75" customHeight="1" thickTop="1" thickBot="1">
      <c r="E1702" s="11">
        <v>23836</v>
      </c>
      <c r="F1702" s="12" t="s">
        <v>37</v>
      </c>
      <c r="G1702" s="12">
        <v>0.03</v>
      </c>
      <c r="H1702" s="12">
        <v>5.4</v>
      </c>
      <c r="I1702" s="12">
        <v>7.78</v>
      </c>
      <c r="J1702" s="12">
        <v>3001</v>
      </c>
      <c r="K1702" s="7" t="str">
        <f>IF(COUNTIF(Table1[Customer ID],Table1[[#This Row],[Customer ID]])&gt;1,"Repeat Customer","One-Time Customer")</f>
        <v>One-Time Customer</v>
      </c>
      <c r="L1702" s="12" t="s">
        <v>2721</v>
      </c>
      <c r="M1702" s="12" t="s">
        <v>49</v>
      </c>
      <c r="N1702" s="12" t="s">
        <v>114</v>
      </c>
      <c r="O1702" s="12" t="s">
        <v>29</v>
      </c>
      <c r="P1702" s="12" t="s">
        <v>109</v>
      </c>
      <c r="Q1702" s="12" t="s">
        <v>59</v>
      </c>
      <c r="R1702" s="12" t="s">
        <v>310</v>
      </c>
      <c r="S1702" s="12">
        <v>0.37</v>
      </c>
      <c r="T1702" s="7">
        <f>Table1[[#This Row],[Profit]]/Table1[[#This Row],[Sales]]</f>
        <v>-2.0153049970306269</v>
      </c>
      <c r="U1702" s="12" t="s">
        <v>33</v>
      </c>
      <c r="V1702" s="12" t="s">
        <v>61</v>
      </c>
      <c r="W1702" s="12" t="s">
        <v>300</v>
      </c>
      <c r="X1702" s="12" t="s">
        <v>2722</v>
      </c>
      <c r="Y1702" s="12">
        <v>48060</v>
      </c>
      <c r="Z1702" s="13">
        <v>42080</v>
      </c>
      <c r="AA1702" s="14" t="str">
        <f>TEXT(Table1[[#This Row],[Order Date]],"mmmm")</f>
        <v>March</v>
      </c>
      <c r="AB1702" s="8" t="str">
        <f>TEXT(Table1[[#This Row],[Order Date]],"yyyy")</f>
        <v>2015</v>
      </c>
      <c r="AC1702" s="13">
        <v>42082</v>
      </c>
      <c r="AD1702" s="12">
        <v>-237.54400000000001</v>
      </c>
      <c r="AE1702" s="12">
        <v>21</v>
      </c>
      <c r="AF1702" s="12">
        <v>117.87</v>
      </c>
      <c r="AG1702" s="12">
        <v>87043</v>
      </c>
      <c r="AH1702" s="7" t="str">
        <f>IF(COUNTIF(Returns!$A$2:$A$1635,Orders!AG1702)&gt;0,"Returned","Not Returned")</f>
        <v>Not Returned</v>
      </c>
    </row>
    <row r="1703" spans="5:34" ht="12.75" customHeight="1" thickTop="1" thickBot="1">
      <c r="E1703" s="9">
        <v>25282</v>
      </c>
      <c r="F1703" s="2" t="s">
        <v>56</v>
      </c>
      <c r="G1703" s="2">
        <v>0.03</v>
      </c>
      <c r="H1703" s="2">
        <v>85.99</v>
      </c>
      <c r="I1703" s="2">
        <v>0.99</v>
      </c>
      <c r="J1703" s="2">
        <v>3003</v>
      </c>
      <c r="K1703" s="7" t="str">
        <f>IF(COUNTIF(Table1[Customer ID],Table1[[#This Row],[Customer ID]])&gt;1,"Repeat Customer","One-Time Customer")</f>
        <v>One-Time Customer</v>
      </c>
      <c r="L1703" s="2" t="s">
        <v>2723</v>
      </c>
      <c r="M1703" s="2" t="s">
        <v>49</v>
      </c>
      <c r="N1703" s="2" t="s">
        <v>40</v>
      </c>
      <c r="O1703" s="2" t="s">
        <v>77</v>
      </c>
      <c r="P1703" s="2" t="s">
        <v>78</v>
      </c>
      <c r="Q1703" s="2" t="s">
        <v>31</v>
      </c>
      <c r="R1703" s="2" t="s">
        <v>417</v>
      </c>
      <c r="S1703" s="2">
        <v>0.55000000000000004</v>
      </c>
      <c r="T1703" s="7">
        <f>Table1[[#This Row],[Profit]]/Table1[[#This Row],[Sales]]</f>
        <v>0.69</v>
      </c>
      <c r="U1703" s="2" t="s">
        <v>33</v>
      </c>
      <c r="V1703" s="2" t="s">
        <v>34</v>
      </c>
      <c r="W1703" s="2" t="s">
        <v>1741</v>
      </c>
      <c r="X1703" s="2" t="s">
        <v>2724</v>
      </c>
      <c r="Y1703" s="2">
        <v>83814</v>
      </c>
      <c r="Z1703" s="10">
        <v>42068</v>
      </c>
      <c r="AA1703" s="14" t="str">
        <f>TEXT(Table1[[#This Row],[Order Date]],"mmmm")</f>
        <v>March</v>
      </c>
      <c r="AB1703" s="8" t="str">
        <f>TEXT(Table1[[#This Row],[Order Date]],"yyyy")</f>
        <v>2015</v>
      </c>
      <c r="AC1703" s="10">
        <v>42069</v>
      </c>
      <c r="AD1703" s="2">
        <v>1037.1044999999999</v>
      </c>
      <c r="AE1703" s="2">
        <v>20</v>
      </c>
      <c r="AF1703" s="2">
        <v>1503.05</v>
      </c>
      <c r="AG1703" s="2">
        <v>91586</v>
      </c>
      <c r="AH1703" s="7" t="str">
        <f>IF(COUNTIF(Returns!$A$2:$A$1635,Orders!AG1703)&gt;0,"Returned","Not Returned")</f>
        <v>Not Returned</v>
      </c>
    </row>
    <row r="1704" spans="5:34" ht="12.75" customHeight="1" thickTop="1" thickBot="1">
      <c r="E1704" s="11">
        <v>7664</v>
      </c>
      <c r="F1704" s="12" t="s">
        <v>106</v>
      </c>
      <c r="G1704" s="12">
        <v>0.08</v>
      </c>
      <c r="H1704" s="12">
        <v>6.48</v>
      </c>
      <c r="I1704" s="12">
        <v>6.81</v>
      </c>
      <c r="J1704" s="12">
        <v>3004</v>
      </c>
      <c r="K1704" s="7" t="str">
        <f>IF(COUNTIF(Table1[Customer ID],Table1[[#This Row],[Customer ID]])&gt;1,"Repeat Customer","One-Time Customer")</f>
        <v>Repeat Customer</v>
      </c>
      <c r="L1704" s="12" t="s">
        <v>2725</v>
      </c>
      <c r="M1704" s="12" t="s">
        <v>49</v>
      </c>
      <c r="N1704" s="12" t="s">
        <v>28</v>
      </c>
      <c r="O1704" s="12" t="s">
        <v>29</v>
      </c>
      <c r="P1704" s="12" t="s">
        <v>93</v>
      </c>
      <c r="Q1704" s="12" t="s">
        <v>59</v>
      </c>
      <c r="R1704" s="12" t="s">
        <v>2726</v>
      </c>
      <c r="S1704" s="12">
        <v>0.36</v>
      </c>
      <c r="T1704" s="7">
        <f>Table1[[#This Row],[Profit]]/Table1[[#This Row],[Sales]]</f>
        <v>-0.2474040750137316</v>
      </c>
      <c r="U1704" s="12" t="s">
        <v>33</v>
      </c>
      <c r="V1704" s="12" t="s">
        <v>34</v>
      </c>
      <c r="W1704" s="12" t="s">
        <v>45</v>
      </c>
      <c r="X1704" s="12" t="s">
        <v>663</v>
      </c>
      <c r="Y1704" s="12">
        <v>90049</v>
      </c>
      <c r="Z1704" s="13">
        <v>42045</v>
      </c>
      <c r="AA1704" s="14" t="str">
        <f>TEXT(Table1[[#This Row],[Order Date]],"mmmm")</f>
        <v>February</v>
      </c>
      <c r="AB1704" s="8" t="str">
        <f>TEXT(Table1[[#This Row],[Order Date]],"yyyy")</f>
        <v>2015</v>
      </c>
      <c r="AC1704" s="13">
        <v>42050</v>
      </c>
      <c r="AD1704" s="12">
        <v>-94.59</v>
      </c>
      <c r="AE1704" s="12">
        <v>58</v>
      </c>
      <c r="AF1704" s="12">
        <v>382.33</v>
      </c>
      <c r="AG1704" s="12">
        <v>54949</v>
      </c>
      <c r="AH1704" s="7" t="str">
        <f>IF(COUNTIF(Returns!$A$2:$A$1635,Orders!AG1704)&gt;0,"Returned","Not Returned")</f>
        <v>Not Returned</v>
      </c>
    </row>
    <row r="1705" spans="5:34" ht="12.75" customHeight="1" thickTop="1" thickBot="1">
      <c r="E1705" s="9">
        <v>7665</v>
      </c>
      <c r="F1705" s="2" t="s">
        <v>106</v>
      </c>
      <c r="G1705" s="2">
        <v>0.09</v>
      </c>
      <c r="H1705" s="2">
        <v>20.98</v>
      </c>
      <c r="I1705" s="2">
        <v>53.03</v>
      </c>
      <c r="J1705" s="2">
        <v>3004</v>
      </c>
      <c r="K1705" s="7" t="str">
        <f>IF(COUNTIF(Table1[Customer ID],Table1[[#This Row],[Customer ID]])&gt;1,"Repeat Customer","One-Time Customer")</f>
        <v>Repeat Customer</v>
      </c>
      <c r="L1705" s="2" t="s">
        <v>2725</v>
      </c>
      <c r="M1705" s="2" t="s">
        <v>39</v>
      </c>
      <c r="N1705" s="2" t="s">
        <v>28</v>
      </c>
      <c r="O1705" s="2" t="s">
        <v>29</v>
      </c>
      <c r="P1705" s="2" t="s">
        <v>141</v>
      </c>
      <c r="Q1705" s="2" t="s">
        <v>43</v>
      </c>
      <c r="R1705" s="2" t="s">
        <v>617</v>
      </c>
      <c r="S1705" s="2">
        <v>0.78</v>
      </c>
      <c r="T1705" s="7">
        <f>Table1[[#This Row],[Profit]]/Table1[[#This Row],[Sales]]</f>
        <v>-0.82370096183505792</v>
      </c>
      <c r="U1705" s="2" t="s">
        <v>33</v>
      </c>
      <c r="V1705" s="2" t="s">
        <v>34</v>
      </c>
      <c r="W1705" s="2" t="s">
        <v>45</v>
      </c>
      <c r="X1705" s="2" t="s">
        <v>663</v>
      </c>
      <c r="Y1705" s="2">
        <v>90049</v>
      </c>
      <c r="Z1705" s="10">
        <v>42045</v>
      </c>
      <c r="AA1705" s="14" t="str">
        <f>TEXT(Table1[[#This Row],[Order Date]],"mmmm")</f>
        <v>February</v>
      </c>
      <c r="AB1705" s="8" t="str">
        <f>TEXT(Table1[[#This Row],[Order Date]],"yyyy")</f>
        <v>2015</v>
      </c>
      <c r="AC1705" s="10">
        <v>42052</v>
      </c>
      <c r="AD1705" s="2">
        <v>-293.74</v>
      </c>
      <c r="AE1705" s="2">
        <v>13</v>
      </c>
      <c r="AF1705" s="2">
        <v>356.61</v>
      </c>
      <c r="AG1705" s="2">
        <v>54949</v>
      </c>
      <c r="AH1705" s="7" t="str">
        <f>IF(COUNTIF(Returns!$A$2:$A$1635,Orders!AG1705)&gt;0,"Returned","Not Returned")</f>
        <v>Not Returned</v>
      </c>
    </row>
    <row r="1706" spans="5:34" ht="12.75" customHeight="1" thickTop="1" thickBot="1">
      <c r="E1706" s="11">
        <v>23295</v>
      </c>
      <c r="F1706" s="12" t="s">
        <v>47</v>
      </c>
      <c r="G1706" s="12">
        <v>0.05</v>
      </c>
      <c r="H1706" s="12">
        <v>122.99</v>
      </c>
      <c r="I1706" s="12">
        <v>19.989999999999998</v>
      </c>
      <c r="J1706" s="12">
        <v>3005</v>
      </c>
      <c r="K1706" s="7" t="str">
        <f>IF(COUNTIF(Table1[Customer ID],Table1[[#This Row],[Customer ID]])&gt;1,"Repeat Customer","One-Time Customer")</f>
        <v>One-Time Customer</v>
      </c>
      <c r="L1706" s="12" t="s">
        <v>2727</v>
      </c>
      <c r="M1706" s="12" t="s">
        <v>27</v>
      </c>
      <c r="N1706" s="12" t="s">
        <v>28</v>
      </c>
      <c r="O1706" s="12" t="s">
        <v>29</v>
      </c>
      <c r="P1706" s="12" t="s">
        <v>109</v>
      </c>
      <c r="Q1706" s="12" t="s">
        <v>59</v>
      </c>
      <c r="R1706" s="12" t="s">
        <v>2243</v>
      </c>
      <c r="S1706" s="12">
        <v>0.37</v>
      </c>
      <c r="T1706" s="7">
        <f>Table1[[#This Row],[Profit]]/Table1[[#This Row],[Sales]]</f>
        <v>0.68999999999999984</v>
      </c>
      <c r="U1706" s="12" t="s">
        <v>33</v>
      </c>
      <c r="V1706" s="12" t="s">
        <v>34</v>
      </c>
      <c r="W1706" s="12" t="s">
        <v>1741</v>
      </c>
      <c r="X1706" s="12" t="s">
        <v>2724</v>
      </c>
      <c r="Y1706" s="12">
        <v>83814</v>
      </c>
      <c r="Z1706" s="13">
        <v>42163</v>
      </c>
      <c r="AA1706" s="14" t="str">
        <f>TEXT(Table1[[#This Row],[Order Date]],"mmmm")</f>
        <v>June</v>
      </c>
      <c r="AB1706" s="8" t="str">
        <f>TEXT(Table1[[#This Row],[Order Date]],"yyyy")</f>
        <v>2015</v>
      </c>
      <c r="AC1706" s="13">
        <v>42166</v>
      </c>
      <c r="AD1706" s="12">
        <v>1039.7540999999999</v>
      </c>
      <c r="AE1706" s="12">
        <v>12</v>
      </c>
      <c r="AF1706" s="12">
        <v>1506.89</v>
      </c>
      <c r="AG1706" s="12">
        <v>91389</v>
      </c>
      <c r="AH1706" s="7" t="str">
        <f>IF(COUNTIF(Returns!$A$2:$A$1635,Orders!AG1706)&gt;0,"Returned","Not Returned")</f>
        <v>Not Returned</v>
      </c>
    </row>
    <row r="1707" spans="5:34" ht="12.75" customHeight="1" thickTop="1" thickBot="1">
      <c r="E1707" s="9">
        <v>25664</v>
      </c>
      <c r="F1707" s="2" t="s">
        <v>106</v>
      </c>
      <c r="G1707" s="2">
        <v>0.08</v>
      </c>
      <c r="H1707" s="2">
        <v>6.48</v>
      </c>
      <c r="I1707" s="2">
        <v>6.81</v>
      </c>
      <c r="J1707" s="2">
        <v>3006</v>
      </c>
      <c r="K1707" s="7" t="str">
        <f>IF(COUNTIF(Table1[Customer ID],Table1[[#This Row],[Customer ID]])&gt;1,"Repeat Customer","One-Time Customer")</f>
        <v>Repeat Customer</v>
      </c>
      <c r="L1707" s="2" t="s">
        <v>2728</v>
      </c>
      <c r="M1707" s="2" t="s">
        <v>49</v>
      </c>
      <c r="N1707" s="2" t="s">
        <v>28</v>
      </c>
      <c r="O1707" s="2" t="s">
        <v>29</v>
      </c>
      <c r="P1707" s="2" t="s">
        <v>93</v>
      </c>
      <c r="Q1707" s="2" t="s">
        <v>59</v>
      </c>
      <c r="R1707" s="2" t="s">
        <v>2726</v>
      </c>
      <c r="S1707" s="2">
        <v>0.36</v>
      </c>
      <c r="T1707" s="7">
        <f>Table1[[#This Row],[Profit]]/Table1[[#This Row],[Sales]]</f>
        <v>-0.53295915050384657</v>
      </c>
      <c r="U1707" s="2" t="s">
        <v>33</v>
      </c>
      <c r="V1707" s="2" t="s">
        <v>34</v>
      </c>
      <c r="W1707" s="2" t="s">
        <v>1741</v>
      </c>
      <c r="X1707" s="2" t="s">
        <v>2729</v>
      </c>
      <c r="Y1707" s="2">
        <v>83402</v>
      </c>
      <c r="Z1707" s="10">
        <v>42045</v>
      </c>
      <c r="AA1707" s="14" t="str">
        <f>TEXT(Table1[[#This Row],[Order Date]],"mmmm")</f>
        <v>February</v>
      </c>
      <c r="AB1707" s="8" t="str">
        <f>TEXT(Table1[[#This Row],[Order Date]],"yyyy")</f>
        <v>2015</v>
      </c>
      <c r="AC1707" s="10">
        <v>42050</v>
      </c>
      <c r="AD1707" s="2">
        <v>-49.186800000000005</v>
      </c>
      <c r="AE1707" s="2">
        <v>14</v>
      </c>
      <c r="AF1707" s="2">
        <v>92.29</v>
      </c>
      <c r="AG1707" s="2">
        <v>91388</v>
      </c>
      <c r="AH1707" s="7" t="str">
        <f>IF(COUNTIF(Returns!$A$2:$A$1635,Orders!AG1707)&gt;0,"Returned","Not Returned")</f>
        <v>Not Returned</v>
      </c>
    </row>
    <row r="1708" spans="5:34" ht="12.75" customHeight="1" thickTop="1" thickBot="1">
      <c r="E1708" s="11">
        <v>25665</v>
      </c>
      <c r="F1708" s="12" t="s">
        <v>106</v>
      </c>
      <c r="G1708" s="12">
        <v>0.09</v>
      </c>
      <c r="H1708" s="12">
        <v>20.98</v>
      </c>
      <c r="I1708" s="12">
        <v>53.03</v>
      </c>
      <c r="J1708" s="12">
        <v>3006</v>
      </c>
      <c r="K1708" s="7" t="str">
        <f>IF(COUNTIF(Table1[Customer ID],Table1[[#This Row],[Customer ID]])&gt;1,"Repeat Customer","One-Time Customer")</f>
        <v>Repeat Customer</v>
      </c>
      <c r="L1708" s="12" t="s">
        <v>2728</v>
      </c>
      <c r="M1708" s="12" t="s">
        <v>39</v>
      </c>
      <c r="N1708" s="12" t="s">
        <v>28</v>
      </c>
      <c r="O1708" s="12" t="s">
        <v>29</v>
      </c>
      <c r="P1708" s="12" t="s">
        <v>141</v>
      </c>
      <c r="Q1708" s="12" t="s">
        <v>43</v>
      </c>
      <c r="R1708" s="12" t="s">
        <v>617</v>
      </c>
      <c r="S1708" s="12">
        <v>0.78</v>
      </c>
      <c r="T1708" s="7">
        <f>Table1[[#This Row],[Profit]]/Table1[[#This Row],[Sales]]</f>
        <v>-1.8561769352290678</v>
      </c>
      <c r="U1708" s="12" t="s">
        <v>33</v>
      </c>
      <c r="V1708" s="12" t="s">
        <v>34</v>
      </c>
      <c r="W1708" s="12" t="s">
        <v>1741</v>
      </c>
      <c r="X1708" s="12" t="s">
        <v>2729</v>
      </c>
      <c r="Y1708" s="12">
        <v>83402</v>
      </c>
      <c r="Z1708" s="13">
        <v>42045</v>
      </c>
      <c r="AA1708" s="14" t="str">
        <f>TEXT(Table1[[#This Row],[Order Date]],"mmmm")</f>
        <v>February</v>
      </c>
      <c r="AB1708" s="8" t="str">
        <f>TEXT(Table1[[#This Row],[Order Date]],"yyyy")</f>
        <v>2015</v>
      </c>
      <c r="AC1708" s="13">
        <v>42052</v>
      </c>
      <c r="AD1708" s="12">
        <v>-152.7448</v>
      </c>
      <c r="AE1708" s="12">
        <v>3</v>
      </c>
      <c r="AF1708" s="12">
        <v>82.29</v>
      </c>
      <c r="AG1708" s="12">
        <v>91388</v>
      </c>
      <c r="AH1708" s="7" t="str">
        <f>IF(COUNTIF(Returns!$A$2:$A$1635,Orders!AG1708)&gt;0,"Returned","Not Returned")</f>
        <v>Not Returned</v>
      </c>
    </row>
    <row r="1709" spans="5:34" ht="12.75" customHeight="1" thickTop="1" thickBot="1">
      <c r="E1709" s="9">
        <v>23627</v>
      </c>
      <c r="F1709" s="2" t="s">
        <v>47</v>
      </c>
      <c r="G1709" s="2">
        <v>0.05</v>
      </c>
      <c r="H1709" s="2">
        <v>9.99</v>
      </c>
      <c r="I1709" s="2">
        <v>4.78</v>
      </c>
      <c r="J1709" s="2">
        <v>3008</v>
      </c>
      <c r="K1709" s="7" t="str">
        <f>IF(COUNTIF(Table1[Customer ID],Table1[[#This Row],[Customer ID]])&gt;1,"Repeat Customer","One-Time Customer")</f>
        <v>Repeat Customer</v>
      </c>
      <c r="L1709" s="2" t="s">
        <v>2730</v>
      </c>
      <c r="M1709" s="2" t="s">
        <v>49</v>
      </c>
      <c r="N1709" s="2" t="s">
        <v>40</v>
      </c>
      <c r="O1709" s="2" t="s">
        <v>29</v>
      </c>
      <c r="P1709" s="2" t="s">
        <v>93</v>
      </c>
      <c r="Q1709" s="2" t="s">
        <v>59</v>
      </c>
      <c r="R1709" s="2" t="s">
        <v>1811</v>
      </c>
      <c r="S1709" s="2">
        <v>0.4</v>
      </c>
      <c r="T1709" s="7">
        <f>Table1[[#This Row],[Profit]]/Table1[[#This Row],[Sales]]</f>
        <v>0.20307813345134482</v>
      </c>
      <c r="U1709" s="2" t="s">
        <v>33</v>
      </c>
      <c r="V1709" s="2" t="s">
        <v>61</v>
      </c>
      <c r="W1709" s="2" t="s">
        <v>62</v>
      </c>
      <c r="X1709" s="2" t="s">
        <v>2731</v>
      </c>
      <c r="Y1709" s="2">
        <v>55343</v>
      </c>
      <c r="Z1709" s="10">
        <v>42069</v>
      </c>
      <c r="AA1709" s="14" t="str">
        <f>TEXT(Table1[[#This Row],[Order Date]],"mmmm")</f>
        <v>March</v>
      </c>
      <c r="AB1709" s="8" t="str">
        <f>TEXT(Table1[[#This Row],[Order Date]],"yyyy")</f>
        <v>2015</v>
      </c>
      <c r="AC1709" s="10">
        <v>42070</v>
      </c>
      <c r="AD1709" s="2">
        <v>41.3</v>
      </c>
      <c r="AE1709" s="2">
        <v>20</v>
      </c>
      <c r="AF1709" s="2">
        <v>203.37</v>
      </c>
      <c r="AG1709" s="2">
        <v>89414</v>
      </c>
      <c r="AH1709" s="7" t="str">
        <f>IF(COUNTIF(Returns!$A$2:$A$1635,Orders!AG1709)&gt;0,"Returned","Not Returned")</f>
        <v>Not Returned</v>
      </c>
    </row>
    <row r="1710" spans="5:34" ht="12.75" customHeight="1" thickTop="1" thickBot="1">
      <c r="E1710" s="11">
        <v>24908</v>
      </c>
      <c r="F1710" s="12" t="s">
        <v>25</v>
      </c>
      <c r="G1710" s="12">
        <v>0.01</v>
      </c>
      <c r="H1710" s="12">
        <v>12.28</v>
      </c>
      <c r="I1710" s="12">
        <v>6.47</v>
      </c>
      <c r="J1710" s="12">
        <v>3008</v>
      </c>
      <c r="K1710" s="7" t="str">
        <f>IF(COUNTIF(Table1[Customer ID],Table1[[#This Row],[Customer ID]])&gt;1,"Repeat Customer","One-Time Customer")</f>
        <v>Repeat Customer</v>
      </c>
      <c r="L1710" s="12" t="s">
        <v>2730</v>
      </c>
      <c r="M1710" s="12" t="s">
        <v>49</v>
      </c>
      <c r="N1710" s="12" t="s">
        <v>40</v>
      </c>
      <c r="O1710" s="12" t="s">
        <v>29</v>
      </c>
      <c r="P1710" s="12" t="s">
        <v>93</v>
      </c>
      <c r="Q1710" s="12" t="s">
        <v>59</v>
      </c>
      <c r="R1710" s="12" t="s">
        <v>2732</v>
      </c>
      <c r="S1710" s="12">
        <v>0.38</v>
      </c>
      <c r="T1710" s="7">
        <f>Table1[[#This Row],[Profit]]/Table1[[#This Row],[Sales]]</f>
        <v>0.29634009709946468</v>
      </c>
      <c r="U1710" s="12" t="s">
        <v>33</v>
      </c>
      <c r="V1710" s="12" t="s">
        <v>61</v>
      </c>
      <c r="W1710" s="12" t="s">
        <v>62</v>
      </c>
      <c r="X1710" s="12" t="s">
        <v>2731</v>
      </c>
      <c r="Y1710" s="12">
        <v>55343</v>
      </c>
      <c r="Z1710" s="13">
        <v>42166</v>
      </c>
      <c r="AA1710" s="14" t="str">
        <f>TEXT(Table1[[#This Row],[Order Date]],"mmmm")</f>
        <v>June</v>
      </c>
      <c r="AB1710" s="8" t="str">
        <f>TEXT(Table1[[#This Row],[Order Date]],"yyyy")</f>
        <v>2015</v>
      </c>
      <c r="AC1710" s="13">
        <v>42167</v>
      </c>
      <c r="AD1710" s="12">
        <v>47.61</v>
      </c>
      <c r="AE1710" s="12">
        <v>12</v>
      </c>
      <c r="AF1710" s="12">
        <v>160.66</v>
      </c>
      <c r="AG1710" s="12">
        <v>89415</v>
      </c>
      <c r="AH1710" s="7" t="str">
        <f>IF(COUNTIF(Returns!$A$2:$A$1635,Orders!AG1710)&gt;0,"Returned","Not Returned")</f>
        <v>Not Returned</v>
      </c>
    </row>
    <row r="1711" spans="5:34" ht="12.75" customHeight="1" thickTop="1" thickBot="1">
      <c r="E1711" s="9">
        <v>7898</v>
      </c>
      <c r="F1711" s="2" t="s">
        <v>47</v>
      </c>
      <c r="G1711" s="2">
        <v>0.03</v>
      </c>
      <c r="H1711" s="2">
        <v>5.98</v>
      </c>
      <c r="I1711" s="2">
        <v>5.35</v>
      </c>
      <c r="J1711" s="2">
        <v>3011</v>
      </c>
      <c r="K1711" s="7" t="str">
        <f>IF(COUNTIF(Table1[Customer ID],Table1[[#This Row],[Customer ID]])&gt;1,"Repeat Customer","One-Time Customer")</f>
        <v>Repeat Customer</v>
      </c>
      <c r="L1711" s="2" t="s">
        <v>2733</v>
      </c>
      <c r="M1711" s="2" t="s">
        <v>49</v>
      </c>
      <c r="N1711" s="2" t="s">
        <v>28</v>
      </c>
      <c r="O1711" s="2" t="s">
        <v>29</v>
      </c>
      <c r="P1711" s="2" t="s">
        <v>93</v>
      </c>
      <c r="Q1711" s="2" t="s">
        <v>59</v>
      </c>
      <c r="R1711" s="2" t="s">
        <v>1437</v>
      </c>
      <c r="S1711" s="2">
        <v>0.4</v>
      </c>
      <c r="T1711" s="7">
        <f>Table1[[#This Row],[Profit]]/Table1[[#This Row],[Sales]]</f>
        <v>-0.21946208442286141</v>
      </c>
      <c r="U1711" s="2" t="s">
        <v>33</v>
      </c>
      <c r="V1711" s="2" t="s">
        <v>53</v>
      </c>
      <c r="W1711" s="2" t="s">
        <v>193</v>
      </c>
      <c r="X1711" s="2" t="s">
        <v>194</v>
      </c>
      <c r="Y1711" s="2">
        <v>2113</v>
      </c>
      <c r="Z1711" s="10">
        <v>42152</v>
      </c>
      <c r="AA1711" s="14" t="str">
        <f>TEXT(Table1[[#This Row],[Order Date]],"mmmm")</f>
        <v>May</v>
      </c>
      <c r="AB1711" s="8" t="str">
        <f>TEXT(Table1[[#This Row],[Order Date]],"yyyy")</f>
        <v>2015</v>
      </c>
      <c r="AC1711" s="10">
        <v>42153</v>
      </c>
      <c r="AD1711" s="2">
        <v>-23.5</v>
      </c>
      <c r="AE1711" s="2">
        <v>16</v>
      </c>
      <c r="AF1711" s="2">
        <v>107.08</v>
      </c>
      <c r="AG1711" s="2">
        <v>56486</v>
      </c>
      <c r="AH1711" s="7" t="str">
        <f>IF(COUNTIF(Returns!$A$2:$A$1635,Orders!AG1711)&gt;0,"Returned","Not Returned")</f>
        <v>Not Returned</v>
      </c>
    </row>
    <row r="1712" spans="5:34" ht="12.75" customHeight="1" thickTop="1" thickBot="1">
      <c r="E1712" s="11">
        <v>1041</v>
      </c>
      <c r="F1712" s="12" t="s">
        <v>47</v>
      </c>
      <c r="G1712" s="12">
        <v>0.03</v>
      </c>
      <c r="H1712" s="12">
        <v>300.64999999999998</v>
      </c>
      <c r="I1712" s="12">
        <v>24.49</v>
      </c>
      <c r="J1712" s="12">
        <v>3011</v>
      </c>
      <c r="K1712" s="7" t="str">
        <f>IF(COUNTIF(Table1[Customer ID],Table1[[#This Row],[Customer ID]])&gt;1,"Repeat Customer","One-Time Customer")</f>
        <v>Repeat Customer</v>
      </c>
      <c r="L1712" s="12" t="s">
        <v>2733</v>
      </c>
      <c r="M1712" s="12" t="s">
        <v>49</v>
      </c>
      <c r="N1712" s="12" t="s">
        <v>28</v>
      </c>
      <c r="O1712" s="12" t="s">
        <v>29</v>
      </c>
      <c r="P1712" s="12" t="s">
        <v>257</v>
      </c>
      <c r="Q1712" s="12" t="s">
        <v>236</v>
      </c>
      <c r="R1712" s="12" t="s">
        <v>2734</v>
      </c>
      <c r="S1712" s="12">
        <v>0.52</v>
      </c>
      <c r="T1712" s="7">
        <f>Table1[[#This Row],[Profit]]/Table1[[#This Row],[Sales]]</f>
        <v>0.13214170168132164</v>
      </c>
      <c r="U1712" s="12" t="s">
        <v>33</v>
      </c>
      <c r="V1712" s="12" t="s">
        <v>53</v>
      </c>
      <c r="W1712" s="12" t="s">
        <v>193</v>
      </c>
      <c r="X1712" s="12" t="s">
        <v>194</v>
      </c>
      <c r="Y1712" s="12">
        <v>2113</v>
      </c>
      <c r="Z1712" s="13">
        <v>42122</v>
      </c>
      <c r="AA1712" s="14" t="str">
        <f>TEXT(Table1[[#This Row],[Order Date]],"mmmm")</f>
        <v>April</v>
      </c>
      <c r="AB1712" s="8" t="str">
        <f>TEXT(Table1[[#This Row],[Order Date]],"yyyy")</f>
        <v>2015</v>
      </c>
      <c r="AC1712" s="13">
        <v>42124</v>
      </c>
      <c r="AD1712" s="12">
        <v>1282.4959999999999</v>
      </c>
      <c r="AE1712" s="12">
        <v>32</v>
      </c>
      <c r="AF1712" s="12">
        <v>9705.4599999999991</v>
      </c>
      <c r="AG1712" s="12">
        <v>7623</v>
      </c>
      <c r="AH1712" s="7" t="str">
        <f>IF(COUNTIF(Returns!$A$2:$A$1635,Orders!AG1712)&gt;0,"Returned","Not Returned")</f>
        <v>Not Returned</v>
      </c>
    </row>
    <row r="1713" spans="5:34" ht="12.75" customHeight="1" thickTop="1" thickBot="1">
      <c r="E1713" s="9">
        <v>1042</v>
      </c>
      <c r="F1713" s="2" t="s">
        <v>47</v>
      </c>
      <c r="G1713" s="2">
        <v>0.06</v>
      </c>
      <c r="H1713" s="2">
        <v>49.99</v>
      </c>
      <c r="I1713" s="2">
        <v>19.989999999999998</v>
      </c>
      <c r="J1713" s="2">
        <v>3011</v>
      </c>
      <c r="K1713" s="7" t="str">
        <f>IF(COUNTIF(Table1[Customer ID],Table1[[#This Row],[Customer ID]])&gt;1,"Repeat Customer","One-Time Customer")</f>
        <v>Repeat Customer</v>
      </c>
      <c r="L1713" s="2" t="s">
        <v>2733</v>
      </c>
      <c r="M1713" s="2" t="s">
        <v>49</v>
      </c>
      <c r="N1713" s="2" t="s">
        <v>28</v>
      </c>
      <c r="O1713" s="2" t="s">
        <v>77</v>
      </c>
      <c r="P1713" s="2" t="s">
        <v>180</v>
      </c>
      <c r="Q1713" s="2" t="s">
        <v>59</v>
      </c>
      <c r="R1713" s="2" t="s">
        <v>1731</v>
      </c>
      <c r="S1713" s="2">
        <v>0.45</v>
      </c>
      <c r="T1713" s="7">
        <f>Table1[[#This Row],[Profit]]/Table1[[#This Row],[Sales]]</f>
        <v>5.2963165965623209E-3</v>
      </c>
      <c r="U1713" s="2" t="s">
        <v>33</v>
      </c>
      <c r="V1713" s="2" t="s">
        <v>53</v>
      </c>
      <c r="W1713" s="2" t="s">
        <v>193</v>
      </c>
      <c r="X1713" s="2" t="s">
        <v>194</v>
      </c>
      <c r="Y1713" s="2">
        <v>2113</v>
      </c>
      <c r="Z1713" s="10">
        <v>42122</v>
      </c>
      <c r="AA1713" s="14" t="str">
        <f>TEXT(Table1[[#This Row],[Order Date]],"mmmm")</f>
        <v>April</v>
      </c>
      <c r="AB1713" s="8" t="str">
        <f>TEXT(Table1[[#This Row],[Order Date]],"yyyy")</f>
        <v>2015</v>
      </c>
      <c r="AC1713" s="10">
        <v>42124</v>
      </c>
      <c r="AD1713" s="2">
        <v>17.2</v>
      </c>
      <c r="AE1713" s="2">
        <v>67</v>
      </c>
      <c r="AF1713" s="2">
        <v>3247.54</v>
      </c>
      <c r="AG1713" s="2">
        <v>7623</v>
      </c>
      <c r="AH1713" s="7" t="str">
        <f>IF(COUNTIF(Returns!$A$2:$A$1635,Orders!AG1713)&gt;0,"Returned","Not Returned")</f>
        <v>Not Returned</v>
      </c>
    </row>
    <row r="1714" spans="5:34" ht="12.75" customHeight="1" thickTop="1" thickBot="1">
      <c r="E1714" s="11">
        <v>1043</v>
      </c>
      <c r="F1714" s="12" t="s">
        <v>47</v>
      </c>
      <c r="G1714" s="12">
        <v>0.1</v>
      </c>
      <c r="H1714" s="12">
        <v>104.85</v>
      </c>
      <c r="I1714" s="12">
        <v>4.6500000000000004</v>
      </c>
      <c r="J1714" s="12">
        <v>3011</v>
      </c>
      <c r="K1714" s="7" t="str">
        <f>IF(COUNTIF(Table1[Customer ID],Table1[[#This Row],[Customer ID]])&gt;1,"Repeat Customer","One-Time Customer")</f>
        <v>Repeat Customer</v>
      </c>
      <c r="L1714" s="12" t="s">
        <v>2733</v>
      </c>
      <c r="M1714" s="12" t="s">
        <v>49</v>
      </c>
      <c r="N1714" s="12" t="s">
        <v>28</v>
      </c>
      <c r="O1714" s="12" t="s">
        <v>29</v>
      </c>
      <c r="P1714" s="12" t="s">
        <v>93</v>
      </c>
      <c r="Q1714" s="12" t="s">
        <v>59</v>
      </c>
      <c r="R1714" s="12" t="s">
        <v>2735</v>
      </c>
      <c r="S1714" s="12">
        <v>0.37</v>
      </c>
      <c r="T1714" s="7">
        <f>Table1[[#This Row],[Profit]]/Table1[[#This Row],[Sales]]</f>
        <v>0.21210791329534648</v>
      </c>
      <c r="U1714" s="12" t="s">
        <v>33</v>
      </c>
      <c r="V1714" s="12" t="s">
        <v>53</v>
      </c>
      <c r="W1714" s="12" t="s">
        <v>193</v>
      </c>
      <c r="X1714" s="12" t="s">
        <v>194</v>
      </c>
      <c r="Y1714" s="12">
        <v>2113</v>
      </c>
      <c r="Z1714" s="13">
        <v>42122</v>
      </c>
      <c r="AA1714" s="14" t="str">
        <f>TEXT(Table1[[#This Row],[Order Date]],"mmmm")</f>
        <v>April</v>
      </c>
      <c r="AB1714" s="8" t="str">
        <f>TEXT(Table1[[#This Row],[Order Date]],"yyyy")</f>
        <v>2015</v>
      </c>
      <c r="AC1714" s="13">
        <v>42123</v>
      </c>
      <c r="AD1714" s="12">
        <v>1184.1200000000001</v>
      </c>
      <c r="AE1714" s="12">
        <v>58</v>
      </c>
      <c r="AF1714" s="12">
        <v>5582.63</v>
      </c>
      <c r="AG1714" s="12">
        <v>7623</v>
      </c>
      <c r="AH1714" s="7" t="str">
        <f>IF(COUNTIF(Returns!$A$2:$A$1635,Orders!AG1714)&gt;0,"Returned","Not Returned")</f>
        <v>Not Returned</v>
      </c>
    </row>
    <row r="1715" spans="5:34" ht="12.75" customHeight="1" thickTop="1" thickBot="1">
      <c r="E1715" s="9">
        <v>19041</v>
      </c>
      <c r="F1715" s="2" t="s">
        <v>47</v>
      </c>
      <c r="G1715" s="2">
        <v>0.03</v>
      </c>
      <c r="H1715" s="2">
        <v>300.64999999999998</v>
      </c>
      <c r="I1715" s="2">
        <v>24.49</v>
      </c>
      <c r="J1715" s="2">
        <v>3012</v>
      </c>
      <c r="K1715" s="7" t="str">
        <f>IF(COUNTIF(Table1[Customer ID],Table1[[#This Row],[Customer ID]])&gt;1,"Repeat Customer","One-Time Customer")</f>
        <v>Repeat Customer</v>
      </c>
      <c r="L1715" s="2" t="s">
        <v>2736</v>
      </c>
      <c r="M1715" s="2" t="s">
        <v>49</v>
      </c>
      <c r="N1715" s="2" t="s">
        <v>28</v>
      </c>
      <c r="O1715" s="2" t="s">
        <v>29</v>
      </c>
      <c r="P1715" s="2" t="s">
        <v>257</v>
      </c>
      <c r="Q1715" s="2" t="s">
        <v>236</v>
      </c>
      <c r="R1715" s="2" t="s">
        <v>2734</v>
      </c>
      <c r="S1715" s="2">
        <v>0.52</v>
      </c>
      <c r="T1715" s="7">
        <f>Table1[[#This Row],[Profit]]/Table1[[#This Row],[Sales]]</f>
        <v>0.60785308033432783</v>
      </c>
      <c r="U1715" s="2" t="s">
        <v>33</v>
      </c>
      <c r="V1715" s="2" t="s">
        <v>53</v>
      </c>
      <c r="W1715" s="2" t="s">
        <v>71</v>
      </c>
      <c r="X1715" s="2" t="s">
        <v>2737</v>
      </c>
      <c r="Y1715" s="2">
        <v>14609</v>
      </c>
      <c r="Z1715" s="10">
        <v>42122</v>
      </c>
      <c r="AA1715" s="14" t="str">
        <f>TEXT(Table1[[#This Row],[Order Date]],"mmmm")</f>
        <v>April</v>
      </c>
      <c r="AB1715" s="8" t="str">
        <f>TEXT(Table1[[#This Row],[Order Date]],"yyyy")</f>
        <v>2015</v>
      </c>
      <c r="AC1715" s="10">
        <v>42124</v>
      </c>
      <c r="AD1715" s="2">
        <v>1474.8703999999998</v>
      </c>
      <c r="AE1715" s="2">
        <v>8</v>
      </c>
      <c r="AF1715" s="2">
        <v>2426.36</v>
      </c>
      <c r="AG1715" s="2">
        <v>86346</v>
      </c>
      <c r="AH1715" s="7" t="str">
        <f>IF(COUNTIF(Returns!$A$2:$A$1635,Orders!AG1715)&gt;0,"Returned","Not Returned")</f>
        <v>Not Returned</v>
      </c>
    </row>
    <row r="1716" spans="5:34" ht="12.75" customHeight="1" thickTop="1" thickBot="1">
      <c r="E1716" s="11">
        <v>19042</v>
      </c>
      <c r="F1716" s="12" t="s">
        <v>47</v>
      </c>
      <c r="G1716" s="12">
        <v>0.06</v>
      </c>
      <c r="H1716" s="12">
        <v>49.99</v>
      </c>
      <c r="I1716" s="12">
        <v>19.989999999999998</v>
      </c>
      <c r="J1716" s="12">
        <v>3012</v>
      </c>
      <c r="K1716" s="7" t="str">
        <f>IF(COUNTIF(Table1[Customer ID],Table1[[#This Row],[Customer ID]])&gt;1,"Repeat Customer","One-Time Customer")</f>
        <v>Repeat Customer</v>
      </c>
      <c r="L1716" s="12" t="s">
        <v>2736</v>
      </c>
      <c r="M1716" s="12" t="s">
        <v>49</v>
      </c>
      <c r="N1716" s="12" t="s">
        <v>28</v>
      </c>
      <c r="O1716" s="12" t="s">
        <v>77</v>
      </c>
      <c r="P1716" s="12" t="s">
        <v>180</v>
      </c>
      <c r="Q1716" s="12" t="s">
        <v>59</v>
      </c>
      <c r="R1716" s="12" t="s">
        <v>1731</v>
      </c>
      <c r="S1716" s="12">
        <v>0.45</v>
      </c>
      <c r="T1716" s="7">
        <f>Table1[[#This Row],[Profit]]/Table1[[#This Row],[Sales]]</f>
        <v>2.400485436893204E-2</v>
      </c>
      <c r="U1716" s="12" t="s">
        <v>33</v>
      </c>
      <c r="V1716" s="12" t="s">
        <v>53</v>
      </c>
      <c r="W1716" s="12" t="s">
        <v>71</v>
      </c>
      <c r="X1716" s="12" t="s">
        <v>2737</v>
      </c>
      <c r="Y1716" s="12">
        <v>14609</v>
      </c>
      <c r="Z1716" s="13">
        <v>42122</v>
      </c>
      <c r="AA1716" s="14" t="str">
        <f>TEXT(Table1[[#This Row],[Order Date]],"mmmm")</f>
        <v>April</v>
      </c>
      <c r="AB1716" s="8" t="str">
        <f>TEXT(Table1[[#This Row],[Order Date]],"yyyy")</f>
        <v>2015</v>
      </c>
      <c r="AC1716" s="13">
        <v>42124</v>
      </c>
      <c r="AD1716" s="12">
        <v>19.78</v>
      </c>
      <c r="AE1716" s="12">
        <v>17</v>
      </c>
      <c r="AF1716" s="12">
        <v>824</v>
      </c>
      <c r="AG1716" s="12">
        <v>86346</v>
      </c>
      <c r="AH1716" s="7" t="str">
        <f>IF(COUNTIF(Returns!$A$2:$A$1635,Orders!AG1716)&gt;0,"Returned","Not Returned")</f>
        <v>Not Returned</v>
      </c>
    </row>
    <row r="1717" spans="5:34" ht="12.75" customHeight="1" thickTop="1" thickBot="1">
      <c r="E1717" s="9">
        <v>19043</v>
      </c>
      <c r="F1717" s="2" t="s">
        <v>47</v>
      </c>
      <c r="G1717" s="2">
        <v>0.1</v>
      </c>
      <c r="H1717" s="2">
        <v>104.85</v>
      </c>
      <c r="I1717" s="2">
        <v>4.6500000000000004</v>
      </c>
      <c r="J1717" s="2">
        <v>3012</v>
      </c>
      <c r="K1717" s="7" t="str">
        <f>IF(COUNTIF(Table1[Customer ID],Table1[[#This Row],[Customer ID]])&gt;1,"Repeat Customer","One-Time Customer")</f>
        <v>Repeat Customer</v>
      </c>
      <c r="L1717" s="2" t="s">
        <v>2736</v>
      </c>
      <c r="M1717" s="2" t="s">
        <v>49</v>
      </c>
      <c r="N1717" s="2" t="s">
        <v>28</v>
      </c>
      <c r="O1717" s="2" t="s">
        <v>29</v>
      </c>
      <c r="P1717" s="2" t="s">
        <v>93</v>
      </c>
      <c r="Q1717" s="2" t="s">
        <v>59</v>
      </c>
      <c r="R1717" s="2" t="s">
        <v>2735</v>
      </c>
      <c r="S1717" s="2">
        <v>0.37</v>
      </c>
      <c r="T1717" s="7">
        <f>Table1[[#This Row],[Profit]]/Table1[[#This Row],[Sales]]</f>
        <v>0.69</v>
      </c>
      <c r="U1717" s="2" t="s">
        <v>33</v>
      </c>
      <c r="V1717" s="2" t="s">
        <v>53</v>
      </c>
      <c r="W1717" s="2" t="s">
        <v>71</v>
      </c>
      <c r="X1717" s="2" t="s">
        <v>2737</v>
      </c>
      <c r="Y1717" s="2">
        <v>14609</v>
      </c>
      <c r="Z1717" s="10">
        <v>42122</v>
      </c>
      <c r="AA1717" s="14" t="str">
        <f>TEXT(Table1[[#This Row],[Order Date]],"mmmm")</f>
        <v>April</v>
      </c>
      <c r="AB1717" s="8" t="str">
        <f>TEXT(Table1[[#This Row],[Order Date]],"yyyy")</f>
        <v>2015</v>
      </c>
      <c r="AC1717" s="10">
        <v>42123</v>
      </c>
      <c r="AD1717" s="2">
        <v>929.7956999999999</v>
      </c>
      <c r="AE1717" s="2">
        <v>14</v>
      </c>
      <c r="AF1717" s="2">
        <v>1347.53</v>
      </c>
      <c r="AG1717" s="2">
        <v>86346</v>
      </c>
      <c r="AH1717" s="7" t="str">
        <f>IF(COUNTIF(Returns!$A$2:$A$1635,Orders!AG1717)&gt;0,"Returned","Not Returned")</f>
        <v>Not Returned</v>
      </c>
    </row>
    <row r="1718" spans="5:34" ht="12.75" customHeight="1" thickTop="1" thickBot="1">
      <c r="E1718" s="11">
        <v>22064</v>
      </c>
      <c r="F1718" s="12" t="s">
        <v>47</v>
      </c>
      <c r="G1718" s="12">
        <v>0.01</v>
      </c>
      <c r="H1718" s="12">
        <v>5.58</v>
      </c>
      <c r="I1718" s="12">
        <v>5.3</v>
      </c>
      <c r="J1718" s="12">
        <v>3017</v>
      </c>
      <c r="K1718" s="7" t="str">
        <f>IF(COUNTIF(Table1[Customer ID],Table1[[#This Row],[Customer ID]])&gt;1,"Repeat Customer","One-Time Customer")</f>
        <v>Repeat Customer</v>
      </c>
      <c r="L1718" s="12" t="s">
        <v>2738</v>
      </c>
      <c r="M1718" s="12" t="s">
        <v>49</v>
      </c>
      <c r="N1718" s="12" t="s">
        <v>28</v>
      </c>
      <c r="O1718" s="12" t="s">
        <v>29</v>
      </c>
      <c r="P1718" s="12" t="s">
        <v>69</v>
      </c>
      <c r="Q1718" s="12" t="s">
        <v>59</v>
      </c>
      <c r="R1718" s="12" t="s">
        <v>377</v>
      </c>
      <c r="S1718" s="12">
        <v>0.35</v>
      </c>
      <c r="T1718" s="7">
        <f>Table1[[#This Row],[Profit]]/Table1[[#This Row],[Sales]]</f>
        <v>-0.64964157706093184</v>
      </c>
      <c r="U1718" s="12" t="s">
        <v>33</v>
      </c>
      <c r="V1718" s="12" t="s">
        <v>34</v>
      </c>
      <c r="W1718" s="12" t="s">
        <v>45</v>
      </c>
      <c r="X1718" s="12" t="s">
        <v>2739</v>
      </c>
      <c r="Y1718" s="12">
        <v>92024</v>
      </c>
      <c r="Z1718" s="13">
        <v>42013</v>
      </c>
      <c r="AA1718" s="14" t="str">
        <f>TEXT(Table1[[#This Row],[Order Date]],"mmmm")</f>
        <v>January</v>
      </c>
      <c r="AB1718" s="8" t="str">
        <f>TEXT(Table1[[#This Row],[Order Date]],"yyyy")</f>
        <v>2015</v>
      </c>
      <c r="AC1718" s="13">
        <v>42014</v>
      </c>
      <c r="AD1718" s="12">
        <v>-7.25</v>
      </c>
      <c r="AE1718" s="12">
        <v>1</v>
      </c>
      <c r="AF1718" s="12">
        <v>11.16</v>
      </c>
      <c r="AG1718" s="12">
        <v>89071</v>
      </c>
      <c r="AH1718" s="7" t="str">
        <f>IF(COUNTIF(Returns!$A$2:$A$1635,Orders!AG1718)&gt;0,"Returned","Not Returned")</f>
        <v>Not Returned</v>
      </c>
    </row>
    <row r="1719" spans="5:34" ht="12.75" customHeight="1" thickTop="1" thickBot="1">
      <c r="E1719" s="9">
        <v>22065</v>
      </c>
      <c r="F1719" s="2" t="s">
        <v>47</v>
      </c>
      <c r="G1719" s="2">
        <v>0.03</v>
      </c>
      <c r="H1719" s="2">
        <v>3.98</v>
      </c>
      <c r="I1719" s="2">
        <v>0.7</v>
      </c>
      <c r="J1719" s="2">
        <v>3017</v>
      </c>
      <c r="K1719" s="7" t="str">
        <f>IF(COUNTIF(Table1[Customer ID],Table1[[#This Row],[Customer ID]])&gt;1,"Repeat Customer","One-Time Customer")</f>
        <v>Repeat Customer</v>
      </c>
      <c r="L1719" s="2" t="s">
        <v>2738</v>
      </c>
      <c r="M1719" s="2" t="s">
        <v>49</v>
      </c>
      <c r="N1719" s="2" t="s">
        <v>28</v>
      </c>
      <c r="O1719" s="2" t="s">
        <v>29</v>
      </c>
      <c r="P1719" s="2" t="s">
        <v>30</v>
      </c>
      <c r="Q1719" s="2" t="s">
        <v>31</v>
      </c>
      <c r="R1719" s="2" t="s">
        <v>2740</v>
      </c>
      <c r="S1719" s="2">
        <v>0.52</v>
      </c>
      <c r="T1719" s="7">
        <f>Table1[[#This Row],[Profit]]/Table1[[#This Row],[Sales]]</f>
        <v>0.69</v>
      </c>
      <c r="U1719" s="2" t="s">
        <v>33</v>
      </c>
      <c r="V1719" s="2" t="s">
        <v>34</v>
      </c>
      <c r="W1719" s="2" t="s">
        <v>45</v>
      </c>
      <c r="X1719" s="2" t="s">
        <v>2739</v>
      </c>
      <c r="Y1719" s="2">
        <v>92024</v>
      </c>
      <c r="Z1719" s="10">
        <v>42013</v>
      </c>
      <c r="AA1719" s="14" t="str">
        <f>TEXT(Table1[[#This Row],[Order Date]],"mmmm")</f>
        <v>January</v>
      </c>
      <c r="AB1719" s="8" t="str">
        <f>TEXT(Table1[[#This Row],[Order Date]],"yyyy")</f>
        <v>2015</v>
      </c>
      <c r="AC1719" s="10">
        <v>42014</v>
      </c>
      <c r="AD1719" s="2">
        <v>31.201799999999995</v>
      </c>
      <c r="AE1719" s="2">
        <v>11</v>
      </c>
      <c r="AF1719" s="2">
        <v>45.22</v>
      </c>
      <c r="AG1719" s="2">
        <v>89071</v>
      </c>
      <c r="AH1719" s="7" t="str">
        <f>IF(COUNTIF(Returns!$A$2:$A$1635,Orders!AG1719)&gt;0,"Returned","Not Returned")</f>
        <v>Not Returned</v>
      </c>
    </row>
    <row r="1720" spans="5:34" ht="12.75" customHeight="1" thickTop="1" thickBot="1">
      <c r="E1720" s="11">
        <v>18950</v>
      </c>
      <c r="F1720" s="12" t="s">
        <v>106</v>
      </c>
      <c r="G1720" s="12">
        <v>0.01</v>
      </c>
      <c r="H1720" s="12">
        <v>4.9800000000000004</v>
      </c>
      <c r="I1720" s="12">
        <v>4.75</v>
      </c>
      <c r="J1720" s="12">
        <v>3035</v>
      </c>
      <c r="K1720" s="7" t="str">
        <f>IF(COUNTIF(Table1[Customer ID],Table1[[#This Row],[Customer ID]])&gt;1,"Repeat Customer","One-Time Customer")</f>
        <v>Repeat Customer</v>
      </c>
      <c r="L1720" s="12" t="s">
        <v>2741</v>
      </c>
      <c r="M1720" s="12" t="s">
        <v>49</v>
      </c>
      <c r="N1720" s="12" t="s">
        <v>40</v>
      </c>
      <c r="O1720" s="12" t="s">
        <v>29</v>
      </c>
      <c r="P1720" s="12" t="s">
        <v>93</v>
      </c>
      <c r="Q1720" s="12" t="s">
        <v>59</v>
      </c>
      <c r="R1720" s="12" t="s">
        <v>2742</v>
      </c>
      <c r="S1720" s="12">
        <v>0.36</v>
      </c>
      <c r="T1720" s="7">
        <f>Table1[[#This Row],[Profit]]/Table1[[#This Row],[Sales]]</f>
        <v>-1.4339769506895901</v>
      </c>
      <c r="U1720" s="12" t="s">
        <v>33</v>
      </c>
      <c r="V1720" s="12" t="s">
        <v>61</v>
      </c>
      <c r="W1720" s="12" t="s">
        <v>178</v>
      </c>
      <c r="X1720" s="12" t="s">
        <v>2743</v>
      </c>
      <c r="Y1720" s="12">
        <v>60148</v>
      </c>
      <c r="Z1720" s="13">
        <v>42019</v>
      </c>
      <c r="AA1720" s="14" t="str">
        <f>TEXT(Table1[[#This Row],[Order Date]],"mmmm")</f>
        <v>January</v>
      </c>
      <c r="AB1720" s="8" t="str">
        <f>TEXT(Table1[[#This Row],[Order Date]],"yyyy")</f>
        <v>2015</v>
      </c>
      <c r="AC1720" s="13">
        <v>42024</v>
      </c>
      <c r="AD1720" s="12">
        <v>-75.900400000000005</v>
      </c>
      <c r="AE1720" s="12">
        <v>10</v>
      </c>
      <c r="AF1720" s="12">
        <v>52.93</v>
      </c>
      <c r="AG1720" s="12">
        <v>89128</v>
      </c>
      <c r="AH1720" s="7" t="str">
        <f>IF(COUNTIF(Returns!$A$2:$A$1635,Orders!AG1720)&gt;0,"Returned","Not Returned")</f>
        <v>Not Returned</v>
      </c>
    </row>
    <row r="1721" spans="5:34" ht="12.75" customHeight="1" thickTop="1" thickBot="1">
      <c r="E1721" s="9">
        <v>18951</v>
      </c>
      <c r="F1721" s="2" t="s">
        <v>106</v>
      </c>
      <c r="G1721" s="2">
        <v>0.04</v>
      </c>
      <c r="H1721" s="2">
        <v>6.35</v>
      </c>
      <c r="I1721" s="2">
        <v>1.02</v>
      </c>
      <c r="J1721" s="2">
        <v>3035</v>
      </c>
      <c r="K1721" s="7" t="str">
        <f>IF(COUNTIF(Table1[Customer ID],Table1[[#This Row],[Customer ID]])&gt;1,"Repeat Customer","One-Time Customer")</f>
        <v>Repeat Customer</v>
      </c>
      <c r="L1721" s="2" t="s">
        <v>2741</v>
      </c>
      <c r="M1721" s="2" t="s">
        <v>49</v>
      </c>
      <c r="N1721" s="2" t="s">
        <v>40</v>
      </c>
      <c r="O1721" s="2" t="s">
        <v>29</v>
      </c>
      <c r="P1721" s="2" t="s">
        <v>93</v>
      </c>
      <c r="Q1721" s="2" t="s">
        <v>31</v>
      </c>
      <c r="R1721" s="2" t="s">
        <v>887</v>
      </c>
      <c r="S1721" s="2">
        <v>0.39</v>
      </c>
      <c r="T1721" s="7">
        <f>Table1[[#This Row],[Profit]]/Table1[[#This Row],[Sales]]</f>
        <v>0.69</v>
      </c>
      <c r="U1721" s="2" t="s">
        <v>33</v>
      </c>
      <c r="V1721" s="2" t="s">
        <v>61</v>
      </c>
      <c r="W1721" s="2" t="s">
        <v>178</v>
      </c>
      <c r="X1721" s="2" t="s">
        <v>2743</v>
      </c>
      <c r="Y1721" s="2">
        <v>60148</v>
      </c>
      <c r="Z1721" s="10">
        <v>42019</v>
      </c>
      <c r="AA1721" s="14" t="str">
        <f>TEXT(Table1[[#This Row],[Order Date]],"mmmm")</f>
        <v>January</v>
      </c>
      <c r="AB1721" s="8" t="str">
        <f>TEXT(Table1[[#This Row],[Order Date]],"yyyy")</f>
        <v>2015</v>
      </c>
      <c r="AC1721" s="10">
        <v>42024</v>
      </c>
      <c r="AD1721" s="2">
        <v>52.170899999999996</v>
      </c>
      <c r="AE1721" s="2">
        <v>12</v>
      </c>
      <c r="AF1721" s="2">
        <v>75.61</v>
      </c>
      <c r="AG1721" s="2">
        <v>89128</v>
      </c>
      <c r="AH1721" s="7" t="str">
        <f>IF(COUNTIF(Returns!$A$2:$A$1635,Orders!AG1721)&gt;0,"Returned","Not Returned")</f>
        <v>Not Returned</v>
      </c>
    </row>
    <row r="1722" spans="5:34" ht="12.75" customHeight="1" thickTop="1" thickBot="1">
      <c r="E1722" s="11">
        <v>19849</v>
      </c>
      <c r="F1722" s="12" t="s">
        <v>37</v>
      </c>
      <c r="G1722" s="12">
        <v>0.02</v>
      </c>
      <c r="H1722" s="12">
        <v>12.99</v>
      </c>
      <c r="I1722" s="12">
        <v>14.37</v>
      </c>
      <c r="J1722" s="12">
        <v>3036</v>
      </c>
      <c r="K1722" s="7" t="str">
        <f>IF(COUNTIF(Table1[Customer ID],Table1[[#This Row],[Customer ID]])&gt;1,"Repeat Customer","One-Time Customer")</f>
        <v>Repeat Customer</v>
      </c>
      <c r="L1722" s="12" t="s">
        <v>2744</v>
      </c>
      <c r="M1722" s="12" t="s">
        <v>49</v>
      </c>
      <c r="N1722" s="12" t="s">
        <v>40</v>
      </c>
      <c r="O1722" s="12" t="s">
        <v>41</v>
      </c>
      <c r="P1722" s="12" t="s">
        <v>50</v>
      </c>
      <c r="Q1722" s="12" t="s">
        <v>236</v>
      </c>
      <c r="R1722" s="12" t="s">
        <v>568</v>
      </c>
      <c r="S1722" s="12">
        <v>0.73</v>
      </c>
      <c r="T1722" s="7">
        <f>Table1[[#This Row],[Profit]]/Table1[[#This Row],[Sales]]</f>
        <v>-2.3633944411590777</v>
      </c>
      <c r="U1722" s="12" t="s">
        <v>33</v>
      </c>
      <c r="V1722" s="12" t="s">
        <v>61</v>
      </c>
      <c r="W1722" s="12" t="s">
        <v>2659</v>
      </c>
      <c r="X1722" s="12" t="s">
        <v>2745</v>
      </c>
      <c r="Y1722" s="12">
        <v>58554</v>
      </c>
      <c r="Z1722" s="13">
        <v>42020</v>
      </c>
      <c r="AA1722" s="14" t="str">
        <f>TEXT(Table1[[#This Row],[Order Date]],"mmmm")</f>
        <v>January</v>
      </c>
      <c r="AB1722" s="8" t="str">
        <f>TEXT(Table1[[#This Row],[Order Date]],"yyyy")</f>
        <v>2015</v>
      </c>
      <c r="AC1722" s="13">
        <v>42022</v>
      </c>
      <c r="AD1722" s="12">
        <v>-159.86000000000001</v>
      </c>
      <c r="AE1722" s="12">
        <v>5</v>
      </c>
      <c r="AF1722" s="12">
        <v>67.64</v>
      </c>
      <c r="AG1722" s="12">
        <v>89129</v>
      </c>
      <c r="AH1722" s="7" t="str">
        <f>IF(COUNTIF(Returns!$A$2:$A$1635,Orders!AG1722)&gt;0,"Returned","Not Returned")</f>
        <v>Not Returned</v>
      </c>
    </row>
    <row r="1723" spans="5:34" ht="12.75" customHeight="1" thickTop="1" thickBot="1">
      <c r="E1723" s="9">
        <v>19850</v>
      </c>
      <c r="F1723" s="2" t="s">
        <v>37</v>
      </c>
      <c r="G1723" s="2">
        <v>0.05</v>
      </c>
      <c r="H1723" s="2">
        <v>35.44</v>
      </c>
      <c r="I1723" s="2">
        <v>7.5</v>
      </c>
      <c r="J1723" s="2">
        <v>3036</v>
      </c>
      <c r="K1723" s="7" t="str">
        <f>IF(COUNTIF(Table1[Customer ID],Table1[[#This Row],[Customer ID]])&gt;1,"Repeat Customer","One-Time Customer")</f>
        <v>Repeat Customer</v>
      </c>
      <c r="L1723" s="2" t="s">
        <v>2744</v>
      </c>
      <c r="M1723" s="2" t="s">
        <v>49</v>
      </c>
      <c r="N1723" s="2" t="s">
        <v>40</v>
      </c>
      <c r="O1723" s="2" t="s">
        <v>29</v>
      </c>
      <c r="P1723" s="2" t="s">
        <v>93</v>
      </c>
      <c r="Q1723" s="2" t="s">
        <v>59</v>
      </c>
      <c r="R1723" s="2" t="s">
        <v>2746</v>
      </c>
      <c r="S1723" s="2">
        <v>0.38</v>
      </c>
      <c r="T1723" s="7">
        <f>Table1[[#This Row],[Profit]]/Table1[[#This Row],[Sales]]</f>
        <v>0.69</v>
      </c>
      <c r="U1723" s="2" t="s">
        <v>33</v>
      </c>
      <c r="V1723" s="2" t="s">
        <v>61</v>
      </c>
      <c r="W1723" s="2" t="s">
        <v>2659</v>
      </c>
      <c r="X1723" s="2" t="s">
        <v>2745</v>
      </c>
      <c r="Y1723" s="2">
        <v>58554</v>
      </c>
      <c r="Z1723" s="10">
        <v>42020</v>
      </c>
      <c r="AA1723" s="14" t="str">
        <f>TEXT(Table1[[#This Row],[Order Date]],"mmmm")</f>
        <v>January</v>
      </c>
      <c r="AB1723" s="8" t="str">
        <f>TEXT(Table1[[#This Row],[Order Date]],"yyyy")</f>
        <v>2015</v>
      </c>
      <c r="AC1723" s="10">
        <v>42022</v>
      </c>
      <c r="AD1723" s="2">
        <v>165.88979999999998</v>
      </c>
      <c r="AE1723" s="2">
        <v>7</v>
      </c>
      <c r="AF1723" s="2">
        <v>240.42</v>
      </c>
      <c r="AG1723" s="2">
        <v>89129</v>
      </c>
      <c r="AH1723" s="7" t="str">
        <f>IF(COUNTIF(Returns!$A$2:$A$1635,Orders!AG1723)&gt;0,"Returned","Not Returned")</f>
        <v>Not Returned</v>
      </c>
    </row>
    <row r="1724" spans="5:34" ht="12.75" customHeight="1" thickTop="1" thickBot="1">
      <c r="E1724" s="11">
        <v>19851</v>
      </c>
      <c r="F1724" s="12" t="s">
        <v>37</v>
      </c>
      <c r="G1724" s="12">
        <v>0.02</v>
      </c>
      <c r="H1724" s="12">
        <v>12.98</v>
      </c>
      <c r="I1724" s="12">
        <v>3.14</v>
      </c>
      <c r="J1724" s="12">
        <v>3036</v>
      </c>
      <c r="K1724" s="7" t="str">
        <f>IF(COUNTIF(Table1[Customer ID],Table1[[#This Row],[Customer ID]])&gt;1,"Repeat Customer","One-Time Customer")</f>
        <v>Repeat Customer</v>
      </c>
      <c r="L1724" s="12" t="s">
        <v>2744</v>
      </c>
      <c r="M1724" s="12" t="s">
        <v>49</v>
      </c>
      <c r="N1724" s="12" t="s">
        <v>40</v>
      </c>
      <c r="O1724" s="12" t="s">
        <v>29</v>
      </c>
      <c r="P1724" s="12" t="s">
        <v>174</v>
      </c>
      <c r="Q1724" s="12" t="s">
        <v>51</v>
      </c>
      <c r="R1724" s="12" t="s">
        <v>175</v>
      </c>
      <c r="S1724" s="12">
        <v>0.6</v>
      </c>
      <c r="T1724" s="7">
        <f>Table1[[#This Row],[Profit]]/Table1[[#This Row],[Sales]]</f>
        <v>0.40677874186550977</v>
      </c>
      <c r="U1724" s="12" t="s">
        <v>33</v>
      </c>
      <c r="V1724" s="12" t="s">
        <v>61</v>
      </c>
      <c r="W1724" s="12" t="s">
        <v>2659</v>
      </c>
      <c r="X1724" s="12" t="s">
        <v>2745</v>
      </c>
      <c r="Y1724" s="12">
        <v>58554</v>
      </c>
      <c r="Z1724" s="13">
        <v>42020</v>
      </c>
      <c r="AA1724" s="14" t="str">
        <f>TEXT(Table1[[#This Row],[Order Date]],"mmmm")</f>
        <v>January</v>
      </c>
      <c r="AB1724" s="8" t="str">
        <f>TEXT(Table1[[#This Row],[Order Date]],"yyyy")</f>
        <v>2015</v>
      </c>
      <c r="AC1724" s="13">
        <v>42023</v>
      </c>
      <c r="AD1724" s="12">
        <v>75.010000000000005</v>
      </c>
      <c r="AE1724" s="12">
        <v>14</v>
      </c>
      <c r="AF1724" s="12">
        <v>184.4</v>
      </c>
      <c r="AG1724" s="12">
        <v>89129</v>
      </c>
      <c r="AH1724" s="7" t="str">
        <f>IF(COUNTIF(Returns!$A$2:$A$1635,Orders!AG1724)&gt;0,"Returned","Not Returned")</f>
        <v>Not Returned</v>
      </c>
    </row>
    <row r="1725" spans="5:34" ht="12.75" customHeight="1" thickTop="1" thickBot="1">
      <c r="E1725" s="9">
        <v>22201</v>
      </c>
      <c r="F1725" s="2" t="s">
        <v>47</v>
      </c>
      <c r="G1725" s="2">
        <v>0.08</v>
      </c>
      <c r="H1725" s="2">
        <v>178.47</v>
      </c>
      <c r="I1725" s="2">
        <v>19.989999999999998</v>
      </c>
      <c r="J1725" s="2">
        <v>3036</v>
      </c>
      <c r="K1725" s="7" t="str">
        <f>IF(COUNTIF(Table1[Customer ID],Table1[[#This Row],[Customer ID]])&gt;1,"Repeat Customer","One-Time Customer")</f>
        <v>Repeat Customer</v>
      </c>
      <c r="L1725" s="2" t="s">
        <v>2744</v>
      </c>
      <c r="M1725" s="2" t="s">
        <v>49</v>
      </c>
      <c r="N1725" s="2" t="s">
        <v>40</v>
      </c>
      <c r="O1725" s="2" t="s">
        <v>29</v>
      </c>
      <c r="P1725" s="2" t="s">
        <v>141</v>
      </c>
      <c r="Q1725" s="2" t="s">
        <v>59</v>
      </c>
      <c r="R1725" s="2" t="s">
        <v>528</v>
      </c>
      <c r="S1725" s="2">
        <v>0.55000000000000004</v>
      </c>
      <c r="T1725" s="7">
        <f>Table1[[#This Row],[Profit]]/Table1[[#This Row],[Sales]]</f>
        <v>0.59632141945970674</v>
      </c>
      <c r="U1725" s="2" t="s">
        <v>33</v>
      </c>
      <c r="V1725" s="2" t="s">
        <v>61</v>
      </c>
      <c r="W1725" s="2" t="s">
        <v>2659</v>
      </c>
      <c r="X1725" s="2" t="s">
        <v>2745</v>
      </c>
      <c r="Y1725" s="2">
        <v>58554</v>
      </c>
      <c r="Z1725" s="10">
        <v>42076</v>
      </c>
      <c r="AA1725" s="14" t="str">
        <f>TEXT(Table1[[#This Row],[Order Date]],"mmmm")</f>
        <v>March</v>
      </c>
      <c r="AB1725" s="8" t="str">
        <f>TEXT(Table1[[#This Row],[Order Date]],"yyyy")</f>
        <v>2015</v>
      </c>
      <c r="AC1725" s="10">
        <v>42079</v>
      </c>
      <c r="AD1725" s="2">
        <v>2267.2199999999998</v>
      </c>
      <c r="AE1725" s="2">
        <v>22</v>
      </c>
      <c r="AF1725" s="2">
        <v>3802.01</v>
      </c>
      <c r="AG1725" s="2">
        <v>89130</v>
      </c>
      <c r="AH1725" s="7" t="str">
        <f>IF(COUNTIF(Returns!$A$2:$A$1635,Orders!AG1725)&gt;0,"Returned","Not Returned")</f>
        <v>Not Returned</v>
      </c>
    </row>
    <row r="1726" spans="5:34" ht="12.75" customHeight="1" thickTop="1" thickBot="1">
      <c r="E1726" s="11">
        <v>19381</v>
      </c>
      <c r="F1726" s="12" t="s">
        <v>37</v>
      </c>
      <c r="G1726" s="12">
        <v>0.08</v>
      </c>
      <c r="H1726" s="12">
        <v>73.98</v>
      </c>
      <c r="I1726" s="12">
        <v>4</v>
      </c>
      <c r="J1726" s="12">
        <v>3041</v>
      </c>
      <c r="K1726" s="7" t="str">
        <f>IF(COUNTIF(Table1[Customer ID],Table1[[#This Row],[Customer ID]])&gt;1,"Repeat Customer","One-Time Customer")</f>
        <v>Repeat Customer</v>
      </c>
      <c r="L1726" s="12" t="s">
        <v>2747</v>
      </c>
      <c r="M1726" s="12" t="s">
        <v>49</v>
      </c>
      <c r="N1726" s="12" t="s">
        <v>28</v>
      </c>
      <c r="O1726" s="12" t="s">
        <v>77</v>
      </c>
      <c r="P1726" s="12" t="s">
        <v>180</v>
      </c>
      <c r="Q1726" s="12" t="s">
        <v>59</v>
      </c>
      <c r="R1726" s="12" t="s">
        <v>372</v>
      </c>
      <c r="S1726" s="12">
        <v>0.77</v>
      </c>
      <c r="T1726" s="7">
        <f>Table1[[#This Row],[Profit]]/Table1[[#This Row],[Sales]]</f>
        <v>8.2222617143534085E-2</v>
      </c>
      <c r="U1726" s="12" t="s">
        <v>33</v>
      </c>
      <c r="V1726" s="12" t="s">
        <v>61</v>
      </c>
      <c r="W1726" s="12" t="s">
        <v>183</v>
      </c>
      <c r="X1726" s="12" t="s">
        <v>2001</v>
      </c>
      <c r="Y1726" s="12">
        <v>67846</v>
      </c>
      <c r="Z1726" s="13">
        <v>42139</v>
      </c>
      <c r="AA1726" s="14" t="str">
        <f>TEXT(Table1[[#This Row],[Order Date]],"mmmm")</f>
        <v>May</v>
      </c>
      <c r="AB1726" s="8" t="str">
        <f>TEXT(Table1[[#This Row],[Order Date]],"yyyy")</f>
        <v>2015</v>
      </c>
      <c r="AC1726" s="13">
        <v>42142</v>
      </c>
      <c r="AD1726" s="12">
        <v>97.159999999999926</v>
      </c>
      <c r="AE1726" s="12">
        <v>17</v>
      </c>
      <c r="AF1726" s="12">
        <v>1181.67</v>
      </c>
      <c r="AG1726" s="12">
        <v>86102</v>
      </c>
      <c r="AH1726" s="7" t="str">
        <f>IF(COUNTIF(Returns!$A$2:$A$1635,Orders!AG1726)&gt;0,"Returned","Not Returned")</f>
        <v>Not Returned</v>
      </c>
    </row>
    <row r="1727" spans="5:34" ht="12.75" customHeight="1" thickTop="1" thickBot="1">
      <c r="E1727" s="9">
        <v>19382</v>
      </c>
      <c r="F1727" s="2" t="s">
        <v>37</v>
      </c>
      <c r="G1727" s="2">
        <v>0.02</v>
      </c>
      <c r="H1727" s="2">
        <v>3.68</v>
      </c>
      <c r="I1727" s="2">
        <v>1.32</v>
      </c>
      <c r="J1727" s="2">
        <v>3041</v>
      </c>
      <c r="K1727" s="7" t="str">
        <f>IF(COUNTIF(Table1[Customer ID],Table1[[#This Row],[Customer ID]])&gt;1,"Repeat Customer","One-Time Customer")</f>
        <v>Repeat Customer</v>
      </c>
      <c r="L1727" s="2" t="s">
        <v>2747</v>
      </c>
      <c r="M1727" s="2" t="s">
        <v>49</v>
      </c>
      <c r="N1727" s="2" t="s">
        <v>28</v>
      </c>
      <c r="O1727" s="2" t="s">
        <v>29</v>
      </c>
      <c r="P1727" s="2" t="s">
        <v>174</v>
      </c>
      <c r="Q1727" s="2" t="s">
        <v>31</v>
      </c>
      <c r="R1727" s="2" t="s">
        <v>839</v>
      </c>
      <c r="S1727" s="2">
        <v>0.83</v>
      </c>
      <c r="T1727" s="7">
        <f>Table1[[#This Row],[Profit]]/Table1[[#This Row],[Sales]]</f>
        <v>-0.68994320080187099</v>
      </c>
      <c r="U1727" s="2" t="s">
        <v>33</v>
      </c>
      <c r="V1727" s="2" t="s">
        <v>61</v>
      </c>
      <c r="W1727" s="2" t="s">
        <v>183</v>
      </c>
      <c r="X1727" s="2" t="s">
        <v>2001</v>
      </c>
      <c r="Y1727" s="2">
        <v>67846</v>
      </c>
      <c r="Z1727" s="10">
        <v>42139</v>
      </c>
      <c r="AA1727" s="14" t="str">
        <f>TEXT(Table1[[#This Row],[Order Date]],"mmmm")</f>
        <v>May</v>
      </c>
      <c r="AB1727" s="8" t="str">
        <f>TEXT(Table1[[#This Row],[Order Date]],"yyyy")</f>
        <v>2015</v>
      </c>
      <c r="AC1727" s="10">
        <v>42141</v>
      </c>
      <c r="AD1727" s="2">
        <v>-20.65</v>
      </c>
      <c r="AE1727" s="2">
        <v>8</v>
      </c>
      <c r="AF1727" s="2">
        <v>29.93</v>
      </c>
      <c r="AG1727" s="2">
        <v>86102</v>
      </c>
      <c r="AH1727" s="7" t="str">
        <f>IF(COUNTIF(Returns!$A$2:$A$1635,Orders!AG1727)&gt;0,"Returned","Not Returned")</f>
        <v>Not Returned</v>
      </c>
    </row>
    <row r="1728" spans="5:34" ht="12.75" customHeight="1" thickTop="1" thickBot="1">
      <c r="E1728" s="11">
        <v>20049</v>
      </c>
      <c r="F1728" s="12" t="s">
        <v>56</v>
      </c>
      <c r="G1728" s="12">
        <v>7.0000000000000007E-2</v>
      </c>
      <c r="H1728" s="12">
        <v>14.48</v>
      </c>
      <c r="I1728" s="12">
        <v>6.46</v>
      </c>
      <c r="J1728" s="12">
        <v>3042</v>
      </c>
      <c r="K1728" s="7" t="str">
        <f>IF(COUNTIF(Table1[Customer ID],Table1[[#This Row],[Customer ID]])&gt;1,"Repeat Customer","One-Time Customer")</f>
        <v>One-Time Customer</v>
      </c>
      <c r="L1728" s="12" t="s">
        <v>2748</v>
      </c>
      <c r="M1728" s="12" t="s">
        <v>49</v>
      </c>
      <c r="N1728" s="12" t="s">
        <v>58</v>
      </c>
      <c r="O1728" s="12" t="s">
        <v>29</v>
      </c>
      <c r="P1728" s="12" t="s">
        <v>109</v>
      </c>
      <c r="Q1728" s="12" t="s">
        <v>59</v>
      </c>
      <c r="R1728" s="12" t="s">
        <v>2749</v>
      </c>
      <c r="S1728" s="12">
        <v>0.38</v>
      </c>
      <c r="T1728" s="7">
        <f>Table1[[#This Row],[Profit]]/Table1[[#This Row],[Sales]]</f>
        <v>0.39610109146092337</v>
      </c>
      <c r="U1728" s="12" t="s">
        <v>33</v>
      </c>
      <c r="V1728" s="12" t="s">
        <v>61</v>
      </c>
      <c r="W1728" s="12" t="s">
        <v>183</v>
      </c>
      <c r="X1728" s="12" t="s">
        <v>2750</v>
      </c>
      <c r="Y1728" s="12">
        <v>67501</v>
      </c>
      <c r="Z1728" s="13">
        <v>42039</v>
      </c>
      <c r="AA1728" s="14" t="str">
        <f>TEXT(Table1[[#This Row],[Order Date]],"mmmm")</f>
        <v>February</v>
      </c>
      <c r="AB1728" s="8" t="str">
        <f>TEXT(Table1[[#This Row],[Order Date]],"yyyy")</f>
        <v>2015</v>
      </c>
      <c r="AC1728" s="13">
        <v>42040</v>
      </c>
      <c r="AD1728" s="12">
        <v>67.864000000000004</v>
      </c>
      <c r="AE1728" s="12">
        <v>12</v>
      </c>
      <c r="AF1728" s="12">
        <v>171.33</v>
      </c>
      <c r="AG1728" s="12">
        <v>86101</v>
      </c>
      <c r="AH1728" s="7" t="str">
        <f>IF(COUNTIF(Returns!$A$2:$A$1635,Orders!AG1728)&gt;0,"Returned","Not Returned")</f>
        <v>Not Returned</v>
      </c>
    </row>
    <row r="1729" spans="5:34" ht="12.75" customHeight="1" thickTop="1" thickBot="1">
      <c r="E1729" s="9">
        <v>21475</v>
      </c>
      <c r="F1729" s="2" t="s">
        <v>25</v>
      </c>
      <c r="G1729" s="2">
        <v>0</v>
      </c>
      <c r="H1729" s="2">
        <v>6.48</v>
      </c>
      <c r="I1729" s="2">
        <v>5.19</v>
      </c>
      <c r="J1729" s="2">
        <v>3045</v>
      </c>
      <c r="K1729" s="7" t="str">
        <f>IF(COUNTIF(Table1[Customer ID],Table1[[#This Row],[Customer ID]])&gt;1,"Repeat Customer","One-Time Customer")</f>
        <v>One-Time Customer</v>
      </c>
      <c r="L1729" s="2" t="s">
        <v>2751</v>
      </c>
      <c r="M1729" s="2" t="s">
        <v>49</v>
      </c>
      <c r="N1729" s="2" t="s">
        <v>58</v>
      </c>
      <c r="O1729" s="2" t="s">
        <v>29</v>
      </c>
      <c r="P1729" s="2" t="s">
        <v>93</v>
      </c>
      <c r="Q1729" s="2" t="s">
        <v>59</v>
      </c>
      <c r="R1729" s="2" t="s">
        <v>2752</v>
      </c>
      <c r="S1729" s="2">
        <v>0.37</v>
      </c>
      <c r="T1729" s="7">
        <f>Table1[[#This Row],[Profit]]/Table1[[#This Row],[Sales]]</f>
        <v>-0.16747977153736313</v>
      </c>
      <c r="U1729" s="2" t="s">
        <v>33</v>
      </c>
      <c r="V1729" s="2" t="s">
        <v>61</v>
      </c>
      <c r="W1729" s="2" t="s">
        <v>183</v>
      </c>
      <c r="X1729" s="2" t="s">
        <v>2753</v>
      </c>
      <c r="Y1729" s="2">
        <v>66048</v>
      </c>
      <c r="Z1729" s="10">
        <v>42161</v>
      </c>
      <c r="AA1729" s="14" t="str">
        <f>TEXT(Table1[[#This Row],[Order Date]],"mmmm")</f>
        <v>June</v>
      </c>
      <c r="AB1729" s="8" t="str">
        <f>TEXT(Table1[[#This Row],[Order Date]],"yyyy")</f>
        <v>2015</v>
      </c>
      <c r="AC1729" s="10">
        <v>42162</v>
      </c>
      <c r="AD1729" s="2">
        <v>-14.074999999999999</v>
      </c>
      <c r="AE1729" s="2">
        <v>12</v>
      </c>
      <c r="AF1729" s="2">
        <v>84.04</v>
      </c>
      <c r="AG1729" s="2">
        <v>86104</v>
      </c>
      <c r="AH1729" s="7" t="str">
        <f>IF(COUNTIF(Returns!$A$2:$A$1635,Orders!AG1729)&gt;0,"Returned","Not Returned")</f>
        <v>Not Returned</v>
      </c>
    </row>
    <row r="1730" spans="5:34" ht="12.75" customHeight="1" thickTop="1" thickBot="1">
      <c r="E1730" s="11">
        <v>24415</v>
      </c>
      <c r="F1730" s="12" t="s">
        <v>25</v>
      </c>
      <c r="G1730" s="12">
        <v>0.05</v>
      </c>
      <c r="H1730" s="12">
        <v>120.98</v>
      </c>
      <c r="I1730" s="12">
        <v>30</v>
      </c>
      <c r="J1730" s="12">
        <v>3046</v>
      </c>
      <c r="K1730" s="7" t="str">
        <f>IF(COUNTIF(Table1[Customer ID],Table1[[#This Row],[Customer ID]])&gt;1,"Repeat Customer","One-Time Customer")</f>
        <v>One-Time Customer</v>
      </c>
      <c r="L1730" s="12" t="s">
        <v>2754</v>
      </c>
      <c r="M1730" s="12" t="s">
        <v>39</v>
      </c>
      <c r="N1730" s="12" t="s">
        <v>58</v>
      </c>
      <c r="O1730" s="12" t="s">
        <v>41</v>
      </c>
      <c r="P1730" s="12" t="s">
        <v>42</v>
      </c>
      <c r="Q1730" s="12" t="s">
        <v>43</v>
      </c>
      <c r="R1730" s="12" t="s">
        <v>1342</v>
      </c>
      <c r="S1730" s="12">
        <v>0.64</v>
      </c>
      <c r="T1730" s="7">
        <f>Table1[[#This Row],[Profit]]/Table1[[#This Row],[Sales]]</f>
        <v>-0.31370668366127619</v>
      </c>
      <c r="U1730" s="12" t="s">
        <v>33</v>
      </c>
      <c r="V1730" s="12" t="s">
        <v>61</v>
      </c>
      <c r="W1730" s="12" t="s">
        <v>183</v>
      </c>
      <c r="X1730" s="12" t="s">
        <v>2755</v>
      </c>
      <c r="Y1730" s="12">
        <v>66209</v>
      </c>
      <c r="Z1730" s="13">
        <v>42047</v>
      </c>
      <c r="AA1730" s="14" t="str">
        <f>TEXT(Table1[[#This Row],[Order Date]],"mmmm")</f>
        <v>February</v>
      </c>
      <c r="AB1730" s="8" t="str">
        <f>TEXT(Table1[[#This Row],[Order Date]],"yyyy")</f>
        <v>2015</v>
      </c>
      <c r="AC1730" s="13">
        <v>42049</v>
      </c>
      <c r="AD1730" s="12">
        <v>-78.759200000000007</v>
      </c>
      <c r="AE1730" s="12">
        <v>2</v>
      </c>
      <c r="AF1730" s="12">
        <v>251.06</v>
      </c>
      <c r="AG1730" s="12">
        <v>86103</v>
      </c>
      <c r="AH1730" s="7" t="str">
        <f>IF(COUNTIF(Returns!$A$2:$A$1635,Orders!AG1730)&gt;0,"Returned","Not Returned")</f>
        <v>Not Returned</v>
      </c>
    </row>
    <row r="1731" spans="5:34" ht="12.75" customHeight="1" thickTop="1" thickBot="1">
      <c r="E1731" s="9">
        <v>23188</v>
      </c>
      <c r="F1731" s="2" t="s">
        <v>25</v>
      </c>
      <c r="G1731" s="2">
        <v>0.06</v>
      </c>
      <c r="H1731" s="2">
        <v>276.2</v>
      </c>
      <c r="I1731" s="2">
        <v>24.49</v>
      </c>
      <c r="J1731" s="2">
        <v>3048</v>
      </c>
      <c r="K1731" s="7" t="str">
        <f>IF(COUNTIF(Table1[Customer ID],Table1[[#This Row],[Customer ID]])&gt;1,"Repeat Customer","One-Time Customer")</f>
        <v>One-Time Customer</v>
      </c>
      <c r="L1731" s="2" t="s">
        <v>2756</v>
      </c>
      <c r="M1731" s="2" t="s">
        <v>27</v>
      </c>
      <c r="N1731" s="2" t="s">
        <v>28</v>
      </c>
      <c r="O1731" s="2" t="s">
        <v>41</v>
      </c>
      <c r="P1731" s="2" t="s">
        <v>42</v>
      </c>
      <c r="Q1731" s="2" t="s">
        <v>236</v>
      </c>
      <c r="R1731" s="2" t="s">
        <v>438</v>
      </c>
      <c r="S1731" s="2"/>
      <c r="T1731" s="7">
        <f>Table1[[#This Row],[Profit]]/Table1[[#This Row],[Sales]]</f>
        <v>0.44717608482471199</v>
      </c>
      <c r="U1731" s="2" t="s">
        <v>33</v>
      </c>
      <c r="V1731" s="2" t="s">
        <v>34</v>
      </c>
      <c r="W1731" s="2" t="s">
        <v>45</v>
      </c>
      <c r="X1731" s="2" t="s">
        <v>2757</v>
      </c>
      <c r="Y1731" s="2">
        <v>94704</v>
      </c>
      <c r="Z1731" s="10">
        <v>42068</v>
      </c>
      <c r="AA1731" s="14" t="str">
        <f>TEXT(Table1[[#This Row],[Order Date]],"mmmm")</f>
        <v>March</v>
      </c>
      <c r="AB1731" s="8" t="str">
        <f>TEXT(Table1[[#This Row],[Order Date]],"yyyy")</f>
        <v>2015</v>
      </c>
      <c r="AC1731" s="10">
        <v>42070</v>
      </c>
      <c r="AD1731" s="2">
        <v>1167.3800000000001</v>
      </c>
      <c r="AE1731" s="2">
        <v>10</v>
      </c>
      <c r="AF1731" s="2">
        <v>2610.56</v>
      </c>
      <c r="AG1731" s="2">
        <v>89789</v>
      </c>
      <c r="AH1731" s="7" t="str">
        <f>IF(COUNTIF(Returns!$A$2:$A$1635,Orders!AG1731)&gt;0,"Returned","Not Returned")</f>
        <v>Not Returned</v>
      </c>
    </row>
    <row r="1732" spans="5:34" ht="12.75" customHeight="1" thickTop="1" thickBot="1">
      <c r="E1732" s="11">
        <v>25904</v>
      </c>
      <c r="F1732" s="12" t="s">
        <v>56</v>
      </c>
      <c r="G1732" s="12">
        <v>0.06</v>
      </c>
      <c r="H1732" s="12">
        <v>125.99</v>
      </c>
      <c r="I1732" s="12">
        <v>2.5</v>
      </c>
      <c r="J1732" s="12">
        <v>3053</v>
      </c>
      <c r="K1732" s="7" t="str">
        <f>IF(COUNTIF(Table1[Customer ID],Table1[[#This Row],[Customer ID]])&gt;1,"Repeat Customer","One-Time Customer")</f>
        <v>One-Time Customer</v>
      </c>
      <c r="L1732" s="12" t="s">
        <v>2758</v>
      </c>
      <c r="M1732" s="12" t="s">
        <v>49</v>
      </c>
      <c r="N1732" s="12" t="s">
        <v>28</v>
      </c>
      <c r="O1732" s="12" t="s">
        <v>77</v>
      </c>
      <c r="P1732" s="12" t="s">
        <v>78</v>
      </c>
      <c r="Q1732" s="12" t="s">
        <v>59</v>
      </c>
      <c r="R1732" s="12" t="s">
        <v>1148</v>
      </c>
      <c r="S1732" s="12">
        <v>0.6</v>
      </c>
      <c r="T1732" s="7">
        <f>Table1[[#This Row],[Profit]]/Table1[[#This Row],[Sales]]</f>
        <v>0.34254532442748092</v>
      </c>
      <c r="U1732" s="12" t="s">
        <v>33</v>
      </c>
      <c r="V1732" s="12" t="s">
        <v>136</v>
      </c>
      <c r="W1732" s="12" t="s">
        <v>613</v>
      </c>
      <c r="X1732" s="12" t="s">
        <v>319</v>
      </c>
      <c r="Y1732" s="12">
        <v>42071</v>
      </c>
      <c r="Z1732" s="13">
        <v>42038</v>
      </c>
      <c r="AA1732" s="14" t="str">
        <f>TEXT(Table1[[#This Row],[Order Date]],"mmmm")</f>
        <v>February</v>
      </c>
      <c r="AB1732" s="8" t="str">
        <f>TEXT(Table1[[#This Row],[Order Date]],"yyyy")</f>
        <v>2015</v>
      </c>
      <c r="AC1732" s="13">
        <v>42040</v>
      </c>
      <c r="AD1732" s="12">
        <v>402.06599999999997</v>
      </c>
      <c r="AE1732" s="12">
        <v>11</v>
      </c>
      <c r="AF1732" s="12">
        <v>1173.76</v>
      </c>
      <c r="AG1732" s="12">
        <v>86662</v>
      </c>
      <c r="AH1732" s="7" t="str">
        <f>IF(COUNTIF(Returns!$A$2:$A$1635,Orders!AG1732)&gt;0,"Returned","Not Returned")</f>
        <v>Not Returned</v>
      </c>
    </row>
    <row r="1733" spans="5:34" ht="12.75" customHeight="1" thickTop="1" thickBot="1">
      <c r="E1733" s="9">
        <v>20516</v>
      </c>
      <c r="F1733" s="2" t="s">
        <v>56</v>
      </c>
      <c r="G1733" s="2">
        <v>7.0000000000000007E-2</v>
      </c>
      <c r="H1733" s="2">
        <v>8.33</v>
      </c>
      <c r="I1733" s="2">
        <v>1.99</v>
      </c>
      <c r="J1733" s="2">
        <v>3063</v>
      </c>
      <c r="K1733" s="7" t="str">
        <f>IF(COUNTIF(Table1[Customer ID],Table1[[#This Row],[Customer ID]])&gt;1,"Repeat Customer","One-Time Customer")</f>
        <v>Repeat Customer</v>
      </c>
      <c r="L1733" s="2" t="s">
        <v>2759</v>
      </c>
      <c r="M1733" s="2" t="s">
        <v>49</v>
      </c>
      <c r="N1733" s="2" t="s">
        <v>114</v>
      </c>
      <c r="O1733" s="2" t="s">
        <v>77</v>
      </c>
      <c r="P1733" s="2" t="s">
        <v>180</v>
      </c>
      <c r="Q1733" s="2" t="s">
        <v>51</v>
      </c>
      <c r="R1733" s="2" t="s">
        <v>414</v>
      </c>
      <c r="S1733" s="2">
        <v>0.52</v>
      </c>
      <c r="T1733" s="7">
        <f>Table1[[#This Row],[Profit]]/Table1[[#This Row],[Sales]]</f>
        <v>0.23766905330151153</v>
      </c>
      <c r="U1733" s="2" t="s">
        <v>33</v>
      </c>
      <c r="V1733" s="2" t="s">
        <v>34</v>
      </c>
      <c r="W1733" s="2" t="s">
        <v>35</v>
      </c>
      <c r="X1733" s="2" t="s">
        <v>2760</v>
      </c>
      <c r="Y1733" s="2">
        <v>98034</v>
      </c>
      <c r="Z1733" s="10">
        <v>42061</v>
      </c>
      <c r="AA1733" s="14" t="str">
        <f>TEXT(Table1[[#This Row],[Order Date]],"mmmm")</f>
        <v>February</v>
      </c>
      <c r="AB1733" s="8" t="str">
        <f>TEXT(Table1[[#This Row],[Order Date]],"yyyy")</f>
        <v>2015</v>
      </c>
      <c r="AC1733" s="10">
        <v>42063</v>
      </c>
      <c r="AD1733" s="2">
        <v>11.95</v>
      </c>
      <c r="AE1733" s="2">
        <v>6</v>
      </c>
      <c r="AF1733" s="2">
        <v>50.28</v>
      </c>
      <c r="AG1733" s="2">
        <v>88447</v>
      </c>
      <c r="AH1733" s="7" t="str">
        <f>IF(COUNTIF(Returns!$A$2:$A$1635,Orders!AG1733)&gt;0,"Returned","Not Returned")</f>
        <v>Not Returned</v>
      </c>
    </row>
    <row r="1734" spans="5:34" ht="12.75" customHeight="1" thickTop="1" thickBot="1">
      <c r="E1734" s="11">
        <v>20517</v>
      </c>
      <c r="F1734" s="12" t="s">
        <v>56</v>
      </c>
      <c r="G1734" s="12">
        <v>0.03</v>
      </c>
      <c r="H1734" s="12">
        <v>499.99</v>
      </c>
      <c r="I1734" s="12">
        <v>24.49</v>
      </c>
      <c r="J1734" s="12">
        <v>3063</v>
      </c>
      <c r="K1734" s="7" t="str">
        <f>IF(COUNTIF(Table1[Customer ID],Table1[[#This Row],[Customer ID]])&gt;1,"Repeat Customer","One-Time Customer")</f>
        <v>Repeat Customer</v>
      </c>
      <c r="L1734" s="12" t="s">
        <v>2759</v>
      </c>
      <c r="M1734" s="12" t="s">
        <v>49</v>
      </c>
      <c r="N1734" s="12" t="s">
        <v>114</v>
      </c>
      <c r="O1734" s="12" t="s">
        <v>77</v>
      </c>
      <c r="P1734" s="12" t="s">
        <v>587</v>
      </c>
      <c r="Q1734" s="12" t="s">
        <v>236</v>
      </c>
      <c r="R1734" s="12" t="s">
        <v>2761</v>
      </c>
      <c r="S1734" s="12">
        <v>0.36</v>
      </c>
      <c r="T1734" s="7">
        <f>Table1[[#This Row],[Profit]]/Table1[[#This Row],[Sales]]</f>
        <v>0.69</v>
      </c>
      <c r="U1734" s="12" t="s">
        <v>33</v>
      </c>
      <c r="V1734" s="12" t="s">
        <v>34</v>
      </c>
      <c r="W1734" s="12" t="s">
        <v>35</v>
      </c>
      <c r="X1734" s="12" t="s">
        <v>2760</v>
      </c>
      <c r="Y1734" s="12">
        <v>98034</v>
      </c>
      <c r="Z1734" s="13">
        <v>42061</v>
      </c>
      <c r="AA1734" s="14" t="str">
        <f>TEXT(Table1[[#This Row],[Order Date]],"mmmm")</f>
        <v>February</v>
      </c>
      <c r="AB1734" s="8" t="str">
        <f>TEXT(Table1[[#This Row],[Order Date]],"yyyy")</f>
        <v>2015</v>
      </c>
      <c r="AC1734" s="13">
        <v>42062</v>
      </c>
      <c r="AD1734" s="12">
        <v>1773.6104999999998</v>
      </c>
      <c r="AE1734" s="12">
        <v>5</v>
      </c>
      <c r="AF1734" s="12">
        <v>2570.4499999999998</v>
      </c>
      <c r="AG1734" s="12">
        <v>88447</v>
      </c>
      <c r="AH1734" s="7" t="str">
        <f>IF(COUNTIF(Returns!$A$2:$A$1635,Orders!AG1734)&gt;0,"Returned","Not Returned")</f>
        <v>Not Returned</v>
      </c>
    </row>
    <row r="1735" spans="5:34" ht="12.75" customHeight="1" thickTop="1" thickBot="1">
      <c r="E1735" s="9">
        <v>19652</v>
      </c>
      <c r="F1735" s="2" t="s">
        <v>37</v>
      </c>
      <c r="G1735" s="2">
        <v>0.03</v>
      </c>
      <c r="H1735" s="2">
        <v>20.99</v>
      </c>
      <c r="I1735" s="2">
        <v>0.99</v>
      </c>
      <c r="J1735" s="2">
        <v>3063</v>
      </c>
      <c r="K1735" s="7" t="str">
        <f>IF(COUNTIF(Table1[Customer ID],Table1[[#This Row],[Customer ID]])&gt;1,"Repeat Customer","One-Time Customer")</f>
        <v>Repeat Customer</v>
      </c>
      <c r="L1735" s="2" t="s">
        <v>2759</v>
      </c>
      <c r="M1735" s="2" t="s">
        <v>49</v>
      </c>
      <c r="N1735" s="2" t="s">
        <v>114</v>
      </c>
      <c r="O1735" s="2" t="s">
        <v>77</v>
      </c>
      <c r="P1735" s="2" t="s">
        <v>78</v>
      </c>
      <c r="Q1735" s="2" t="s">
        <v>31</v>
      </c>
      <c r="R1735" s="2" t="s">
        <v>596</v>
      </c>
      <c r="S1735" s="2">
        <v>0.56999999999999995</v>
      </c>
      <c r="T1735" s="7">
        <f>Table1[[#This Row],[Profit]]/Table1[[#This Row],[Sales]]</f>
        <v>2.6324667967520646E-2</v>
      </c>
      <c r="U1735" s="2" t="s">
        <v>33</v>
      </c>
      <c r="V1735" s="2" t="s">
        <v>34</v>
      </c>
      <c r="W1735" s="2" t="s">
        <v>35</v>
      </c>
      <c r="X1735" s="2" t="s">
        <v>2760</v>
      </c>
      <c r="Y1735" s="2">
        <v>98034</v>
      </c>
      <c r="Z1735" s="10">
        <v>42148</v>
      </c>
      <c r="AA1735" s="14" t="str">
        <f>TEXT(Table1[[#This Row],[Order Date]],"mmmm")</f>
        <v>May</v>
      </c>
      <c r="AB1735" s="8" t="str">
        <f>TEXT(Table1[[#This Row],[Order Date]],"yyyy")</f>
        <v>2015</v>
      </c>
      <c r="AC1735" s="10">
        <v>42150</v>
      </c>
      <c r="AD1735" s="2">
        <v>4.1822000000000052</v>
      </c>
      <c r="AE1735" s="2">
        <v>9</v>
      </c>
      <c r="AF1735" s="2">
        <v>158.87</v>
      </c>
      <c r="AG1735" s="2">
        <v>88449</v>
      </c>
      <c r="AH1735" s="7" t="str">
        <f>IF(COUNTIF(Returns!$A$2:$A$1635,Orders!AG1735)&gt;0,"Returned","Not Returned")</f>
        <v>Not Returned</v>
      </c>
    </row>
    <row r="1736" spans="5:34" ht="12.75" customHeight="1" thickTop="1" thickBot="1">
      <c r="E1736" s="11">
        <v>23811</v>
      </c>
      <c r="F1736" s="12" t="s">
        <v>106</v>
      </c>
      <c r="G1736" s="12">
        <v>0.03</v>
      </c>
      <c r="H1736" s="12">
        <v>6.45</v>
      </c>
      <c r="I1736" s="12">
        <v>1.34</v>
      </c>
      <c r="J1736" s="12">
        <v>3064</v>
      </c>
      <c r="K1736" s="7" t="str">
        <f>IF(COUNTIF(Table1[Customer ID],Table1[[#This Row],[Customer ID]])&gt;1,"Repeat Customer","One-Time Customer")</f>
        <v>One-Time Customer</v>
      </c>
      <c r="L1736" s="12" t="s">
        <v>2762</v>
      </c>
      <c r="M1736" s="12" t="s">
        <v>49</v>
      </c>
      <c r="N1736" s="12" t="s">
        <v>114</v>
      </c>
      <c r="O1736" s="12" t="s">
        <v>29</v>
      </c>
      <c r="P1736" s="12" t="s">
        <v>93</v>
      </c>
      <c r="Q1736" s="12" t="s">
        <v>31</v>
      </c>
      <c r="R1736" s="12" t="s">
        <v>2763</v>
      </c>
      <c r="S1736" s="12">
        <v>0.36</v>
      </c>
      <c r="T1736" s="7">
        <f>Table1[[#This Row],[Profit]]/Table1[[#This Row],[Sales]]</f>
        <v>0.69</v>
      </c>
      <c r="U1736" s="12" t="s">
        <v>33</v>
      </c>
      <c r="V1736" s="12" t="s">
        <v>34</v>
      </c>
      <c r="W1736" s="12" t="s">
        <v>35</v>
      </c>
      <c r="X1736" s="12" t="s">
        <v>2764</v>
      </c>
      <c r="Y1736" s="12">
        <v>98503</v>
      </c>
      <c r="Z1736" s="13">
        <v>42018</v>
      </c>
      <c r="AA1736" s="14" t="str">
        <f>TEXT(Table1[[#This Row],[Order Date]],"mmmm")</f>
        <v>January</v>
      </c>
      <c r="AB1736" s="8" t="str">
        <f>TEXT(Table1[[#This Row],[Order Date]],"yyyy")</f>
        <v>2015</v>
      </c>
      <c r="AC1736" s="13">
        <v>42023</v>
      </c>
      <c r="AD1736" s="12">
        <v>39.129899999999999</v>
      </c>
      <c r="AE1736" s="12">
        <v>9</v>
      </c>
      <c r="AF1736" s="12">
        <v>56.71</v>
      </c>
      <c r="AG1736" s="12">
        <v>88448</v>
      </c>
      <c r="AH1736" s="7" t="str">
        <f>IF(COUNTIF(Returns!$A$2:$A$1635,Orders!AG1736)&gt;0,"Returned","Not Returned")</f>
        <v>Not Returned</v>
      </c>
    </row>
    <row r="1737" spans="5:34" ht="12.75" customHeight="1" thickTop="1" thickBot="1">
      <c r="E1737" s="9">
        <v>25239</v>
      </c>
      <c r="F1737" s="2" t="s">
        <v>37</v>
      </c>
      <c r="G1737" s="2">
        <v>0.06</v>
      </c>
      <c r="H1737" s="2">
        <v>355.98</v>
      </c>
      <c r="I1737" s="2">
        <v>58.92</v>
      </c>
      <c r="J1737" s="2">
        <v>3067</v>
      </c>
      <c r="K1737" s="7" t="str">
        <f>IF(COUNTIF(Table1[Customer ID],Table1[[#This Row],[Customer ID]])&gt;1,"Repeat Customer","One-Time Customer")</f>
        <v>One-Time Customer</v>
      </c>
      <c r="L1737" s="2" t="s">
        <v>2765</v>
      </c>
      <c r="M1737" s="2" t="s">
        <v>39</v>
      </c>
      <c r="N1737" s="2" t="s">
        <v>114</v>
      </c>
      <c r="O1737" s="2" t="s">
        <v>41</v>
      </c>
      <c r="P1737" s="2" t="s">
        <v>42</v>
      </c>
      <c r="Q1737" s="2" t="s">
        <v>43</v>
      </c>
      <c r="R1737" s="2" t="s">
        <v>1294</v>
      </c>
      <c r="S1737" s="2">
        <v>0.64</v>
      </c>
      <c r="T1737" s="7">
        <f>Table1[[#This Row],[Profit]]/Table1[[#This Row],[Sales]]</f>
        <v>0.32656191015477543</v>
      </c>
      <c r="U1737" s="2" t="s">
        <v>33</v>
      </c>
      <c r="V1737" s="2" t="s">
        <v>53</v>
      </c>
      <c r="W1737" s="2" t="s">
        <v>154</v>
      </c>
      <c r="X1737" s="2" t="s">
        <v>2766</v>
      </c>
      <c r="Y1737" s="2">
        <v>44515</v>
      </c>
      <c r="Z1737" s="10">
        <v>42065</v>
      </c>
      <c r="AA1737" s="14" t="str">
        <f>TEXT(Table1[[#This Row],[Order Date]],"mmmm")</f>
        <v>March</v>
      </c>
      <c r="AB1737" s="8" t="str">
        <f>TEXT(Table1[[#This Row],[Order Date]],"yyyy")</f>
        <v>2015</v>
      </c>
      <c r="AC1737" s="10">
        <v>42066</v>
      </c>
      <c r="AD1737" s="2">
        <v>1660.92</v>
      </c>
      <c r="AE1737" s="2">
        <v>14</v>
      </c>
      <c r="AF1737" s="2">
        <v>5086.08</v>
      </c>
      <c r="AG1737" s="2">
        <v>91376</v>
      </c>
      <c r="AH1737" s="7" t="str">
        <f>IF(COUNTIF(Returns!$A$2:$A$1635,Orders!AG1737)&gt;0,"Returned","Not Returned")</f>
        <v>Not Returned</v>
      </c>
    </row>
    <row r="1738" spans="5:34" ht="12.75" customHeight="1" thickTop="1" thickBot="1">
      <c r="E1738" s="11">
        <v>21027</v>
      </c>
      <c r="F1738" s="12" t="s">
        <v>25</v>
      </c>
      <c r="G1738" s="12">
        <v>0.03</v>
      </c>
      <c r="H1738" s="12">
        <v>120.98</v>
      </c>
      <c r="I1738" s="12">
        <v>30</v>
      </c>
      <c r="J1738" s="12">
        <v>3069</v>
      </c>
      <c r="K1738" s="7" t="str">
        <f>IF(COUNTIF(Table1[Customer ID],Table1[[#This Row],[Customer ID]])&gt;1,"Repeat Customer","One-Time Customer")</f>
        <v>Repeat Customer</v>
      </c>
      <c r="L1738" s="12" t="s">
        <v>2767</v>
      </c>
      <c r="M1738" s="12" t="s">
        <v>39</v>
      </c>
      <c r="N1738" s="12" t="s">
        <v>114</v>
      </c>
      <c r="O1738" s="12" t="s">
        <v>41</v>
      </c>
      <c r="P1738" s="12" t="s">
        <v>42</v>
      </c>
      <c r="Q1738" s="12" t="s">
        <v>43</v>
      </c>
      <c r="R1738" s="12" t="s">
        <v>1342</v>
      </c>
      <c r="S1738" s="12">
        <v>0.64</v>
      </c>
      <c r="T1738" s="7">
        <f>Table1[[#This Row],[Profit]]/Table1[[#This Row],[Sales]]</f>
        <v>0.33678798595898546</v>
      </c>
      <c r="U1738" s="12" t="s">
        <v>33</v>
      </c>
      <c r="V1738" s="12" t="s">
        <v>61</v>
      </c>
      <c r="W1738" s="12" t="s">
        <v>62</v>
      </c>
      <c r="X1738" s="12" t="s">
        <v>2768</v>
      </c>
      <c r="Y1738" s="12">
        <v>55128</v>
      </c>
      <c r="Z1738" s="13">
        <v>42156</v>
      </c>
      <c r="AA1738" s="14" t="str">
        <f>TEXT(Table1[[#This Row],[Order Date]],"mmmm")</f>
        <v>June</v>
      </c>
      <c r="AB1738" s="8" t="str">
        <f>TEXT(Table1[[#This Row],[Order Date]],"yyyy")</f>
        <v>2015</v>
      </c>
      <c r="AC1738" s="13">
        <v>42158</v>
      </c>
      <c r="AD1738" s="12">
        <v>638.02800000000002</v>
      </c>
      <c r="AE1738" s="12">
        <v>15</v>
      </c>
      <c r="AF1738" s="12">
        <v>1894.45</v>
      </c>
      <c r="AG1738" s="12">
        <v>88191</v>
      </c>
      <c r="AH1738" s="7" t="str">
        <f>IF(COUNTIF(Returns!$A$2:$A$1635,Orders!AG1738)&gt;0,"Returned","Not Returned")</f>
        <v>Not Returned</v>
      </c>
    </row>
    <row r="1739" spans="5:34" ht="12.75" customHeight="1" thickTop="1" thickBot="1">
      <c r="E1739" s="9">
        <v>21028</v>
      </c>
      <c r="F1739" s="2" t="s">
        <v>25</v>
      </c>
      <c r="G1739" s="2">
        <v>0.01</v>
      </c>
      <c r="H1739" s="2">
        <v>15.68</v>
      </c>
      <c r="I1739" s="2">
        <v>3.73</v>
      </c>
      <c r="J1739" s="2">
        <v>3069</v>
      </c>
      <c r="K1739" s="7" t="str">
        <f>IF(COUNTIF(Table1[Customer ID],Table1[[#This Row],[Customer ID]])&gt;1,"Repeat Customer","One-Time Customer")</f>
        <v>Repeat Customer</v>
      </c>
      <c r="L1739" s="2" t="s">
        <v>2767</v>
      </c>
      <c r="M1739" s="2" t="s">
        <v>49</v>
      </c>
      <c r="N1739" s="2" t="s">
        <v>114</v>
      </c>
      <c r="O1739" s="2" t="s">
        <v>41</v>
      </c>
      <c r="P1739" s="2" t="s">
        <v>50</v>
      </c>
      <c r="Q1739" s="2" t="s">
        <v>51</v>
      </c>
      <c r="R1739" s="2" t="s">
        <v>2380</v>
      </c>
      <c r="S1739" s="2">
        <v>0.46</v>
      </c>
      <c r="T1739" s="7">
        <f>Table1[[#This Row],[Profit]]/Table1[[#This Row],[Sales]]</f>
        <v>0.69</v>
      </c>
      <c r="U1739" s="2" t="s">
        <v>33</v>
      </c>
      <c r="V1739" s="2" t="s">
        <v>61</v>
      </c>
      <c r="W1739" s="2" t="s">
        <v>62</v>
      </c>
      <c r="X1739" s="2" t="s">
        <v>2768</v>
      </c>
      <c r="Y1739" s="2">
        <v>55128</v>
      </c>
      <c r="Z1739" s="10">
        <v>42156</v>
      </c>
      <c r="AA1739" s="14" t="str">
        <f>TEXT(Table1[[#This Row],[Order Date]],"mmmm")</f>
        <v>June</v>
      </c>
      <c r="AB1739" s="8" t="str">
        <f>TEXT(Table1[[#This Row],[Order Date]],"yyyy")</f>
        <v>2015</v>
      </c>
      <c r="AC1739" s="10">
        <v>42158</v>
      </c>
      <c r="AD1739" s="2">
        <v>138.49679999999998</v>
      </c>
      <c r="AE1739" s="2">
        <v>12</v>
      </c>
      <c r="AF1739" s="2">
        <v>200.72</v>
      </c>
      <c r="AG1739" s="2">
        <v>88191</v>
      </c>
      <c r="AH1739" s="7" t="str">
        <f>IF(COUNTIF(Returns!$A$2:$A$1635,Orders!AG1739)&gt;0,"Returned","Not Returned")</f>
        <v>Not Returned</v>
      </c>
    </row>
    <row r="1740" spans="5:34" ht="12.75" customHeight="1" thickTop="1" thickBot="1">
      <c r="E1740" s="11">
        <v>22213</v>
      </c>
      <c r="F1740" s="12" t="s">
        <v>47</v>
      </c>
      <c r="G1740" s="12">
        <v>0.09</v>
      </c>
      <c r="H1740" s="12">
        <v>1.82</v>
      </c>
      <c r="I1740" s="12">
        <v>0.83</v>
      </c>
      <c r="J1740" s="12">
        <v>3069</v>
      </c>
      <c r="K1740" s="7" t="str">
        <f>IF(COUNTIF(Table1[Customer ID],Table1[[#This Row],[Customer ID]])&gt;1,"Repeat Customer","One-Time Customer")</f>
        <v>Repeat Customer</v>
      </c>
      <c r="L1740" s="12" t="s">
        <v>2767</v>
      </c>
      <c r="M1740" s="12" t="s">
        <v>49</v>
      </c>
      <c r="N1740" s="12" t="s">
        <v>114</v>
      </c>
      <c r="O1740" s="12" t="s">
        <v>29</v>
      </c>
      <c r="P1740" s="12" t="s">
        <v>30</v>
      </c>
      <c r="Q1740" s="12" t="s">
        <v>31</v>
      </c>
      <c r="R1740" s="12" t="s">
        <v>2769</v>
      </c>
      <c r="S1740" s="12">
        <v>0.56999999999999995</v>
      </c>
      <c r="T1740" s="7">
        <f>Table1[[#This Row],[Profit]]/Table1[[#This Row],[Sales]]</f>
        <v>-0.18288973384030419</v>
      </c>
      <c r="U1740" s="12" t="s">
        <v>33</v>
      </c>
      <c r="V1740" s="12" t="s">
        <v>61</v>
      </c>
      <c r="W1740" s="12" t="s">
        <v>62</v>
      </c>
      <c r="X1740" s="12" t="s">
        <v>2768</v>
      </c>
      <c r="Y1740" s="12">
        <v>55128</v>
      </c>
      <c r="Z1740" s="13">
        <v>42049</v>
      </c>
      <c r="AA1740" s="14" t="str">
        <f>TEXT(Table1[[#This Row],[Order Date]],"mmmm")</f>
        <v>February</v>
      </c>
      <c r="AB1740" s="8" t="str">
        <f>TEXT(Table1[[#This Row],[Order Date]],"yyyy")</f>
        <v>2015</v>
      </c>
      <c r="AC1740" s="13">
        <v>42050</v>
      </c>
      <c r="AD1740" s="12">
        <v>-6.734</v>
      </c>
      <c r="AE1740" s="12">
        <v>22</v>
      </c>
      <c r="AF1740" s="12">
        <v>36.82</v>
      </c>
      <c r="AG1740" s="12">
        <v>88192</v>
      </c>
      <c r="AH1740" s="7" t="str">
        <f>IF(COUNTIF(Returns!$A$2:$A$1635,Orders!AG1740)&gt;0,"Returned","Not Returned")</f>
        <v>Not Returned</v>
      </c>
    </row>
    <row r="1741" spans="5:34" ht="12.75" customHeight="1" thickTop="1" thickBot="1">
      <c r="E1741" s="9">
        <v>2063</v>
      </c>
      <c r="F1741" s="2" t="s">
        <v>106</v>
      </c>
      <c r="G1741" s="2">
        <v>0.06</v>
      </c>
      <c r="H1741" s="2">
        <v>19.23</v>
      </c>
      <c r="I1741" s="2">
        <v>6.15</v>
      </c>
      <c r="J1741" s="2">
        <v>3075</v>
      </c>
      <c r="K1741" s="7" t="str">
        <f>IF(COUNTIF(Table1[Customer ID],Table1[[#This Row],[Customer ID]])&gt;1,"Repeat Customer","One-Time Customer")</f>
        <v>One-Time Customer</v>
      </c>
      <c r="L1741" s="2" t="s">
        <v>2770</v>
      </c>
      <c r="M1741" s="2" t="s">
        <v>49</v>
      </c>
      <c r="N1741" s="2" t="s">
        <v>28</v>
      </c>
      <c r="O1741" s="2" t="s">
        <v>41</v>
      </c>
      <c r="P1741" s="2" t="s">
        <v>50</v>
      </c>
      <c r="Q1741" s="2" t="s">
        <v>51</v>
      </c>
      <c r="R1741" s="2" t="s">
        <v>472</v>
      </c>
      <c r="S1741" s="2">
        <v>0.44</v>
      </c>
      <c r="T1741" s="7">
        <f>Table1[[#This Row],[Profit]]/Table1[[#This Row],[Sales]]</f>
        <v>-0.3</v>
      </c>
      <c r="U1741" s="2" t="s">
        <v>33</v>
      </c>
      <c r="V1741" s="2" t="s">
        <v>34</v>
      </c>
      <c r="W1741" s="2" t="s">
        <v>45</v>
      </c>
      <c r="X1741" s="2" t="s">
        <v>663</v>
      </c>
      <c r="Y1741" s="2">
        <v>90061</v>
      </c>
      <c r="Z1741" s="10">
        <v>42063</v>
      </c>
      <c r="AA1741" s="14" t="str">
        <f>TEXT(Table1[[#This Row],[Order Date]],"mmmm")</f>
        <v>February</v>
      </c>
      <c r="AB1741" s="8" t="str">
        <f>TEXT(Table1[[#This Row],[Order Date]],"yyyy")</f>
        <v>2015</v>
      </c>
      <c r="AC1741" s="10">
        <v>42063</v>
      </c>
      <c r="AD1741" s="2">
        <v>-25.38</v>
      </c>
      <c r="AE1741" s="2">
        <v>4</v>
      </c>
      <c r="AF1741" s="2">
        <v>84.6</v>
      </c>
      <c r="AG1741" s="2">
        <v>14756</v>
      </c>
      <c r="AH1741" s="7" t="str">
        <f>IF(COUNTIF(Returns!$A$2:$A$1635,Orders!AG1741)&gt;0,"Returned","Not Returned")</f>
        <v>Not Returned</v>
      </c>
    </row>
    <row r="1742" spans="5:34" ht="12.75" customHeight="1" thickTop="1" thickBot="1">
      <c r="E1742" s="11">
        <v>19739</v>
      </c>
      <c r="F1742" s="12" t="s">
        <v>56</v>
      </c>
      <c r="G1742" s="12">
        <v>0</v>
      </c>
      <c r="H1742" s="12">
        <v>137.47999999999999</v>
      </c>
      <c r="I1742" s="12">
        <v>32.18</v>
      </c>
      <c r="J1742" s="12">
        <v>3076</v>
      </c>
      <c r="K1742" s="7" t="str">
        <f>IF(COUNTIF(Table1[Customer ID],Table1[[#This Row],[Customer ID]])&gt;1,"Repeat Customer","One-Time Customer")</f>
        <v>One-Time Customer</v>
      </c>
      <c r="L1742" s="12" t="s">
        <v>2771</v>
      </c>
      <c r="M1742" s="12" t="s">
        <v>39</v>
      </c>
      <c r="N1742" s="12" t="s">
        <v>58</v>
      </c>
      <c r="O1742" s="12" t="s">
        <v>41</v>
      </c>
      <c r="P1742" s="12" t="s">
        <v>191</v>
      </c>
      <c r="Q1742" s="12" t="s">
        <v>121</v>
      </c>
      <c r="R1742" s="12" t="s">
        <v>2772</v>
      </c>
      <c r="S1742" s="12">
        <v>0.78</v>
      </c>
      <c r="T1742" s="7">
        <f>Table1[[#This Row],[Profit]]/Table1[[#This Row],[Sales]]</f>
        <v>-0.68498736310025277</v>
      </c>
      <c r="U1742" s="12" t="s">
        <v>33</v>
      </c>
      <c r="V1742" s="12" t="s">
        <v>53</v>
      </c>
      <c r="W1742" s="12" t="s">
        <v>154</v>
      </c>
      <c r="X1742" s="12" t="s">
        <v>2773</v>
      </c>
      <c r="Y1742" s="12">
        <v>44224</v>
      </c>
      <c r="Z1742" s="13">
        <v>42011</v>
      </c>
      <c r="AA1742" s="14" t="str">
        <f>TEXT(Table1[[#This Row],[Order Date]],"mmmm")</f>
        <v>January</v>
      </c>
      <c r="AB1742" s="8" t="str">
        <f>TEXT(Table1[[#This Row],[Order Date]],"yyyy")</f>
        <v>2015</v>
      </c>
      <c r="AC1742" s="13">
        <v>42012</v>
      </c>
      <c r="AD1742" s="12">
        <v>-203.27</v>
      </c>
      <c r="AE1742" s="12">
        <v>2</v>
      </c>
      <c r="AF1742" s="12">
        <v>296.75</v>
      </c>
      <c r="AG1742" s="12">
        <v>88241</v>
      </c>
      <c r="AH1742" s="7" t="str">
        <f>IF(COUNTIF(Returns!$A$2:$A$1635,Orders!AG1742)&gt;0,"Returned","Not Returned")</f>
        <v>Not Returned</v>
      </c>
    </row>
    <row r="1743" spans="5:34" ht="12.75" customHeight="1" thickTop="1" thickBot="1">
      <c r="E1743" s="9">
        <v>23816</v>
      </c>
      <c r="F1743" s="2" t="s">
        <v>56</v>
      </c>
      <c r="G1743" s="2">
        <v>7.0000000000000007E-2</v>
      </c>
      <c r="H1743" s="2">
        <v>300.97000000000003</v>
      </c>
      <c r="I1743" s="2">
        <v>7.18</v>
      </c>
      <c r="J1743" s="2">
        <v>3077</v>
      </c>
      <c r="K1743" s="7" t="str">
        <f>IF(COUNTIF(Table1[Customer ID],Table1[[#This Row],[Customer ID]])&gt;1,"Repeat Customer","One-Time Customer")</f>
        <v>One-Time Customer</v>
      </c>
      <c r="L1743" s="2" t="s">
        <v>2774</v>
      </c>
      <c r="M1743" s="2" t="s">
        <v>49</v>
      </c>
      <c r="N1743" s="2" t="s">
        <v>58</v>
      </c>
      <c r="O1743" s="2" t="s">
        <v>77</v>
      </c>
      <c r="P1743" s="2" t="s">
        <v>180</v>
      </c>
      <c r="Q1743" s="2" t="s">
        <v>59</v>
      </c>
      <c r="R1743" s="2" t="s">
        <v>1089</v>
      </c>
      <c r="S1743" s="2">
        <v>0.48</v>
      </c>
      <c r="T1743" s="7">
        <f>Table1[[#This Row],[Profit]]/Table1[[#This Row],[Sales]]</f>
        <v>-1.3871350051528684</v>
      </c>
      <c r="U1743" s="2" t="s">
        <v>33</v>
      </c>
      <c r="V1743" s="2" t="s">
        <v>53</v>
      </c>
      <c r="W1743" s="2" t="s">
        <v>154</v>
      </c>
      <c r="X1743" s="2" t="s">
        <v>2775</v>
      </c>
      <c r="Y1743" s="2">
        <v>44136</v>
      </c>
      <c r="Z1743" s="10">
        <v>42131</v>
      </c>
      <c r="AA1743" s="14" t="str">
        <f>TEXT(Table1[[#This Row],[Order Date]],"mmmm")</f>
        <v>May</v>
      </c>
      <c r="AB1743" s="8" t="str">
        <f>TEXT(Table1[[#This Row],[Order Date]],"yyyy")</f>
        <v>2015</v>
      </c>
      <c r="AC1743" s="10">
        <v>42133</v>
      </c>
      <c r="AD1743" s="2">
        <v>-807.59</v>
      </c>
      <c r="AE1743" s="2">
        <v>2</v>
      </c>
      <c r="AF1743" s="2">
        <v>582.20000000000005</v>
      </c>
      <c r="AG1743" s="2">
        <v>88239</v>
      </c>
      <c r="AH1743" s="7" t="str">
        <f>IF(COUNTIF(Returns!$A$2:$A$1635,Orders!AG1743)&gt;0,"Returned","Not Returned")</f>
        <v>Not Returned</v>
      </c>
    </row>
    <row r="1744" spans="5:34" ht="12.75" customHeight="1" thickTop="1" thickBot="1">
      <c r="E1744" s="11">
        <v>25489</v>
      </c>
      <c r="F1744" s="12" t="s">
        <v>37</v>
      </c>
      <c r="G1744" s="12">
        <v>0.04</v>
      </c>
      <c r="H1744" s="12">
        <v>35.44</v>
      </c>
      <c r="I1744" s="12">
        <v>5.09</v>
      </c>
      <c r="J1744" s="12">
        <v>3078</v>
      </c>
      <c r="K1744" s="7" t="str">
        <f>IF(COUNTIF(Table1[Customer ID],Table1[[#This Row],[Customer ID]])&gt;1,"Repeat Customer","One-Time Customer")</f>
        <v>Repeat Customer</v>
      </c>
      <c r="L1744" s="12" t="s">
        <v>2776</v>
      </c>
      <c r="M1744" s="12" t="s">
        <v>49</v>
      </c>
      <c r="N1744" s="12" t="s">
        <v>58</v>
      </c>
      <c r="O1744" s="12" t="s">
        <v>29</v>
      </c>
      <c r="P1744" s="12" t="s">
        <v>93</v>
      </c>
      <c r="Q1744" s="12" t="s">
        <v>59</v>
      </c>
      <c r="R1744" s="12" t="s">
        <v>2777</v>
      </c>
      <c r="S1744" s="12">
        <v>0.38</v>
      </c>
      <c r="T1744" s="7">
        <f>Table1[[#This Row],[Profit]]/Table1[[#This Row],[Sales]]</f>
        <v>0.69</v>
      </c>
      <c r="U1744" s="12" t="s">
        <v>33</v>
      </c>
      <c r="V1744" s="12" t="s">
        <v>53</v>
      </c>
      <c r="W1744" s="12" t="s">
        <v>154</v>
      </c>
      <c r="X1744" s="12" t="s">
        <v>2778</v>
      </c>
      <c r="Y1744" s="12">
        <v>43615</v>
      </c>
      <c r="Z1744" s="13">
        <v>42166</v>
      </c>
      <c r="AA1744" s="14" t="str">
        <f>TEXT(Table1[[#This Row],[Order Date]],"mmmm")</f>
        <v>June</v>
      </c>
      <c r="AB1744" s="8" t="str">
        <f>TEXT(Table1[[#This Row],[Order Date]],"yyyy")</f>
        <v>2015</v>
      </c>
      <c r="AC1744" s="13">
        <v>42166</v>
      </c>
      <c r="AD1744" s="12">
        <v>118.6317</v>
      </c>
      <c r="AE1744" s="12">
        <v>5</v>
      </c>
      <c r="AF1744" s="12">
        <v>171.93</v>
      </c>
      <c r="AG1744" s="12">
        <v>88240</v>
      </c>
      <c r="AH1744" s="7" t="str">
        <f>IF(COUNTIF(Returns!$A$2:$A$1635,Orders!AG1744)&gt;0,"Returned","Not Returned")</f>
        <v>Not Returned</v>
      </c>
    </row>
    <row r="1745" spans="5:34" ht="12.75" customHeight="1" thickTop="1" thickBot="1">
      <c r="E1745" s="9">
        <v>25490</v>
      </c>
      <c r="F1745" s="2" t="s">
        <v>37</v>
      </c>
      <c r="G1745" s="2">
        <v>0.08</v>
      </c>
      <c r="H1745" s="2">
        <v>3.98</v>
      </c>
      <c r="I1745" s="2">
        <v>0.7</v>
      </c>
      <c r="J1745" s="2">
        <v>3078</v>
      </c>
      <c r="K1745" s="7" t="str">
        <f>IF(COUNTIF(Table1[Customer ID],Table1[[#This Row],[Customer ID]])&gt;1,"Repeat Customer","One-Time Customer")</f>
        <v>Repeat Customer</v>
      </c>
      <c r="L1745" s="2" t="s">
        <v>2776</v>
      </c>
      <c r="M1745" s="2" t="s">
        <v>49</v>
      </c>
      <c r="N1745" s="2" t="s">
        <v>58</v>
      </c>
      <c r="O1745" s="2" t="s">
        <v>29</v>
      </c>
      <c r="P1745" s="2" t="s">
        <v>30</v>
      </c>
      <c r="Q1745" s="2" t="s">
        <v>31</v>
      </c>
      <c r="R1745" s="2" t="s">
        <v>2740</v>
      </c>
      <c r="S1745" s="2">
        <v>0.52</v>
      </c>
      <c r="T1745" s="7">
        <f>Table1[[#This Row],[Profit]]/Table1[[#This Row],[Sales]]</f>
        <v>0.66223358908780916</v>
      </c>
      <c r="U1745" s="2" t="s">
        <v>33</v>
      </c>
      <c r="V1745" s="2" t="s">
        <v>53</v>
      </c>
      <c r="W1745" s="2" t="s">
        <v>154</v>
      </c>
      <c r="X1745" s="2" t="s">
        <v>2778</v>
      </c>
      <c r="Y1745" s="2">
        <v>43615</v>
      </c>
      <c r="Z1745" s="10">
        <v>42166</v>
      </c>
      <c r="AA1745" s="14" t="str">
        <f>TEXT(Table1[[#This Row],[Order Date]],"mmmm")</f>
        <v>June</v>
      </c>
      <c r="AB1745" s="8" t="str">
        <f>TEXT(Table1[[#This Row],[Order Date]],"yyyy")</f>
        <v>2015</v>
      </c>
      <c r="AC1745" s="10">
        <v>42169</v>
      </c>
      <c r="AD1745" s="2">
        <v>23.304000000000002</v>
      </c>
      <c r="AE1745" s="2">
        <v>9</v>
      </c>
      <c r="AF1745" s="2">
        <v>35.19</v>
      </c>
      <c r="AG1745" s="2">
        <v>88240</v>
      </c>
      <c r="AH1745" s="7" t="str">
        <f>IF(COUNTIF(Returns!$A$2:$A$1635,Orders!AG1745)&gt;0,"Returned","Not Returned")</f>
        <v>Not Returned</v>
      </c>
    </row>
    <row r="1746" spans="5:34" ht="12.75" customHeight="1" thickTop="1" thickBot="1">
      <c r="E1746" s="11">
        <v>5816</v>
      </c>
      <c r="F1746" s="12" t="s">
        <v>56</v>
      </c>
      <c r="G1746" s="12">
        <v>7.0000000000000007E-2</v>
      </c>
      <c r="H1746" s="12">
        <v>300.97000000000003</v>
      </c>
      <c r="I1746" s="12">
        <v>7.18</v>
      </c>
      <c r="J1746" s="12">
        <v>3079</v>
      </c>
      <c r="K1746" s="7" t="str">
        <f>IF(COUNTIF(Table1[Customer ID],Table1[[#This Row],[Customer ID]])&gt;1,"Repeat Customer","One-Time Customer")</f>
        <v>Repeat Customer</v>
      </c>
      <c r="L1746" s="12" t="s">
        <v>2779</v>
      </c>
      <c r="M1746" s="12" t="s">
        <v>49</v>
      </c>
      <c r="N1746" s="12" t="s">
        <v>58</v>
      </c>
      <c r="O1746" s="12" t="s">
        <v>77</v>
      </c>
      <c r="P1746" s="12" t="s">
        <v>180</v>
      </c>
      <c r="Q1746" s="12" t="s">
        <v>59</v>
      </c>
      <c r="R1746" s="12" t="s">
        <v>1089</v>
      </c>
      <c r="S1746" s="12">
        <v>0.48</v>
      </c>
      <c r="T1746" s="7">
        <f>Table1[[#This Row],[Profit]]/Table1[[#This Row],[Sales]]</f>
        <v>-0.39632623215503832</v>
      </c>
      <c r="U1746" s="12" t="s">
        <v>33</v>
      </c>
      <c r="V1746" s="12" t="s">
        <v>53</v>
      </c>
      <c r="W1746" s="12" t="s">
        <v>234</v>
      </c>
      <c r="X1746" s="12" t="s">
        <v>1319</v>
      </c>
      <c r="Y1746" s="12">
        <v>19112</v>
      </c>
      <c r="Z1746" s="13">
        <v>42131</v>
      </c>
      <c r="AA1746" s="14" t="str">
        <f>TEXT(Table1[[#This Row],[Order Date]],"mmmm")</f>
        <v>May</v>
      </c>
      <c r="AB1746" s="8" t="str">
        <f>TEXT(Table1[[#This Row],[Order Date]],"yyyy")</f>
        <v>2015</v>
      </c>
      <c r="AC1746" s="13">
        <v>42133</v>
      </c>
      <c r="AD1746" s="12">
        <v>-807.59</v>
      </c>
      <c r="AE1746" s="12">
        <v>7</v>
      </c>
      <c r="AF1746" s="12">
        <v>2037.69</v>
      </c>
      <c r="AG1746" s="12">
        <v>41253</v>
      </c>
      <c r="AH1746" s="7" t="str">
        <f>IF(COUNTIF(Returns!$A$2:$A$1635,Orders!AG1746)&gt;0,"Returned","Not Returned")</f>
        <v>Not Returned</v>
      </c>
    </row>
    <row r="1747" spans="5:34" ht="12.75" customHeight="1" thickTop="1" thickBot="1">
      <c r="E1747" s="9">
        <v>7489</v>
      </c>
      <c r="F1747" s="2" t="s">
        <v>37</v>
      </c>
      <c r="G1747" s="2">
        <v>0.04</v>
      </c>
      <c r="H1747" s="2">
        <v>35.44</v>
      </c>
      <c r="I1747" s="2">
        <v>5.09</v>
      </c>
      <c r="J1747" s="2">
        <v>3079</v>
      </c>
      <c r="K1747" s="7" t="str">
        <f>IF(COUNTIF(Table1[Customer ID],Table1[[#This Row],[Customer ID]])&gt;1,"Repeat Customer","One-Time Customer")</f>
        <v>Repeat Customer</v>
      </c>
      <c r="L1747" s="2" t="s">
        <v>2779</v>
      </c>
      <c r="M1747" s="2" t="s">
        <v>49</v>
      </c>
      <c r="N1747" s="2" t="s">
        <v>58</v>
      </c>
      <c r="O1747" s="2" t="s">
        <v>29</v>
      </c>
      <c r="P1747" s="2" t="s">
        <v>93</v>
      </c>
      <c r="Q1747" s="2" t="s">
        <v>59</v>
      </c>
      <c r="R1747" s="2" t="s">
        <v>2777</v>
      </c>
      <c r="S1747" s="2">
        <v>0.38</v>
      </c>
      <c r="T1747" s="7">
        <f>Table1[[#This Row],[Profit]]/Table1[[#This Row],[Sales]]</f>
        <v>0.20872455338595761</v>
      </c>
      <c r="U1747" s="2" t="s">
        <v>33</v>
      </c>
      <c r="V1747" s="2" t="s">
        <v>53</v>
      </c>
      <c r="W1747" s="2" t="s">
        <v>234</v>
      </c>
      <c r="X1747" s="2" t="s">
        <v>1319</v>
      </c>
      <c r="Y1747" s="2">
        <v>19112</v>
      </c>
      <c r="Z1747" s="10">
        <v>42166</v>
      </c>
      <c r="AA1747" s="14" t="str">
        <f>TEXT(Table1[[#This Row],[Order Date]],"mmmm")</f>
        <v>June</v>
      </c>
      <c r="AB1747" s="8" t="str">
        <f>TEXT(Table1[[#This Row],[Order Date]],"yyyy")</f>
        <v>2015</v>
      </c>
      <c r="AC1747" s="10">
        <v>42166</v>
      </c>
      <c r="AD1747" s="2">
        <v>150.72</v>
      </c>
      <c r="AE1747" s="2">
        <v>21</v>
      </c>
      <c r="AF1747" s="2">
        <v>722.1</v>
      </c>
      <c r="AG1747" s="2">
        <v>53476</v>
      </c>
      <c r="AH1747" s="7" t="str">
        <f>IF(COUNTIF(Returns!$A$2:$A$1635,Orders!AG1747)&gt;0,"Returned","Not Returned")</f>
        <v>Not Returned</v>
      </c>
    </row>
    <row r="1748" spans="5:34" ht="12.75" customHeight="1" thickTop="1" thickBot="1">
      <c r="E1748" s="11">
        <v>7490</v>
      </c>
      <c r="F1748" s="12" t="s">
        <v>37</v>
      </c>
      <c r="G1748" s="12">
        <v>0.08</v>
      </c>
      <c r="H1748" s="12">
        <v>3.98</v>
      </c>
      <c r="I1748" s="12">
        <v>0.7</v>
      </c>
      <c r="J1748" s="12">
        <v>3079</v>
      </c>
      <c r="K1748" s="7" t="str">
        <f>IF(COUNTIF(Table1[Customer ID],Table1[[#This Row],[Customer ID]])&gt;1,"Repeat Customer","One-Time Customer")</f>
        <v>Repeat Customer</v>
      </c>
      <c r="L1748" s="12" t="s">
        <v>2779</v>
      </c>
      <c r="M1748" s="12" t="s">
        <v>49</v>
      </c>
      <c r="N1748" s="12" t="s">
        <v>58</v>
      </c>
      <c r="O1748" s="12" t="s">
        <v>29</v>
      </c>
      <c r="P1748" s="12" t="s">
        <v>30</v>
      </c>
      <c r="Q1748" s="12" t="s">
        <v>31</v>
      </c>
      <c r="R1748" s="12" t="s">
        <v>2740</v>
      </c>
      <c r="S1748" s="12">
        <v>0.52</v>
      </c>
      <c r="T1748" s="7">
        <f>Table1[[#This Row],[Profit]]/Table1[[#This Row],[Sales]]</f>
        <v>0.13794573092768861</v>
      </c>
      <c r="U1748" s="12" t="s">
        <v>33</v>
      </c>
      <c r="V1748" s="12" t="s">
        <v>53</v>
      </c>
      <c r="W1748" s="12" t="s">
        <v>234</v>
      </c>
      <c r="X1748" s="12" t="s">
        <v>1319</v>
      </c>
      <c r="Y1748" s="12">
        <v>19112</v>
      </c>
      <c r="Z1748" s="13">
        <v>42166</v>
      </c>
      <c r="AA1748" s="14" t="str">
        <f>TEXT(Table1[[#This Row],[Order Date]],"mmmm")</f>
        <v>June</v>
      </c>
      <c r="AB1748" s="8" t="str">
        <f>TEXT(Table1[[#This Row],[Order Date]],"yyyy")</f>
        <v>2015</v>
      </c>
      <c r="AC1748" s="13">
        <v>42169</v>
      </c>
      <c r="AD1748" s="12">
        <v>19.420000000000002</v>
      </c>
      <c r="AE1748" s="12">
        <v>36</v>
      </c>
      <c r="AF1748" s="12">
        <v>140.78</v>
      </c>
      <c r="AG1748" s="12">
        <v>53476</v>
      </c>
      <c r="AH1748" s="7" t="str">
        <f>IF(COUNTIF(Returns!$A$2:$A$1635,Orders!AG1748)&gt;0,"Returned","Not Returned")</f>
        <v>Not Returned</v>
      </c>
    </row>
    <row r="1749" spans="5:34" ht="12.75" customHeight="1" thickTop="1" thickBot="1">
      <c r="E1749" s="9">
        <v>7491</v>
      </c>
      <c r="F1749" s="2" t="s">
        <v>37</v>
      </c>
      <c r="G1749" s="2">
        <v>0.01</v>
      </c>
      <c r="H1749" s="2">
        <v>1.76</v>
      </c>
      <c r="I1749" s="2">
        <v>0.7</v>
      </c>
      <c r="J1749" s="2">
        <v>3079</v>
      </c>
      <c r="K1749" s="7" t="str">
        <f>IF(COUNTIF(Table1[Customer ID],Table1[[#This Row],[Customer ID]])&gt;1,"Repeat Customer","One-Time Customer")</f>
        <v>Repeat Customer</v>
      </c>
      <c r="L1749" s="2" t="s">
        <v>2779</v>
      </c>
      <c r="M1749" s="2" t="s">
        <v>49</v>
      </c>
      <c r="N1749" s="2" t="s">
        <v>58</v>
      </c>
      <c r="O1749" s="2" t="s">
        <v>29</v>
      </c>
      <c r="P1749" s="2" t="s">
        <v>30</v>
      </c>
      <c r="Q1749" s="2" t="s">
        <v>31</v>
      </c>
      <c r="R1749" s="2" t="s">
        <v>127</v>
      </c>
      <c r="S1749" s="2">
        <v>0.56000000000000005</v>
      </c>
      <c r="T1749" s="7">
        <f>Table1[[#This Row],[Profit]]/Table1[[#This Row],[Sales]]</f>
        <v>2.4128893000308356E-2</v>
      </c>
      <c r="U1749" s="2" t="s">
        <v>33</v>
      </c>
      <c r="V1749" s="2" t="s">
        <v>53</v>
      </c>
      <c r="W1749" s="2" t="s">
        <v>234</v>
      </c>
      <c r="X1749" s="2" t="s">
        <v>1319</v>
      </c>
      <c r="Y1749" s="2">
        <v>19112</v>
      </c>
      <c r="Z1749" s="10">
        <v>42166</v>
      </c>
      <c r="AA1749" s="14" t="str">
        <f>TEXT(Table1[[#This Row],[Order Date]],"mmmm")</f>
        <v>June</v>
      </c>
      <c r="AB1749" s="8" t="str">
        <f>TEXT(Table1[[#This Row],[Order Date]],"yyyy")</f>
        <v>2015</v>
      </c>
      <c r="AC1749" s="10">
        <v>42167</v>
      </c>
      <c r="AD1749" s="2">
        <v>3.13</v>
      </c>
      <c r="AE1749" s="2">
        <v>71</v>
      </c>
      <c r="AF1749" s="2">
        <v>129.72</v>
      </c>
      <c r="AG1749" s="2">
        <v>53476</v>
      </c>
      <c r="AH1749" s="7" t="str">
        <f>IF(COUNTIF(Returns!$A$2:$A$1635,Orders!AG1749)&gt;0,"Returned","Not Returned")</f>
        <v>Not Returned</v>
      </c>
    </row>
    <row r="1750" spans="5:34" ht="12.75" customHeight="1" thickTop="1" thickBot="1">
      <c r="E1750" s="11">
        <v>7492</v>
      </c>
      <c r="F1750" s="12" t="s">
        <v>37</v>
      </c>
      <c r="G1750" s="12">
        <v>0.01</v>
      </c>
      <c r="H1750" s="12">
        <v>193.17</v>
      </c>
      <c r="I1750" s="12">
        <v>19.989999999999998</v>
      </c>
      <c r="J1750" s="12">
        <v>3079</v>
      </c>
      <c r="K1750" s="7" t="str">
        <f>IF(COUNTIF(Table1[Customer ID],Table1[[#This Row],[Customer ID]])&gt;1,"Repeat Customer","One-Time Customer")</f>
        <v>Repeat Customer</v>
      </c>
      <c r="L1750" s="12" t="s">
        <v>2779</v>
      </c>
      <c r="M1750" s="12" t="s">
        <v>27</v>
      </c>
      <c r="N1750" s="12" t="s">
        <v>58</v>
      </c>
      <c r="O1750" s="12" t="s">
        <v>29</v>
      </c>
      <c r="P1750" s="12" t="s">
        <v>141</v>
      </c>
      <c r="Q1750" s="12" t="s">
        <v>59</v>
      </c>
      <c r="R1750" s="12" t="s">
        <v>1523</v>
      </c>
      <c r="S1750" s="12">
        <v>0.71</v>
      </c>
      <c r="T1750" s="7">
        <f>Table1[[#This Row],[Profit]]/Table1[[#This Row],[Sales]]</f>
        <v>9.3599530144418241E-2</v>
      </c>
      <c r="U1750" s="12" t="s">
        <v>33</v>
      </c>
      <c r="V1750" s="12" t="s">
        <v>53</v>
      </c>
      <c r="W1750" s="12" t="s">
        <v>234</v>
      </c>
      <c r="X1750" s="12" t="s">
        <v>1319</v>
      </c>
      <c r="Y1750" s="12">
        <v>19112</v>
      </c>
      <c r="Z1750" s="13">
        <v>42166</v>
      </c>
      <c r="AA1750" s="14" t="str">
        <f>TEXT(Table1[[#This Row],[Order Date]],"mmmm")</f>
        <v>June</v>
      </c>
      <c r="AB1750" s="8" t="str">
        <f>TEXT(Table1[[#This Row],[Order Date]],"yyyy")</f>
        <v>2015</v>
      </c>
      <c r="AC1750" s="13">
        <v>42166</v>
      </c>
      <c r="AD1750" s="12">
        <v>1141.07</v>
      </c>
      <c r="AE1750" s="12">
        <v>63</v>
      </c>
      <c r="AF1750" s="12">
        <v>12190.98</v>
      </c>
      <c r="AG1750" s="12">
        <v>53476</v>
      </c>
      <c r="AH1750" s="7" t="str">
        <f>IF(COUNTIF(Returns!$A$2:$A$1635,Orders!AG1750)&gt;0,"Returned","Not Returned")</f>
        <v>Not Returned</v>
      </c>
    </row>
    <row r="1751" spans="5:34" ht="12.75" customHeight="1" thickTop="1" thickBot="1">
      <c r="E1751" s="9">
        <v>1739</v>
      </c>
      <c r="F1751" s="2" t="s">
        <v>56</v>
      </c>
      <c r="G1751" s="2">
        <v>0</v>
      </c>
      <c r="H1751" s="2">
        <v>137.47999999999999</v>
      </c>
      <c r="I1751" s="2">
        <v>32.18</v>
      </c>
      <c r="J1751" s="2">
        <v>3079</v>
      </c>
      <c r="K1751" s="7" t="str">
        <f>IF(COUNTIF(Table1[Customer ID],Table1[[#This Row],[Customer ID]])&gt;1,"Repeat Customer","One-Time Customer")</f>
        <v>Repeat Customer</v>
      </c>
      <c r="L1751" s="2" t="s">
        <v>2779</v>
      </c>
      <c r="M1751" s="2" t="s">
        <v>39</v>
      </c>
      <c r="N1751" s="2" t="s">
        <v>58</v>
      </c>
      <c r="O1751" s="2" t="s">
        <v>41</v>
      </c>
      <c r="P1751" s="2" t="s">
        <v>191</v>
      </c>
      <c r="Q1751" s="2" t="s">
        <v>121</v>
      </c>
      <c r="R1751" s="2" t="s">
        <v>2772</v>
      </c>
      <c r="S1751" s="2">
        <v>0.78</v>
      </c>
      <c r="T1751" s="7">
        <f>Table1[[#This Row],[Profit]]/Table1[[#This Row],[Sales]]</f>
        <v>-0.13699654930716559</v>
      </c>
      <c r="U1751" s="2" t="s">
        <v>33</v>
      </c>
      <c r="V1751" s="2" t="s">
        <v>53</v>
      </c>
      <c r="W1751" s="2" t="s">
        <v>234</v>
      </c>
      <c r="X1751" s="2" t="s">
        <v>1319</v>
      </c>
      <c r="Y1751" s="2">
        <v>19112</v>
      </c>
      <c r="Z1751" s="10">
        <v>42011</v>
      </c>
      <c r="AA1751" s="14" t="str">
        <f>TEXT(Table1[[#This Row],[Order Date]],"mmmm")</f>
        <v>January</v>
      </c>
      <c r="AB1751" s="8" t="str">
        <f>TEXT(Table1[[#This Row],[Order Date]],"yyyy")</f>
        <v>2015</v>
      </c>
      <c r="AC1751" s="10">
        <v>42012</v>
      </c>
      <c r="AD1751" s="2">
        <v>-203.27</v>
      </c>
      <c r="AE1751" s="2">
        <v>10</v>
      </c>
      <c r="AF1751" s="2">
        <v>1483.76</v>
      </c>
      <c r="AG1751" s="2">
        <v>12480</v>
      </c>
      <c r="AH1751" s="7" t="str">
        <f>IF(COUNTIF(Returns!$A$2:$A$1635,Orders!AG1751)&gt;0,"Returned","Not Returned")</f>
        <v>Not Returned</v>
      </c>
    </row>
    <row r="1752" spans="5:34" ht="12.75" customHeight="1" thickTop="1" thickBot="1">
      <c r="E1752" s="11">
        <v>6807</v>
      </c>
      <c r="F1752" s="12" t="s">
        <v>47</v>
      </c>
      <c r="G1752" s="12">
        <v>0</v>
      </c>
      <c r="H1752" s="12">
        <v>2.21</v>
      </c>
      <c r="I1752" s="12">
        <v>1</v>
      </c>
      <c r="J1752" s="12">
        <v>3079</v>
      </c>
      <c r="K1752" s="7" t="str">
        <f>IF(COUNTIF(Table1[Customer ID],Table1[[#This Row],[Customer ID]])&gt;1,"Repeat Customer","One-Time Customer")</f>
        <v>Repeat Customer</v>
      </c>
      <c r="L1752" s="12" t="s">
        <v>2779</v>
      </c>
      <c r="M1752" s="12" t="s">
        <v>27</v>
      </c>
      <c r="N1752" s="12" t="s">
        <v>58</v>
      </c>
      <c r="O1752" s="12" t="s">
        <v>29</v>
      </c>
      <c r="P1752" s="12" t="s">
        <v>30</v>
      </c>
      <c r="Q1752" s="12" t="s">
        <v>31</v>
      </c>
      <c r="R1752" s="12" t="s">
        <v>2780</v>
      </c>
      <c r="S1752" s="12">
        <v>0.38</v>
      </c>
      <c r="T1752" s="7">
        <f>Table1[[#This Row],[Profit]]/Table1[[#This Row],[Sales]]</f>
        <v>0.11481991282404221</v>
      </c>
      <c r="U1752" s="12" t="s">
        <v>33</v>
      </c>
      <c r="V1752" s="12" t="s">
        <v>53</v>
      </c>
      <c r="W1752" s="12" t="s">
        <v>234</v>
      </c>
      <c r="X1752" s="12" t="s">
        <v>1319</v>
      </c>
      <c r="Y1752" s="12">
        <v>19112</v>
      </c>
      <c r="Z1752" s="13">
        <v>42165</v>
      </c>
      <c r="AA1752" s="14" t="str">
        <f>TEXT(Table1[[#This Row],[Order Date]],"mmmm")</f>
        <v>June</v>
      </c>
      <c r="AB1752" s="8" t="str">
        <f>TEXT(Table1[[#This Row],[Order Date]],"yyyy")</f>
        <v>2015</v>
      </c>
      <c r="AC1752" s="13">
        <v>42166</v>
      </c>
      <c r="AD1752" s="12">
        <v>10.01</v>
      </c>
      <c r="AE1752" s="12">
        <v>33</v>
      </c>
      <c r="AF1752" s="12">
        <v>87.18</v>
      </c>
      <c r="AG1752" s="12">
        <v>48483</v>
      </c>
      <c r="AH1752" s="7" t="str">
        <f>IF(COUNTIF(Returns!$A$2:$A$1635,Orders!AG1752)&gt;0,"Returned","Not Returned")</f>
        <v>Not Returned</v>
      </c>
    </row>
    <row r="1753" spans="5:34" ht="12.75" customHeight="1" thickTop="1" thickBot="1">
      <c r="E1753" s="9">
        <v>19756</v>
      </c>
      <c r="F1753" s="2" t="s">
        <v>25</v>
      </c>
      <c r="G1753" s="2">
        <v>0</v>
      </c>
      <c r="H1753" s="2">
        <v>65.989999999999995</v>
      </c>
      <c r="I1753" s="2">
        <v>5.99</v>
      </c>
      <c r="J1753" s="2">
        <v>3084</v>
      </c>
      <c r="K1753" s="7" t="str">
        <f>IF(COUNTIF(Table1[Customer ID],Table1[[#This Row],[Customer ID]])&gt;1,"Repeat Customer","One-Time Customer")</f>
        <v>Repeat Customer</v>
      </c>
      <c r="L1753" s="2" t="s">
        <v>2781</v>
      </c>
      <c r="M1753" s="2" t="s">
        <v>27</v>
      </c>
      <c r="N1753" s="2" t="s">
        <v>58</v>
      </c>
      <c r="O1753" s="2" t="s">
        <v>77</v>
      </c>
      <c r="P1753" s="2" t="s">
        <v>78</v>
      </c>
      <c r="Q1753" s="2" t="s">
        <v>59</v>
      </c>
      <c r="R1753" s="2" t="s">
        <v>2452</v>
      </c>
      <c r="S1753" s="2">
        <v>0.57999999999999996</v>
      </c>
      <c r="T1753" s="7">
        <f>Table1[[#This Row],[Profit]]/Table1[[#This Row],[Sales]]</f>
        <v>0.3928100239081726</v>
      </c>
      <c r="U1753" s="2" t="s">
        <v>33</v>
      </c>
      <c r="V1753" s="2" t="s">
        <v>34</v>
      </c>
      <c r="W1753" s="2" t="s">
        <v>35</v>
      </c>
      <c r="X1753" s="2" t="s">
        <v>2764</v>
      </c>
      <c r="Y1753" s="2">
        <v>98503</v>
      </c>
      <c r="Z1753" s="10">
        <v>42114</v>
      </c>
      <c r="AA1753" s="14" t="str">
        <f>TEXT(Table1[[#This Row],[Order Date]],"mmmm")</f>
        <v>April</v>
      </c>
      <c r="AB1753" s="8" t="str">
        <f>TEXT(Table1[[#This Row],[Order Date]],"yyyy")</f>
        <v>2015</v>
      </c>
      <c r="AC1753" s="10">
        <v>42116</v>
      </c>
      <c r="AD1753" s="2">
        <v>313.81200000000001</v>
      </c>
      <c r="AE1753" s="2">
        <v>14</v>
      </c>
      <c r="AF1753" s="2">
        <v>798.89</v>
      </c>
      <c r="AG1753" s="2">
        <v>89879</v>
      </c>
      <c r="AH1753" s="7" t="str">
        <f>IF(COUNTIF(Returns!$A$2:$A$1635,Orders!AG1753)&gt;0,"Returned","Not Returned")</f>
        <v>Not Returned</v>
      </c>
    </row>
    <row r="1754" spans="5:34" ht="12.75" customHeight="1" thickTop="1" thickBot="1">
      <c r="E1754" s="11">
        <v>20589</v>
      </c>
      <c r="F1754" s="12" t="s">
        <v>37</v>
      </c>
      <c r="G1754" s="12">
        <v>0.01</v>
      </c>
      <c r="H1754" s="12">
        <v>7.1</v>
      </c>
      <c r="I1754" s="12">
        <v>6.05</v>
      </c>
      <c r="J1754" s="12">
        <v>3084</v>
      </c>
      <c r="K1754" s="7" t="str">
        <f>IF(COUNTIF(Table1[Customer ID],Table1[[#This Row],[Customer ID]])&gt;1,"Repeat Customer","One-Time Customer")</f>
        <v>Repeat Customer</v>
      </c>
      <c r="L1754" s="12" t="s">
        <v>2781</v>
      </c>
      <c r="M1754" s="12" t="s">
        <v>49</v>
      </c>
      <c r="N1754" s="12" t="s">
        <v>58</v>
      </c>
      <c r="O1754" s="12" t="s">
        <v>29</v>
      </c>
      <c r="P1754" s="12" t="s">
        <v>109</v>
      </c>
      <c r="Q1754" s="12" t="s">
        <v>59</v>
      </c>
      <c r="R1754" s="12" t="s">
        <v>651</v>
      </c>
      <c r="S1754" s="12">
        <v>0.39</v>
      </c>
      <c r="T1754" s="7">
        <f>Table1[[#This Row],[Profit]]/Table1[[#This Row],[Sales]]</f>
        <v>-0.29421315414070126</v>
      </c>
      <c r="U1754" s="12" t="s">
        <v>33</v>
      </c>
      <c r="V1754" s="12" t="s">
        <v>34</v>
      </c>
      <c r="W1754" s="12" t="s">
        <v>35</v>
      </c>
      <c r="X1754" s="12" t="s">
        <v>2764</v>
      </c>
      <c r="Y1754" s="12">
        <v>98503</v>
      </c>
      <c r="Z1754" s="13">
        <v>42179</v>
      </c>
      <c r="AA1754" s="14" t="str">
        <f>TEXT(Table1[[#This Row],[Order Date]],"mmmm")</f>
        <v>June</v>
      </c>
      <c r="AB1754" s="8" t="str">
        <f>TEXT(Table1[[#This Row],[Order Date]],"yyyy")</f>
        <v>2015</v>
      </c>
      <c r="AC1754" s="13">
        <v>42180</v>
      </c>
      <c r="AD1754" s="12">
        <v>-39.186250000000001</v>
      </c>
      <c r="AE1754" s="12">
        <v>18</v>
      </c>
      <c r="AF1754" s="12">
        <v>133.19</v>
      </c>
      <c r="AG1754" s="12">
        <v>89880</v>
      </c>
      <c r="AH1754" s="7" t="str">
        <f>IF(COUNTIF(Returns!$A$2:$A$1635,Orders!AG1754)&gt;0,"Returned","Not Returned")</f>
        <v>Not Returned</v>
      </c>
    </row>
    <row r="1755" spans="5:34" ht="12.75" customHeight="1" thickTop="1" thickBot="1">
      <c r="E1755" s="9">
        <v>20590</v>
      </c>
      <c r="F1755" s="2" t="s">
        <v>37</v>
      </c>
      <c r="G1755" s="2">
        <v>0.05</v>
      </c>
      <c r="H1755" s="2">
        <v>18.97</v>
      </c>
      <c r="I1755" s="2">
        <v>9.0299999999999994</v>
      </c>
      <c r="J1755" s="2">
        <v>3084</v>
      </c>
      <c r="K1755" s="7" t="str">
        <f>IF(COUNTIF(Table1[Customer ID],Table1[[#This Row],[Customer ID]])&gt;1,"Repeat Customer","One-Time Customer")</f>
        <v>Repeat Customer</v>
      </c>
      <c r="L1755" s="2" t="s">
        <v>2781</v>
      </c>
      <c r="M1755" s="2" t="s">
        <v>49</v>
      </c>
      <c r="N1755" s="2" t="s">
        <v>58</v>
      </c>
      <c r="O1755" s="2" t="s">
        <v>29</v>
      </c>
      <c r="P1755" s="2" t="s">
        <v>93</v>
      </c>
      <c r="Q1755" s="2" t="s">
        <v>59</v>
      </c>
      <c r="R1755" s="2" t="s">
        <v>775</v>
      </c>
      <c r="S1755" s="2">
        <v>0.37</v>
      </c>
      <c r="T1755" s="7">
        <f>Table1[[#This Row],[Profit]]/Table1[[#This Row],[Sales]]</f>
        <v>-1.9418473235384773E-2</v>
      </c>
      <c r="U1755" s="2" t="s">
        <v>33</v>
      </c>
      <c r="V1755" s="2" t="s">
        <v>34</v>
      </c>
      <c r="W1755" s="2" t="s">
        <v>35</v>
      </c>
      <c r="X1755" s="2" t="s">
        <v>2764</v>
      </c>
      <c r="Y1755" s="2">
        <v>98503</v>
      </c>
      <c r="Z1755" s="10">
        <v>42179</v>
      </c>
      <c r="AA1755" s="14" t="str">
        <f>TEXT(Table1[[#This Row],[Order Date]],"mmmm")</f>
        <v>June</v>
      </c>
      <c r="AB1755" s="8" t="str">
        <f>TEXT(Table1[[#This Row],[Order Date]],"yyyy")</f>
        <v>2015</v>
      </c>
      <c r="AC1755" s="10">
        <v>42180</v>
      </c>
      <c r="AD1755" s="2">
        <v>-1.89</v>
      </c>
      <c r="AE1755" s="2">
        <v>5</v>
      </c>
      <c r="AF1755" s="2">
        <v>97.33</v>
      </c>
      <c r="AG1755" s="2">
        <v>89880</v>
      </c>
      <c r="AH1755" s="7" t="str">
        <f>IF(COUNTIF(Returns!$A$2:$A$1635,Orders!AG1755)&gt;0,"Returned","Not Returned")</f>
        <v>Not Returned</v>
      </c>
    </row>
    <row r="1756" spans="5:34" ht="12.75" customHeight="1" thickTop="1" thickBot="1">
      <c r="E1756" s="11">
        <v>20008</v>
      </c>
      <c r="F1756" s="12" t="s">
        <v>25</v>
      </c>
      <c r="G1756" s="12">
        <v>0.05</v>
      </c>
      <c r="H1756" s="12">
        <v>39.99</v>
      </c>
      <c r="I1756" s="12">
        <v>10.25</v>
      </c>
      <c r="J1756" s="12">
        <v>3086</v>
      </c>
      <c r="K1756" s="7" t="str">
        <f>IF(COUNTIF(Table1[Customer ID],Table1[[#This Row],[Customer ID]])&gt;1,"Repeat Customer","One-Time Customer")</f>
        <v>One-Time Customer</v>
      </c>
      <c r="L1756" s="12" t="s">
        <v>2782</v>
      </c>
      <c r="M1756" s="12" t="s">
        <v>27</v>
      </c>
      <c r="N1756" s="12" t="s">
        <v>114</v>
      </c>
      <c r="O1756" s="12" t="s">
        <v>77</v>
      </c>
      <c r="P1756" s="12" t="s">
        <v>180</v>
      </c>
      <c r="Q1756" s="12" t="s">
        <v>59</v>
      </c>
      <c r="R1756" s="12" t="s">
        <v>2783</v>
      </c>
      <c r="S1756" s="12">
        <v>0.55000000000000004</v>
      </c>
      <c r="T1756" s="7">
        <f>Table1[[#This Row],[Profit]]/Table1[[#This Row],[Sales]]</f>
        <v>3.2770605759682228E-2</v>
      </c>
      <c r="U1756" s="12" t="s">
        <v>33</v>
      </c>
      <c r="V1756" s="12" t="s">
        <v>136</v>
      </c>
      <c r="W1756" s="12" t="s">
        <v>362</v>
      </c>
      <c r="X1756" s="12" t="s">
        <v>2784</v>
      </c>
      <c r="Y1756" s="12">
        <v>34287</v>
      </c>
      <c r="Z1756" s="13">
        <v>42142</v>
      </c>
      <c r="AA1756" s="14" t="str">
        <f>TEXT(Table1[[#This Row],[Order Date]],"mmmm")</f>
        <v>May</v>
      </c>
      <c r="AB1756" s="8" t="str">
        <f>TEXT(Table1[[#This Row],[Order Date]],"yyyy")</f>
        <v>2015</v>
      </c>
      <c r="AC1756" s="13">
        <v>42143</v>
      </c>
      <c r="AD1756" s="12">
        <v>4.29</v>
      </c>
      <c r="AE1756" s="12">
        <v>3</v>
      </c>
      <c r="AF1756" s="12">
        <v>130.91</v>
      </c>
      <c r="AG1756" s="12">
        <v>88380</v>
      </c>
      <c r="AH1756" s="7" t="str">
        <f>IF(COUNTIF(Returns!$A$2:$A$1635,Orders!AG1756)&gt;0,"Returned","Not Returned")</f>
        <v>Not Returned</v>
      </c>
    </row>
    <row r="1757" spans="5:34" ht="12.75" customHeight="1" thickTop="1" thickBot="1">
      <c r="E1757" s="9">
        <v>21085</v>
      </c>
      <c r="F1757" s="2" t="s">
        <v>106</v>
      </c>
      <c r="G1757" s="2">
        <v>7.0000000000000007E-2</v>
      </c>
      <c r="H1757" s="2">
        <v>49.43</v>
      </c>
      <c r="I1757" s="2">
        <v>19.989999999999998</v>
      </c>
      <c r="J1757" s="2">
        <v>3089</v>
      </c>
      <c r="K1757" s="7" t="str">
        <f>IF(COUNTIF(Table1[Customer ID],Table1[[#This Row],[Customer ID]])&gt;1,"Repeat Customer","One-Time Customer")</f>
        <v>One-Time Customer</v>
      </c>
      <c r="L1757" s="2" t="s">
        <v>2785</v>
      </c>
      <c r="M1757" s="2" t="s">
        <v>49</v>
      </c>
      <c r="N1757" s="2" t="s">
        <v>28</v>
      </c>
      <c r="O1757" s="2" t="s">
        <v>29</v>
      </c>
      <c r="P1757" s="2" t="s">
        <v>257</v>
      </c>
      <c r="Q1757" s="2" t="s">
        <v>59</v>
      </c>
      <c r="R1757" s="2" t="s">
        <v>2786</v>
      </c>
      <c r="S1757" s="2">
        <v>0.56999999999999995</v>
      </c>
      <c r="T1757" s="7">
        <f>Table1[[#This Row],[Profit]]/Table1[[#This Row],[Sales]]</f>
        <v>-0.43563267333759137</v>
      </c>
      <c r="U1757" s="2" t="s">
        <v>33</v>
      </c>
      <c r="V1757" s="2" t="s">
        <v>61</v>
      </c>
      <c r="W1757" s="2" t="s">
        <v>183</v>
      </c>
      <c r="X1757" s="2" t="s">
        <v>2755</v>
      </c>
      <c r="Y1757" s="2">
        <v>66209</v>
      </c>
      <c r="Z1757" s="10">
        <v>42028</v>
      </c>
      <c r="AA1757" s="14" t="str">
        <f>TEXT(Table1[[#This Row],[Order Date]],"mmmm")</f>
        <v>January</v>
      </c>
      <c r="AB1757" s="8" t="str">
        <f>TEXT(Table1[[#This Row],[Order Date]],"yyyy")</f>
        <v>2015</v>
      </c>
      <c r="AC1757" s="10">
        <v>42033</v>
      </c>
      <c r="AD1757" s="2">
        <v>-122.77</v>
      </c>
      <c r="AE1757" s="2">
        <v>6</v>
      </c>
      <c r="AF1757" s="2">
        <v>281.82</v>
      </c>
      <c r="AG1757" s="2">
        <v>91219</v>
      </c>
      <c r="AH1757" s="7" t="str">
        <f>IF(COUNTIF(Returns!$A$2:$A$1635,Orders!AG1757)&gt;0,"Returned","Not Returned")</f>
        <v>Not Returned</v>
      </c>
    </row>
    <row r="1758" spans="5:34" ht="12.75" customHeight="1" thickTop="1" thickBot="1">
      <c r="E1758" s="11">
        <v>20357</v>
      </c>
      <c r="F1758" s="12" t="s">
        <v>47</v>
      </c>
      <c r="G1758" s="12">
        <v>0.09</v>
      </c>
      <c r="H1758" s="12">
        <v>207.48</v>
      </c>
      <c r="I1758" s="12">
        <v>0.99</v>
      </c>
      <c r="J1758" s="12">
        <v>3095</v>
      </c>
      <c r="K1758" s="7" t="str">
        <f>IF(COUNTIF(Table1[Customer ID],Table1[[#This Row],[Customer ID]])&gt;1,"Repeat Customer","One-Time Customer")</f>
        <v>One-Time Customer</v>
      </c>
      <c r="L1758" s="12" t="s">
        <v>2787</v>
      </c>
      <c r="M1758" s="12" t="s">
        <v>49</v>
      </c>
      <c r="N1758" s="12" t="s">
        <v>114</v>
      </c>
      <c r="O1758" s="12" t="s">
        <v>29</v>
      </c>
      <c r="P1758" s="12" t="s">
        <v>257</v>
      </c>
      <c r="Q1758" s="12" t="s">
        <v>59</v>
      </c>
      <c r="R1758" s="12" t="s">
        <v>2143</v>
      </c>
      <c r="S1758" s="12">
        <v>0.55000000000000004</v>
      </c>
      <c r="T1758" s="7">
        <f>Table1[[#This Row],[Profit]]/Table1[[#This Row],[Sales]]</f>
        <v>0.69</v>
      </c>
      <c r="U1758" s="12" t="s">
        <v>33</v>
      </c>
      <c r="V1758" s="12" t="s">
        <v>53</v>
      </c>
      <c r="W1758" s="12" t="s">
        <v>154</v>
      </c>
      <c r="X1758" s="12" t="s">
        <v>2788</v>
      </c>
      <c r="Y1758" s="12">
        <v>45011</v>
      </c>
      <c r="Z1758" s="13">
        <v>42023</v>
      </c>
      <c r="AA1758" s="14" t="str">
        <f>TEXT(Table1[[#This Row],[Order Date]],"mmmm")</f>
        <v>January</v>
      </c>
      <c r="AB1758" s="8" t="str">
        <f>TEXT(Table1[[#This Row],[Order Date]],"yyyy")</f>
        <v>2015</v>
      </c>
      <c r="AC1758" s="13">
        <v>42025</v>
      </c>
      <c r="AD1758" s="12">
        <v>683.9556</v>
      </c>
      <c r="AE1758" s="12">
        <v>5</v>
      </c>
      <c r="AF1758" s="12">
        <v>991.24</v>
      </c>
      <c r="AG1758" s="12">
        <v>86220</v>
      </c>
      <c r="AH1758" s="7" t="str">
        <f>IF(COUNTIF(Returns!$A$2:$A$1635,Orders!AG1758)&gt;0,"Returned","Not Returned")</f>
        <v>Not Returned</v>
      </c>
    </row>
    <row r="1759" spans="5:34" ht="12.75" customHeight="1" thickTop="1" thickBot="1">
      <c r="E1759" s="9">
        <v>21235</v>
      </c>
      <c r="F1759" s="2" t="s">
        <v>25</v>
      </c>
      <c r="G1759" s="2">
        <v>0.08</v>
      </c>
      <c r="H1759" s="2">
        <v>40.98</v>
      </c>
      <c r="I1759" s="2">
        <v>7.2</v>
      </c>
      <c r="J1759" s="2">
        <v>3096</v>
      </c>
      <c r="K1759" s="7" t="str">
        <f>IF(COUNTIF(Table1[Customer ID],Table1[[#This Row],[Customer ID]])&gt;1,"Repeat Customer","One-Time Customer")</f>
        <v>Repeat Customer</v>
      </c>
      <c r="L1759" s="2" t="s">
        <v>2789</v>
      </c>
      <c r="M1759" s="2" t="s">
        <v>27</v>
      </c>
      <c r="N1759" s="2" t="s">
        <v>114</v>
      </c>
      <c r="O1759" s="2" t="s">
        <v>29</v>
      </c>
      <c r="P1759" s="2" t="s">
        <v>257</v>
      </c>
      <c r="Q1759" s="2" t="s">
        <v>59</v>
      </c>
      <c r="R1759" s="2" t="s">
        <v>2790</v>
      </c>
      <c r="S1759" s="2">
        <v>0.6</v>
      </c>
      <c r="T1759" s="7">
        <f>Table1[[#This Row],[Profit]]/Table1[[#This Row],[Sales]]</f>
        <v>-0.13882863340563992</v>
      </c>
      <c r="U1759" s="2" t="s">
        <v>33</v>
      </c>
      <c r="V1759" s="2" t="s">
        <v>53</v>
      </c>
      <c r="W1759" s="2" t="s">
        <v>154</v>
      </c>
      <c r="X1759" s="2" t="s">
        <v>1734</v>
      </c>
      <c r="Y1759" s="2">
        <v>43026</v>
      </c>
      <c r="Z1759" s="10">
        <v>42148</v>
      </c>
      <c r="AA1759" s="14" t="str">
        <f>TEXT(Table1[[#This Row],[Order Date]],"mmmm")</f>
        <v>May</v>
      </c>
      <c r="AB1759" s="8" t="str">
        <f>TEXT(Table1[[#This Row],[Order Date]],"yyyy")</f>
        <v>2015</v>
      </c>
      <c r="AC1759" s="10">
        <v>42149</v>
      </c>
      <c r="AD1759" s="2">
        <v>-16.64</v>
      </c>
      <c r="AE1759" s="2">
        <v>3</v>
      </c>
      <c r="AF1759" s="2">
        <v>119.86</v>
      </c>
      <c r="AG1759" s="2">
        <v>86221</v>
      </c>
      <c r="AH1759" s="7" t="str">
        <f>IF(COUNTIF(Returns!$A$2:$A$1635,Orders!AG1759)&gt;0,"Returned","Not Returned")</f>
        <v>Not Returned</v>
      </c>
    </row>
    <row r="1760" spans="5:34" ht="12.75" customHeight="1" thickTop="1" thickBot="1">
      <c r="E1760" s="11">
        <v>21236</v>
      </c>
      <c r="F1760" s="12" t="s">
        <v>25</v>
      </c>
      <c r="G1760" s="12">
        <v>0.08</v>
      </c>
      <c r="H1760" s="12">
        <v>8.1199999999999992</v>
      </c>
      <c r="I1760" s="12">
        <v>2.83</v>
      </c>
      <c r="J1760" s="12">
        <v>3096</v>
      </c>
      <c r="K1760" s="7" t="str">
        <f>IF(COUNTIF(Table1[Customer ID],Table1[[#This Row],[Customer ID]])&gt;1,"Repeat Customer","One-Time Customer")</f>
        <v>Repeat Customer</v>
      </c>
      <c r="L1760" s="12" t="s">
        <v>2789</v>
      </c>
      <c r="M1760" s="12" t="s">
        <v>27</v>
      </c>
      <c r="N1760" s="12" t="s">
        <v>114</v>
      </c>
      <c r="O1760" s="12" t="s">
        <v>77</v>
      </c>
      <c r="P1760" s="12" t="s">
        <v>180</v>
      </c>
      <c r="Q1760" s="12" t="s">
        <v>51</v>
      </c>
      <c r="R1760" s="12" t="s">
        <v>827</v>
      </c>
      <c r="S1760" s="12">
        <v>0.77</v>
      </c>
      <c r="T1760" s="7">
        <f>Table1[[#This Row],[Profit]]/Table1[[#This Row],[Sales]]</f>
        <v>-0.60473828085451042</v>
      </c>
      <c r="U1760" s="12" t="s">
        <v>33</v>
      </c>
      <c r="V1760" s="12" t="s">
        <v>53</v>
      </c>
      <c r="W1760" s="12" t="s">
        <v>154</v>
      </c>
      <c r="X1760" s="12" t="s">
        <v>1734</v>
      </c>
      <c r="Y1760" s="12">
        <v>43026</v>
      </c>
      <c r="Z1760" s="13">
        <v>42148</v>
      </c>
      <c r="AA1760" s="14" t="str">
        <f>TEXT(Table1[[#This Row],[Order Date]],"mmmm")</f>
        <v>May</v>
      </c>
      <c r="AB1760" s="8" t="str">
        <f>TEXT(Table1[[#This Row],[Order Date]],"yyyy")</f>
        <v>2015</v>
      </c>
      <c r="AC1760" s="13">
        <v>42149</v>
      </c>
      <c r="AD1760" s="12">
        <v>-59.73</v>
      </c>
      <c r="AE1760" s="12">
        <v>12</v>
      </c>
      <c r="AF1760" s="12">
        <v>98.77</v>
      </c>
      <c r="AG1760" s="12">
        <v>86221</v>
      </c>
      <c r="AH1760" s="7" t="str">
        <f>IF(COUNTIF(Returns!$A$2:$A$1635,Orders!AG1760)&gt;0,"Returned","Not Returned")</f>
        <v>Not Returned</v>
      </c>
    </row>
    <row r="1761" spans="5:34" ht="12.75" customHeight="1" thickTop="1" thickBot="1">
      <c r="E1761" s="9">
        <v>21237</v>
      </c>
      <c r="F1761" s="2" t="s">
        <v>25</v>
      </c>
      <c r="G1761" s="2">
        <v>0.02</v>
      </c>
      <c r="H1761" s="2">
        <v>262.11</v>
      </c>
      <c r="I1761" s="2">
        <v>62.74</v>
      </c>
      <c r="J1761" s="2">
        <v>3096</v>
      </c>
      <c r="K1761" s="7" t="str">
        <f>IF(COUNTIF(Table1[Customer ID],Table1[[#This Row],[Customer ID]])&gt;1,"Repeat Customer","One-Time Customer")</f>
        <v>Repeat Customer</v>
      </c>
      <c r="L1761" s="2" t="s">
        <v>2789</v>
      </c>
      <c r="M1761" s="2" t="s">
        <v>39</v>
      </c>
      <c r="N1761" s="2" t="s">
        <v>114</v>
      </c>
      <c r="O1761" s="2" t="s">
        <v>41</v>
      </c>
      <c r="P1761" s="2" t="s">
        <v>152</v>
      </c>
      <c r="Q1761" s="2" t="s">
        <v>121</v>
      </c>
      <c r="R1761" s="2" t="s">
        <v>2791</v>
      </c>
      <c r="S1761" s="2">
        <v>0.75</v>
      </c>
      <c r="T1761" s="7">
        <f>Table1[[#This Row],[Profit]]/Table1[[#This Row],[Sales]]</f>
        <v>-0.25384865329512907</v>
      </c>
      <c r="U1761" s="2" t="s">
        <v>33</v>
      </c>
      <c r="V1761" s="2" t="s">
        <v>53</v>
      </c>
      <c r="W1761" s="2" t="s">
        <v>154</v>
      </c>
      <c r="X1761" s="2" t="s">
        <v>1734</v>
      </c>
      <c r="Y1761" s="2">
        <v>43026</v>
      </c>
      <c r="Z1761" s="10">
        <v>42148</v>
      </c>
      <c r="AA1761" s="14" t="str">
        <f>TEXT(Table1[[#This Row],[Order Date]],"mmmm")</f>
        <v>May</v>
      </c>
      <c r="AB1761" s="8" t="str">
        <f>TEXT(Table1[[#This Row],[Order Date]],"yyyy")</f>
        <v>2015</v>
      </c>
      <c r="AC1761" s="10">
        <v>42149</v>
      </c>
      <c r="AD1761" s="2">
        <v>-633.44123700000023</v>
      </c>
      <c r="AE1761" s="2">
        <v>9</v>
      </c>
      <c r="AF1761" s="2">
        <v>2495.35</v>
      </c>
      <c r="AG1761" s="2">
        <v>86221</v>
      </c>
      <c r="AH1761" s="7" t="str">
        <f>IF(COUNTIF(Returns!$A$2:$A$1635,Orders!AG1761)&gt;0,"Returned","Not Returned")</f>
        <v>Not Returned</v>
      </c>
    </row>
    <row r="1762" spans="5:34" ht="12.75" customHeight="1" thickTop="1" thickBot="1">
      <c r="E1762" s="11">
        <v>25999</v>
      </c>
      <c r="F1762" s="12" t="s">
        <v>47</v>
      </c>
      <c r="G1762" s="12">
        <v>0.04</v>
      </c>
      <c r="H1762" s="12">
        <v>33.89</v>
      </c>
      <c r="I1762" s="12">
        <v>5.0999999999999996</v>
      </c>
      <c r="J1762" s="12">
        <v>3096</v>
      </c>
      <c r="K1762" s="7" t="str">
        <f>IF(COUNTIF(Table1[Customer ID],Table1[[#This Row],[Customer ID]])&gt;1,"Repeat Customer","One-Time Customer")</f>
        <v>Repeat Customer</v>
      </c>
      <c r="L1762" s="12" t="s">
        <v>2789</v>
      </c>
      <c r="M1762" s="12" t="s">
        <v>27</v>
      </c>
      <c r="N1762" s="12" t="s">
        <v>114</v>
      </c>
      <c r="O1762" s="12" t="s">
        <v>29</v>
      </c>
      <c r="P1762" s="12" t="s">
        <v>141</v>
      </c>
      <c r="Q1762" s="12" t="s">
        <v>59</v>
      </c>
      <c r="R1762" s="12" t="s">
        <v>2792</v>
      </c>
      <c r="S1762" s="12">
        <v>0.6</v>
      </c>
      <c r="T1762" s="7">
        <f>Table1[[#This Row],[Profit]]/Table1[[#This Row],[Sales]]</f>
        <v>0.36341184086042921</v>
      </c>
      <c r="U1762" s="12" t="s">
        <v>33</v>
      </c>
      <c r="V1762" s="12" t="s">
        <v>53</v>
      </c>
      <c r="W1762" s="12" t="s">
        <v>154</v>
      </c>
      <c r="X1762" s="12" t="s">
        <v>1734</v>
      </c>
      <c r="Y1762" s="12">
        <v>43026</v>
      </c>
      <c r="Z1762" s="13">
        <v>42172</v>
      </c>
      <c r="AA1762" s="14" t="str">
        <f>TEXT(Table1[[#This Row],[Order Date]],"mmmm")</f>
        <v>June</v>
      </c>
      <c r="AB1762" s="8" t="str">
        <f>TEXT(Table1[[#This Row],[Order Date]],"yyyy")</f>
        <v>2015</v>
      </c>
      <c r="AC1762" s="13">
        <v>42173</v>
      </c>
      <c r="AD1762" s="12">
        <v>72.984000000000009</v>
      </c>
      <c r="AE1762" s="12">
        <v>6</v>
      </c>
      <c r="AF1762" s="12">
        <v>200.83</v>
      </c>
      <c r="AG1762" s="12">
        <v>86222</v>
      </c>
      <c r="AH1762" s="7" t="str">
        <f>IF(COUNTIF(Returns!$A$2:$A$1635,Orders!AG1762)&gt;0,"Returned","Not Returned")</f>
        <v>Not Returned</v>
      </c>
    </row>
    <row r="1763" spans="5:34" ht="12.75" customHeight="1" thickTop="1" thickBot="1">
      <c r="E1763" s="9">
        <v>19816</v>
      </c>
      <c r="F1763" s="2" t="s">
        <v>47</v>
      </c>
      <c r="G1763" s="2">
        <v>0.05</v>
      </c>
      <c r="H1763" s="2">
        <v>35.44</v>
      </c>
      <c r="I1763" s="2">
        <v>5.09</v>
      </c>
      <c r="J1763" s="2">
        <v>3098</v>
      </c>
      <c r="K1763" s="7" t="str">
        <f>IF(COUNTIF(Table1[Customer ID],Table1[[#This Row],[Customer ID]])&gt;1,"Repeat Customer","One-Time Customer")</f>
        <v>Repeat Customer</v>
      </c>
      <c r="L1763" s="2" t="s">
        <v>2793</v>
      </c>
      <c r="M1763" s="2" t="s">
        <v>49</v>
      </c>
      <c r="N1763" s="2" t="s">
        <v>114</v>
      </c>
      <c r="O1763" s="2" t="s">
        <v>29</v>
      </c>
      <c r="P1763" s="2" t="s">
        <v>93</v>
      </c>
      <c r="Q1763" s="2" t="s">
        <v>59</v>
      </c>
      <c r="R1763" s="2" t="s">
        <v>2777</v>
      </c>
      <c r="S1763" s="2">
        <v>0.38</v>
      </c>
      <c r="T1763" s="7">
        <f>Table1[[#This Row],[Profit]]/Table1[[#This Row],[Sales]]</f>
        <v>0.69</v>
      </c>
      <c r="U1763" s="2" t="s">
        <v>33</v>
      </c>
      <c r="V1763" s="2" t="s">
        <v>53</v>
      </c>
      <c r="W1763" s="2" t="s">
        <v>71</v>
      </c>
      <c r="X1763" s="2" t="s">
        <v>2794</v>
      </c>
      <c r="Y1763" s="2">
        <v>11967</v>
      </c>
      <c r="Z1763" s="10">
        <v>42102</v>
      </c>
      <c r="AA1763" s="14" t="str">
        <f>TEXT(Table1[[#This Row],[Order Date]],"mmmm")</f>
        <v>April</v>
      </c>
      <c r="AB1763" s="8" t="str">
        <f>TEXT(Table1[[#This Row],[Order Date]],"yyyy")</f>
        <v>2015</v>
      </c>
      <c r="AC1763" s="10">
        <v>42103</v>
      </c>
      <c r="AD1763" s="2">
        <v>240.17519999999996</v>
      </c>
      <c r="AE1763" s="2">
        <v>10</v>
      </c>
      <c r="AF1763" s="2">
        <v>348.08</v>
      </c>
      <c r="AG1763" s="2">
        <v>89314</v>
      </c>
      <c r="AH1763" s="7" t="str">
        <f>IF(COUNTIF(Returns!$A$2:$A$1635,Orders!AG1763)&gt;0,"Returned","Not Returned")</f>
        <v>Not Returned</v>
      </c>
    </row>
    <row r="1764" spans="5:34" ht="12.75" customHeight="1" thickTop="1" thickBot="1">
      <c r="E1764" s="11">
        <v>22503</v>
      </c>
      <c r="F1764" s="12" t="s">
        <v>106</v>
      </c>
      <c r="G1764" s="12">
        <v>0</v>
      </c>
      <c r="H1764" s="12">
        <v>11.7</v>
      </c>
      <c r="I1764" s="12">
        <v>6.96</v>
      </c>
      <c r="J1764" s="12">
        <v>3098</v>
      </c>
      <c r="K1764" s="7" t="str">
        <f>IF(COUNTIF(Table1[Customer ID],Table1[[#This Row],[Customer ID]])&gt;1,"Repeat Customer","One-Time Customer")</f>
        <v>Repeat Customer</v>
      </c>
      <c r="L1764" s="12" t="s">
        <v>2793</v>
      </c>
      <c r="M1764" s="12" t="s">
        <v>27</v>
      </c>
      <c r="N1764" s="12" t="s">
        <v>114</v>
      </c>
      <c r="O1764" s="12" t="s">
        <v>29</v>
      </c>
      <c r="P1764" s="12" t="s">
        <v>257</v>
      </c>
      <c r="Q1764" s="12" t="s">
        <v>86</v>
      </c>
      <c r="R1764" s="12" t="s">
        <v>1280</v>
      </c>
      <c r="S1764" s="12">
        <v>0.5</v>
      </c>
      <c r="T1764" s="7">
        <f>Table1[[#This Row],[Profit]]/Table1[[#This Row],[Sales]]</f>
        <v>-8.5412711671349395E-2</v>
      </c>
      <c r="U1764" s="12" t="s">
        <v>33</v>
      </c>
      <c r="V1764" s="12" t="s">
        <v>53</v>
      </c>
      <c r="W1764" s="12" t="s">
        <v>71</v>
      </c>
      <c r="X1764" s="12" t="s">
        <v>2794</v>
      </c>
      <c r="Y1764" s="12">
        <v>11967</v>
      </c>
      <c r="Z1764" s="13">
        <v>42172</v>
      </c>
      <c r="AA1764" s="14" t="str">
        <f>TEXT(Table1[[#This Row],[Order Date]],"mmmm")</f>
        <v>June</v>
      </c>
      <c r="AB1764" s="8" t="str">
        <f>TEXT(Table1[[#This Row],[Order Date]],"yyyy")</f>
        <v>2015</v>
      </c>
      <c r="AC1764" s="13">
        <v>42174</v>
      </c>
      <c r="AD1764" s="12">
        <v>-11.248000000000001</v>
      </c>
      <c r="AE1764" s="12">
        <v>10</v>
      </c>
      <c r="AF1764" s="12">
        <v>131.69</v>
      </c>
      <c r="AG1764" s="12">
        <v>89315</v>
      </c>
      <c r="AH1764" s="7" t="str">
        <f>IF(COUNTIF(Returns!$A$2:$A$1635,Orders!AG1764)&gt;0,"Returned","Not Returned")</f>
        <v>Not Returned</v>
      </c>
    </row>
    <row r="1765" spans="5:34" ht="12.75" customHeight="1" thickTop="1" thickBot="1">
      <c r="E1765" s="9">
        <v>18930</v>
      </c>
      <c r="F1765" s="2" t="s">
        <v>106</v>
      </c>
      <c r="G1765" s="2">
        <v>0.06</v>
      </c>
      <c r="H1765" s="2">
        <v>2.89</v>
      </c>
      <c r="I1765" s="2">
        <v>0.5</v>
      </c>
      <c r="J1765" s="2">
        <v>3098</v>
      </c>
      <c r="K1765" s="7" t="str">
        <f>IF(COUNTIF(Table1[Customer ID],Table1[[#This Row],[Customer ID]])&gt;1,"Repeat Customer","One-Time Customer")</f>
        <v>Repeat Customer</v>
      </c>
      <c r="L1765" s="2" t="s">
        <v>2793</v>
      </c>
      <c r="M1765" s="2" t="s">
        <v>49</v>
      </c>
      <c r="N1765" s="2" t="s">
        <v>114</v>
      </c>
      <c r="O1765" s="2" t="s">
        <v>29</v>
      </c>
      <c r="P1765" s="2" t="s">
        <v>134</v>
      </c>
      <c r="Q1765" s="2" t="s">
        <v>59</v>
      </c>
      <c r="R1765" s="2" t="s">
        <v>789</v>
      </c>
      <c r="S1765" s="2">
        <v>0.38</v>
      </c>
      <c r="T1765" s="7">
        <f>Table1[[#This Row],[Profit]]/Table1[[#This Row],[Sales]]</f>
        <v>0.69</v>
      </c>
      <c r="U1765" s="2" t="s">
        <v>33</v>
      </c>
      <c r="V1765" s="2" t="s">
        <v>53</v>
      </c>
      <c r="W1765" s="2" t="s">
        <v>71</v>
      </c>
      <c r="X1765" s="2" t="s">
        <v>2794</v>
      </c>
      <c r="Y1765" s="2">
        <v>11967</v>
      </c>
      <c r="Z1765" s="10">
        <v>42063</v>
      </c>
      <c r="AA1765" s="14" t="str">
        <f>TEXT(Table1[[#This Row],[Order Date]],"mmmm")</f>
        <v>February</v>
      </c>
      <c r="AB1765" s="8" t="str">
        <f>TEXT(Table1[[#This Row],[Order Date]],"yyyy")</f>
        <v>2015</v>
      </c>
      <c r="AC1765" s="10">
        <v>42063</v>
      </c>
      <c r="AD1765" s="2">
        <v>9.611699999999999</v>
      </c>
      <c r="AE1765" s="2">
        <v>5</v>
      </c>
      <c r="AF1765" s="2">
        <v>13.93</v>
      </c>
      <c r="AG1765" s="2">
        <v>89316</v>
      </c>
      <c r="AH1765" s="7" t="str">
        <f>IF(COUNTIF(Returns!$A$2:$A$1635,Orders!AG1765)&gt;0,"Returned","Not Returned")</f>
        <v>Not Returned</v>
      </c>
    </row>
    <row r="1766" spans="5:34" ht="12.75" customHeight="1" thickTop="1" thickBot="1">
      <c r="E1766" s="11">
        <v>19805</v>
      </c>
      <c r="F1766" s="12" t="s">
        <v>47</v>
      </c>
      <c r="G1766" s="12">
        <v>7.0000000000000007E-2</v>
      </c>
      <c r="H1766" s="12">
        <v>35.99</v>
      </c>
      <c r="I1766" s="12">
        <v>5</v>
      </c>
      <c r="J1766" s="12">
        <v>3100</v>
      </c>
      <c r="K1766" s="7" t="str">
        <f>IF(COUNTIF(Table1[Customer ID],Table1[[#This Row],[Customer ID]])&gt;1,"Repeat Customer","One-Time Customer")</f>
        <v>One-Time Customer</v>
      </c>
      <c r="L1766" s="12" t="s">
        <v>2795</v>
      </c>
      <c r="M1766" s="12" t="s">
        <v>49</v>
      </c>
      <c r="N1766" s="12" t="s">
        <v>114</v>
      </c>
      <c r="O1766" s="12" t="s">
        <v>77</v>
      </c>
      <c r="P1766" s="12" t="s">
        <v>78</v>
      </c>
      <c r="Q1766" s="12" t="s">
        <v>31</v>
      </c>
      <c r="R1766" s="12" t="s">
        <v>1762</v>
      </c>
      <c r="S1766" s="12">
        <v>0.82</v>
      </c>
      <c r="T1766" s="7">
        <f>Table1[[#This Row],[Profit]]/Table1[[#This Row],[Sales]]</f>
        <v>-9.4548785871964682</v>
      </c>
      <c r="U1766" s="12" t="s">
        <v>33</v>
      </c>
      <c r="V1766" s="12" t="s">
        <v>136</v>
      </c>
      <c r="W1766" s="12" t="s">
        <v>362</v>
      </c>
      <c r="X1766" s="12" t="s">
        <v>2796</v>
      </c>
      <c r="Y1766" s="12">
        <v>33334</v>
      </c>
      <c r="Z1766" s="13">
        <v>42088</v>
      </c>
      <c r="AA1766" s="14" t="str">
        <f>TEXT(Table1[[#This Row],[Order Date]],"mmmm")</f>
        <v>March</v>
      </c>
      <c r="AB1766" s="8" t="str">
        <f>TEXT(Table1[[#This Row],[Order Date]],"yyyy")</f>
        <v>2015</v>
      </c>
      <c r="AC1766" s="13">
        <v>42090</v>
      </c>
      <c r="AD1766" s="12">
        <v>-299.81420000000003</v>
      </c>
      <c r="AE1766" s="12">
        <v>1</v>
      </c>
      <c r="AF1766" s="12">
        <v>31.71</v>
      </c>
      <c r="AG1766" s="12">
        <v>89988</v>
      </c>
      <c r="AH1766" s="7" t="str">
        <f>IF(COUNTIF(Returns!$A$2:$A$1635,Orders!AG1766)&gt;0,"Returned","Not Returned")</f>
        <v>Not Returned</v>
      </c>
    </row>
    <row r="1767" spans="5:34" ht="12.75" customHeight="1" thickTop="1" thickBot="1">
      <c r="E1767" s="9">
        <v>18087</v>
      </c>
      <c r="F1767" s="2" t="s">
        <v>47</v>
      </c>
      <c r="G1767" s="2">
        <v>0.04</v>
      </c>
      <c r="H1767" s="2">
        <v>3.08</v>
      </c>
      <c r="I1767" s="2">
        <v>0.99</v>
      </c>
      <c r="J1767" s="2">
        <v>3105</v>
      </c>
      <c r="K1767" s="7" t="str">
        <f>IF(COUNTIF(Table1[Customer ID],Table1[[#This Row],[Customer ID]])&gt;1,"Repeat Customer","One-Time Customer")</f>
        <v>Repeat Customer</v>
      </c>
      <c r="L1767" s="2" t="s">
        <v>2797</v>
      </c>
      <c r="M1767" s="2" t="s">
        <v>49</v>
      </c>
      <c r="N1767" s="2" t="s">
        <v>40</v>
      </c>
      <c r="O1767" s="2" t="s">
        <v>29</v>
      </c>
      <c r="P1767" s="2" t="s">
        <v>134</v>
      </c>
      <c r="Q1767" s="2" t="s">
        <v>59</v>
      </c>
      <c r="R1767" s="2" t="s">
        <v>1994</v>
      </c>
      <c r="S1767" s="2">
        <v>0.37</v>
      </c>
      <c r="T1767" s="7">
        <f>Table1[[#This Row],[Profit]]/Table1[[#This Row],[Sales]]</f>
        <v>0.22996167305449092</v>
      </c>
      <c r="U1767" s="2" t="s">
        <v>33</v>
      </c>
      <c r="V1767" s="2" t="s">
        <v>136</v>
      </c>
      <c r="W1767" s="2" t="s">
        <v>613</v>
      </c>
      <c r="X1767" s="2" t="s">
        <v>319</v>
      </c>
      <c r="Y1767" s="2">
        <v>42071</v>
      </c>
      <c r="Z1767" s="10">
        <v>42083</v>
      </c>
      <c r="AA1767" s="14" t="str">
        <f>TEXT(Table1[[#This Row],[Order Date]],"mmmm")</f>
        <v>March</v>
      </c>
      <c r="AB1767" s="8" t="str">
        <f>TEXT(Table1[[#This Row],[Order Date]],"yyyy")</f>
        <v>2015</v>
      </c>
      <c r="AC1767" s="10">
        <v>42084</v>
      </c>
      <c r="AD1767" s="2">
        <v>13.799999999999999</v>
      </c>
      <c r="AE1767" s="2">
        <v>19</v>
      </c>
      <c r="AF1767" s="2">
        <v>60.01</v>
      </c>
      <c r="AG1767" s="2">
        <v>86327</v>
      </c>
      <c r="AH1767" s="7" t="str">
        <f>IF(COUNTIF(Returns!$A$2:$A$1635,Orders!AG1767)&gt;0,"Returned","Not Returned")</f>
        <v>Not Returned</v>
      </c>
    </row>
    <row r="1768" spans="5:34" ht="12.75" customHeight="1" thickTop="1" thickBot="1">
      <c r="E1768" s="11">
        <v>18088</v>
      </c>
      <c r="F1768" s="12" t="s">
        <v>47</v>
      </c>
      <c r="G1768" s="12">
        <v>0.02</v>
      </c>
      <c r="H1768" s="12">
        <v>6.48</v>
      </c>
      <c r="I1768" s="12">
        <v>5.9</v>
      </c>
      <c r="J1768" s="12">
        <v>3105</v>
      </c>
      <c r="K1768" s="7" t="str">
        <f>IF(COUNTIF(Table1[Customer ID],Table1[[#This Row],[Customer ID]])&gt;1,"Repeat Customer","One-Time Customer")</f>
        <v>Repeat Customer</v>
      </c>
      <c r="L1768" s="12" t="s">
        <v>2797</v>
      </c>
      <c r="M1768" s="12" t="s">
        <v>49</v>
      </c>
      <c r="N1768" s="12" t="s">
        <v>40</v>
      </c>
      <c r="O1768" s="12" t="s">
        <v>29</v>
      </c>
      <c r="P1768" s="12" t="s">
        <v>93</v>
      </c>
      <c r="Q1768" s="12" t="s">
        <v>59</v>
      </c>
      <c r="R1768" s="12" t="s">
        <v>712</v>
      </c>
      <c r="S1768" s="12">
        <v>0.37</v>
      </c>
      <c r="T1768" s="7">
        <f>Table1[[#This Row],[Profit]]/Table1[[#This Row],[Sales]]</f>
        <v>4.8274346010112101E-2</v>
      </c>
      <c r="U1768" s="12" t="s">
        <v>33</v>
      </c>
      <c r="V1768" s="12" t="s">
        <v>136</v>
      </c>
      <c r="W1768" s="12" t="s">
        <v>613</v>
      </c>
      <c r="X1768" s="12" t="s">
        <v>319</v>
      </c>
      <c r="Y1768" s="12">
        <v>42071</v>
      </c>
      <c r="Z1768" s="13">
        <v>42083</v>
      </c>
      <c r="AA1768" s="14" t="str">
        <f>TEXT(Table1[[#This Row],[Order Date]],"mmmm")</f>
        <v>March</v>
      </c>
      <c r="AB1768" s="8" t="str">
        <f>TEXT(Table1[[#This Row],[Order Date]],"yyyy")</f>
        <v>2015</v>
      </c>
      <c r="AC1768" s="13">
        <v>42084</v>
      </c>
      <c r="AD1768" s="12">
        <v>4.3919999999999995</v>
      </c>
      <c r="AE1768" s="12">
        <v>13</v>
      </c>
      <c r="AF1768" s="12">
        <v>90.98</v>
      </c>
      <c r="AG1768" s="12">
        <v>86327</v>
      </c>
      <c r="AH1768" s="7" t="str">
        <f>IF(COUNTIF(Returns!$A$2:$A$1635,Orders!AG1768)&gt;0,"Returned","Not Returned")</f>
        <v>Not Returned</v>
      </c>
    </row>
    <row r="1769" spans="5:34" ht="12.75" customHeight="1" thickTop="1" thickBot="1">
      <c r="E1769" s="9">
        <v>18089</v>
      </c>
      <c r="F1769" s="2" t="s">
        <v>47</v>
      </c>
      <c r="G1769" s="2">
        <v>0.04</v>
      </c>
      <c r="H1769" s="2">
        <v>125.99</v>
      </c>
      <c r="I1769" s="2">
        <v>4.2</v>
      </c>
      <c r="J1769" s="2">
        <v>3105</v>
      </c>
      <c r="K1769" s="7" t="str">
        <f>IF(COUNTIF(Table1[Customer ID],Table1[[#This Row],[Customer ID]])&gt;1,"Repeat Customer","One-Time Customer")</f>
        <v>Repeat Customer</v>
      </c>
      <c r="L1769" s="2" t="s">
        <v>2797</v>
      </c>
      <c r="M1769" s="2" t="s">
        <v>49</v>
      </c>
      <c r="N1769" s="2" t="s">
        <v>40</v>
      </c>
      <c r="O1769" s="2" t="s">
        <v>77</v>
      </c>
      <c r="P1769" s="2" t="s">
        <v>78</v>
      </c>
      <c r="Q1769" s="2" t="s">
        <v>59</v>
      </c>
      <c r="R1769" s="2" t="s">
        <v>2798</v>
      </c>
      <c r="S1769" s="2">
        <v>0.59</v>
      </c>
      <c r="T1769" s="7">
        <f>Table1[[#This Row],[Profit]]/Table1[[#This Row],[Sales]]</f>
        <v>-0.18592114582513575</v>
      </c>
      <c r="U1769" s="2" t="s">
        <v>33</v>
      </c>
      <c r="V1769" s="2" t="s">
        <v>136</v>
      </c>
      <c r="W1769" s="2" t="s">
        <v>613</v>
      </c>
      <c r="X1769" s="2" t="s">
        <v>319</v>
      </c>
      <c r="Y1769" s="2">
        <v>42071</v>
      </c>
      <c r="Z1769" s="10">
        <v>42083</v>
      </c>
      <c r="AA1769" s="14" t="str">
        <f>TEXT(Table1[[#This Row],[Order Date]],"mmmm")</f>
        <v>March</v>
      </c>
      <c r="AB1769" s="8" t="str">
        <f>TEXT(Table1[[#This Row],[Order Date]],"yyyy")</f>
        <v>2015</v>
      </c>
      <c r="AC1769" s="10">
        <v>42085</v>
      </c>
      <c r="AD1769" s="2">
        <v>-236.25</v>
      </c>
      <c r="AE1769" s="2">
        <v>12</v>
      </c>
      <c r="AF1769" s="2">
        <v>1270.7</v>
      </c>
      <c r="AG1769" s="2">
        <v>86327</v>
      </c>
      <c r="AH1769" s="7" t="str">
        <f>IF(COUNTIF(Returns!$A$2:$A$1635,Orders!AG1769)&gt;0,"Returned","Not Returned")</f>
        <v>Not Returned</v>
      </c>
    </row>
    <row r="1770" spans="5:34" ht="12.75" customHeight="1" thickTop="1" thickBot="1">
      <c r="E1770" s="11">
        <v>87</v>
      </c>
      <c r="F1770" s="12" t="s">
        <v>47</v>
      </c>
      <c r="G1770" s="12">
        <v>0.04</v>
      </c>
      <c r="H1770" s="12">
        <v>3.08</v>
      </c>
      <c r="I1770" s="12">
        <v>0.99</v>
      </c>
      <c r="J1770" s="12">
        <v>3106</v>
      </c>
      <c r="K1770" s="7" t="str">
        <f>IF(COUNTIF(Table1[Customer ID],Table1[[#This Row],[Customer ID]])&gt;1,"Repeat Customer","One-Time Customer")</f>
        <v>Repeat Customer</v>
      </c>
      <c r="L1770" s="12" t="s">
        <v>2799</v>
      </c>
      <c r="M1770" s="12" t="s">
        <v>49</v>
      </c>
      <c r="N1770" s="12" t="s">
        <v>40</v>
      </c>
      <c r="O1770" s="12" t="s">
        <v>29</v>
      </c>
      <c r="P1770" s="12" t="s">
        <v>134</v>
      </c>
      <c r="Q1770" s="12" t="s">
        <v>59</v>
      </c>
      <c r="R1770" s="12" t="s">
        <v>1994</v>
      </c>
      <c r="S1770" s="12">
        <v>0.37</v>
      </c>
      <c r="T1770" s="7">
        <f>Table1[[#This Row],[Profit]]/Table1[[#This Row],[Sales]]</f>
        <v>0.15206653438595011</v>
      </c>
      <c r="U1770" s="12" t="s">
        <v>33</v>
      </c>
      <c r="V1770" s="12" t="s">
        <v>61</v>
      </c>
      <c r="W1770" s="12" t="s">
        <v>130</v>
      </c>
      <c r="X1770" s="12" t="s">
        <v>2164</v>
      </c>
      <c r="Y1770" s="12">
        <v>77041</v>
      </c>
      <c r="Z1770" s="13">
        <v>42083</v>
      </c>
      <c r="AA1770" s="14" t="str">
        <f>TEXT(Table1[[#This Row],[Order Date]],"mmmm")</f>
        <v>March</v>
      </c>
      <c r="AB1770" s="8" t="str">
        <f>TEXT(Table1[[#This Row],[Order Date]],"yyyy")</f>
        <v>2015</v>
      </c>
      <c r="AC1770" s="13">
        <v>42084</v>
      </c>
      <c r="AD1770" s="12">
        <v>36.020000000000003</v>
      </c>
      <c r="AE1770" s="12">
        <v>75</v>
      </c>
      <c r="AF1770" s="12">
        <v>236.87</v>
      </c>
      <c r="AG1770" s="12">
        <v>548</v>
      </c>
      <c r="AH1770" s="7" t="str">
        <f>IF(COUNTIF(Returns!$A$2:$A$1635,Orders!AG1770)&gt;0,"Returned","Not Returned")</f>
        <v>Not Returned</v>
      </c>
    </row>
    <row r="1771" spans="5:34" ht="12.75" customHeight="1" thickTop="1" thickBot="1">
      <c r="E1771" s="9">
        <v>88</v>
      </c>
      <c r="F1771" s="2" t="s">
        <v>47</v>
      </c>
      <c r="G1771" s="2">
        <v>0.02</v>
      </c>
      <c r="H1771" s="2">
        <v>6.48</v>
      </c>
      <c r="I1771" s="2">
        <v>5.9</v>
      </c>
      <c r="J1771" s="2">
        <v>3106</v>
      </c>
      <c r="K1771" s="7" t="str">
        <f>IF(COUNTIF(Table1[Customer ID],Table1[[#This Row],[Customer ID]])&gt;1,"Repeat Customer","One-Time Customer")</f>
        <v>Repeat Customer</v>
      </c>
      <c r="L1771" s="2" t="s">
        <v>2799</v>
      </c>
      <c r="M1771" s="2" t="s">
        <v>49</v>
      </c>
      <c r="N1771" s="2" t="s">
        <v>40</v>
      </c>
      <c r="O1771" s="2" t="s">
        <v>29</v>
      </c>
      <c r="P1771" s="2" t="s">
        <v>93</v>
      </c>
      <c r="Q1771" s="2" t="s">
        <v>59</v>
      </c>
      <c r="R1771" s="2" t="s">
        <v>712</v>
      </c>
      <c r="S1771" s="2">
        <v>0.37</v>
      </c>
      <c r="T1771" s="7">
        <f>Table1[[#This Row],[Profit]]/Table1[[#This Row],[Sales]]</f>
        <v>-0.13652907713461485</v>
      </c>
      <c r="U1771" s="2" t="s">
        <v>33</v>
      </c>
      <c r="V1771" s="2" t="s">
        <v>61</v>
      </c>
      <c r="W1771" s="2" t="s">
        <v>130</v>
      </c>
      <c r="X1771" s="2" t="s">
        <v>2164</v>
      </c>
      <c r="Y1771" s="2">
        <v>77041</v>
      </c>
      <c r="Z1771" s="10">
        <v>42083</v>
      </c>
      <c r="AA1771" s="14" t="str">
        <f>TEXT(Table1[[#This Row],[Order Date]],"mmmm")</f>
        <v>March</v>
      </c>
      <c r="AB1771" s="8" t="str">
        <f>TEXT(Table1[[#This Row],[Order Date]],"yyyy")</f>
        <v>2015</v>
      </c>
      <c r="AC1771" s="10">
        <v>42084</v>
      </c>
      <c r="AD1771" s="2">
        <v>-50.64</v>
      </c>
      <c r="AE1771" s="2">
        <v>53</v>
      </c>
      <c r="AF1771" s="2">
        <v>370.91</v>
      </c>
      <c r="AG1771" s="2">
        <v>548</v>
      </c>
      <c r="AH1771" s="7" t="str">
        <f>IF(COUNTIF(Returns!$A$2:$A$1635,Orders!AG1771)&gt;0,"Returned","Not Returned")</f>
        <v>Not Returned</v>
      </c>
    </row>
    <row r="1772" spans="5:34" ht="12.75" customHeight="1" thickTop="1" thickBot="1">
      <c r="E1772" s="11">
        <v>89</v>
      </c>
      <c r="F1772" s="12" t="s">
        <v>47</v>
      </c>
      <c r="G1772" s="12">
        <v>0.04</v>
      </c>
      <c r="H1772" s="12">
        <v>125.99</v>
      </c>
      <c r="I1772" s="12">
        <v>4.2</v>
      </c>
      <c r="J1772" s="12">
        <v>3106</v>
      </c>
      <c r="K1772" s="7" t="str">
        <f>IF(COUNTIF(Table1[Customer ID],Table1[[#This Row],[Customer ID]])&gt;1,"Repeat Customer","One-Time Customer")</f>
        <v>Repeat Customer</v>
      </c>
      <c r="L1772" s="12" t="s">
        <v>2799</v>
      </c>
      <c r="M1772" s="12" t="s">
        <v>49</v>
      </c>
      <c r="N1772" s="12" t="s">
        <v>40</v>
      </c>
      <c r="O1772" s="12" t="s">
        <v>77</v>
      </c>
      <c r="P1772" s="12" t="s">
        <v>78</v>
      </c>
      <c r="Q1772" s="12" t="s">
        <v>59</v>
      </c>
      <c r="R1772" s="12" t="s">
        <v>2798</v>
      </c>
      <c r="S1772" s="12">
        <v>0.59</v>
      </c>
      <c r="T1772" s="7">
        <f>Table1[[#This Row],[Profit]]/Table1[[#This Row],[Sales]]</f>
        <v>0.1025712689776006</v>
      </c>
      <c r="U1772" s="12" t="s">
        <v>33</v>
      </c>
      <c r="V1772" s="12" t="s">
        <v>61</v>
      </c>
      <c r="W1772" s="12" t="s">
        <v>130</v>
      </c>
      <c r="X1772" s="12" t="s">
        <v>2164</v>
      </c>
      <c r="Y1772" s="12">
        <v>77041</v>
      </c>
      <c r="Z1772" s="13">
        <v>42083</v>
      </c>
      <c r="AA1772" s="14" t="str">
        <f>TEXT(Table1[[#This Row],[Order Date]],"mmmm")</f>
        <v>March</v>
      </c>
      <c r="AB1772" s="8" t="str">
        <f>TEXT(Table1[[#This Row],[Order Date]],"yyyy")</f>
        <v>2015</v>
      </c>
      <c r="AC1772" s="13">
        <v>42085</v>
      </c>
      <c r="AD1772" s="12">
        <v>510.48900000000003</v>
      </c>
      <c r="AE1772" s="12">
        <v>47</v>
      </c>
      <c r="AF1772" s="12">
        <v>4976.92</v>
      </c>
      <c r="AG1772" s="12">
        <v>548</v>
      </c>
      <c r="AH1772" s="7" t="str">
        <f>IF(COUNTIF(Returns!$A$2:$A$1635,Orders!AG1772)&gt;0,"Returned","Not Returned")</f>
        <v>Not Returned</v>
      </c>
    </row>
    <row r="1773" spans="5:34" ht="12.75" customHeight="1" thickTop="1" thickBot="1">
      <c r="E1773" s="9">
        <v>21120</v>
      </c>
      <c r="F1773" s="2" t="s">
        <v>37</v>
      </c>
      <c r="G1773" s="2">
        <v>7.0000000000000007E-2</v>
      </c>
      <c r="H1773" s="2">
        <v>34.54</v>
      </c>
      <c r="I1773" s="2">
        <v>14.72</v>
      </c>
      <c r="J1773" s="2">
        <v>3113</v>
      </c>
      <c r="K1773" s="7" t="str">
        <f>IF(COUNTIF(Table1[Customer ID],Table1[[#This Row],[Customer ID]])&gt;1,"Repeat Customer","One-Time Customer")</f>
        <v>Repeat Customer</v>
      </c>
      <c r="L1773" s="2" t="s">
        <v>2800</v>
      </c>
      <c r="M1773" s="2" t="s">
        <v>49</v>
      </c>
      <c r="N1773" s="2" t="s">
        <v>28</v>
      </c>
      <c r="O1773" s="2" t="s">
        <v>29</v>
      </c>
      <c r="P1773" s="2" t="s">
        <v>109</v>
      </c>
      <c r="Q1773" s="2" t="s">
        <v>59</v>
      </c>
      <c r="R1773" s="2" t="s">
        <v>2801</v>
      </c>
      <c r="S1773" s="2">
        <v>0.37</v>
      </c>
      <c r="T1773" s="7">
        <f>Table1[[#This Row],[Profit]]/Table1[[#This Row],[Sales]]</f>
        <v>-3.5101413986816703E-2</v>
      </c>
      <c r="U1773" s="2" t="s">
        <v>33</v>
      </c>
      <c r="V1773" s="2" t="s">
        <v>136</v>
      </c>
      <c r="W1773" s="2" t="s">
        <v>171</v>
      </c>
      <c r="X1773" s="2" t="s">
        <v>2802</v>
      </c>
      <c r="Y1773" s="2">
        <v>70560</v>
      </c>
      <c r="Z1773" s="10">
        <v>42141</v>
      </c>
      <c r="AA1773" s="14" t="str">
        <f>TEXT(Table1[[#This Row],[Order Date]],"mmmm")</f>
        <v>May</v>
      </c>
      <c r="AB1773" s="8" t="str">
        <f>TEXT(Table1[[#This Row],[Order Date]],"yyyy")</f>
        <v>2015</v>
      </c>
      <c r="AC1773" s="10">
        <v>42142</v>
      </c>
      <c r="AD1773" s="2">
        <v>-20.182259999999999</v>
      </c>
      <c r="AE1773" s="2">
        <v>17</v>
      </c>
      <c r="AF1773" s="2">
        <v>574.97</v>
      </c>
      <c r="AG1773" s="2">
        <v>86860</v>
      </c>
      <c r="AH1773" s="7" t="str">
        <f>IF(COUNTIF(Returns!$A$2:$A$1635,Orders!AG1773)&gt;0,"Returned","Not Returned")</f>
        <v>Not Returned</v>
      </c>
    </row>
    <row r="1774" spans="5:34" ht="12.75" customHeight="1" thickTop="1" thickBot="1">
      <c r="E1774" s="11">
        <v>21121</v>
      </c>
      <c r="F1774" s="12" t="s">
        <v>37</v>
      </c>
      <c r="G1774" s="12">
        <v>0.02</v>
      </c>
      <c r="H1774" s="12">
        <v>12.28</v>
      </c>
      <c r="I1774" s="12">
        <v>6.47</v>
      </c>
      <c r="J1774" s="12">
        <v>3113</v>
      </c>
      <c r="K1774" s="7" t="str">
        <f>IF(COUNTIF(Table1[Customer ID],Table1[[#This Row],[Customer ID]])&gt;1,"Repeat Customer","One-Time Customer")</f>
        <v>Repeat Customer</v>
      </c>
      <c r="L1774" s="12" t="s">
        <v>2800</v>
      </c>
      <c r="M1774" s="12" t="s">
        <v>49</v>
      </c>
      <c r="N1774" s="12" t="s">
        <v>28</v>
      </c>
      <c r="O1774" s="12" t="s">
        <v>29</v>
      </c>
      <c r="P1774" s="12" t="s">
        <v>93</v>
      </c>
      <c r="Q1774" s="12" t="s">
        <v>59</v>
      </c>
      <c r="R1774" s="12" t="s">
        <v>2732</v>
      </c>
      <c r="S1774" s="12">
        <v>0.38</v>
      </c>
      <c r="T1774" s="7">
        <f>Table1[[#This Row],[Profit]]/Table1[[#This Row],[Sales]]</f>
        <v>-1.3623693803159176</v>
      </c>
      <c r="U1774" s="12" t="s">
        <v>33</v>
      </c>
      <c r="V1774" s="12" t="s">
        <v>136</v>
      </c>
      <c r="W1774" s="12" t="s">
        <v>171</v>
      </c>
      <c r="X1774" s="12" t="s">
        <v>2802</v>
      </c>
      <c r="Y1774" s="12">
        <v>70560</v>
      </c>
      <c r="Z1774" s="13">
        <v>42141</v>
      </c>
      <c r="AA1774" s="14" t="str">
        <f>TEXT(Table1[[#This Row],[Order Date]],"mmmm")</f>
        <v>May</v>
      </c>
      <c r="AB1774" s="8" t="str">
        <f>TEXT(Table1[[#This Row],[Order Date]],"yyyy")</f>
        <v>2015</v>
      </c>
      <c r="AC1774" s="13">
        <v>42141</v>
      </c>
      <c r="AD1774" s="12">
        <v>-156.97220000000002</v>
      </c>
      <c r="AE1774" s="12">
        <v>9</v>
      </c>
      <c r="AF1774" s="12">
        <v>115.22</v>
      </c>
      <c r="AG1774" s="12">
        <v>86860</v>
      </c>
      <c r="AH1774" s="7" t="str">
        <f>IF(COUNTIF(Returns!$A$2:$A$1635,Orders!AG1774)&gt;0,"Returned","Not Returned")</f>
        <v>Not Returned</v>
      </c>
    </row>
    <row r="1775" spans="5:34" ht="12.75" customHeight="1" thickTop="1" thickBot="1">
      <c r="E1775" s="9">
        <v>21122</v>
      </c>
      <c r="F1775" s="2" t="s">
        <v>37</v>
      </c>
      <c r="G1775" s="2">
        <v>0.06</v>
      </c>
      <c r="H1775" s="2">
        <v>34.58</v>
      </c>
      <c r="I1775" s="2">
        <v>8.99</v>
      </c>
      <c r="J1775" s="2">
        <v>3113</v>
      </c>
      <c r="K1775" s="7" t="str">
        <f>IF(COUNTIF(Table1[Customer ID],Table1[[#This Row],[Customer ID]])&gt;1,"Repeat Customer","One-Time Customer")</f>
        <v>Repeat Customer</v>
      </c>
      <c r="L1775" s="2" t="s">
        <v>2800</v>
      </c>
      <c r="M1775" s="2" t="s">
        <v>27</v>
      </c>
      <c r="N1775" s="2" t="s">
        <v>28</v>
      </c>
      <c r="O1775" s="2" t="s">
        <v>29</v>
      </c>
      <c r="P1775" s="2" t="s">
        <v>30</v>
      </c>
      <c r="Q1775" s="2" t="s">
        <v>51</v>
      </c>
      <c r="R1775" s="2" t="s">
        <v>2803</v>
      </c>
      <c r="S1775" s="2">
        <v>0.56000000000000005</v>
      </c>
      <c r="T1775" s="7">
        <f>Table1[[#This Row],[Profit]]/Table1[[#This Row],[Sales]]</f>
        <v>0.84214004117569763</v>
      </c>
      <c r="U1775" s="2" t="s">
        <v>33</v>
      </c>
      <c r="V1775" s="2" t="s">
        <v>136</v>
      </c>
      <c r="W1775" s="2" t="s">
        <v>171</v>
      </c>
      <c r="X1775" s="2" t="s">
        <v>2802</v>
      </c>
      <c r="Y1775" s="2">
        <v>70560</v>
      </c>
      <c r="Z1775" s="10">
        <v>42141</v>
      </c>
      <c r="AA1775" s="14" t="str">
        <f>TEXT(Table1[[#This Row],[Order Date]],"mmmm")</f>
        <v>May</v>
      </c>
      <c r="AB1775" s="8" t="str">
        <f>TEXT(Table1[[#This Row],[Order Date]],"yyyy")</f>
        <v>2015</v>
      </c>
      <c r="AC1775" s="10">
        <v>42143</v>
      </c>
      <c r="AD1775" s="2">
        <v>384.5043</v>
      </c>
      <c r="AE1775" s="2">
        <v>13</v>
      </c>
      <c r="AF1775" s="2">
        <v>456.58</v>
      </c>
      <c r="AG1775" s="2">
        <v>86860</v>
      </c>
      <c r="AH1775" s="7" t="str">
        <f>IF(COUNTIF(Returns!$A$2:$A$1635,Orders!AG1775)&gt;0,"Returned","Not Returned")</f>
        <v>Not Returned</v>
      </c>
    </row>
    <row r="1776" spans="5:34" ht="12.75" customHeight="1" thickTop="1" thickBot="1">
      <c r="E1776" s="11">
        <v>20795</v>
      </c>
      <c r="F1776" s="12" t="s">
        <v>47</v>
      </c>
      <c r="G1776" s="12">
        <v>0.08</v>
      </c>
      <c r="H1776" s="12">
        <v>349.45</v>
      </c>
      <c r="I1776" s="12">
        <v>60</v>
      </c>
      <c r="J1776" s="12">
        <v>3119</v>
      </c>
      <c r="K1776" s="7" t="str">
        <f>IF(COUNTIF(Table1[Customer ID],Table1[[#This Row],[Customer ID]])&gt;1,"Repeat Customer","One-Time Customer")</f>
        <v>One-Time Customer</v>
      </c>
      <c r="L1776" s="12" t="s">
        <v>2804</v>
      </c>
      <c r="M1776" s="12" t="s">
        <v>39</v>
      </c>
      <c r="N1776" s="12" t="s">
        <v>28</v>
      </c>
      <c r="O1776" s="12" t="s">
        <v>41</v>
      </c>
      <c r="P1776" s="12" t="s">
        <v>152</v>
      </c>
      <c r="Q1776" s="12" t="s">
        <v>43</v>
      </c>
      <c r="R1776" s="12" t="s">
        <v>989</v>
      </c>
      <c r="S1776" s="12"/>
      <c r="T1776" s="7">
        <f>Table1[[#This Row],[Profit]]/Table1[[#This Row],[Sales]]</f>
        <v>0.13601753888324819</v>
      </c>
      <c r="U1776" s="12" t="s">
        <v>33</v>
      </c>
      <c r="V1776" s="12" t="s">
        <v>136</v>
      </c>
      <c r="W1776" s="12" t="s">
        <v>362</v>
      </c>
      <c r="X1776" s="12" t="s">
        <v>2805</v>
      </c>
      <c r="Y1776" s="12">
        <v>32839</v>
      </c>
      <c r="Z1776" s="13">
        <v>42185</v>
      </c>
      <c r="AA1776" s="14" t="str">
        <f>TEXT(Table1[[#This Row],[Order Date]],"mmmm")</f>
        <v>June</v>
      </c>
      <c r="AB1776" s="8" t="str">
        <f>TEXT(Table1[[#This Row],[Order Date]],"yyyy")</f>
        <v>2015</v>
      </c>
      <c r="AC1776" s="13">
        <v>42187</v>
      </c>
      <c r="AD1776" s="12">
        <v>513.08399999999995</v>
      </c>
      <c r="AE1776" s="12">
        <v>11</v>
      </c>
      <c r="AF1776" s="12">
        <v>3772.19</v>
      </c>
      <c r="AG1776" s="12">
        <v>86432</v>
      </c>
      <c r="AH1776" s="7" t="str">
        <f>IF(COUNTIF(Returns!$A$2:$A$1635,Orders!AG1776)&gt;0,"Returned","Not Returned")</f>
        <v>Not Returned</v>
      </c>
    </row>
    <row r="1777" spans="5:34" ht="12.75" customHeight="1" thickTop="1" thickBot="1">
      <c r="E1777" s="9">
        <v>25473</v>
      </c>
      <c r="F1777" s="2" t="s">
        <v>37</v>
      </c>
      <c r="G1777" s="2">
        <v>0.08</v>
      </c>
      <c r="H1777" s="2">
        <v>315.98</v>
      </c>
      <c r="I1777" s="2">
        <v>19.989999999999998</v>
      </c>
      <c r="J1777" s="2">
        <v>3120</v>
      </c>
      <c r="K1777" s="7" t="str">
        <f>IF(COUNTIF(Table1[Customer ID],Table1[[#This Row],[Customer ID]])&gt;1,"Repeat Customer","One-Time Customer")</f>
        <v>One-Time Customer</v>
      </c>
      <c r="L1777" s="2" t="s">
        <v>2806</v>
      </c>
      <c r="M1777" s="2" t="s">
        <v>49</v>
      </c>
      <c r="N1777" s="2" t="s">
        <v>40</v>
      </c>
      <c r="O1777" s="2" t="s">
        <v>29</v>
      </c>
      <c r="P1777" s="2" t="s">
        <v>109</v>
      </c>
      <c r="Q1777" s="2" t="s">
        <v>59</v>
      </c>
      <c r="R1777" s="2" t="s">
        <v>2807</v>
      </c>
      <c r="S1777" s="2">
        <v>0.38</v>
      </c>
      <c r="T1777" s="7">
        <f>Table1[[#This Row],[Profit]]/Table1[[#This Row],[Sales]]</f>
        <v>1.6847809633374709E-2</v>
      </c>
      <c r="U1777" s="2" t="s">
        <v>33</v>
      </c>
      <c r="V1777" s="2" t="s">
        <v>136</v>
      </c>
      <c r="W1777" s="2" t="s">
        <v>171</v>
      </c>
      <c r="X1777" s="2" t="s">
        <v>2808</v>
      </c>
      <c r="Y1777" s="2">
        <v>70117</v>
      </c>
      <c r="Z1777" s="10">
        <v>42169</v>
      </c>
      <c r="AA1777" s="14" t="str">
        <f>TEXT(Table1[[#This Row],[Order Date]],"mmmm")</f>
        <v>June</v>
      </c>
      <c r="AB1777" s="8" t="str">
        <f>TEXT(Table1[[#This Row],[Order Date]],"yyyy")</f>
        <v>2015</v>
      </c>
      <c r="AC1777" s="10">
        <v>42169</v>
      </c>
      <c r="AD1777" s="2">
        <v>44.519999999999996</v>
      </c>
      <c r="AE1777" s="2">
        <v>9</v>
      </c>
      <c r="AF1777" s="2">
        <v>2642.48</v>
      </c>
      <c r="AG1777" s="2">
        <v>90160</v>
      </c>
      <c r="AH1777" s="7" t="str">
        <f>IF(COUNTIF(Returns!$A$2:$A$1635,Orders!AG1777)&gt;0,"Returned","Not Returned")</f>
        <v>Not Returned</v>
      </c>
    </row>
    <row r="1778" spans="5:34" ht="12.75" customHeight="1" thickTop="1" thickBot="1">
      <c r="E1778" s="11">
        <v>23764</v>
      </c>
      <c r="F1778" s="12" t="s">
        <v>106</v>
      </c>
      <c r="G1778" s="12">
        <v>0.02</v>
      </c>
      <c r="H1778" s="12">
        <v>7.1</v>
      </c>
      <c r="I1778" s="12">
        <v>6.05</v>
      </c>
      <c r="J1778" s="12">
        <v>3123</v>
      </c>
      <c r="K1778" s="7" t="str">
        <f>IF(COUNTIF(Table1[Customer ID],Table1[[#This Row],[Customer ID]])&gt;1,"Repeat Customer","One-Time Customer")</f>
        <v>One-Time Customer</v>
      </c>
      <c r="L1778" s="12" t="s">
        <v>2809</v>
      </c>
      <c r="M1778" s="12" t="s">
        <v>49</v>
      </c>
      <c r="N1778" s="12" t="s">
        <v>40</v>
      </c>
      <c r="O1778" s="12" t="s">
        <v>29</v>
      </c>
      <c r="P1778" s="12" t="s">
        <v>109</v>
      </c>
      <c r="Q1778" s="12" t="s">
        <v>59</v>
      </c>
      <c r="R1778" s="12" t="s">
        <v>651</v>
      </c>
      <c r="S1778" s="12">
        <v>0.39</v>
      </c>
      <c r="T1778" s="7">
        <f>Table1[[#This Row],[Profit]]/Table1[[#This Row],[Sales]]</f>
        <v>-0.79471544715447151</v>
      </c>
      <c r="U1778" s="12" t="s">
        <v>33</v>
      </c>
      <c r="V1778" s="12" t="s">
        <v>61</v>
      </c>
      <c r="W1778" s="12" t="s">
        <v>178</v>
      </c>
      <c r="X1778" s="12" t="s">
        <v>2810</v>
      </c>
      <c r="Y1778" s="12">
        <v>60160</v>
      </c>
      <c r="Z1778" s="13">
        <v>42011</v>
      </c>
      <c r="AA1778" s="14" t="str">
        <f>TEXT(Table1[[#This Row],[Order Date]],"mmmm")</f>
        <v>January</v>
      </c>
      <c r="AB1778" s="8" t="str">
        <f>TEXT(Table1[[#This Row],[Order Date]],"yyyy")</f>
        <v>2015</v>
      </c>
      <c r="AC1778" s="13">
        <v>42013</v>
      </c>
      <c r="AD1778" s="12">
        <v>-48.875</v>
      </c>
      <c r="AE1778" s="12">
        <v>8</v>
      </c>
      <c r="AF1778" s="12">
        <v>61.5</v>
      </c>
      <c r="AG1778" s="12">
        <v>87287</v>
      </c>
      <c r="AH1778" s="7" t="str">
        <f>IF(COUNTIF(Returns!$A$2:$A$1635,Orders!AG1778)&gt;0,"Returned","Not Returned")</f>
        <v>Not Returned</v>
      </c>
    </row>
    <row r="1779" spans="5:34" ht="12.75" customHeight="1" thickTop="1" thickBot="1">
      <c r="E1779" s="9">
        <v>25060</v>
      </c>
      <c r="F1779" s="2" t="s">
        <v>37</v>
      </c>
      <c r="G1779" s="2">
        <v>0.05</v>
      </c>
      <c r="H1779" s="2">
        <v>120.98</v>
      </c>
      <c r="I1779" s="2">
        <v>9.07</v>
      </c>
      <c r="J1779" s="2">
        <v>3124</v>
      </c>
      <c r="K1779" s="7" t="str">
        <f>IF(COUNTIF(Table1[Customer ID],Table1[[#This Row],[Customer ID]])&gt;1,"Repeat Customer","One-Time Customer")</f>
        <v>One-Time Customer</v>
      </c>
      <c r="L1779" s="2" t="s">
        <v>2811</v>
      </c>
      <c r="M1779" s="2" t="s">
        <v>49</v>
      </c>
      <c r="N1779" s="2" t="s">
        <v>40</v>
      </c>
      <c r="O1779" s="2" t="s">
        <v>29</v>
      </c>
      <c r="P1779" s="2" t="s">
        <v>109</v>
      </c>
      <c r="Q1779" s="2" t="s">
        <v>59</v>
      </c>
      <c r="R1779" s="2" t="s">
        <v>1323</v>
      </c>
      <c r="S1779" s="2">
        <v>0.35</v>
      </c>
      <c r="T1779" s="7">
        <f>Table1[[#This Row],[Profit]]/Table1[[#This Row],[Sales]]</f>
        <v>0.69</v>
      </c>
      <c r="U1779" s="2" t="s">
        <v>33</v>
      </c>
      <c r="V1779" s="2" t="s">
        <v>61</v>
      </c>
      <c r="W1779" s="2" t="s">
        <v>178</v>
      </c>
      <c r="X1779" s="2" t="s">
        <v>2812</v>
      </c>
      <c r="Y1779" s="2">
        <v>61265</v>
      </c>
      <c r="Z1779" s="10">
        <v>42154</v>
      </c>
      <c r="AA1779" s="14" t="str">
        <f>TEXT(Table1[[#This Row],[Order Date]],"mmmm")</f>
        <v>May</v>
      </c>
      <c r="AB1779" s="8" t="str">
        <f>TEXT(Table1[[#This Row],[Order Date]],"yyyy")</f>
        <v>2015</v>
      </c>
      <c r="AC1779" s="10">
        <v>42155</v>
      </c>
      <c r="AD1779" s="2">
        <v>881.04719999999998</v>
      </c>
      <c r="AE1779" s="2">
        <v>11</v>
      </c>
      <c r="AF1779" s="2">
        <v>1276.8800000000001</v>
      </c>
      <c r="AG1779" s="2">
        <v>87286</v>
      </c>
      <c r="AH1779" s="7" t="str">
        <f>IF(COUNTIF(Returns!$A$2:$A$1635,Orders!AG1779)&gt;0,"Returned","Not Returned")</f>
        <v>Not Returned</v>
      </c>
    </row>
    <row r="1780" spans="5:34" ht="12.75" customHeight="1" thickTop="1" thickBot="1">
      <c r="E1780" s="11">
        <v>25352</v>
      </c>
      <c r="F1780" s="12" t="s">
        <v>25</v>
      </c>
      <c r="G1780" s="12">
        <v>0.08</v>
      </c>
      <c r="H1780" s="12">
        <v>120.97</v>
      </c>
      <c r="I1780" s="12">
        <v>26.3</v>
      </c>
      <c r="J1780" s="12">
        <v>3125</v>
      </c>
      <c r="K1780" s="7" t="str">
        <f>IF(COUNTIF(Table1[Customer ID],Table1[[#This Row],[Customer ID]])&gt;1,"Repeat Customer","One-Time Customer")</f>
        <v>One-Time Customer</v>
      </c>
      <c r="L1780" s="12" t="s">
        <v>2813</v>
      </c>
      <c r="M1780" s="12" t="s">
        <v>39</v>
      </c>
      <c r="N1780" s="12" t="s">
        <v>40</v>
      </c>
      <c r="O1780" s="12" t="s">
        <v>77</v>
      </c>
      <c r="P1780" s="12" t="s">
        <v>85</v>
      </c>
      <c r="Q1780" s="12" t="s">
        <v>43</v>
      </c>
      <c r="R1780" s="12" t="s">
        <v>2814</v>
      </c>
      <c r="S1780" s="12">
        <v>0.38</v>
      </c>
      <c r="T1780" s="7">
        <f>Table1[[#This Row],[Profit]]/Table1[[#This Row],[Sales]]</f>
        <v>-1.001116054456717</v>
      </c>
      <c r="U1780" s="12" t="s">
        <v>33</v>
      </c>
      <c r="V1780" s="12" t="s">
        <v>61</v>
      </c>
      <c r="W1780" s="12" t="s">
        <v>178</v>
      </c>
      <c r="X1780" s="12" t="s">
        <v>2815</v>
      </c>
      <c r="Y1780" s="12">
        <v>60056</v>
      </c>
      <c r="Z1780" s="13">
        <v>42009</v>
      </c>
      <c r="AA1780" s="14" t="str">
        <f>TEXT(Table1[[#This Row],[Order Date]],"mmmm")</f>
        <v>January</v>
      </c>
      <c r="AB1780" s="8" t="str">
        <f>TEXT(Table1[[#This Row],[Order Date]],"yyyy")</f>
        <v>2015</v>
      </c>
      <c r="AC1780" s="13">
        <v>42011</v>
      </c>
      <c r="AD1780" s="12">
        <v>-233.840688</v>
      </c>
      <c r="AE1780" s="12">
        <v>2</v>
      </c>
      <c r="AF1780" s="12">
        <v>233.58</v>
      </c>
      <c r="AG1780" s="12">
        <v>87285</v>
      </c>
      <c r="AH1780" s="7" t="str">
        <f>IF(COUNTIF(Returns!$A$2:$A$1635,Orders!AG1780)&gt;0,"Returned","Not Returned")</f>
        <v>Not Returned</v>
      </c>
    </row>
    <row r="1781" spans="5:34" ht="12.75" customHeight="1" thickTop="1" thickBot="1">
      <c r="E1781" s="9">
        <v>24457</v>
      </c>
      <c r="F1781" s="2" t="s">
        <v>106</v>
      </c>
      <c r="G1781" s="2">
        <v>0.08</v>
      </c>
      <c r="H1781" s="2">
        <v>3.69</v>
      </c>
      <c r="I1781" s="2">
        <v>2.5</v>
      </c>
      <c r="J1781" s="2">
        <v>3128</v>
      </c>
      <c r="K1781" s="7" t="str">
        <f>IF(COUNTIF(Table1[Customer ID],Table1[[#This Row],[Customer ID]])&gt;1,"Repeat Customer","One-Time Customer")</f>
        <v>One-Time Customer</v>
      </c>
      <c r="L1781" s="2" t="s">
        <v>2816</v>
      </c>
      <c r="M1781" s="2" t="s">
        <v>49</v>
      </c>
      <c r="N1781" s="2" t="s">
        <v>58</v>
      </c>
      <c r="O1781" s="2" t="s">
        <v>29</v>
      </c>
      <c r="P1781" s="2" t="s">
        <v>69</v>
      </c>
      <c r="Q1781" s="2" t="s">
        <v>59</v>
      </c>
      <c r="R1781" s="2" t="s">
        <v>1358</v>
      </c>
      <c r="S1781" s="2">
        <v>0.39</v>
      </c>
      <c r="T1781" s="7">
        <f>Table1[[#This Row],[Profit]]/Table1[[#This Row],[Sales]]</f>
        <v>-4.3488430268918083</v>
      </c>
      <c r="U1781" s="2" t="s">
        <v>33</v>
      </c>
      <c r="V1781" s="2" t="s">
        <v>136</v>
      </c>
      <c r="W1781" s="2" t="s">
        <v>171</v>
      </c>
      <c r="X1781" s="2" t="s">
        <v>2817</v>
      </c>
      <c r="Y1781" s="2">
        <v>71109</v>
      </c>
      <c r="Z1781" s="10">
        <v>42180</v>
      </c>
      <c r="AA1781" s="14" t="str">
        <f>TEXT(Table1[[#This Row],[Order Date]],"mmmm")</f>
        <v>June</v>
      </c>
      <c r="AB1781" s="8" t="str">
        <f>TEXT(Table1[[#This Row],[Order Date]],"yyyy")</f>
        <v>2015</v>
      </c>
      <c r="AC1781" s="10">
        <v>42185</v>
      </c>
      <c r="AD1781" s="2">
        <v>-139.07600000000002</v>
      </c>
      <c r="AE1781" s="2">
        <v>9</v>
      </c>
      <c r="AF1781" s="2">
        <v>31.98</v>
      </c>
      <c r="AG1781" s="2">
        <v>89810</v>
      </c>
      <c r="AH1781" s="7" t="str">
        <f>IF(COUNTIF(Returns!$A$2:$A$1635,Orders!AG1781)&gt;0,"Returned","Not Returned")</f>
        <v>Not Returned</v>
      </c>
    </row>
    <row r="1782" spans="5:34" ht="12.75" customHeight="1" thickTop="1" thickBot="1">
      <c r="E1782" s="11">
        <v>20483</v>
      </c>
      <c r="F1782" s="12" t="s">
        <v>25</v>
      </c>
      <c r="G1782" s="12">
        <v>0.1</v>
      </c>
      <c r="H1782" s="12">
        <v>180.98</v>
      </c>
      <c r="I1782" s="12">
        <v>26.2</v>
      </c>
      <c r="J1782" s="12">
        <v>3132</v>
      </c>
      <c r="K1782" s="7" t="str">
        <f>IF(COUNTIF(Table1[Customer ID],Table1[[#This Row],[Customer ID]])&gt;1,"Repeat Customer","One-Time Customer")</f>
        <v>Repeat Customer</v>
      </c>
      <c r="L1782" s="12" t="s">
        <v>2818</v>
      </c>
      <c r="M1782" s="12" t="s">
        <v>39</v>
      </c>
      <c r="N1782" s="12" t="s">
        <v>28</v>
      </c>
      <c r="O1782" s="12" t="s">
        <v>41</v>
      </c>
      <c r="P1782" s="12" t="s">
        <v>42</v>
      </c>
      <c r="Q1782" s="12" t="s">
        <v>43</v>
      </c>
      <c r="R1782" s="12" t="s">
        <v>241</v>
      </c>
      <c r="S1782" s="12">
        <v>0.59</v>
      </c>
      <c r="T1782" s="7">
        <f>Table1[[#This Row],[Profit]]/Table1[[#This Row],[Sales]]</f>
        <v>-0.1244927033999461</v>
      </c>
      <c r="U1782" s="12" t="s">
        <v>33</v>
      </c>
      <c r="V1782" s="12" t="s">
        <v>61</v>
      </c>
      <c r="W1782" s="12" t="s">
        <v>178</v>
      </c>
      <c r="X1782" s="12" t="s">
        <v>2819</v>
      </c>
      <c r="Y1782" s="12">
        <v>60060</v>
      </c>
      <c r="Z1782" s="13">
        <v>42177</v>
      </c>
      <c r="AA1782" s="14" t="str">
        <f>TEXT(Table1[[#This Row],[Order Date]],"mmmm")</f>
        <v>June</v>
      </c>
      <c r="AB1782" s="8" t="str">
        <f>TEXT(Table1[[#This Row],[Order Date]],"yyyy")</f>
        <v>2015</v>
      </c>
      <c r="AC1782" s="13">
        <v>42178</v>
      </c>
      <c r="AD1782" s="12">
        <v>-64.664000000000001</v>
      </c>
      <c r="AE1782" s="12">
        <v>3</v>
      </c>
      <c r="AF1782" s="12">
        <v>519.41999999999996</v>
      </c>
      <c r="AG1782" s="12">
        <v>86790</v>
      </c>
      <c r="AH1782" s="7" t="str">
        <f>IF(COUNTIF(Returns!$A$2:$A$1635,Orders!AG1782)&gt;0,"Returned","Not Returned")</f>
        <v>Not Returned</v>
      </c>
    </row>
    <row r="1783" spans="5:34" ht="12.75" customHeight="1" thickTop="1" thickBot="1">
      <c r="E1783" s="9">
        <v>19258</v>
      </c>
      <c r="F1783" s="2" t="s">
        <v>56</v>
      </c>
      <c r="G1783" s="2">
        <v>0.04</v>
      </c>
      <c r="H1783" s="2">
        <v>62.05</v>
      </c>
      <c r="I1783" s="2">
        <v>3.99</v>
      </c>
      <c r="J1783" s="2">
        <v>3132</v>
      </c>
      <c r="K1783" s="7" t="str">
        <f>IF(COUNTIF(Table1[Customer ID],Table1[[#This Row],[Customer ID]])&gt;1,"Repeat Customer","One-Time Customer")</f>
        <v>Repeat Customer</v>
      </c>
      <c r="L1783" s="2" t="s">
        <v>2818</v>
      </c>
      <c r="M1783" s="2" t="s">
        <v>49</v>
      </c>
      <c r="N1783" s="2" t="s">
        <v>28</v>
      </c>
      <c r="O1783" s="2" t="s">
        <v>29</v>
      </c>
      <c r="P1783" s="2" t="s">
        <v>257</v>
      </c>
      <c r="Q1783" s="2" t="s">
        <v>59</v>
      </c>
      <c r="R1783" s="2" t="s">
        <v>2820</v>
      </c>
      <c r="S1783" s="2">
        <v>0.55000000000000004</v>
      </c>
      <c r="T1783" s="7">
        <f>Table1[[#This Row],[Profit]]/Table1[[#This Row],[Sales]]</f>
        <v>0.69</v>
      </c>
      <c r="U1783" s="2" t="s">
        <v>33</v>
      </c>
      <c r="V1783" s="2" t="s">
        <v>61</v>
      </c>
      <c r="W1783" s="2" t="s">
        <v>178</v>
      </c>
      <c r="X1783" s="2" t="s">
        <v>2819</v>
      </c>
      <c r="Y1783" s="2">
        <v>60060</v>
      </c>
      <c r="Z1783" s="10">
        <v>42141</v>
      </c>
      <c r="AA1783" s="14" t="str">
        <f>TEXT(Table1[[#This Row],[Order Date]],"mmmm")</f>
        <v>May</v>
      </c>
      <c r="AB1783" s="8" t="str">
        <f>TEXT(Table1[[#This Row],[Order Date]],"yyyy")</f>
        <v>2015</v>
      </c>
      <c r="AC1783" s="10">
        <v>42142</v>
      </c>
      <c r="AD1783" s="2">
        <v>1644.0767999999998</v>
      </c>
      <c r="AE1783" s="2">
        <v>40</v>
      </c>
      <c r="AF1783" s="2">
        <v>2382.7199999999998</v>
      </c>
      <c r="AG1783" s="2">
        <v>86794</v>
      </c>
      <c r="AH1783" s="7" t="str">
        <f>IF(COUNTIF(Returns!$A$2:$A$1635,Orders!AG1783)&gt;0,"Returned","Not Returned")</f>
        <v>Not Returned</v>
      </c>
    </row>
    <row r="1784" spans="5:34" ht="12.75" customHeight="1" thickTop="1" thickBot="1">
      <c r="E1784" s="11">
        <v>22459</v>
      </c>
      <c r="F1784" s="12" t="s">
        <v>56</v>
      </c>
      <c r="G1784" s="12">
        <v>0.1</v>
      </c>
      <c r="H1784" s="12">
        <v>5.81</v>
      </c>
      <c r="I1784" s="12">
        <v>8.49</v>
      </c>
      <c r="J1784" s="12">
        <v>3133</v>
      </c>
      <c r="K1784" s="7" t="str">
        <f>IF(COUNTIF(Table1[Customer ID],Table1[[#This Row],[Customer ID]])&gt;1,"Repeat Customer","One-Time Customer")</f>
        <v>Repeat Customer</v>
      </c>
      <c r="L1784" s="12" t="s">
        <v>2821</v>
      </c>
      <c r="M1784" s="12" t="s">
        <v>49</v>
      </c>
      <c r="N1784" s="12" t="s">
        <v>28</v>
      </c>
      <c r="O1784" s="12" t="s">
        <v>29</v>
      </c>
      <c r="P1784" s="12" t="s">
        <v>109</v>
      </c>
      <c r="Q1784" s="12" t="s">
        <v>59</v>
      </c>
      <c r="R1784" s="12" t="s">
        <v>325</v>
      </c>
      <c r="S1784" s="12">
        <v>0.39</v>
      </c>
      <c r="T1784" s="7">
        <f>Table1[[#This Row],[Profit]]/Table1[[#This Row],[Sales]]</f>
        <v>-5.394696736453203</v>
      </c>
      <c r="U1784" s="12" t="s">
        <v>33</v>
      </c>
      <c r="V1784" s="12" t="s">
        <v>61</v>
      </c>
      <c r="W1784" s="12" t="s">
        <v>178</v>
      </c>
      <c r="X1784" s="12" t="s">
        <v>2822</v>
      </c>
      <c r="Y1784" s="12">
        <v>60540</v>
      </c>
      <c r="Z1784" s="13">
        <v>42020</v>
      </c>
      <c r="AA1784" s="14" t="str">
        <f>TEXT(Table1[[#This Row],[Order Date]],"mmmm")</f>
        <v>January</v>
      </c>
      <c r="AB1784" s="8" t="str">
        <f>TEXT(Table1[[#This Row],[Order Date]],"yyyy")</f>
        <v>2015</v>
      </c>
      <c r="AC1784" s="13">
        <v>42021</v>
      </c>
      <c r="AD1784" s="12">
        <v>-350.43950000000001</v>
      </c>
      <c r="AE1784" s="12">
        <v>12</v>
      </c>
      <c r="AF1784" s="12">
        <v>64.959999999999994</v>
      </c>
      <c r="AG1784" s="12">
        <v>86789</v>
      </c>
      <c r="AH1784" s="7" t="str">
        <f>IF(COUNTIF(Returns!$A$2:$A$1635,Orders!AG1784)&gt;0,"Returned","Not Returned")</f>
        <v>Not Returned</v>
      </c>
    </row>
    <row r="1785" spans="5:34" ht="12.75" customHeight="1" thickTop="1" thickBot="1">
      <c r="E1785" s="9">
        <v>22460</v>
      </c>
      <c r="F1785" s="2" t="s">
        <v>56</v>
      </c>
      <c r="G1785" s="2">
        <v>0.03</v>
      </c>
      <c r="H1785" s="2">
        <v>1.81</v>
      </c>
      <c r="I1785" s="2">
        <v>0.75</v>
      </c>
      <c r="J1785" s="2">
        <v>3133</v>
      </c>
      <c r="K1785" s="7" t="str">
        <f>IF(COUNTIF(Table1[Customer ID],Table1[[#This Row],[Customer ID]])&gt;1,"Repeat Customer","One-Time Customer")</f>
        <v>Repeat Customer</v>
      </c>
      <c r="L1785" s="2" t="s">
        <v>2821</v>
      </c>
      <c r="M1785" s="2" t="s">
        <v>49</v>
      </c>
      <c r="N1785" s="2" t="s">
        <v>28</v>
      </c>
      <c r="O1785" s="2" t="s">
        <v>29</v>
      </c>
      <c r="P1785" s="2" t="s">
        <v>66</v>
      </c>
      <c r="Q1785" s="2" t="s">
        <v>31</v>
      </c>
      <c r="R1785" s="2" t="s">
        <v>2823</v>
      </c>
      <c r="S1785" s="2">
        <v>0.52</v>
      </c>
      <c r="T1785" s="7">
        <f>Table1[[#This Row],[Profit]]/Table1[[#This Row],[Sales]]</f>
        <v>0.21958202716823405</v>
      </c>
      <c r="U1785" s="2" t="s">
        <v>33</v>
      </c>
      <c r="V1785" s="2" t="s">
        <v>61</v>
      </c>
      <c r="W1785" s="2" t="s">
        <v>178</v>
      </c>
      <c r="X1785" s="2" t="s">
        <v>2822</v>
      </c>
      <c r="Y1785" s="2">
        <v>60540</v>
      </c>
      <c r="Z1785" s="10">
        <v>42020</v>
      </c>
      <c r="AA1785" s="14" t="str">
        <f>TEXT(Table1[[#This Row],[Order Date]],"mmmm")</f>
        <v>January</v>
      </c>
      <c r="AB1785" s="8" t="str">
        <f>TEXT(Table1[[#This Row],[Order Date]],"yyyy")</f>
        <v>2015</v>
      </c>
      <c r="AC1785" s="10">
        <v>42021</v>
      </c>
      <c r="AD1785" s="2">
        <v>4.2027999999999999</v>
      </c>
      <c r="AE1785" s="2">
        <v>10</v>
      </c>
      <c r="AF1785" s="2">
        <v>19.14</v>
      </c>
      <c r="AG1785" s="2">
        <v>86789</v>
      </c>
      <c r="AH1785" s="7" t="str">
        <f>IF(COUNTIF(Returns!$A$2:$A$1635,Orders!AG1785)&gt;0,"Returned","Not Returned")</f>
        <v>Not Returned</v>
      </c>
    </row>
    <row r="1786" spans="5:34" ht="12.75" customHeight="1" thickTop="1" thickBot="1">
      <c r="E1786" s="11">
        <v>21719</v>
      </c>
      <c r="F1786" s="12" t="s">
        <v>47</v>
      </c>
      <c r="G1786" s="12">
        <v>0.08</v>
      </c>
      <c r="H1786" s="12">
        <v>5.4</v>
      </c>
      <c r="I1786" s="12">
        <v>7.78</v>
      </c>
      <c r="J1786" s="12">
        <v>3133</v>
      </c>
      <c r="K1786" s="7" t="str">
        <f>IF(COUNTIF(Table1[Customer ID],Table1[[#This Row],[Customer ID]])&gt;1,"Repeat Customer","One-Time Customer")</f>
        <v>Repeat Customer</v>
      </c>
      <c r="L1786" s="12" t="s">
        <v>2821</v>
      </c>
      <c r="M1786" s="12" t="s">
        <v>49</v>
      </c>
      <c r="N1786" s="12" t="s">
        <v>28</v>
      </c>
      <c r="O1786" s="12" t="s">
        <v>29</v>
      </c>
      <c r="P1786" s="12" t="s">
        <v>109</v>
      </c>
      <c r="Q1786" s="12" t="s">
        <v>59</v>
      </c>
      <c r="R1786" s="12" t="s">
        <v>310</v>
      </c>
      <c r="S1786" s="12">
        <v>0.37</v>
      </c>
      <c r="T1786" s="7">
        <f>Table1[[#This Row],[Profit]]/Table1[[#This Row],[Sales]]</f>
        <v>-1.7383826429980274</v>
      </c>
      <c r="U1786" s="12" t="s">
        <v>33</v>
      </c>
      <c r="V1786" s="12" t="s">
        <v>61</v>
      </c>
      <c r="W1786" s="12" t="s">
        <v>178</v>
      </c>
      <c r="X1786" s="12" t="s">
        <v>2822</v>
      </c>
      <c r="Y1786" s="12">
        <v>60540</v>
      </c>
      <c r="Z1786" s="13">
        <v>42067</v>
      </c>
      <c r="AA1786" s="14" t="str">
        <f>TEXT(Table1[[#This Row],[Order Date]],"mmmm")</f>
        <v>March</v>
      </c>
      <c r="AB1786" s="8" t="str">
        <f>TEXT(Table1[[#This Row],[Order Date]],"yyyy")</f>
        <v>2015</v>
      </c>
      <c r="AC1786" s="13">
        <v>42067</v>
      </c>
      <c r="AD1786" s="12">
        <v>-44.067999999999998</v>
      </c>
      <c r="AE1786" s="12">
        <v>4</v>
      </c>
      <c r="AF1786" s="12">
        <v>25.35</v>
      </c>
      <c r="AG1786" s="12">
        <v>86792</v>
      </c>
      <c r="AH1786" s="7" t="str">
        <f>IF(COUNTIF(Returns!$A$2:$A$1635,Orders!AG1786)&gt;0,"Returned","Not Returned")</f>
        <v>Not Returned</v>
      </c>
    </row>
    <row r="1787" spans="5:34" ht="12.75" customHeight="1" thickTop="1" thickBot="1">
      <c r="E1787" s="9">
        <v>21720</v>
      </c>
      <c r="F1787" s="2" t="s">
        <v>47</v>
      </c>
      <c r="G1787" s="2">
        <v>0.09</v>
      </c>
      <c r="H1787" s="2">
        <v>8.4600000000000009</v>
      </c>
      <c r="I1787" s="2">
        <v>8.99</v>
      </c>
      <c r="J1787" s="2">
        <v>3133</v>
      </c>
      <c r="K1787" s="7" t="str">
        <f>IF(COUNTIF(Table1[Customer ID],Table1[[#This Row],[Customer ID]])&gt;1,"Repeat Customer","One-Time Customer")</f>
        <v>Repeat Customer</v>
      </c>
      <c r="L1787" s="2" t="s">
        <v>2821</v>
      </c>
      <c r="M1787" s="2" t="s">
        <v>27</v>
      </c>
      <c r="N1787" s="2" t="s">
        <v>28</v>
      </c>
      <c r="O1787" s="2" t="s">
        <v>77</v>
      </c>
      <c r="P1787" s="2" t="s">
        <v>180</v>
      </c>
      <c r="Q1787" s="2" t="s">
        <v>51</v>
      </c>
      <c r="R1787" s="2" t="s">
        <v>2824</v>
      </c>
      <c r="S1787" s="2">
        <v>0.79</v>
      </c>
      <c r="T1787" s="7">
        <f>Table1[[#This Row],[Profit]]/Table1[[#This Row],[Sales]]</f>
        <v>-2.2320675105485233</v>
      </c>
      <c r="U1787" s="2" t="s">
        <v>33</v>
      </c>
      <c r="V1787" s="2" t="s">
        <v>61</v>
      </c>
      <c r="W1787" s="2" t="s">
        <v>178</v>
      </c>
      <c r="X1787" s="2" t="s">
        <v>2822</v>
      </c>
      <c r="Y1787" s="2">
        <v>60540</v>
      </c>
      <c r="Z1787" s="10">
        <v>42067</v>
      </c>
      <c r="AA1787" s="14" t="str">
        <f>TEXT(Table1[[#This Row],[Order Date]],"mmmm")</f>
        <v>March</v>
      </c>
      <c r="AB1787" s="8" t="str">
        <f>TEXT(Table1[[#This Row],[Order Date]],"yyyy")</f>
        <v>2015</v>
      </c>
      <c r="AC1787" s="10">
        <v>42070</v>
      </c>
      <c r="AD1787" s="2">
        <v>-100.51</v>
      </c>
      <c r="AE1787" s="2">
        <v>5</v>
      </c>
      <c r="AF1787" s="2">
        <v>45.03</v>
      </c>
      <c r="AG1787" s="2">
        <v>86792</v>
      </c>
      <c r="AH1787" s="7" t="str">
        <f>IF(COUNTIF(Returns!$A$2:$A$1635,Orders!AG1787)&gt;0,"Returned","Not Returned")</f>
        <v>Not Returned</v>
      </c>
    </row>
    <row r="1788" spans="5:34" ht="12.75" customHeight="1" thickTop="1" thickBot="1">
      <c r="E1788" s="11">
        <v>21721</v>
      </c>
      <c r="F1788" s="12" t="s">
        <v>47</v>
      </c>
      <c r="G1788" s="12">
        <v>0.21</v>
      </c>
      <c r="H1788" s="12">
        <v>14.98</v>
      </c>
      <c r="I1788" s="12">
        <v>8.99</v>
      </c>
      <c r="J1788" s="12">
        <v>3133</v>
      </c>
      <c r="K1788" s="7" t="str">
        <f>IF(COUNTIF(Table1[Customer ID],Table1[[#This Row],[Customer ID]])&gt;1,"Repeat Customer","One-Time Customer")</f>
        <v>Repeat Customer</v>
      </c>
      <c r="L1788" s="12" t="s">
        <v>2821</v>
      </c>
      <c r="M1788" s="12" t="s">
        <v>49</v>
      </c>
      <c r="N1788" s="12" t="s">
        <v>28</v>
      </c>
      <c r="O1788" s="12" t="s">
        <v>41</v>
      </c>
      <c r="P1788" s="12" t="s">
        <v>50</v>
      </c>
      <c r="Q1788" s="12" t="s">
        <v>51</v>
      </c>
      <c r="R1788" s="12" t="s">
        <v>2598</v>
      </c>
      <c r="S1788" s="12">
        <v>0.39</v>
      </c>
      <c r="T1788" s="7">
        <f>Table1[[#This Row],[Profit]]/Table1[[#This Row],[Sales]]</f>
        <v>-0.1153571196464548</v>
      </c>
      <c r="U1788" s="12" t="s">
        <v>33</v>
      </c>
      <c r="V1788" s="12" t="s">
        <v>61</v>
      </c>
      <c r="W1788" s="12" t="s">
        <v>178</v>
      </c>
      <c r="X1788" s="12" t="s">
        <v>2822</v>
      </c>
      <c r="Y1788" s="12">
        <v>60540</v>
      </c>
      <c r="Z1788" s="13">
        <v>42067</v>
      </c>
      <c r="AA1788" s="14" t="str">
        <f>TEXT(Table1[[#This Row],[Order Date]],"mmmm")</f>
        <v>March</v>
      </c>
      <c r="AB1788" s="8" t="str">
        <f>TEXT(Table1[[#This Row],[Order Date]],"yyyy")</f>
        <v>2015</v>
      </c>
      <c r="AC1788" s="13">
        <v>42068</v>
      </c>
      <c r="AD1788" s="12">
        <v>-17.75</v>
      </c>
      <c r="AE1788" s="12">
        <v>10</v>
      </c>
      <c r="AF1788" s="12">
        <v>153.87</v>
      </c>
      <c r="AG1788" s="12">
        <v>86792</v>
      </c>
      <c r="AH1788" s="7" t="str">
        <f>IF(COUNTIF(Returns!$A$2:$A$1635,Orders!AG1788)&gt;0,"Returned","Not Returned")</f>
        <v>Not Returned</v>
      </c>
    </row>
    <row r="1789" spans="5:34" ht="12.75" customHeight="1" thickTop="1" thickBot="1">
      <c r="E1789" s="9">
        <v>21722</v>
      </c>
      <c r="F1789" s="2" t="s">
        <v>47</v>
      </c>
      <c r="G1789" s="2">
        <v>0.04</v>
      </c>
      <c r="H1789" s="2">
        <v>155.99</v>
      </c>
      <c r="I1789" s="2">
        <v>8.08</v>
      </c>
      <c r="J1789" s="2">
        <v>3133</v>
      </c>
      <c r="K1789" s="7" t="str">
        <f>IF(COUNTIF(Table1[Customer ID],Table1[[#This Row],[Customer ID]])&gt;1,"Repeat Customer","One-Time Customer")</f>
        <v>Repeat Customer</v>
      </c>
      <c r="L1789" s="2" t="s">
        <v>2821</v>
      </c>
      <c r="M1789" s="2" t="s">
        <v>49</v>
      </c>
      <c r="N1789" s="2" t="s">
        <v>28</v>
      </c>
      <c r="O1789" s="2" t="s">
        <v>77</v>
      </c>
      <c r="P1789" s="2" t="s">
        <v>78</v>
      </c>
      <c r="Q1789" s="2" t="s">
        <v>59</v>
      </c>
      <c r="R1789" s="2" t="s">
        <v>2825</v>
      </c>
      <c r="S1789" s="2">
        <v>0.6</v>
      </c>
      <c r="T1789" s="7">
        <f>Table1[[#This Row],[Profit]]/Table1[[#This Row],[Sales]]</f>
        <v>0.49099498987619322</v>
      </c>
      <c r="U1789" s="2" t="s">
        <v>33</v>
      </c>
      <c r="V1789" s="2" t="s">
        <v>61</v>
      </c>
      <c r="W1789" s="2" t="s">
        <v>178</v>
      </c>
      <c r="X1789" s="2" t="s">
        <v>2822</v>
      </c>
      <c r="Y1789" s="2">
        <v>60540</v>
      </c>
      <c r="Z1789" s="10">
        <v>42067</v>
      </c>
      <c r="AA1789" s="14" t="str">
        <f>TEXT(Table1[[#This Row],[Order Date]],"mmmm")</f>
        <v>March</v>
      </c>
      <c r="AB1789" s="8" t="str">
        <f>TEXT(Table1[[#This Row],[Order Date]],"yyyy")</f>
        <v>2015</v>
      </c>
      <c r="AC1789" s="10">
        <v>42068</v>
      </c>
      <c r="AD1789" s="2">
        <v>1374.9480000000001</v>
      </c>
      <c r="AE1789" s="2">
        <v>22</v>
      </c>
      <c r="AF1789" s="2">
        <v>2800.33</v>
      </c>
      <c r="AG1789" s="2">
        <v>86792</v>
      </c>
      <c r="AH1789" s="7" t="str">
        <f>IF(COUNTIF(Returns!$A$2:$A$1635,Orders!AG1789)&gt;0,"Returned","Not Returned")</f>
        <v>Not Returned</v>
      </c>
    </row>
    <row r="1790" spans="5:34" ht="12.75" customHeight="1" thickTop="1" thickBot="1">
      <c r="E1790" s="11">
        <v>23898</v>
      </c>
      <c r="F1790" s="12" t="s">
        <v>47</v>
      </c>
      <c r="G1790" s="12">
        <v>0.03</v>
      </c>
      <c r="H1790" s="12">
        <v>150.88999999999999</v>
      </c>
      <c r="I1790" s="12">
        <v>60.2</v>
      </c>
      <c r="J1790" s="12">
        <v>3136</v>
      </c>
      <c r="K1790" s="7" t="str">
        <f>IF(COUNTIF(Table1[Customer ID],Table1[[#This Row],[Customer ID]])&gt;1,"Repeat Customer","One-Time Customer")</f>
        <v>One-Time Customer</v>
      </c>
      <c r="L1790" s="12" t="s">
        <v>2826</v>
      </c>
      <c r="M1790" s="12" t="s">
        <v>39</v>
      </c>
      <c r="N1790" s="12" t="s">
        <v>114</v>
      </c>
      <c r="O1790" s="12" t="s">
        <v>41</v>
      </c>
      <c r="P1790" s="12" t="s">
        <v>42</v>
      </c>
      <c r="Q1790" s="12" t="s">
        <v>43</v>
      </c>
      <c r="R1790" s="12" t="s">
        <v>1186</v>
      </c>
      <c r="S1790" s="12">
        <v>0.77</v>
      </c>
      <c r="T1790" s="7">
        <f>Table1[[#This Row],[Profit]]/Table1[[#This Row],[Sales]]</f>
        <v>-0.18850565762799529</v>
      </c>
      <c r="U1790" s="12" t="s">
        <v>33</v>
      </c>
      <c r="V1790" s="12" t="s">
        <v>53</v>
      </c>
      <c r="W1790" s="12" t="s">
        <v>188</v>
      </c>
      <c r="X1790" s="12" t="s">
        <v>433</v>
      </c>
      <c r="Y1790" s="12">
        <v>4073</v>
      </c>
      <c r="Z1790" s="13">
        <v>42057</v>
      </c>
      <c r="AA1790" s="14" t="str">
        <f>TEXT(Table1[[#This Row],[Order Date]],"mmmm")</f>
        <v>February</v>
      </c>
      <c r="AB1790" s="8" t="str">
        <f>TEXT(Table1[[#This Row],[Order Date]],"yyyy")</f>
        <v>2015</v>
      </c>
      <c r="AC1790" s="13">
        <v>42057</v>
      </c>
      <c r="AD1790" s="12">
        <v>-677.87199999999996</v>
      </c>
      <c r="AE1790" s="12">
        <v>23</v>
      </c>
      <c r="AF1790" s="12">
        <v>3596.03</v>
      </c>
      <c r="AG1790" s="12">
        <v>86791</v>
      </c>
      <c r="AH1790" s="7" t="str">
        <f>IF(COUNTIF(Returns!$A$2:$A$1635,Orders!AG1790)&gt;0,"Returned","Not Returned")</f>
        <v>Not Returned</v>
      </c>
    </row>
    <row r="1791" spans="5:34" ht="12.75" customHeight="1" thickTop="1" thickBot="1">
      <c r="E1791" s="9">
        <v>24691</v>
      </c>
      <c r="F1791" s="2" t="s">
        <v>37</v>
      </c>
      <c r="G1791" s="2">
        <v>0.09</v>
      </c>
      <c r="H1791" s="2">
        <v>304.99</v>
      </c>
      <c r="I1791" s="2">
        <v>19.989999999999998</v>
      </c>
      <c r="J1791" s="2">
        <v>3137</v>
      </c>
      <c r="K1791" s="7" t="str">
        <f>IF(COUNTIF(Table1[Customer ID],Table1[[#This Row],[Customer ID]])&gt;1,"Repeat Customer","One-Time Customer")</f>
        <v>One-Time Customer</v>
      </c>
      <c r="L1791" s="2" t="s">
        <v>2827</v>
      </c>
      <c r="M1791" s="2" t="s">
        <v>49</v>
      </c>
      <c r="N1791" s="2" t="s">
        <v>28</v>
      </c>
      <c r="O1791" s="2" t="s">
        <v>29</v>
      </c>
      <c r="P1791" s="2" t="s">
        <v>109</v>
      </c>
      <c r="Q1791" s="2" t="s">
        <v>59</v>
      </c>
      <c r="R1791" s="2" t="s">
        <v>2625</v>
      </c>
      <c r="S1791" s="2">
        <v>0.4</v>
      </c>
      <c r="T1791" s="7">
        <f>Table1[[#This Row],[Profit]]/Table1[[#This Row],[Sales]]</f>
        <v>0.69</v>
      </c>
      <c r="U1791" s="2" t="s">
        <v>33</v>
      </c>
      <c r="V1791" s="2" t="s">
        <v>53</v>
      </c>
      <c r="W1791" s="2" t="s">
        <v>197</v>
      </c>
      <c r="X1791" s="2" t="s">
        <v>2828</v>
      </c>
      <c r="Y1791" s="2">
        <v>3246</v>
      </c>
      <c r="Z1791" s="10">
        <v>42163</v>
      </c>
      <c r="AA1791" s="14" t="str">
        <f>TEXT(Table1[[#This Row],[Order Date]],"mmmm")</f>
        <v>June</v>
      </c>
      <c r="AB1791" s="8" t="str">
        <f>TEXT(Table1[[#This Row],[Order Date]],"yyyy")</f>
        <v>2015</v>
      </c>
      <c r="AC1791" s="10">
        <v>42164</v>
      </c>
      <c r="AD1791" s="2">
        <v>1623.9494999999999</v>
      </c>
      <c r="AE1791" s="2">
        <v>8</v>
      </c>
      <c r="AF1791" s="2">
        <v>2353.5500000000002</v>
      </c>
      <c r="AG1791" s="2">
        <v>86795</v>
      </c>
      <c r="AH1791" s="7" t="str">
        <f>IF(COUNTIF(Returns!$A$2:$A$1635,Orders!AG1791)&gt;0,"Returned","Not Returned")</f>
        <v>Not Returned</v>
      </c>
    </row>
    <row r="1792" spans="5:34" ht="12.75" customHeight="1" thickTop="1" thickBot="1">
      <c r="E1792" s="11">
        <v>23706</v>
      </c>
      <c r="F1792" s="12" t="s">
        <v>37</v>
      </c>
      <c r="G1792" s="12">
        <v>0.05</v>
      </c>
      <c r="H1792" s="12">
        <v>4.0599999999999996</v>
      </c>
      <c r="I1792" s="12">
        <v>6.89</v>
      </c>
      <c r="J1792" s="12">
        <v>3138</v>
      </c>
      <c r="K1792" s="7" t="str">
        <f>IF(COUNTIF(Table1[Customer ID],Table1[[#This Row],[Customer ID]])&gt;1,"Repeat Customer","One-Time Customer")</f>
        <v>One-Time Customer</v>
      </c>
      <c r="L1792" s="12" t="s">
        <v>2829</v>
      </c>
      <c r="M1792" s="12" t="s">
        <v>27</v>
      </c>
      <c r="N1792" s="12" t="s">
        <v>28</v>
      </c>
      <c r="O1792" s="12" t="s">
        <v>29</v>
      </c>
      <c r="P1792" s="12" t="s">
        <v>257</v>
      </c>
      <c r="Q1792" s="12" t="s">
        <v>59</v>
      </c>
      <c r="R1792" s="12" t="s">
        <v>910</v>
      </c>
      <c r="S1792" s="12">
        <v>0.6</v>
      </c>
      <c r="T1792" s="7">
        <f>Table1[[#This Row],[Profit]]/Table1[[#This Row],[Sales]]</f>
        <v>-1.3269417737928055</v>
      </c>
      <c r="U1792" s="12" t="s">
        <v>33</v>
      </c>
      <c r="V1792" s="12" t="s">
        <v>53</v>
      </c>
      <c r="W1792" s="12" t="s">
        <v>197</v>
      </c>
      <c r="X1792" s="12" t="s">
        <v>2830</v>
      </c>
      <c r="Y1792" s="12">
        <v>3053</v>
      </c>
      <c r="Z1792" s="13">
        <v>42174</v>
      </c>
      <c r="AA1792" s="14" t="str">
        <f>TEXT(Table1[[#This Row],[Order Date]],"mmmm")</f>
        <v>June</v>
      </c>
      <c r="AB1792" s="8" t="str">
        <f>TEXT(Table1[[#This Row],[Order Date]],"yyyy")</f>
        <v>2015</v>
      </c>
      <c r="AC1792" s="13">
        <v>42176</v>
      </c>
      <c r="AD1792" s="12">
        <v>-122.83499999999999</v>
      </c>
      <c r="AE1792" s="12">
        <v>22</v>
      </c>
      <c r="AF1792" s="12">
        <v>92.57</v>
      </c>
      <c r="AG1792" s="12">
        <v>86796</v>
      </c>
      <c r="AH1792" s="7" t="str">
        <f>IF(COUNTIF(Returns!$A$2:$A$1635,Orders!AG1792)&gt;0,"Returned","Not Returned")</f>
        <v>Not Returned</v>
      </c>
    </row>
    <row r="1793" spans="5:34" ht="12.75" customHeight="1" thickTop="1" thickBot="1">
      <c r="E1793" s="9">
        <v>23427</v>
      </c>
      <c r="F1793" s="2" t="s">
        <v>47</v>
      </c>
      <c r="G1793" s="2">
        <v>0.09</v>
      </c>
      <c r="H1793" s="2">
        <v>280.98</v>
      </c>
      <c r="I1793" s="2">
        <v>57</v>
      </c>
      <c r="J1793" s="2">
        <v>3139</v>
      </c>
      <c r="K1793" s="7" t="str">
        <f>IF(COUNTIF(Table1[Customer ID],Table1[[#This Row],[Customer ID]])&gt;1,"Repeat Customer","One-Time Customer")</f>
        <v>One-Time Customer</v>
      </c>
      <c r="L1793" s="2" t="s">
        <v>2831</v>
      </c>
      <c r="M1793" s="2" t="s">
        <v>39</v>
      </c>
      <c r="N1793" s="2" t="s">
        <v>40</v>
      </c>
      <c r="O1793" s="2" t="s">
        <v>41</v>
      </c>
      <c r="P1793" s="2" t="s">
        <v>42</v>
      </c>
      <c r="Q1793" s="2" t="s">
        <v>43</v>
      </c>
      <c r="R1793" s="2" t="s">
        <v>670</v>
      </c>
      <c r="S1793" s="2">
        <v>0.78</v>
      </c>
      <c r="T1793" s="7">
        <f>Table1[[#This Row],[Profit]]/Table1[[#This Row],[Sales]]</f>
        <v>3.1663073834273275E-2</v>
      </c>
      <c r="U1793" s="2" t="s">
        <v>33</v>
      </c>
      <c r="V1793" s="2" t="s">
        <v>53</v>
      </c>
      <c r="W1793" s="2" t="s">
        <v>54</v>
      </c>
      <c r="X1793" s="2" t="s">
        <v>868</v>
      </c>
      <c r="Y1793" s="2">
        <v>7016</v>
      </c>
      <c r="Z1793" s="10">
        <v>42126</v>
      </c>
      <c r="AA1793" s="14" t="str">
        <f>TEXT(Table1[[#This Row],[Order Date]],"mmmm")</f>
        <v>May</v>
      </c>
      <c r="AB1793" s="8" t="str">
        <f>TEXT(Table1[[#This Row],[Order Date]],"yyyy")</f>
        <v>2015</v>
      </c>
      <c r="AC1793" s="10">
        <v>42129</v>
      </c>
      <c r="AD1793" s="2">
        <v>252.48800000000028</v>
      </c>
      <c r="AE1793" s="2">
        <v>31</v>
      </c>
      <c r="AF1793" s="2">
        <v>7974.21</v>
      </c>
      <c r="AG1793" s="2">
        <v>86793</v>
      </c>
      <c r="AH1793" s="7" t="str">
        <f>IF(COUNTIF(Returns!$A$2:$A$1635,Orders!AG1793)&gt;0,"Returned","Not Returned")</f>
        <v>Not Returned</v>
      </c>
    </row>
    <row r="1794" spans="5:34" ht="12.75" customHeight="1" thickTop="1" thickBot="1">
      <c r="E1794" s="11">
        <v>18917</v>
      </c>
      <c r="F1794" s="12" t="s">
        <v>106</v>
      </c>
      <c r="G1794" s="12">
        <v>0.09</v>
      </c>
      <c r="H1794" s="12">
        <v>6.84</v>
      </c>
      <c r="I1794" s="12">
        <v>8.3699999999999992</v>
      </c>
      <c r="J1794" s="12">
        <v>3141</v>
      </c>
      <c r="K1794" s="7" t="str">
        <f>IF(COUNTIF(Table1[Customer ID],Table1[[#This Row],[Customer ID]])&gt;1,"Repeat Customer","One-Time Customer")</f>
        <v>Repeat Customer</v>
      </c>
      <c r="L1794" s="12" t="s">
        <v>2832</v>
      </c>
      <c r="M1794" s="12" t="s">
        <v>49</v>
      </c>
      <c r="N1794" s="12" t="s">
        <v>114</v>
      </c>
      <c r="O1794" s="12" t="s">
        <v>29</v>
      </c>
      <c r="P1794" s="12" t="s">
        <v>174</v>
      </c>
      <c r="Q1794" s="12" t="s">
        <v>51</v>
      </c>
      <c r="R1794" s="12" t="s">
        <v>1697</v>
      </c>
      <c r="S1794" s="12">
        <v>0.57999999999999996</v>
      </c>
      <c r="T1794" s="7">
        <f>Table1[[#This Row],[Profit]]/Table1[[#This Row],[Sales]]</f>
        <v>-1.0170493685419058</v>
      </c>
      <c r="U1794" s="12" t="s">
        <v>33</v>
      </c>
      <c r="V1794" s="12" t="s">
        <v>61</v>
      </c>
      <c r="W1794" s="12" t="s">
        <v>130</v>
      </c>
      <c r="X1794" s="12" t="s">
        <v>2073</v>
      </c>
      <c r="Y1794" s="12">
        <v>77506</v>
      </c>
      <c r="Z1794" s="13">
        <v>42156</v>
      </c>
      <c r="AA1794" s="14" t="str">
        <f>TEXT(Table1[[#This Row],[Order Date]],"mmmm")</f>
        <v>June</v>
      </c>
      <c r="AB1794" s="8" t="str">
        <f>TEXT(Table1[[#This Row],[Order Date]],"yyyy")</f>
        <v>2015</v>
      </c>
      <c r="AC1794" s="13">
        <v>42163</v>
      </c>
      <c r="AD1794" s="12">
        <v>-88.584999999999994</v>
      </c>
      <c r="AE1794" s="12">
        <v>13</v>
      </c>
      <c r="AF1794" s="12">
        <v>87.1</v>
      </c>
      <c r="AG1794" s="12">
        <v>86369</v>
      </c>
      <c r="AH1794" s="7" t="str">
        <f>IF(COUNTIF(Returns!$A$2:$A$1635,Orders!AG1794)&gt;0,"Returned","Not Returned")</f>
        <v>Not Returned</v>
      </c>
    </row>
    <row r="1795" spans="5:34" ht="12.75" customHeight="1" thickTop="1" thickBot="1">
      <c r="E1795" s="9">
        <v>18918</v>
      </c>
      <c r="F1795" s="2" t="s">
        <v>106</v>
      </c>
      <c r="G1795" s="2">
        <v>7.0000000000000007E-2</v>
      </c>
      <c r="H1795" s="2">
        <v>48.91</v>
      </c>
      <c r="I1795" s="2">
        <v>35</v>
      </c>
      <c r="J1795" s="2">
        <v>3141</v>
      </c>
      <c r="K1795" s="7" t="str">
        <f>IF(COUNTIF(Table1[Customer ID],Table1[[#This Row],[Customer ID]])&gt;1,"Repeat Customer","One-Time Customer")</f>
        <v>Repeat Customer</v>
      </c>
      <c r="L1795" s="2" t="s">
        <v>2832</v>
      </c>
      <c r="M1795" s="2" t="s">
        <v>27</v>
      </c>
      <c r="N1795" s="2" t="s">
        <v>114</v>
      </c>
      <c r="O1795" s="2" t="s">
        <v>29</v>
      </c>
      <c r="P1795" s="2" t="s">
        <v>141</v>
      </c>
      <c r="Q1795" s="2" t="s">
        <v>236</v>
      </c>
      <c r="R1795" s="2" t="s">
        <v>1692</v>
      </c>
      <c r="S1795" s="2">
        <v>0.83</v>
      </c>
      <c r="T1795" s="7">
        <f>Table1[[#This Row],[Profit]]/Table1[[#This Row],[Sales]]</f>
        <v>-0.65912113562956332</v>
      </c>
      <c r="U1795" s="2" t="s">
        <v>33</v>
      </c>
      <c r="V1795" s="2" t="s">
        <v>61</v>
      </c>
      <c r="W1795" s="2" t="s">
        <v>130</v>
      </c>
      <c r="X1795" s="2" t="s">
        <v>2073</v>
      </c>
      <c r="Y1795" s="2">
        <v>77506</v>
      </c>
      <c r="Z1795" s="10">
        <v>42156</v>
      </c>
      <c r="AA1795" s="14" t="str">
        <f>TEXT(Table1[[#This Row],[Order Date]],"mmmm")</f>
        <v>June</v>
      </c>
      <c r="AB1795" s="8" t="str">
        <f>TEXT(Table1[[#This Row],[Order Date]],"yyyy")</f>
        <v>2015</v>
      </c>
      <c r="AC1795" s="10">
        <v>42158</v>
      </c>
      <c r="AD1795" s="2">
        <v>-485.68</v>
      </c>
      <c r="AE1795" s="2">
        <v>15</v>
      </c>
      <c r="AF1795" s="2">
        <v>736.86</v>
      </c>
      <c r="AG1795" s="2">
        <v>86369</v>
      </c>
      <c r="AH1795" s="7" t="str">
        <f>IF(COUNTIF(Returns!$A$2:$A$1635,Orders!AG1795)&gt;0,"Returned","Not Returned")</f>
        <v>Not Returned</v>
      </c>
    </row>
    <row r="1796" spans="5:34" ht="12.75" customHeight="1" thickTop="1" thickBot="1">
      <c r="E1796" s="11">
        <v>26039</v>
      </c>
      <c r="F1796" s="12" t="s">
        <v>56</v>
      </c>
      <c r="G1796" s="12">
        <v>0.02</v>
      </c>
      <c r="H1796" s="12">
        <v>15.42</v>
      </c>
      <c r="I1796" s="12">
        <v>5.41</v>
      </c>
      <c r="J1796" s="12">
        <v>3143</v>
      </c>
      <c r="K1796" s="7" t="str">
        <f>IF(COUNTIF(Table1[Customer ID],Table1[[#This Row],[Customer ID]])&gt;1,"Repeat Customer","One-Time Customer")</f>
        <v>One-Time Customer</v>
      </c>
      <c r="L1796" s="12" t="s">
        <v>2833</v>
      </c>
      <c r="M1796" s="12" t="s">
        <v>49</v>
      </c>
      <c r="N1796" s="12" t="s">
        <v>114</v>
      </c>
      <c r="O1796" s="12" t="s">
        <v>29</v>
      </c>
      <c r="P1796" s="12" t="s">
        <v>141</v>
      </c>
      <c r="Q1796" s="12" t="s">
        <v>59</v>
      </c>
      <c r="R1796" s="12" t="s">
        <v>2834</v>
      </c>
      <c r="S1796" s="12">
        <v>0.59</v>
      </c>
      <c r="T1796" s="7">
        <f>Table1[[#This Row],[Profit]]/Table1[[#This Row],[Sales]]</f>
        <v>-0.48374704491725767</v>
      </c>
      <c r="U1796" s="12" t="s">
        <v>33</v>
      </c>
      <c r="V1796" s="12" t="s">
        <v>61</v>
      </c>
      <c r="W1796" s="12" t="s">
        <v>130</v>
      </c>
      <c r="X1796" s="12" t="s">
        <v>2835</v>
      </c>
      <c r="Y1796" s="12">
        <v>78660</v>
      </c>
      <c r="Z1796" s="13">
        <v>42087</v>
      </c>
      <c r="AA1796" s="14" t="str">
        <f>TEXT(Table1[[#This Row],[Order Date]],"mmmm")</f>
        <v>March</v>
      </c>
      <c r="AB1796" s="8" t="str">
        <f>TEXT(Table1[[#This Row],[Order Date]],"yyyy")</f>
        <v>2015</v>
      </c>
      <c r="AC1796" s="13">
        <v>42088</v>
      </c>
      <c r="AD1796" s="12">
        <v>-16.37</v>
      </c>
      <c r="AE1796" s="12">
        <v>2</v>
      </c>
      <c r="AF1796" s="12">
        <v>33.840000000000003</v>
      </c>
      <c r="AG1796" s="12">
        <v>86368</v>
      </c>
      <c r="AH1796" s="7" t="str">
        <f>IF(COUNTIF(Returns!$A$2:$A$1635,Orders!AG1796)&gt;0,"Returned","Not Returned")</f>
        <v>Not Returned</v>
      </c>
    </row>
    <row r="1797" spans="5:34" ht="12.75" customHeight="1" thickTop="1" thickBot="1">
      <c r="E1797" s="9">
        <v>19193</v>
      </c>
      <c r="F1797" s="2" t="s">
        <v>47</v>
      </c>
      <c r="G1797" s="2">
        <v>0.03</v>
      </c>
      <c r="H1797" s="2">
        <v>3.36</v>
      </c>
      <c r="I1797" s="2">
        <v>6.27</v>
      </c>
      <c r="J1797" s="2">
        <v>3146</v>
      </c>
      <c r="K1797" s="7" t="str">
        <f>IF(COUNTIF(Table1[Customer ID],Table1[[#This Row],[Customer ID]])&gt;1,"Repeat Customer","One-Time Customer")</f>
        <v>Repeat Customer</v>
      </c>
      <c r="L1797" s="2" t="s">
        <v>2836</v>
      </c>
      <c r="M1797" s="2" t="s">
        <v>49</v>
      </c>
      <c r="N1797" s="2" t="s">
        <v>28</v>
      </c>
      <c r="O1797" s="2" t="s">
        <v>29</v>
      </c>
      <c r="P1797" s="2" t="s">
        <v>109</v>
      </c>
      <c r="Q1797" s="2" t="s">
        <v>59</v>
      </c>
      <c r="R1797" s="2" t="s">
        <v>586</v>
      </c>
      <c r="S1797" s="2">
        <v>0.4</v>
      </c>
      <c r="T1797" s="7">
        <f>Table1[[#This Row],[Profit]]/Table1[[#This Row],[Sales]]</f>
        <v>-6.3260805369127517</v>
      </c>
      <c r="U1797" s="2" t="s">
        <v>33</v>
      </c>
      <c r="V1797" s="2" t="s">
        <v>61</v>
      </c>
      <c r="W1797" s="2" t="s">
        <v>130</v>
      </c>
      <c r="X1797" s="2" t="s">
        <v>2837</v>
      </c>
      <c r="Y1797" s="2">
        <v>78577</v>
      </c>
      <c r="Z1797" s="10">
        <v>42008</v>
      </c>
      <c r="AA1797" s="14" t="str">
        <f>TEXT(Table1[[#This Row],[Order Date]],"mmmm")</f>
        <v>January</v>
      </c>
      <c r="AB1797" s="8" t="str">
        <f>TEXT(Table1[[#This Row],[Order Date]],"yyyy")</f>
        <v>2015</v>
      </c>
      <c r="AC1797" s="10">
        <v>42009</v>
      </c>
      <c r="AD1797" s="2">
        <v>-94.258600000000001</v>
      </c>
      <c r="AE1797" s="2">
        <v>4</v>
      </c>
      <c r="AF1797" s="2">
        <v>14.9</v>
      </c>
      <c r="AG1797" s="2">
        <v>85850</v>
      </c>
      <c r="AH1797" s="7" t="str">
        <f>IF(COUNTIF(Returns!$A$2:$A$1635,Orders!AG1797)&gt;0,"Returned","Not Returned")</f>
        <v>Not Returned</v>
      </c>
    </row>
    <row r="1798" spans="5:34" ht="12.75" customHeight="1" thickTop="1" thickBot="1">
      <c r="E1798" s="11">
        <v>19194</v>
      </c>
      <c r="F1798" s="12" t="s">
        <v>47</v>
      </c>
      <c r="G1798" s="12">
        <v>7.0000000000000007E-2</v>
      </c>
      <c r="H1798" s="12">
        <v>3.71</v>
      </c>
      <c r="I1798" s="12">
        <v>1.93</v>
      </c>
      <c r="J1798" s="12">
        <v>3146</v>
      </c>
      <c r="K1798" s="7" t="str">
        <f>IF(COUNTIF(Table1[Customer ID],Table1[[#This Row],[Customer ID]])&gt;1,"Repeat Customer","One-Time Customer")</f>
        <v>Repeat Customer</v>
      </c>
      <c r="L1798" s="12" t="s">
        <v>2836</v>
      </c>
      <c r="M1798" s="12" t="s">
        <v>27</v>
      </c>
      <c r="N1798" s="12" t="s">
        <v>28</v>
      </c>
      <c r="O1798" s="12" t="s">
        <v>29</v>
      </c>
      <c r="P1798" s="12" t="s">
        <v>93</v>
      </c>
      <c r="Q1798" s="12" t="s">
        <v>31</v>
      </c>
      <c r="R1798" s="12" t="s">
        <v>2838</v>
      </c>
      <c r="S1798" s="12">
        <v>0.35</v>
      </c>
      <c r="T1798" s="7">
        <f>Table1[[#This Row],[Profit]]/Table1[[#This Row],[Sales]]</f>
        <v>0.15970736629667004</v>
      </c>
      <c r="U1798" s="12" t="s">
        <v>33</v>
      </c>
      <c r="V1798" s="12" t="s">
        <v>61</v>
      </c>
      <c r="W1798" s="12" t="s">
        <v>130</v>
      </c>
      <c r="X1798" s="12" t="s">
        <v>2837</v>
      </c>
      <c r="Y1798" s="12">
        <v>78577</v>
      </c>
      <c r="Z1798" s="13">
        <v>42008</v>
      </c>
      <c r="AA1798" s="14" t="str">
        <f>TEXT(Table1[[#This Row],[Order Date]],"mmmm")</f>
        <v>January</v>
      </c>
      <c r="AB1798" s="8" t="str">
        <f>TEXT(Table1[[#This Row],[Order Date]],"yyyy")</f>
        <v>2015</v>
      </c>
      <c r="AC1798" s="13">
        <v>42010</v>
      </c>
      <c r="AD1798" s="12">
        <v>6.3308</v>
      </c>
      <c r="AE1798" s="12">
        <v>11</v>
      </c>
      <c r="AF1798" s="12">
        <v>39.64</v>
      </c>
      <c r="AG1798" s="12">
        <v>85850</v>
      </c>
      <c r="AH1798" s="7" t="str">
        <f>IF(COUNTIF(Returns!$A$2:$A$1635,Orders!AG1798)&gt;0,"Returned","Not Returned")</f>
        <v>Not Returned</v>
      </c>
    </row>
    <row r="1799" spans="5:34" ht="12.75" customHeight="1" thickTop="1" thickBot="1">
      <c r="E1799" s="9">
        <v>24200</v>
      </c>
      <c r="F1799" s="2" t="s">
        <v>56</v>
      </c>
      <c r="G1799" s="2">
        <v>0.06</v>
      </c>
      <c r="H1799" s="2">
        <v>19.989999999999998</v>
      </c>
      <c r="I1799" s="2">
        <v>11.17</v>
      </c>
      <c r="J1799" s="2">
        <v>3148</v>
      </c>
      <c r="K1799" s="7" t="str">
        <f>IF(COUNTIF(Table1[Customer ID],Table1[[#This Row],[Customer ID]])&gt;1,"Repeat Customer","One-Time Customer")</f>
        <v>One-Time Customer</v>
      </c>
      <c r="L1799" s="2" t="s">
        <v>2839</v>
      </c>
      <c r="M1799" s="2" t="s">
        <v>49</v>
      </c>
      <c r="N1799" s="2" t="s">
        <v>28</v>
      </c>
      <c r="O1799" s="2" t="s">
        <v>41</v>
      </c>
      <c r="P1799" s="2" t="s">
        <v>50</v>
      </c>
      <c r="Q1799" s="2" t="s">
        <v>236</v>
      </c>
      <c r="R1799" s="2" t="s">
        <v>508</v>
      </c>
      <c r="S1799" s="2">
        <v>0.6</v>
      </c>
      <c r="T1799" s="7">
        <f>Table1[[#This Row],[Profit]]/Table1[[#This Row],[Sales]]</f>
        <v>-0.47905656319449419</v>
      </c>
      <c r="U1799" s="2" t="s">
        <v>33</v>
      </c>
      <c r="V1799" s="2" t="s">
        <v>34</v>
      </c>
      <c r="W1799" s="2" t="s">
        <v>1741</v>
      </c>
      <c r="X1799" s="2" t="s">
        <v>2840</v>
      </c>
      <c r="Y1799" s="2">
        <v>83854</v>
      </c>
      <c r="Z1799" s="10">
        <v>42018</v>
      </c>
      <c r="AA1799" s="14" t="str">
        <f>TEXT(Table1[[#This Row],[Order Date]],"mmmm")</f>
        <v>January</v>
      </c>
      <c r="AB1799" s="8" t="str">
        <f>TEXT(Table1[[#This Row],[Order Date]],"yyyy")</f>
        <v>2015</v>
      </c>
      <c r="AC1799" s="10">
        <v>42018</v>
      </c>
      <c r="AD1799" s="2">
        <v>-66.823599999999999</v>
      </c>
      <c r="AE1799" s="2">
        <v>7</v>
      </c>
      <c r="AF1799" s="2">
        <v>139.49</v>
      </c>
      <c r="AG1799" s="2">
        <v>89716</v>
      </c>
      <c r="AH1799" s="7" t="str">
        <f>IF(COUNTIF(Returns!$A$2:$A$1635,Orders!AG1799)&gt;0,"Returned","Not Returned")</f>
        <v>Not Returned</v>
      </c>
    </row>
    <row r="1800" spans="5:34" ht="12.75" customHeight="1" thickTop="1" thickBot="1">
      <c r="E1800" s="11">
        <v>24202</v>
      </c>
      <c r="F1800" s="12" t="s">
        <v>56</v>
      </c>
      <c r="G1800" s="12">
        <v>0.06</v>
      </c>
      <c r="H1800" s="12">
        <v>320.98</v>
      </c>
      <c r="I1800" s="12">
        <v>58.95</v>
      </c>
      <c r="J1800" s="12">
        <v>3149</v>
      </c>
      <c r="K1800" s="7" t="str">
        <f>IF(COUNTIF(Table1[Customer ID],Table1[[#This Row],[Customer ID]])&gt;1,"Repeat Customer","One-Time Customer")</f>
        <v>One-Time Customer</v>
      </c>
      <c r="L1800" s="12" t="s">
        <v>2841</v>
      </c>
      <c r="M1800" s="12" t="s">
        <v>39</v>
      </c>
      <c r="N1800" s="12" t="s">
        <v>28</v>
      </c>
      <c r="O1800" s="12" t="s">
        <v>41</v>
      </c>
      <c r="P1800" s="12" t="s">
        <v>42</v>
      </c>
      <c r="Q1800" s="12" t="s">
        <v>43</v>
      </c>
      <c r="R1800" s="12" t="s">
        <v>2842</v>
      </c>
      <c r="S1800" s="12">
        <v>0.56999999999999995</v>
      </c>
      <c r="T1800" s="7">
        <f>Table1[[#This Row],[Profit]]/Table1[[#This Row],[Sales]]</f>
        <v>0.49764754690309004</v>
      </c>
      <c r="U1800" s="12" t="s">
        <v>33</v>
      </c>
      <c r="V1800" s="12" t="s">
        <v>34</v>
      </c>
      <c r="W1800" s="12" t="s">
        <v>1741</v>
      </c>
      <c r="X1800" s="12" t="s">
        <v>2843</v>
      </c>
      <c r="Y1800" s="12">
        <v>83440</v>
      </c>
      <c r="Z1800" s="13">
        <v>42018</v>
      </c>
      <c r="AA1800" s="14" t="str">
        <f>TEXT(Table1[[#This Row],[Order Date]],"mmmm")</f>
        <v>January</v>
      </c>
      <c r="AB1800" s="8" t="str">
        <f>TEXT(Table1[[#This Row],[Order Date]],"yyyy")</f>
        <v>2015</v>
      </c>
      <c r="AC1800" s="13">
        <v>42020</v>
      </c>
      <c r="AD1800" s="12">
        <v>971.62200000000007</v>
      </c>
      <c r="AE1800" s="12">
        <v>6</v>
      </c>
      <c r="AF1800" s="12">
        <v>1952.43</v>
      </c>
      <c r="AG1800" s="12">
        <v>89716</v>
      </c>
      <c r="AH1800" s="7" t="str">
        <f>IF(COUNTIF(Returns!$A$2:$A$1635,Orders!AG1800)&gt;0,"Returned","Not Returned")</f>
        <v>Not Returned</v>
      </c>
    </row>
    <row r="1801" spans="5:34" ht="12.75" customHeight="1" thickTop="1" thickBot="1">
      <c r="E1801" s="9">
        <v>19625</v>
      </c>
      <c r="F1801" s="2" t="s">
        <v>37</v>
      </c>
      <c r="G1801" s="2">
        <v>0.01</v>
      </c>
      <c r="H1801" s="2">
        <v>145.97999999999999</v>
      </c>
      <c r="I1801" s="2">
        <v>46.2</v>
      </c>
      <c r="J1801" s="2">
        <v>3151</v>
      </c>
      <c r="K1801" s="7" t="str">
        <f>IF(COUNTIF(Table1[Customer ID],Table1[[#This Row],[Customer ID]])&gt;1,"Repeat Customer","One-Time Customer")</f>
        <v>Repeat Customer</v>
      </c>
      <c r="L1801" s="2" t="s">
        <v>2844</v>
      </c>
      <c r="M1801" s="2" t="s">
        <v>39</v>
      </c>
      <c r="N1801" s="2" t="s">
        <v>28</v>
      </c>
      <c r="O1801" s="2" t="s">
        <v>41</v>
      </c>
      <c r="P1801" s="2" t="s">
        <v>152</v>
      </c>
      <c r="Q1801" s="2" t="s">
        <v>121</v>
      </c>
      <c r="R1801" s="2" t="s">
        <v>2845</v>
      </c>
      <c r="S1801" s="2">
        <v>0.69</v>
      </c>
      <c r="T1801" s="7">
        <f>Table1[[#This Row],[Profit]]/Table1[[#This Row],[Sales]]</f>
        <v>-9.8127357217371008E-2</v>
      </c>
      <c r="U1801" s="2" t="s">
        <v>33</v>
      </c>
      <c r="V1801" s="2" t="s">
        <v>34</v>
      </c>
      <c r="W1801" s="2" t="s">
        <v>45</v>
      </c>
      <c r="X1801" s="2" t="s">
        <v>2846</v>
      </c>
      <c r="Y1801" s="2">
        <v>92277</v>
      </c>
      <c r="Z1801" s="10">
        <v>42158</v>
      </c>
      <c r="AA1801" s="14" t="str">
        <f>TEXT(Table1[[#This Row],[Order Date]],"mmmm")</f>
        <v>June</v>
      </c>
      <c r="AB1801" s="8" t="str">
        <f>TEXT(Table1[[#This Row],[Order Date]],"yyyy")</f>
        <v>2015</v>
      </c>
      <c r="AC1801" s="10">
        <v>42158</v>
      </c>
      <c r="AD1801" s="2">
        <v>-134.512</v>
      </c>
      <c r="AE1801" s="2">
        <v>9</v>
      </c>
      <c r="AF1801" s="2">
        <v>1370.79</v>
      </c>
      <c r="AG1801" s="2">
        <v>88543</v>
      </c>
      <c r="AH1801" s="7" t="str">
        <f>IF(COUNTIF(Returns!$A$2:$A$1635,Orders!AG1801)&gt;0,"Returned","Not Returned")</f>
        <v>Not Returned</v>
      </c>
    </row>
    <row r="1802" spans="5:34" ht="12.75" customHeight="1" thickTop="1" thickBot="1">
      <c r="E1802" s="11">
        <v>19618</v>
      </c>
      <c r="F1802" s="12" t="s">
        <v>47</v>
      </c>
      <c r="G1802" s="12">
        <v>0.01</v>
      </c>
      <c r="H1802" s="12">
        <v>3502.14</v>
      </c>
      <c r="I1802" s="12">
        <v>8.73</v>
      </c>
      <c r="J1802" s="12">
        <v>3151</v>
      </c>
      <c r="K1802" s="7" t="str">
        <f>IF(COUNTIF(Table1[Customer ID],Table1[[#This Row],[Customer ID]])&gt;1,"Repeat Customer","One-Time Customer")</f>
        <v>Repeat Customer</v>
      </c>
      <c r="L1802" s="12" t="s">
        <v>2844</v>
      </c>
      <c r="M1802" s="12" t="s">
        <v>39</v>
      </c>
      <c r="N1802" s="12" t="s">
        <v>28</v>
      </c>
      <c r="O1802" s="12" t="s">
        <v>77</v>
      </c>
      <c r="P1802" s="12" t="s">
        <v>85</v>
      </c>
      <c r="Q1802" s="12" t="s">
        <v>121</v>
      </c>
      <c r="R1802" s="12" t="s">
        <v>122</v>
      </c>
      <c r="S1802" s="12">
        <v>0.56999999999999995</v>
      </c>
      <c r="T1802" s="7">
        <f>Table1[[#This Row],[Profit]]/Table1[[#This Row],[Sales]]</f>
        <v>-1.1639572881297851</v>
      </c>
      <c r="U1802" s="12" t="s">
        <v>33</v>
      </c>
      <c r="V1802" s="12" t="s">
        <v>34</v>
      </c>
      <c r="W1802" s="12" t="s">
        <v>45</v>
      </c>
      <c r="X1802" s="12" t="s">
        <v>2846</v>
      </c>
      <c r="Y1802" s="12">
        <v>92277</v>
      </c>
      <c r="Z1802" s="13">
        <v>42039</v>
      </c>
      <c r="AA1802" s="14" t="str">
        <f>TEXT(Table1[[#This Row],[Order Date]],"mmmm")</f>
        <v>February</v>
      </c>
      <c r="AB1802" s="8" t="str">
        <f>TEXT(Table1[[#This Row],[Order Date]],"yyyy")</f>
        <v>2015</v>
      </c>
      <c r="AC1802" s="13">
        <v>42040</v>
      </c>
      <c r="AD1802" s="12">
        <v>-4075.9339920000002</v>
      </c>
      <c r="AE1802" s="12">
        <v>1</v>
      </c>
      <c r="AF1802" s="12">
        <v>3501.79</v>
      </c>
      <c r="AG1802" s="12">
        <v>88544</v>
      </c>
      <c r="AH1802" s="7" t="str">
        <f>IF(COUNTIF(Returns!$A$2:$A$1635,Orders!AG1802)&gt;0,"Returned","Not Returned")</f>
        <v>Not Returned</v>
      </c>
    </row>
    <row r="1803" spans="5:34" ht="12.75" customHeight="1" thickTop="1" thickBot="1">
      <c r="E1803" s="9">
        <v>19619</v>
      </c>
      <c r="F1803" s="2" t="s">
        <v>47</v>
      </c>
      <c r="G1803" s="2">
        <v>0.06</v>
      </c>
      <c r="H1803" s="2">
        <v>15.73</v>
      </c>
      <c r="I1803" s="2">
        <v>7.42</v>
      </c>
      <c r="J1803" s="2">
        <v>3151</v>
      </c>
      <c r="K1803" s="7" t="str">
        <f>IF(COUNTIF(Table1[Customer ID],Table1[[#This Row],[Customer ID]])&gt;1,"Repeat Customer","One-Time Customer")</f>
        <v>Repeat Customer</v>
      </c>
      <c r="L1803" s="2" t="s">
        <v>2844</v>
      </c>
      <c r="M1803" s="2" t="s">
        <v>49</v>
      </c>
      <c r="N1803" s="2" t="s">
        <v>28</v>
      </c>
      <c r="O1803" s="2" t="s">
        <v>29</v>
      </c>
      <c r="P1803" s="2" t="s">
        <v>174</v>
      </c>
      <c r="Q1803" s="2" t="s">
        <v>51</v>
      </c>
      <c r="R1803" s="2" t="s">
        <v>2157</v>
      </c>
      <c r="S1803" s="2">
        <v>0.56000000000000005</v>
      </c>
      <c r="T1803" s="7">
        <f>Table1[[#This Row],[Profit]]/Table1[[#This Row],[Sales]]</f>
        <v>-0.2943972081218274</v>
      </c>
      <c r="U1803" s="2" t="s">
        <v>33</v>
      </c>
      <c r="V1803" s="2" t="s">
        <v>34</v>
      </c>
      <c r="W1803" s="2" t="s">
        <v>45</v>
      </c>
      <c r="X1803" s="2" t="s">
        <v>2846</v>
      </c>
      <c r="Y1803" s="2">
        <v>92277</v>
      </c>
      <c r="Z1803" s="10">
        <v>42039</v>
      </c>
      <c r="AA1803" s="14" t="str">
        <f>TEXT(Table1[[#This Row],[Order Date]],"mmmm")</f>
        <v>February</v>
      </c>
      <c r="AB1803" s="8" t="str">
        <f>TEXT(Table1[[#This Row],[Order Date]],"yyyy")</f>
        <v>2015</v>
      </c>
      <c r="AC1803" s="10">
        <v>42040</v>
      </c>
      <c r="AD1803" s="2">
        <v>-18.558799999999998</v>
      </c>
      <c r="AE1803" s="2">
        <v>4</v>
      </c>
      <c r="AF1803" s="2">
        <v>63.04</v>
      </c>
      <c r="AG1803" s="2">
        <v>88544</v>
      </c>
      <c r="AH1803" s="7" t="str">
        <f>IF(COUNTIF(Returns!$A$2:$A$1635,Orders!AG1803)&gt;0,"Returned","Not Returned")</f>
        <v>Not Returned</v>
      </c>
    </row>
    <row r="1804" spans="5:34" ht="12.75" customHeight="1" thickTop="1" thickBot="1">
      <c r="E1804" s="11">
        <v>23322</v>
      </c>
      <c r="F1804" s="12" t="s">
        <v>37</v>
      </c>
      <c r="G1804" s="12">
        <v>0.05</v>
      </c>
      <c r="H1804" s="12">
        <v>25.99</v>
      </c>
      <c r="I1804" s="12">
        <v>5.37</v>
      </c>
      <c r="J1804" s="12">
        <v>3151</v>
      </c>
      <c r="K1804" s="7" t="str">
        <f>IF(COUNTIF(Table1[Customer ID],Table1[[#This Row],[Customer ID]])&gt;1,"Repeat Customer","One-Time Customer")</f>
        <v>Repeat Customer</v>
      </c>
      <c r="L1804" s="12" t="s">
        <v>2844</v>
      </c>
      <c r="M1804" s="12" t="s">
        <v>27</v>
      </c>
      <c r="N1804" s="12" t="s">
        <v>28</v>
      </c>
      <c r="O1804" s="12" t="s">
        <v>29</v>
      </c>
      <c r="P1804" s="12" t="s">
        <v>30</v>
      </c>
      <c r="Q1804" s="12" t="s">
        <v>59</v>
      </c>
      <c r="R1804" s="12" t="s">
        <v>1639</v>
      </c>
      <c r="S1804" s="12">
        <v>0.56000000000000005</v>
      </c>
      <c r="T1804" s="7">
        <f>Table1[[#This Row],[Profit]]/Table1[[#This Row],[Sales]]</f>
        <v>0.48821801262878023</v>
      </c>
      <c r="U1804" s="12" t="s">
        <v>33</v>
      </c>
      <c r="V1804" s="12" t="s">
        <v>34</v>
      </c>
      <c r="W1804" s="12" t="s">
        <v>45</v>
      </c>
      <c r="X1804" s="12" t="s">
        <v>2846</v>
      </c>
      <c r="Y1804" s="12">
        <v>92277</v>
      </c>
      <c r="Z1804" s="13">
        <v>42051</v>
      </c>
      <c r="AA1804" s="14" t="str">
        <f>TEXT(Table1[[#This Row],[Order Date]],"mmmm")</f>
        <v>February</v>
      </c>
      <c r="AB1804" s="8" t="str">
        <f>TEXT(Table1[[#This Row],[Order Date]],"yyyy")</f>
        <v>2015</v>
      </c>
      <c r="AC1804" s="13">
        <v>42053</v>
      </c>
      <c r="AD1804" s="12">
        <v>220.35719999999998</v>
      </c>
      <c r="AE1804" s="12">
        <v>18</v>
      </c>
      <c r="AF1804" s="12">
        <v>451.35</v>
      </c>
      <c r="AG1804" s="12">
        <v>88545</v>
      </c>
      <c r="AH1804" s="7" t="str">
        <f>IF(COUNTIF(Returns!$A$2:$A$1635,Orders!AG1804)&gt;0,"Returned","Not Returned")</f>
        <v>Not Returned</v>
      </c>
    </row>
    <row r="1805" spans="5:34" ht="12.75" customHeight="1" thickTop="1" thickBot="1">
      <c r="E1805" s="9">
        <v>24723</v>
      </c>
      <c r="F1805" s="2" t="s">
        <v>56</v>
      </c>
      <c r="G1805" s="2">
        <v>0.04</v>
      </c>
      <c r="H1805" s="2">
        <v>17.239999999999998</v>
      </c>
      <c r="I1805" s="2">
        <v>3.26</v>
      </c>
      <c r="J1805" s="2">
        <v>3151</v>
      </c>
      <c r="K1805" s="7" t="str">
        <f>IF(COUNTIF(Table1[Customer ID],Table1[[#This Row],[Customer ID]])&gt;1,"Repeat Customer","One-Time Customer")</f>
        <v>Repeat Customer</v>
      </c>
      <c r="L1805" s="2" t="s">
        <v>2844</v>
      </c>
      <c r="M1805" s="2" t="s">
        <v>49</v>
      </c>
      <c r="N1805" s="2" t="s">
        <v>40</v>
      </c>
      <c r="O1805" s="2" t="s">
        <v>29</v>
      </c>
      <c r="P1805" s="2" t="s">
        <v>174</v>
      </c>
      <c r="Q1805" s="2" t="s">
        <v>51</v>
      </c>
      <c r="R1805" s="2" t="s">
        <v>2847</v>
      </c>
      <c r="S1805" s="2">
        <v>0.56000000000000005</v>
      </c>
      <c r="T1805" s="7">
        <f>Table1[[#This Row],[Profit]]/Table1[[#This Row],[Sales]]</f>
        <v>0.39908026755852843</v>
      </c>
      <c r="U1805" s="2" t="s">
        <v>33</v>
      </c>
      <c r="V1805" s="2" t="s">
        <v>34</v>
      </c>
      <c r="W1805" s="2" t="s">
        <v>45</v>
      </c>
      <c r="X1805" s="2" t="s">
        <v>2846</v>
      </c>
      <c r="Y1805" s="2">
        <v>92277</v>
      </c>
      <c r="Z1805" s="10">
        <v>42063</v>
      </c>
      <c r="AA1805" s="14" t="str">
        <f>TEXT(Table1[[#This Row],[Order Date]],"mmmm")</f>
        <v>February</v>
      </c>
      <c r="AB1805" s="8" t="str">
        <f>TEXT(Table1[[#This Row],[Order Date]],"yyyy")</f>
        <v>2015</v>
      </c>
      <c r="AC1805" s="10">
        <v>42063</v>
      </c>
      <c r="AD1805" s="2">
        <v>47.73</v>
      </c>
      <c r="AE1805" s="2">
        <v>7</v>
      </c>
      <c r="AF1805" s="2">
        <v>119.6</v>
      </c>
      <c r="AG1805" s="2">
        <v>88546</v>
      </c>
      <c r="AH1805" s="7" t="str">
        <f>IF(COUNTIF(Returns!$A$2:$A$1635,Orders!AG1805)&gt;0,"Returned","Not Returned")</f>
        <v>Not Returned</v>
      </c>
    </row>
    <row r="1806" spans="5:34" ht="12.75" customHeight="1" thickTop="1" thickBot="1">
      <c r="E1806" s="11">
        <v>24329</v>
      </c>
      <c r="F1806" s="12" t="s">
        <v>56</v>
      </c>
      <c r="G1806" s="12">
        <v>0.02</v>
      </c>
      <c r="H1806" s="12">
        <v>5.98</v>
      </c>
      <c r="I1806" s="12">
        <v>1.49</v>
      </c>
      <c r="J1806" s="12">
        <v>3151</v>
      </c>
      <c r="K1806" s="7" t="str">
        <f>IF(COUNTIF(Table1[Customer ID],Table1[[#This Row],[Customer ID]])&gt;1,"Repeat Customer","One-Time Customer")</f>
        <v>Repeat Customer</v>
      </c>
      <c r="L1806" s="12" t="s">
        <v>2844</v>
      </c>
      <c r="M1806" s="12" t="s">
        <v>49</v>
      </c>
      <c r="N1806" s="12" t="s">
        <v>28</v>
      </c>
      <c r="O1806" s="12" t="s">
        <v>29</v>
      </c>
      <c r="P1806" s="12" t="s">
        <v>109</v>
      </c>
      <c r="Q1806" s="12" t="s">
        <v>59</v>
      </c>
      <c r="R1806" s="12" t="s">
        <v>1020</v>
      </c>
      <c r="S1806" s="12">
        <v>0.39</v>
      </c>
      <c r="T1806" s="7">
        <f>Table1[[#This Row],[Profit]]/Table1[[#This Row],[Sales]]</f>
        <v>0.47622704507512525</v>
      </c>
      <c r="U1806" s="12" t="s">
        <v>33</v>
      </c>
      <c r="V1806" s="12" t="s">
        <v>34</v>
      </c>
      <c r="W1806" s="12" t="s">
        <v>45</v>
      </c>
      <c r="X1806" s="12" t="s">
        <v>2846</v>
      </c>
      <c r="Y1806" s="12">
        <v>92277</v>
      </c>
      <c r="Z1806" s="13">
        <v>42074</v>
      </c>
      <c r="AA1806" s="14" t="str">
        <f>TEXT(Table1[[#This Row],[Order Date]],"mmmm")</f>
        <v>March</v>
      </c>
      <c r="AB1806" s="8" t="str">
        <f>TEXT(Table1[[#This Row],[Order Date]],"yyyy")</f>
        <v>2015</v>
      </c>
      <c r="AC1806" s="13">
        <v>42075</v>
      </c>
      <c r="AD1806" s="12">
        <v>28.526000000000003</v>
      </c>
      <c r="AE1806" s="12">
        <v>10</v>
      </c>
      <c r="AF1806" s="12">
        <v>59.9</v>
      </c>
      <c r="AG1806" s="12">
        <v>88547</v>
      </c>
      <c r="AH1806" s="7" t="str">
        <f>IF(COUNTIF(Returns!$A$2:$A$1635,Orders!AG1806)&gt;0,"Returned","Not Returned")</f>
        <v>Not Returned</v>
      </c>
    </row>
    <row r="1807" spans="5:34" ht="12.75" customHeight="1" thickTop="1" thickBot="1">
      <c r="E1807" s="9">
        <v>21734</v>
      </c>
      <c r="F1807" s="2" t="s">
        <v>25</v>
      </c>
      <c r="G1807" s="2">
        <v>0.01</v>
      </c>
      <c r="H1807" s="2">
        <v>99.23</v>
      </c>
      <c r="I1807" s="2">
        <v>8.99</v>
      </c>
      <c r="J1807" s="2">
        <v>3151</v>
      </c>
      <c r="K1807" s="7" t="str">
        <f>IF(COUNTIF(Table1[Customer ID],Table1[[#This Row],[Customer ID]])&gt;1,"Repeat Customer","One-Time Customer")</f>
        <v>Repeat Customer</v>
      </c>
      <c r="L1807" s="2" t="s">
        <v>2844</v>
      </c>
      <c r="M1807" s="2" t="s">
        <v>49</v>
      </c>
      <c r="N1807" s="2" t="s">
        <v>28</v>
      </c>
      <c r="O1807" s="2" t="s">
        <v>41</v>
      </c>
      <c r="P1807" s="2" t="s">
        <v>50</v>
      </c>
      <c r="Q1807" s="2" t="s">
        <v>51</v>
      </c>
      <c r="R1807" s="2" t="s">
        <v>454</v>
      </c>
      <c r="S1807" s="2">
        <v>0.35</v>
      </c>
      <c r="T1807" s="7">
        <f>Table1[[#This Row],[Profit]]/Table1[[#This Row],[Sales]]</f>
        <v>-0.88147550896996563</v>
      </c>
      <c r="U1807" s="2" t="s">
        <v>33</v>
      </c>
      <c r="V1807" s="2" t="s">
        <v>34</v>
      </c>
      <c r="W1807" s="2" t="s">
        <v>45</v>
      </c>
      <c r="X1807" s="2" t="s">
        <v>2846</v>
      </c>
      <c r="Y1807" s="2">
        <v>92277</v>
      </c>
      <c r="Z1807" s="10">
        <v>42092</v>
      </c>
      <c r="AA1807" s="14" t="str">
        <f>TEXT(Table1[[#This Row],[Order Date]],"mmmm")</f>
        <v>March</v>
      </c>
      <c r="AB1807" s="8" t="str">
        <f>TEXT(Table1[[#This Row],[Order Date]],"yyyy")</f>
        <v>2015</v>
      </c>
      <c r="AC1807" s="10">
        <v>42096</v>
      </c>
      <c r="AD1807" s="2">
        <v>-87.46</v>
      </c>
      <c r="AE1807" s="2">
        <v>1</v>
      </c>
      <c r="AF1807" s="2">
        <v>99.22</v>
      </c>
      <c r="AG1807" s="2">
        <v>88548</v>
      </c>
      <c r="AH1807" s="7" t="str">
        <f>IF(COUNTIF(Returns!$A$2:$A$1635,Orders!AG1807)&gt;0,"Returned","Not Returned")</f>
        <v>Not Returned</v>
      </c>
    </row>
    <row r="1808" spans="5:34" ht="12.75" customHeight="1" thickTop="1" thickBot="1">
      <c r="E1808" s="11">
        <v>21436</v>
      </c>
      <c r="F1808" s="12" t="s">
        <v>25</v>
      </c>
      <c r="G1808" s="12">
        <v>0.08</v>
      </c>
      <c r="H1808" s="12">
        <v>150.97999999999999</v>
      </c>
      <c r="I1808" s="12">
        <v>13.99</v>
      </c>
      <c r="J1808" s="12">
        <v>3154</v>
      </c>
      <c r="K1808" s="7" t="str">
        <f>IF(COUNTIF(Table1[Customer ID],Table1[[#This Row],[Customer ID]])&gt;1,"Repeat Customer","One-Time Customer")</f>
        <v>Repeat Customer</v>
      </c>
      <c r="L1808" s="12" t="s">
        <v>2848</v>
      </c>
      <c r="M1808" s="12" t="s">
        <v>27</v>
      </c>
      <c r="N1808" s="12" t="s">
        <v>28</v>
      </c>
      <c r="O1808" s="12" t="s">
        <v>77</v>
      </c>
      <c r="P1808" s="12" t="s">
        <v>85</v>
      </c>
      <c r="Q1808" s="12" t="s">
        <v>86</v>
      </c>
      <c r="R1808" s="12" t="s">
        <v>627</v>
      </c>
      <c r="S1808" s="12">
        <v>0.38</v>
      </c>
      <c r="T1808" s="7">
        <f>Table1[[#This Row],[Profit]]/Table1[[#This Row],[Sales]]</f>
        <v>-3.3349664644962912E-3</v>
      </c>
      <c r="U1808" s="12" t="s">
        <v>33</v>
      </c>
      <c r="V1808" s="12" t="s">
        <v>136</v>
      </c>
      <c r="W1808" s="12" t="s">
        <v>362</v>
      </c>
      <c r="X1808" s="12" t="s">
        <v>2849</v>
      </c>
      <c r="Y1808" s="12">
        <v>33710</v>
      </c>
      <c r="Z1808" s="13">
        <v>42030</v>
      </c>
      <c r="AA1808" s="14" t="str">
        <f>TEXT(Table1[[#This Row],[Order Date]],"mmmm")</f>
        <v>January</v>
      </c>
      <c r="AB1808" s="8" t="str">
        <f>TEXT(Table1[[#This Row],[Order Date]],"yyyy")</f>
        <v>2015</v>
      </c>
      <c r="AC1808" s="13">
        <v>42031</v>
      </c>
      <c r="AD1808" s="12">
        <v>-3.9479999999999995</v>
      </c>
      <c r="AE1808" s="12">
        <v>8</v>
      </c>
      <c r="AF1808" s="12">
        <v>1183.82</v>
      </c>
      <c r="AG1808" s="12">
        <v>86899</v>
      </c>
      <c r="AH1808" s="7" t="str">
        <f>IF(COUNTIF(Returns!$A$2:$A$1635,Orders!AG1808)&gt;0,"Returned","Not Returned")</f>
        <v>Not Returned</v>
      </c>
    </row>
    <row r="1809" spans="5:34" ht="12.75" customHeight="1" thickTop="1" thickBot="1">
      <c r="E1809" s="9">
        <v>20253</v>
      </c>
      <c r="F1809" s="2" t="s">
        <v>47</v>
      </c>
      <c r="G1809" s="2">
        <v>0.03</v>
      </c>
      <c r="H1809" s="2">
        <v>17.7</v>
      </c>
      <c r="I1809" s="2">
        <v>9.4700000000000006</v>
      </c>
      <c r="J1809" s="2">
        <v>3154</v>
      </c>
      <c r="K1809" s="7" t="str">
        <f>IF(COUNTIF(Table1[Customer ID],Table1[[#This Row],[Customer ID]])&gt;1,"Repeat Customer","One-Time Customer")</f>
        <v>Repeat Customer</v>
      </c>
      <c r="L1809" s="2" t="s">
        <v>2848</v>
      </c>
      <c r="M1809" s="2" t="s">
        <v>49</v>
      </c>
      <c r="N1809" s="2" t="s">
        <v>114</v>
      </c>
      <c r="O1809" s="2" t="s">
        <v>29</v>
      </c>
      <c r="P1809" s="2" t="s">
        <v>141</v>
      </c>
      <c r="Q1809" s="2" t="s">
        <v>59</v>
      </c>
      <c r="R1809" s="2" t="s">
        <v>1569</v>
      </c>
      <c r="S1809" s="2">
        <v>0.59</v>
      </c>
      <c r="T1809" s="7">
        <f>Table1[[#This Row],[Profit]]/Table1[[#This Row],[Sales]]</f>
        <v>0.13967685979085095</v>
      </c>
      <c r="U1809" s="2" t="s">
        <v>33</v>
      </c>
      <c r="V1809" s="2" t="s">
        <v>136</v>
      </c>
      <c r="W1809" s="2" t="s">
        <v>362</v>
      </c>
      <c r="X1809" s="2" t="s">
        <v>2849</v>
      </c>
      <c r="Y1809" s="2">
        <v>33710</v>
      </c>
      <c r="Z1809" s="10">
        <v>42152</v>
      </c>
      <c r="AA1809" s="14" t="str">
        <f>TEXT(Table1[[#This Row],[Order Date]],"mmmm")</f>
        <v>May</v>
      </c>
      <c r="AB1809" s="8" t="str">
        <f>TEXT(Table1[[#This Row],[Order Date]],"yyyy")</f>
        <v>2015</v>
      </c>
      <c r="AC1809" s="10">
        <v>42154</v>
      </c>
      <c r="AD1809" s="2">
        <v>28.182599999999997</v>
      </c>
      <c r="AE1809" s="2">
        <v>11</v>
      </c>
      <c r="AF1809" s="2">
        <v>201.77</v>
      </c>
      <c r="AG1809" s="2">
        <v>86900</v>
      </c>
      <c r="AH1809" s="7" t="str">
        <f>IF(COUNTIF(Returns!$A$2:$A$1635,Orders!AG1809)&gt;0,"Returned","Not Returned")</f>
        <v>Not Returned</v>
      </c>
    </row>
    <row r="1810" spans="5:34" ht="12.75" customHeight="1" thickTop="1" thickBot="1">
      <c r="E1810" s="11">
        <v>18635</v>
      </c>
      <c r="F1810" s="12" t="s">
        <v>47</v>
      </c>
      <c r="G1810" s="12">
        <v>0.04</v>
      </c>
      <c r="H1810" s="12">
        <v>21.38</v>
      </c>
      <c r="I1810" s="12">
        <v>8.99</v>
      </c>
      <c r="J1810" s="12">
        <v>3154</v>
      </c>
      <c r="K1810" s="7" t="str">
        <f>IF(COUNTIF(Table1[Customer ID],Table1[[#This Row],[Customer ID]])&gt;1,"Repeat Customer","One-Time Customer")</f>
        <v>Repeat Customer</v>
      </c>
      <c r="L1810" s="12" t="s">
        <v>2848</v>
      </c>
      <c r="M1810" s="12" t="s">
        <v>49</v>
      </c>
      <c r="N1810" s="12" t="s">
        <v>28</v>
      </c>
      <c r="O1810" s="12" t="s">
        <v>29</v>
      </c>
      <c r="P1810" s="12" t="s">
        <v>30</v>
      </c>
      <c r="Q1810" s="12" t="s">
        <v>51</v>
      </c>
      <c r="R1810" s="12" t="s">
        <v>2199</v>
      </c>
      <c r="S1810" s="12">
        <v>0.59</v>
      </c>
      <c r="T1810" s="7">
        <f>Table1[[#This Row],[Profit]]/Table1[[#This Row],[Sales]]</f>
        <v>-0.11644051751341115</v>
      </c>
      <c r="U1810" s="12" t="s">
        <v>33</v>
      </c>
      <c r="V1810" s="12" t="s">
        <v>136</v>
      </c>
      <c r="W1810" s="12" t="s">
        <v>362</v>
      </c>
      <c r="X1810" s="12" t="s">
        <v>2849</v>
      </c>
      <c r="Y1810" s="12">
        <v>33710</v>
      </c>
      <c r="Z1810" s="13">
        <v>42093</v>
      </c>
      <c r="AA1810" s="14" t="str">
        <f>TEXT(Table1[[#This Row],[Order Date]],"mmmm")</f>
        <v>March</v>
      </c>
      <c r="AB1810" s="8" t="str">
        <f>TEXT(Table1[[#This Row],[Order Date]],"yyyy")</f>
        <v>2015</v>
      </c>
      <c r="AC1810" s="13">
        <v>42093</v>
      </c>
      <c r="AD1810" s="12">
        <v>-51.66</v>
      </c>
      <c r="AE1810" s="12">
        <v>21</v>
      </c>
      <c r="AF1810" s="12">
        <v>443.66</v>
      </c>
      <c r="AG1810" s="12">
        <v>86901</v>
      </c>
      <c r="AH1810" s="7" t="str">
        <f>IF(COUNTIF(Returns!$A$2:$A$1635,Orders!AG1810)&gt;0,"Returned","Not Returned")</f>
        <v>Not Returned</v>
      </c>
    </row>
    <row r="1811" spans="5:34" ht="12.75" customHeight="1" thickTop="1" thickBot="1">
      <c r="E1811" s="9">
        <v>23392</v>
      </c>
      <c r="F1811" s="2" t="s">
        <v>47</v>
      </c>
      <c r="G1811" s="2">
        <v>0.02</v>
      </c>
      <c r="H1811" s="2">
        <v>60.22</v>
      </c>
      <c r="I1811" s="2">
        <v>3.5</v>
      </c>
      <c r="J1811" s="2">
        <v>3155</v>
      </c>
      <c r="K1811" s="7" t="str">
        <f>IF(COUNTIF(Table1[Customer ID],Table1[[#This Row],[Customer ID]])&gt;1,"Repeat Customer","One-Time Customer")</f>
        <v>Repeat Customer</v>
      </c>
      <c r="L1811" s="2" t="s">
        <v>2850</v>
      </c>
      <c r="M1811" s="2" t="s">
        <v>49</v>
      </c>
      <c r="N1811" s="2" t="s">
        <v>28</v>
      </c>
      <c r="O1811" s="2" t="s">
        <v>29</v>
      </c>
      <c r="P1811" s="2" t="s">
        <v>257</v>
      </c>
      <c r="Q1811" s="2" t="s">
        <v>59</v>
      </c>
      <c r="R1811" s="2" t="s">
        <v>2851</v>
      </c>
      <c r="S1811" s="2">
        <v>0.56999999999999995</v>
      </c>
      <c r="T1811" s="7">
        <f>Table1[[#This Row],[Profit]]/Table1[[#This Row],[Sales]]</f>
        <v>-0.35793340224453629</v>
      </c>
      <c r="U1811" s="2" t="s">
        <v>33</v>
      </c>
      <c r="V1811" s="2" t="s">
        <v>136</v>
      </c>
      <c r="W1811" s="2" t="s">
        <v>362</v>
      </c>
      <c r="X1811" s="2" t="s">
        <v>433</v>
      </c>
      <c r="Y1811" s="2">
        <v>32771</v>
      </c>
      <c r="Z1811" s="10">
        <v>42024</v>
      </c>
      <c r="AA1811" s="14" t="str">
        <f>TEXT(Table1[[#This Row],[Order Date]],"mmmm")</f>
        <v>January</v>
      </c>
      <c r="AB1811" s="8" t="str">
        <f>TEXT(Table1[[#This Row],[Order Date]],"yyyy")</f>
        <v>2015</v>
      </c>
      <c r="AC1811" s="10">
        <v>42025</v>
      </c>
      <c r="AD1811" s="2">
        <v>-193.91399999999999</v>
      </c>
      <c r="AE1811" s="2">
        <v>9</v>
      </c>
      <c r="AF1811" s="2">
        <v>541.76</v>
      </c>
      <c r="AG1811" s="2">
        <v>86898</v>
      </c>
      <c r="AH1811" s="7" t="str">
        <f>IF(COUNTIF(Returns!$A$2:$A$1635,Orders!AG1811)&gt;0,"Returned","Not Returned")</f>
        <v>Not Returned</v>
      </c>
    </row>
    <row r="1812" spans="5:34" ht="12.75" customHeight="1" thickTop="1" thickBot="1">
      <c r="E1812" s="11">
        <v>21437</v>
      </c>
      <c r="F1812" s="12" t="s">
        <v>25</v>
      </c>
      <c r="G1812" s="12">
        <v>0.03</v>
      </c>
      <c r="H1812" s="12">
        <v>25.98</v>
      </c>
      <c r="I1812" s="12">
        <v>14.36</v>
      </c>
      <c r="J1812" s="12">
        <v>3155</v>
      </c>
      <c r="K1812" s="7" t="str">
        <f>IF(COUNTIF(Table1[Customer ID],Table1[[#This Row],[Customer ID]])&gt;1,"Repeat Customer","One-Time Customer")</f>
        <v>Repeat Customer</v>
      </c>
      <c r="L1812" s="12" t="s">
        <v>2850</v>
      </c>
      <c r="M1812" s="12" t="s">
        <v>39</v>
      </c>
      <c r="N1812" s="12" t="s">
        <v>28</v>
      </c>
      <c r="O1812" s="12" t="s">
        <v>41</v>
      </c>
      <c r="P1812" s="12" t="s">
        <v>42</v>
      </c>
      <c r="Q1812" s="12" t="s">
        <v>43</v>
      </c>
      <c r="R1812" s="12" t="s">
        <v>1001</v>
      </c>
      <c r="S1812" s="12">
        <v>0.6</v>
      </c>
      <c r="T1812" s="7">
        <f>Table1[[#This Row],[Profit]]/Table1[[#This Row],[Sales]]</f>
        <v>0.53451606910644622</v>
      </c>
      <c r="U1812" s="12" t="s">
        <v>33</v>
      </c>
      <c r="V1812" s="12" t="s">
        <v>136</v>
      </c>
      <c r="W1812" s="12" t="s">
        <v>362</v>
      </c>
      <c r="X1812" s="12" t="s">
        <v>433</v>
      </c>
      <c r="Y1812" s="12">
        <v>32771</v>
      </c>
      <c r="Z1812" s="13">
        <v>42030</v>
      </c>
      <c r="AA1812" s="14" t="str">
        <f>TEXT(Table1[[#This Row],[Order Date]],"mmmm")</f>
        <v>January</v>
      </c>
      <c r="AB1812" s="8" t="str">
        <f>TEXT(Table1[[#This Row],[Order Date]],"yyyy")</f>
        <v>2015</v>
      </c>
      <c r="AC1812" s="13">
        <v>42031</v>
      </c>
      <c r="AD1812" s="12">
        <v>57.545999999999999</v>
      </c>
      <c r="AE1812" s="12">
        <v>4</v>
      </c>
      <c r="AF1812" s="12">
        <v>107.66</v>
      </c>
      <c r="AG1812" s="12">
        <v>86899</v>
      </c>
      <c r="AH1812" s="7" t="str">
        <f>IF(COUNTIF(Returns!$A$2:$A$1635,Orders!AG1812)&gt;0,"Returned","Not Returned")</f>
        <v>Not Returned</v>
      </c>
    </row>
    <row r="1813" spans="5:34" ht="12.75" customHeight="1" thickTop="1" thickBot="1">
      <c r="E1813" s="9">
        <v>21438</v>
      </c>
      <c r="F1813" s="2" t="s">
        <v>25</v>
      </c>
      <c r="G1813" s="2">
        <v>0.1</v>
      </c>
      <c r="H1813" s="2">
        <v>32.479999999999997</v>
      </c>
      <c r="I1813" s="2">
        <v>35</v>
      </c>
      <c r="J1813" s="2">
        <v>3155</v>
      </c>
      <c r="K1813" s="7" t="str">
        <f>IF(COUNTIF(Table1[Customer ID],Table1[[#This Row],[Customer ID]])&gt;1,"Repeat Customer","One-Time Customer")</f>
        <v>Repeat Customer</v>
      </c>
      <c r="L1813" s="2" t="s">
        <v>2850</v>
      </c>
      <c r="M1813" s="2" t="s">
        <v>49</v>
      </c>
      <c r="N1813" s="2" t="s">
        <v>28</v>
      </c>
      <c r="O1813" s="2" t="s">
        <v>29</v>
      </c>
      <c r="P1813" s="2" t="s">
        <v>141</v>
      </c>
      <c r="Q1813" s="2" t="s">
        <v>236</v>
      </c>
      <c r="R1813" s="2" t="s">
        <v>668</v>
      </c>
      <c r="S1813" s="2">
        <v>0.81</v>
      </c>
      <c r="T1813" s="7">
        <f>Table1[[#This Row],[Profit]]/Table1[[#This Row],[Sales]]</f>
        <v>-1.0457780008154818</v>
      </c>
      <c r="U1813" s="2" t="s">
        <v>33</v>
      </c>
      <c r="V1813" s="2" t="s">
        <v>136</v>
      </c>
      <c r="W1813" s="2" t="s">
        <v>362</v>
      </c>
      <c r="X1813" s="2" t="s">
        <v>433</v>
      </c>
      <c r="Y1813" s="2">
        <v>32771</v>
      </c>
      <c r="Z1813" s="10">
        <v>42030</v>
      </c>
      <c r="AA1813" s="14" t="str">
        <f>TEXT(Table1[[#This Row],[Order Date]],"mmmm")</f>
        <v>January</v>
      </c>
      <c r="AB1813" s="8" t="str">
        <f>TEXT(Table1[[#This Row],[Order Date]],"yyyy")</f>
        <v>2015</v>
      </c>
      <c r="AC1813" s="10">
        <v>42031</v>
      </c>
      <c r="AD1813" s="2">
        <v>-333.42540000000002</v>
      </c>
      <c r="AE1813" s="2">
        <v>10</v>
      </c>
      <c r="AF1813" s="2">
        <v>318.83</v>
      </c>
      <c r="AG1813" s="2">
        <v>86899</v>
      </c>
      <c r="AH1813" s="7" t="str">
        <f>IF(COUNTIF(Returns!$A$2:$A$1635,Orders!AG1813)&gt;0,"Returned","Not Returned")</f>
        <v>Not Returned</v>
      </c>
    </row>
    <row r="1814" spans="5:34" ht="12.75" customHeight="1" thickTop="1" thickBot="1">
      <c r="E1814" s="11">
        <v>22015</v>
      </c>
      <c r="F1814" s="12" t="s">
        <v>47</v>
      </c>
      <c r="G1814" s="12">
        <v>0.05</v>
      </c>
      <c r="H1814" s="12">
        <v>159.99</v>
      </c>
      <c r="I1814" s="12">
        <v>5.5</v>
      </c>
      <c r="J1814" s="12">
        <v>3155</v>
      </c>
      <c r="K1814" s="7" t="str">
        <f>IF(COUNTIF(Table1[Customer ID],Table1[[#This Row],[Customer ID]])&gt;1,"Repeat Customer","One-Time Customer")</f>
        <v>Repeat Customer</v>
      </c>
      <c r="L1814" s="12" t="s">
        <v>2850</v>
      </c>
      <c r="M1814" s="12" t="s">
        <v>49</v>
      </c>
      <c r="N1814" s="12" t="s">
        <v>114</v>
      </c>
      <c r="O1814" s="12" t="s">
        <v>77</v>
      </c>
      <c r="P1814" s="12" t="s">
        <v>180</v>
      </c>
      <c r="Q1814" s="12" t="s">
        <v>59</v>
      </c>
      <c r="R1814" s="12" t="s">
        <v>2852</v>
      </c>
      <c r="S1814" s="12">
        <v>0.49</v>
      </c>
      <c r="T1814" s="7">
        <f>Table1[[#This Row],[Profit]]/Table1[[#This Row],[Sales]]</f>
        <v>3.4060516851124106E-3</v>
      </c>
      <c r="U1814" s="12" t="s">
        <v>33</v>
      </c>
      <c r="V1814" s="12" t="s">
        <v>136</v>
      </c>
      <c r="W1814" s="12" t="s">
        <v>362</v>
      </c>
      <c r="X1814" s="12" t="s">
        <v>433</v>
      </c>
      <c r="Y1814" s="12">
        <v>32771</v>
      </c>
      <c r="Z1814" s="13">
        <v>42113</v>
      </c>
      <c r="AA1814" s="14" t="str">
        <f>TEXT(Table1[[#This Row],[Order Date]],"mmmm")</f>
        <v>April</v>
      </c>
      <c r="AB1814" s="8" t="str">
        <f>TEXT(Table1[[#This Row],[Order Date]],"yyyy")</f>
        <v>2015</v>
      </c>
      <c r="AC1814" s="13">
        <v>42115</v>
      </c>
      <c r="AD1814" s="12">
        <v>12.264000000000001</v>
      </c>
      <c r="AE1814" s="12">
        <v>23</v>
      </c>
      <c r="AF1814" s="12">
        <v>3600.65</v>
      </c>
      <c r="AG1814" s="12">
        <v>86902</v>
      </c>
      <c r="AH1814" s="7" t="str">
        <f>IF(COUNTIF(Returns!$A$2:$A$1635,Orders!AG1814)&gt;0,"Returned","Not Returned")</f>
        <v>Not Returned</v>
      </c>
    </row>
    <row r="1815" spans="5:34" ht="12.75" customHeight="1" thickTop="1" thickBot="1">
      <c r="E1815" s="9">
        <v>19374</v>
      </c>
      <c r="F1815" s="2" t="s">
        <v>37</v>
      </c>
      <c r="G1815" s="2">
        <v>7.0000000000000007E-2</v>
      </c>
      <c r="H1815" s="2">
        <v>280.98</v>
      </c>
      <c r="I1815" s="2">
        <v>57</v>
      </c>
      <c r="J1815" s="2">
        <v>3167</v>
      </c>
      <c r="K1815" s="7" t="str">
        <f>IF(COUNTIF(Table1[Customer ID],Table1[[#This Row],[Customer ID]])&gt;1,"Repeat Customer","One-Time Customer")</f>
        <v>Repeat Customer</v>
      </c>
      <c r="L1815" s="2" t="s">
        <v>2853</v>
      </c>
      <c r="M1815" s="2" t="s">
        <v>39</v>
      </c>
      <c r="N1815" s="2" t="s">
        <v>28</v>
      </c>
      <c r="O1815" s="2" t="s">
        <v>41</v>
      </c>
      <c r="P1815" s="2" t="s">
        <v>42</v>
      </c>
      <c r="Q1815" s="2" t="s">
        <v>43</v>
      </c>
      <c r="R1815" s="2" t="s">
        <v>670</v>
      </c>
      <c r="S1815" s="2">
        <v>0.78</v>
      </c>
      <c r="T1815" s="7">
        <f>Table1[[#This Row],[Profit]]/Table1[[#This Row],[Sales]]</f>
        <v>-7.2141106180190567E-2</v>
      </c>
      <c r="U1815" s="2" t="s">
        <v>33</v>
      </c>
      <c r="V1815" s="2" t="s">
        <v>136</v>
      </c>
      <c r="W1815" s="2" t="s">
        <v>362</v>
      </c>
      <c r="X1815" s="2" t="s">
        <v>2854</v>
      </c>
      <c r="Y1815" s="2">
        <v>32004</v>
      </c>
      <c r="Z1815" s="10">
        <v>42174</v>
      </c>
      <c r="AA1815" s="14" t="str">
        <f>TEXT(Table1[[#This Row],[Order Date]],"mmmm")</f>
        <v>June</v>
      </c>
      <c r="AB1815" s="8" t="str">
        <f>TEXT(Table1[[#This Row],[Order Date]],"yyyy")</f>
        <v>2015</v>
      </c>
      <c r="AC1815" s="10">
        <v>42175</v>
      </c>
      <c r="AD1815" s="2">
        <v>-283.9914</v>
      </c>
      <c r="AE1815" s="2">
        <v>14</v>
      </c>
      <c r="AF1815" s="2">
        <v>3936.61</v>
      </c>
      <c r="AG1815" s="2">
        <v>86491</v>
      </c>
      <c r="AH1815" s="7" t="str">
        <f>IF(COUNTIF(Returns!$A$2:$A$1635,Orders!AG1815)&gt;0,"Returned","Not Returned")</f>
        <v>Not Returned</v>
      </c>
    </row>
    <row r="1816" spans="5:34" ht="12.75" customHeight="1" thickTop="1" thickBot="1">
      <c r="E1816" s="11">
        <v>19375</v>
      </c>
      <c r="F1816" s="12" t="s">
        <v>37</v>
      </c>
      <c r="G1816" s="12">
        <v>0</v>
      </c>
      <c r="H1816" s="12">
        <v>4.9800000000000004</v>
      </c>
      <c r="I1816" s="12">
        <v>7.44</v>
      </c>
      <c r="J1816" s="12">
        <v>3167</v>
      </c>
      <c r="K1816" s="7" t="str">
        <f>IF(COUNTIF(Table1[Customer ID],Table1[[#This Row],[Customer ID]])&gt;1,"Repeat Customer","One-Time Customer")</f>
        <v>Repeat Customer</v>
      </c>
      <c r="L1816" s="12" t="s">
        <v>2853</v>
      </c>
      <c r="M1816" s="12" t="s">
        <v>49</v>
      </c>
      <c r="N1816" s="12" t="s">
        <v>28</v>
      </c>
      <c r="O1816" s="12" t="s">
        <v>29</v>
      </c>
      <c r="P1816" s="12" t="s">
        <v>93</v>
      </c>
      <c r="Q1816" s="12" t="s">
        <v>59</v>
      </c>
      <c r="R1816" s="12" t="s">
        <v>384</v>
      </c>
      <c r="S1816" s="12">
        <v>0.36</v>
      </c>
      <c r="T1816" s="7">
        <f>Table1[[#This Row],[Profit]]/Table1[[#This Row],[Sales]]</f>
        <v>-2.4944706933980334</v>
      </c>
      <c r="U1816" s="12" t="s">
        <v>33</v>
      </c>
      <c r="V1816" s="12" t="s">
        <v>136</v>
      </c>
      <c r="W1816" s="12" t="s">
        <v>362</v>
      </c>
      <c r="X1816" s="12" t="s">
        <v>2854</v>
      </c>
      <c r="Y1816" s="12">
        <v>32004</v>
      </c>
      <c r="Z1816" s="13">
        <v>42174</v>
      </c>
      <c r="AA1816" s="14" t="str">
        <f>TEXT(Table1[[#This Row],[Order Date]],"mmmm")</f>
        <v>June</v>
      </c>
      <c r="AB1816" s="8" t="str">
        <f>TEXT(Table1[[#This Row],[Order Date]],"yyyy")</f>
        <v>2015</v>
      </c>
      <c r="AC1816" s="13">
        <v>42176</v>
      </c>
      <c r="AD1816" s="12">
        <v>-195.34200000000001</v>
      </c>
      <c r="AE1816" s="12">
        <v>15</v>
      </c>
      <c r="AF1816" s="12">
        <v>78.31</v>
      </c>
      <c r="AG1816" s="12">
        <v>86491</v>
      </c>
      <c r="AH1816" s="7" t="str">
        <f>IF(COUNTIF(Returns!$A$2:$A$1635,Orders!AG1816)&gt;0,"Returned","Not Returned")</f>
        <v>Not Returned</v>
      </c>
    </row>
    <row r="1817" spans="5:34" ht="12.75" customHeight="1" thickTop="1" thickBot="1">
      <c r="E1817" s="9">
        <v>19376</v>
      </c>
      <c r="F1817" s="2" t="s">
        <v>37</v>
      </c>
      <c r="G1817" s="2">
        <v>0.1</v>
      </c>
      <c r="H1817" s="2">
        <v>3.98</v>
      </c>
      <c r="I1817" s="2">
        <v>0.83</v>
      </c>
      <c r="J1817" s="2">
        <v>3167</v>
      </c>
      <c r="K1817" s="7" t="str">
        <f>IF(COUNTIF(Table1[Customer ID],Table1[[#This Row],[Customer ID]])&gt;1,"Repeat Customer","One-Time Customer")</f>
        <v>Repeat Customer</v>
      </c>
      <c r="L1817" s="2" t="s">
        <v>2853</v>
      </c>
      <c r="M1817" s="2" t="s">
        <v>49</v>
      </c>
      <c r="N1817" s="2" t="s">
        <v>28</v>
      </c>
      <c r="O1817" s="2" t="s">
        <v>29</v>
      </c>
      <c r="P1817" s="2" t="s">
        <v>30</v>
      </c>
      <c r="Q1817" s="2" t="s">
        <v>31</v>
      </c>
      <c r="R1817" s="2" t="s">
        <v>1404</v>
      </c>
      <c r="S1817" s="2">
        <v>0.51</v>
      </c>
      <c r="T1817" s="7">
        <f>Table1[[#This Row],[Profit]]/Table1[[#This Row],[Sales]]</f>
        <v>-2.112793217145549</v>
      </c>
      <c r="U1817" s="2" t="s">
        <v>33</v>
      </c>
      <c r="V1817" s="2" t="s">
        <v>136</v>
      </c>
      <c r="W1817" s="2" t="s">
        <v>362</v>
      </c>
      <c r="X1817" s="2" t="s">
        <v>2854</v>
      </c>
      <c r="Y1817" s="2">
        <v>32004</v>
      </c>
      <c r="Z1817" s="10">
        <v>42174</v>
      </c>
      <c r="AA1817" s="14" t="str">
        <f>TEXT(Table1[[#This Row],[Order Date]],"mmmm")</f>
        <v>June</v>
      </c>
      <c r="AB1817" s="8" t="str">
        <f>TEXT(Table1[[#This Row],[Order Date]],"yyyy")</f>
        <v>2015</v>
      </c>
      <c r="AC1817" s="10">
        <v>42176</v>
      </c>
      <c r="AD1817" s="2">
        <v>-89.70920000000001</v>
      </c>
      <c r="AE1817" s="2">
        <v>11</v>
      </c>
      <c r="AF1817" s="2">
        <v>42.46</v>
      </c>
      <c r="AG1817" s="2">
        <v>86491</v>
      </c>
      <c r="AH1817" s="7" t="str">
        <f>IF(COUNTIF(Returns!$A$2:$A$1635,Orders!AG1817)&gt;0,"Returned","Not Returned")</f>
        <v>Not Returned</v>
      </c>
    </row>
    <row r="1818" spans="5:34" ht="12.75" customHeight="1" thickTop="1" thickBot="1">
      <c r="E1818" s="11">
        <v>25683</v>
      </c>
      <c r="F1818" s="12" t="s">
        <v>47</v>
      </c>
      <c r="G1818" s="12">
        <v>0.08</v>
      </c>
      <c r="H1818" s="12">
        <v>7.28</v>
      </c>
      <c r="I1818" s="12">
        <v>11.15</v>
      </c>
      <c r="J1818" s="12">
        <v>3169</v>
      </c>
      <c r="K1818" s="7" t="str">
        <f>IF(COUNTIF(Table1[Customer ID],Table1[[#This Row],[Customer ID]])&gt;1,"Repeat Customer","One-Time Customer")</f>
        <v>One-Time Customer</v>
      </c>
      <c r="L1818" s="12" t="s">
        <v>2855</v>
      </c>
      <c r="M1818" s="12" t="s">
        <v>27</v>
      </c>
      <c r="N1818" s="12" t="s">
        <v>58</v>
      </c>
      <c r="O1818" s="12" t="s">
        <v>29</v>
      </c>
      <c r="P1818" s="12" t="s">
        <v>93</v>
      </c>
      <c r="Q1818" s="12" t="s">
        <v>59</v>
      </c>
      <c r="R1818" s="12" t="s">
        <v>854</v>
      </c>
      <c r="S1818" s="12">
        <v>0.37</v>
      </c>
      <c r="T1818" s="7">
        <f>Table1[[#This Row],[Profit]]/Table1[[#This Row],[Sales]]</f>
        <v>-3.0296725784447478</v>
      </c>
      <c r="U1818" s="12" t="s">
        <v>33</v>
      </c>
      <c r="V1818" s="12" t="s">
        <v>136</v>
      </c>
      <c r="W1818" s="12" t="s">
        <v>362</v>
      </c>
      <c r="X1818" s="12" t="s">
        <v>2856</v>
      </c>
      <c r="Y1818" s="12">
        <v>32127</v>
      </c>
      <c r="Z1818" s="13">
        <v>42107</v>
      </c>
      <c r="AA1818" s="14" t="str">
        <f>TEXT(Table1[[#This Row],[Order Date]],"mmmm")</f>
        <v>April</v>
      </c>
      <c r="AB1818" s="8" t="str">
        <f>TEXT(Table1[[#This Row],[Order Date]],"yyyy")</f>
        <v>2015</v>
      </c>
      <c r="AC1818" s="13">
        <v>42108</v>
      </c>
      <c r="AD1818" s="12">
        <v>-44.415000000000006</v>
      </c>
      <c r="AE1818" s="12">
        <v>1</v>
      </c>
      <c r="AF1818" s="12">
        <v>14.66</v>
      </c>
      <c r="AG1818" s="12">
        <v>86490</v>
      </c>
      <c r="AH1818" s="7" t="str">
        <f>IF(COUNTIF(Returns!$A$2:$A$1635,Orders!AG1818)&gt;0,"Returned","Not Returned")</f>
        <v>Not Returned</v>
      </c>
    </row>
    <row r="1819" spans="5:34" ht="12.75" customHeight="1" thickTop="1" thickBot="1">
      <c r="E1819" s="9">
        <v>26055</v>
      </c>
      <c r="F1819" s="2" t="s">
        <v>56</v>
      </c>
      <c r="G1819" s="2">
        <v>0.1</v>
      </c>
      <c r="H1819" s="2">
        <v>7.28</v>
      </c>
      <c r="I1819" s="2">
        <v>5.47</v>
      </c>
      <c r="J1819" s="2">
        <v>3170</v>
      </c>
      <c r="K1819" s="7" t="str">
        <f>IF(COUNTIF(Table1[Customer ID],Table1[[#This Row],[Customer ID]])&gt;1,"Repeat Customer","One-Time Customer")</f>
        <v>One-Time Customer</v>
      </c>
      <c r="L1819" s="2" t="s">
        <v>2857</v>
      </c>
      <c r="M1819" s="2" t="s">
        <v>49</v>
      </c>
      <c r="N1819" s="2" t="s">
        <v>28</v>
      </c>
      <c r="O1819" s="2" t="s">
        <v>29</v>
      </c>
      <c r="P1819" s="2" t="s">
        <v>93</v>
      </c>
      <c r="Q1819" s="2" t="s">
        <v>59</v>
      </c>
      <c r="R1819" s="2" t="s">
        <v>2858</v>
      </c>
      <c r="S1819" s="2">
        <v>0.35</v>
      </c>
      <c r="T1819" s="7">
        <f>Table1[[#This Row],[Profit]]/Table1[[#This Row],[Sales]]</f>
        <v>2.0126774115949</v>
      </c>
      <c r="U1819" s="2" t="s">
        <v>33</v>
      </c>
      <c r="V1819" s="2" t="s">
        <v>136</v>
      </c>
      <c r="W1819" s="2" t="s">
        <v>362</v>
      </c>
      <c r="X1819" s="2" t="s">
        <v>2859</v>
      </c>
      <c r="Y1819" s="2">
        <v>34952</v>
      </c>
      <c r="Z1819" s="10">
        <v>42048</v>
      </c>
      <c r="AA1819" s="14" t="str">
        <f>TEXT(Table1[[#This Row],[Order Date]],"mmmm")</f>
        <v>February</v>
      </c>
      <c r="AB1819" s="8" t="str">
        <f>TEXT(Table1[[#This Row],[Order Date]],"yyyy")</f>
        <v>2015</v>
      </c>
      <c r="AC1819" s="10">
        <v>42048</v>
      </c>
      <c r="AD1819" s="2">
        <v>167.334</v>
      </c>
      <c r="AE1819" s="2">
        <v>12</v>
      </c>
      <c r="AF1819" s="2">
        <v>83.14</v>
      </c>
      <c r="AG1819" s="2">
        <v>86489</v>
      </c>
      <c r="AH1819" s="7" t="str">
        <f>IF(COUNTIF(Returns!$A$2:$A$1635,Orders!AG1819)&gt;0,"Returned","Not Returned")</f>
        <v>Not Returned</v>
      </c>
    </row>
    <row r="1820" spans="5:34" ht="12.75" customHeight="1" thickTop="1" thickBot="1">
      <c r="E1820" s="11">
        <v>21961</v>
      </c>
      <c r="F1820" s="12" t="s">
        <v>25</v>
      </c>
      <c r="G1820" s="12">
        <v>0.06</v>
      </c>
      <c r="H1820" s="12">
        <v>10.97</v>
      </c>
      <c r="I1820" s="12">
        <v>6.5</v>
      </c>
      <c r="J1820" s="12">
        <v>3176</v>
      </c>
      <c r="K1820" s="7" t="str">
        <f>IF(COUNTIF(Table1[Customer ID],Table1[[#This Row],[Customer ID]])&gt;1,"Repeat Customer","One-Time Customer")</f>
        <v>Repeat Customer</v>
      </c>
      <c r="L1820" s="12" t="s">
        <v>2860</v>
      </c>
      <c r="M1820" s="12" t="s">
        <v>49</v>
      </c>
      <c r="N1820" s="12" t="s">
        <v>114</v>
      </c>
      <c r="O1820" s="12" t="s">
        <v>77</v>
      </c>
      <c r="P1820" s="12" t="s">
        <v>180</v>
      </c>
      <c r="Q1820" s="12" t="s">
        <v>59</v>
      </c>
      <c r="R1820" s="12" t="s">
        <v>2861</v>
      </c>
      <c r="S1820" s="12">
        <v>0.64</v>
      </c>
      <c r="T1820" s="7">
        <f>Table1[[#This Row],[Profit]]/Table1[[#This Row],[Sales]]</f>
        <v>0.30475261324041814</v>
      </c>
      <c r="U1820" s="12" t="s">
        <v>33</v>
      </c>
      <c r="V1820" s="12" t="s">
        <v>136</v>
      </c>
      <c r="W1820" s="12" t="s">
        <v>362</v>
      </c>
      <c r="X1820" s="12" t="s">
        <v>2862</v>
      </c>
      <c r="Y1820" s="12">
        <v>32216</v>
      </c>
      <c r="Z1820" s="13">
        <v>42128</v>
      </c>
      <c r="AA1820" s="14" t="str">
        <f>TEXT(Table1[[#This Row],[Order Date]],"mmmm")</f>
        <v>May</v>
      </c>
      <c r="AB1820" s="8" t="str">
        <f>TEXT(Table1[[#This Row],[Order Date]],"yyyy")</f>
        <v>2015</v>
      </c>
      <c r="AC1820" s="13">
        <v>42130</v>
      </c>
      <c r="AD1820" s="12">
        <v>65.597999999999999</v>
      </c>
      <c r="AE1820" s="12">
        <v>19</v>
      </c>
      <c r="AF1820" s="12">
        <v>215.25</v>
      </c>
      <c r="AG1820" s="12">
        <v>90820</v>
      </c>
      <c r="AH1820" s="7" t="str">
        <f>IF(COUNTIF(Returns!$A$2:$A$1635,Orders!AG1820)&gt;0,"Returned","Not Returned")</f>
        <v>Not Returned</v>
      </c>
    </row>
    <row r="1821" spans="5:34" ht="12.75" customHeight="1" thickTop="1" thickBot="1">
      <c r="E1821" s="9">
        <v>20964</v>
      </c>
      <c r="F1821" s="2" t="s">
        <v>106</v>
      </c>
      <c r="G1821" s="2">
        <v>0.02</v>
      </c>
      <c r="H1821" s="2">
        <v>58.14</v>
      </c>
      <c r="I1821" s="2">
        <v>36.61</v>
      </c>
      <c r="J1821" s="2">
        <v>3176</v>
      </c>
      <c r="K1821" s="7" t="str">
        <f>IF(COUNTIF(Table1[Customer ID],Table1[[#This Row],[Customer ID]])&gt;1,"Repeat Customer","One-Time Customer")</f>
        <v>Repeat Customer</v>
      </c>
      <c r="L1821" s="2" t="s">
        <v>2860</v>
      </c>
      <c r="M1821" s="2" t="s">
        <v>39</v>
      </c>
      <c r="N1821" s="2" t="s">
        <v>114</v>
      </c>
      <c r="O1821" s="2" t="s">
        <v>41</v>
      </c>
      <c r="P1821" s="2" t="s">
        <v>191</v>
      </c>
      <c r="Q1821" s="2" t="s">
        <v>121</v>
      </c>
      <c r="R1821" s="2" t="s">
        <v>1035</v>
      </c>
      <c r="S1821" s="2">
        <v>0.61</v>
      </c>
      <c r="T1821" s="7">
        <f>Table1[[#This Row],[Profit]]/Table1[[#This Row],[Sales]]</f>
        <v>1.8998247448491186E-4</v>
      </c>
      <c r="U1821" s="2" t="s">
        <v>33</v>
      </c>
      <c r="V1821" s="2" t="s">
        <v>136</v>
      </c>
      <c r="W1821" s="2" t="s">
        <v>362</v>
      </c>
      <c r="X1821" s="2" t="s">
        <v>2862</v>
      </c>
      <c r="Y1821" s="2">
        <v>32216</v>
      </c>
      <c r="Z1821" s="10">
        <v>42180</v>
      </c>
      <c r="AA1821" s="14" t="str">
        <f>TEXT(Table1[[#This Row],[Order Date]],"mmmm")</f>
        <v>June</v>
      </c>
      <c r="AB1821" s="8" t="str">
        <f>TEXT(Table1[[#This Row],[Order Date]],"yyyy")</f>
        <v>2015</v>
      </c>
      <c r="AC1821" s="10">
        <v>42186</v>
      </c>
      <c r="AD1821" s="2">
        <v>0.25800000000000001</v>
      </c>
      <c r="AE1821" s="2">
        <v>22</v>
      </c>
      <c r="AF1821" s="2">
        <v>1358.02</v>
      </c>
      <c r="AG1821" s="2">
        <v>90821</v>
      </c>
      <c r="AH1821" s="7" t="str">
        <f>IF(COUNTIF(Returns!$A$2:$A$1635,Orders!AG1821)&gt;0,"Returned","Not Returned")</f>
        <v>Not Returned</v>
      </c>
    </row>
    <row r="1822" spans="5:34" ht="12.75" customHeight="1" thickTop="1" thickBot="1">
      <c r="E1822" s="11">
        <v>20965</v>
      </c>
      <c r="F1822" s="12" t="s">
        <v>106</v>
      </c>
      <c r="G1822" s="12">
        <v>0.03</v>
      </c>
      <c r="H1822" s="12">
        <v>15.57</v>
      </c>
      <c r="I1822" s="12">
        <v>1.39</v>
      </c>
      <c r="J1822" s="12">
        <v>3176</v>
      </c>
      <c r="K1822" s="7" t="str">
        <f>IF(COUNTIF(Table1[Customer ID],Table1[[#This Row],[Customer ID]])&gt;1,"Repeat Customer","One-Time Customer")</f>
        <v>Repeat Customer</v>
      </c>
      <c r="L1822" s="12" t="s">
        <v>2860</v>
      </c>
      <c r="M1822" s="12" t="s">
        <v>49</v>
      </c>
      <c r="N1822" s="12" t="s">
        <v>114</v>
      </c>
      <c r="O1822" s="12" t="s">
        <v>29</v>
      </c>
      <c r="P1822" s="12" t="s">
        <v>69</v>
      </c>
      <c r="Q1822" s="12" t="s">
        <v>59</v>
      </c>
      <c r="R1822" s="12" t="s">
        <v>723</v>
      </c>
      <c r="S1822" s="12">
        <v>0.38</v>
      </c>
      <c r="T1822" s="7">
        <f>Table1[[#This Row],[Profit]]/Table1[[#This Row],[Sales]]</f>
        <v>0.17618437186489802</v>
      </c>
      <c r="U1822" s="12" t="s">
        <v>33</v>
      </c>
      <c r="V1822" s="12" t="s">
        <v>136</v>
      </c>
      <c r="W1822" s="12" t="s">
        <v>362</v>
      </c>
      <c r="X1822" s="12" t="s">
        <v>2862</v>
      </c>
      <c r="Y1822" s="12">
        <v>32216</v>
      </c>
      <c r="Z1822" s="13">
        <v>42180</v>
      </c>
      <c r="AA1822" s="14" t="str">
        <f>TEXT(Table1[[#This Row],[Order Date]],"mmmm")</f>
        <v>June</v>
      </c>
      <c r="AB1822" s="8" t="str">
        <f>TEXT(Table1[[#This Row],[Order Date]],"yyyy")</f>
        <v>2015</v>
      </c>
      <c r="AC1822" s="13">
        <v>42186</v>
      </c>
      <c r="AD1822" s="12">
        <v>63.222000000000001</v>
      </c>
      <c r="AE1822" s="12">
        <v>22</v>
      </c>
      <c r="AF1822" s="12">
        <v>358.84</v>
      </c>
      <c r="AG1822" s="12">
        <v>90821</v>
      </c>
      <c r="AH1822" s="7" t="str">
        <f>IF(COUNTIF(Returns!$A$2:$A$1635,Orders!AG1822)&gt;0,"Returned","Not Returned")</f>
        <v>Not Returned</v>
      </c>
    </row>
    <row r="1823" spans="5:34" ht="12.75" customHeight="1" thickTop="1" thickBot="1">
      <c r="E1823" s="9">
        <v>24493</v>
      </c>
      <c r="F1823" s="2" t="s">
        <v>37</v>
      </c>
      <c r="G1823" s="2">
        <v>0.1</v>
      </c>
      <c r="H1823" s="2">
        <v>62.18</v>
      </c>
      <c r="I1823" s="2">
        <v>10.84</v>
      </c>
      <c r="J1823" s="2">
        <v>3177</v>
      </c>
      <c r="K1823" s="7" t="str">
        <f>IF(COUNTIF(Table1[Customer ID],Table1[[#This Row],[Customer ID]])&gt;1,"Repeat Customer","One-Time Customer")</f>
        <v>Repeat Customer</v>
      </c>
      <c r="L1823" s="2" t="s">
        <v>2863</v>
      </c>
      <c r="M1823" s="2" t="s">
        <v>49</v>
      </c>
      <c r="N1823" s="2" t="s">
        <v>114</v>
      </c>
      <c r="O1823" s="2" t="s">
        <v>41</v>
      </c>
      <c r="P1823" s="2" t="s">
        <v>50</v>
      </c>
      <c r="Q1823" s="2" t="s">
        <v>86</v>
      </c>
      <c r="R1823" s="2" t="s">
        <v>1390</v>
      </c>
      <c r="S1823" s="2">
        <v>0.63</v>
      </c>
      <c r="T1823" s="7">
        <f>Table1[[#This Row],[Profit]]/Table1[[#This Row],[Sales]]</f>
        <v>-5.7990108880505119E-2</v>
      </c>
      <c r="U1823" s="2" t="s">
        <v>33</v>
      </c>
      <c r="V1823" s="2" t="s">
        <v>136</v>
      </c>
      <c r="W1823" s="2" t="s">
        <v>362</v>
      </c>
      <c r="X1823" s="2" t="s">
        <v>2864</v>
      </c>
      <c r="Y1823" s="2">
        <v>33458</v>
      </c>
      <c r="Z1823" s="10">
        <v>42077</v>
      </c>
      <c r="AA1823" s="14" t="str">
        <f>TEXT(Table1[[#This Row],[Order Date]],"mmmm")</f>
        <v>March</v>
      </c>
      <c r="AB1823" s="8" t="str">
        <f>TEXT(Table1[[#This Row],[Order Date]],"yyyy")</f>
        <v>2015</v>
      </c>
      <c r="AC1823" s="10">
        <v>42079</v>
      </c>
      <c r="AD1823" s="2">
        <v>-29.666000000000004</v>
      </c>
      <c r="AE1823" s="2">
        <v>9</v>
      </c>
      <c r="AF1823" s="2">
        <v>511.57</v>
      </c>
      <c r="AG1823" s="2">
        <v>90818</v>
      </c>
      <c r="AH1823" s="7" t="str">
        <f>IF(COUNTIF(Returns!$A$2:$A$1635,Orders!AG1823)&gt;0,"Returned","Not Returned")</f>
        <v>Not Returned</v>
      </c>
    </row>
    <row r="1824" spans="5:34" ht="12.75" customHeight="1" thickTop="1" thickBot="1">
      <c r="E1824" s="11">
        <v>22086</v>
      </c>
      <c r="F1824" s="12" t="s">
        <v>47</v>
      </c>
      <c r="G1824" s="12">
        <v>0.06</v>
      </c>
      <c r="H1824" s="12">
        <v>1.68</v>
      </c>
      <c r="I1824" s="12">
        <v>1</v>
      </c>
      <c r="J1824" s="12">
        <v>3177</v>
      </c>
      <c r="K1824" s="7" t="str">
        <f>IF(COUNTIF(Table1[Customer ID],Table1[[#This Row],[Customer ID]])&gt;1,"Repeat Customer","One-Time Customer")</f>
        <v>Repeat Customer</v>
      </c>
      <c r="L1824" s="12" t="s">
        <v>2863</v>
      </c>
      <c r="M1824" s="12" t="s">
        <v>49</v>
      </c>
      <c r="N1824" s="12" t="s">
        <v>114</v>
      </c>
      <c r="O1824" s="12" t="s">
        <v>29</v>
      </c>
      <c r="P1824" s="12" t="s">
        <v>30</v>
      </c>
      <c r="Q1824" s="12" t="s">
        <v>31</v>
      </c>
      <c r="R1824" s="12" t="s">
        <v>2548</v>
      </c>
      <c r="S1824" s="12">
        <v>0.35</v>
      </c>
      <c r="T1824" s="7">
        <f>Table1[[#This Row],[Profit]]/Table1[[#This Row],[Sales]]</f>
        <v>-152.54335260115607</v>
      </c>
      <c r="U1824" s="12" t="s">
        <v>33</v>
      </c>
      <c r="V1824" s="12" t="s">
        <v>136</v>
      </c>
      <c r="W1824" s="12" t="s">
        <v>362</v>
      </c>
      <c r="X1824" s="12" t="s">
        <v>2864</v>
      </c>
      <c r="Y1824" s="12">
        <v>33458</v>
      </c>
      <c r="Z1824" s="13">
        <v>42094</v>
      </c>
      <c r="AA1824" s="14" t="str">
        <f>TEXT(Table1[[#This Row],[Order Date]],"mmmm")</f>
        <v>March</v>
      </c>
      <c r="AB1824" s="8" t="str">
        <f>TEXT(Table1[[#This Row],[Order Date]],"yyyy")</f>
        <v>2015</v>
      </c>
      <c r="AC1824" s="13">
        <v>42096</v>
      </c>
      <c r="AD1824" s="12">
        <v>-1319.5</v>
      </c>
      <c r="AE1824" s="12">
        <v>5</v>
      </c>
      <c r="AF1824" s="12">
        <v>8.65</v>
      </c>
      <c r="AG1824" s="12">
        <v>90819</v>
      </c>
      <c r="AH1824" s="7" t="str">
        <f>IF(COUNTIF(Returns!$A$2:$A$1635,Orders!AG1824)&gt;0,"Returned","Not Returned")</f>
        <v>Not Returned</v>
      </c>
    </row>
    <row r="1825" spans="5:34" ht="12.75" customHeight="1" thickTop="1" thickBot="1">
      <c r="E1825" s="9">
        <v>21554</v>
      </c>
      <c r="F1825" s="2" t="s">
        <v>106</v>
      </c>
      <c r="G1825" s="2">
        <v>7.0000000000000007E-2</v>
      </c>
      <c r="H1825" s="2">
        <v>35.44</v>
      </c>
      <c r="I1825" s="2">
        <v>7.5</v>
      </c>
      <c r="J1825" s="2">
        <v>3179</v>
      </c>
      <c r="K1825" s="7" t="str">
        <f>IF(COUNTIF(Table1[Customer ID],Table1[[#This Row],[Customer ID]])&gt;1,"Repeat Customer","One-Time Customer")</f>
        <v>One-Time Customer</v>
      </c>
      <c r="L1825" s="2" t="s">
        <v>2865</v>
      </c>
      <c r="M1825" s="2" t="s">
        <v>49</v>
      </c>
      <c r="N1825" s="2" t="s">
        <v>28</v>
      </c>
      <c r="O1825" s="2" t="s">
        <v>29</v>
      </c>
      <c r="P1825" s="2" t="s">
        <v>93</v>
      </c>
      <c r="Q1825" s="2" t="s">
        <v>59</v>
      </c>
      <c r="R1825" s="2" t="s">
        <v>2746</v>
      </c>
      <c r="S1825" s="2">
        <v>0.38</v>
      </c>
      <c r="T1825" s="7">
        <f>Table1[[#This Row],[Profit]]/Table1[[#This Row],[Sales]]</f>
        <v>0.69</v>
      </c>
      <c r="U1825" s="2" t="s">
        <v>33</v>
      </c>
      <c r="V1825" s="2" t="s">
        <v>61</v>
      </c>
      <c r="W1825" s="2" t="s">
        <v>62</v>
      </c>
      <c r="X1825" s="2" t="s">
        <v>2866</v>
      </c>
      <c r="Y1825" s="2">
        <v>55060</v>
      </c>
      <c r="Z1825" s="10">
        <v>42167</v>
      </c>
      <c r="AA1825" s="14" t="str">
        <f>TEXT(Table1[[#This Row],[Order Date]],"mmmm")</f>
        <v>June</v>
      </c>
      <c r="AB1825" s="8" t="str">
        <f>TEXT(Table1[[#This Row],[Order Date]],"yyyy")</f>
        <v>2015</v>
      </c>
      <c r="AC1825" s="10">
        <v>42174</v>
      </c>
      <c r="AD1825" s="2">
        <v>262.2</v>
      </c>
      <c r="AE1825" s="2">
        <v>11</v>
      </c>
      <c r="AF1825" s="2">
        <v>380</v>
      </c>
      <c r="AG1825" s="2">
        <v>86989</v>
      </c>
      <c r="AH1825" s="7" t="str">
        <f>IF(COUNTIF(Returns!$A$2:$A$1635,Orders!AG1825)&gt;0,"Returned","Not Returned")</f>
        <v>Not Returned</v>
      </c>
    </row>
    <row r="1826" spans="5:34" ht="12.75" customHeight="1" thickTop="1" thickBot="1">
      <c r="E1826" s="11">
        <v>24464</v>
      </c>
      <c r="F1826" s="12" t="s">
        <v>25</v>
      </c>
      <c r="G1826" s="12">
        <v>0.08</v>
      </c>
      <c r="H1826" s="12">
        <v>170.98</v>
      </c>
      <c r="I1826" s="12">
        <v>35.89</v>
      </c>
      <c r="J1826" s="12">
        <v>3187</v>
      </c>
      <c r="K1826" s="7" t="str">
        <f>IF(COUNTIF(Table1[Customer ID],Table1[[#This Row],[Customer ID]])&gt;1,"Repeat Customer","One-Time Customer")</f>
        <v>One-Time Customer</v>
      </c>
      <c r="L1826" s="12" t="s">
        <v>2867</v>
      </c>
      <c r="M1826" s="12" t="s">
        <v>39</v>
      </c>
      <c r="N1826" s="12" t="s">
        <v>58</v>
      </c>
      <c r="O1826" s="12" t="s">
        <v>41</v>
      </c>
      <c r="P1826" s="12" t="s">
        <v>191</v>
      </c>
      <c r="Q1826" s="12" t="s">
        <v>121</v>
      </c>
      <c r="R1826" s="12" t="s">
        <v>1047</v>
      </c>
      <c r="S1826" s="12">
        <v>0.66</v>
      </c>
      <c r="T1826" s="7">
        <f>Table1[[#This Row],[Profit]]/Table1[[#This Row],[Sales]]</f>
        <v>-0.60062161620212551</v>
      </c>
      <c r="U1826" s="12" t="s">
        <v>33</v>
      </c>
      <c r="V1826" s="12" t="s">
        <v>136</v>
      </c>
      <c r="W1826" s="12" t="s">
        <v>362</v>
      </c>
      <c r="X1826" s="12" t="s">
        <v>2868</v>
      </c>
      <c r="Y1826" s="12">
        <v>33569</v>
      </c>
      <c r="Z1826" s="13">
        <v>42065</v>
      </c>
      <c r="AA1826" s="14" t="str">
        <f>TEXT(Table1[[#This Row],[Order Date]],"mmmm")</f>
        <v>March</v>
      </c>
      <c r="AB1826" s="8" t="str">
        <f>TEXT(Table1[[#This Row],[Order Date]],"yyyy")</f>
        <v>2015</v>
      </c>
      <c r="AC1826" s="13">
        <v>42067</v>
      </c>
      <c r="AD1826" s="12">
        <v>-119.812</v>
      </c>
      <c r="AE1826" s="12">
        <v>1</v>
      </c>
      <c r="AF1826" s="12">
        <v>199.48</v>
      </c>
      <c r="AG1826" s="12">
        <v>89025</v>
      </c>
      <c r="AH1826" s="7" t="str">
        <f>IF(COUNTIF(Returns!$A$2:$A$1635,Orders!AG1826)&gt;0,"Returned","Not Returned")</f>
        <v>Not Returned</v>
      </c>
    </row>
    <row r="1827" spans="5:34" ht="12.75" customHeight="1" thickTop="1" thickBot="1">
      <c r="E1827" s="9">
        <v>20127</v>
      </c>
      <c r="F1827" s="2" t="s">
        <v>47</v>
      </c>
      <c r="G1827" s="2">
        <v>0.01</v>
      </c>
      <c r="H1827" s="2">
        <v>20.99</v>
      </c>
      <c r="I1827" s="2">
        <v>4.8099999999999996</v>
      </c>
      <c r="J1827" s="2">
        <v>3191</v>
      </c>
      <c r="K1827" s="7" t="str">
        <f>IF(COUNTIF(Table1[Customer ID],Table1[[#This Row],[Customer ID]])&gt;1,"Repeat Customer","One-Time Customer")</f>
        <v>Repeat Customer</v>
      </c>
      <c r="L1827" s="2" t="s">
        <v>2869</v>
      </c>
      <c r="M1827" s="2" t="s">
        <v>49</v>
      </c>
      <c r="N1827" s="2" t="s">
        <v>28</v>
      </c>
      <c r="O1827" s="2" t="s">
        <v>77</v>
      </c>
      <c r="P1827" s="2" t="s">
        <v>78</v>
      </c>
      <c r="Q1827" s="2" t="s">
        <v>86</v>
      </c>
      <c r="R1827" s="2" t="s">
        <v>475</v>
      </c>
      <c r="S1827" s="2">
        <v>0.57999999999999996</v>
      </c>
      <c r="T1827" s="7">
        <f>Table1[[#This Row],[Profit]]/Table1[[#This Row],[Sales]]</f>
        <v>-9.7089862488007661E-2</v>
      </c>
      <c r="U1827" s="2" t="s">
        <v>33</v>
      </c>
      <c r="V1827" s="2" t="s">
        <v>61</v>
      </c>
      <c r="W1827" s="2" t="s">
        <v>1858</v>
      </c>
      <c r="X1827" s="2" t="s">
        <v>2870</v>
      </c>
      <c r="Y1827" s="2">
        <v>54481</v>
      </c>
      <c r="Z1827" s="10">
        <v>42081</v>
      </c>
      <c r="AA1827" s="14" t="str">
        <f>TEXT(Table1[[#This Row],[Order Date]],"mmmm")</f>
        <v>March</v>
      </c>
      <c r="AB1827" s="8" t="str">
        <f>TEXT(Table1[[#This Row],[Order Date]],"yyyy")</f>
        <v>2015</v>
      </c>
      <c r="AC1827" s="10">
        <v>42081</v>
      </c>
      <c r="AD1827" s="2">
        <v>-9.1079999999999988</v>
      </c>
      <c r="AE1827" s="2">
        <v>5</v>
      </c>
      <c r="AF1827" s="2">
        <v>93.81</v>
      </c>
      <c r="AG1827" s="2">
        <v>86447</v>
      </c>
      <c r="AH1827" s="7" t="str">
        <f>IF(COUNTIF(Returns!$A$2:$A$1635,Orders!AG1827)&gt;0,"Returned","Not Returned")</f>
        <v>Not Returned</v>
      </c>
    </row>
    <row r="1828" spans="5:34" ht="12.75" customHeight="1" thickTop="1" thickBot="1">
      <c r="E1828" s="11">
        <v>20303</v>
      </c>
      <c r="F1828" s="12" t="s">
        <v>25</v>
      </c>
      <c r="G1828" s="12">
        <v>0.09</v>
      </c>
      <c r="H1828" s="12">
        <v>35.94</v>
      </c>
      <c r="I1828" s="12">
        <v>6.66</v>
      </c>
      <c r="J1828" s="12">
        <v>3191</v>
      </c>
      <c r="K1828" s="7" t="str">
        <f>IF(COUNTIF(Table1[Customer ID],Table1[[#This Row],[Customer ID]])&gt;1,"Repeat Customer","One-Time Customer")</f>
        <v>Repeat Customer</v>
      </c>
      <c r="L1828" s="12" t="s">
        <v>2869</v>
      </c>
      <c r="M1828" s="12" t="s">
        <v>49</v>
      </c>
      <c r="N1828" s="12" t="s">
        <v>28</v>
      </c>
      <c r="O1828" s="12" t="s">
        <v>29</v>
      </c>
      <c r="P1828" s="12" t="s">
        <v>69</v>
      </c>
      <c r="Q1828" s="12" t="s">
        <v>59</v>
      </c>
      <c r="R1828" s="12" t="s">
        <v>73</v>
      </c>
      <c r="S1828" s="12">
        <v>0.4</v>
      </c>
      <c r="T1828" s="7">
        <f>Table1[[#This Row],[Profit]]/Table1[[#This Row],[Sales]]</f>
        <v>0.55270130036512699</v>
      </c>
      <c r="U1828" s="12" t="s">
        <v>33</v>
      </c>
      <c r="V1828" s="12" t="s">
        <v>61</v>
      </c>
      <c r="W1828" s="12" t="s">
        <v>1858</v>
      </c>
      <c r="X1828" s="12" t="s">
        <v>2870</v>
      </c>
      <c r="Y1828" s="12">
        <v>54481</v>
      </c>
      <c r="Z1828" s="13">
        <v>42104</v>
      </c>
      <c r="AA1828" s="14" t="str">
        <f>TEXT(Table1[[#This Row],[Order Date]],"mmmm")</f>
        <v>April</v>
      </c>
      <c r="AB1828" s="8" t="str">
        <f>TEXT(Table1[[#This Row],[Order Date]],"yyyy")</f>
        <v>2015</v>
      </c>
      <c r="AC1828" s="13">
        <v>42106</v>
      </c>
      <c r="AD1828" s="12">
        <v>172.56439999999998</v>
      </c>
      <c r="AE1828" s="12">
        <v>9</v>
      </c>
      <c r="AF1828" s="12">
        <v>312.22000000000003</v>
      </c>
      <c r="AG1828" s="12">
        <v>86448</v>
      </c>
      <c r="AH1828" s="7" t="str">
        <f>IF(COUNTIF(Returns!$A$2:$A$1635,Orders!AG1828)&gt;0,"Returned","Not Returned")</f>
        <v>Not Returned</v>
      </c>
    </row>
    <row r="1829" spans="5:34" ht="12.75" customHeight="1" thickTop="1" thickBot="1">
      <c r="E1829" s="9">
        <v>22846</v>
      </c>
      <c r="F1829" s="2" t="s">
        <v>56</v>
      </c>
      <c r="G1829" s="2">
        <v>0.1</v>
      </c>
      <c r="H1829" s="2">
        <v>4.9800000000000004</v>
      </c>
      <c r="I1829" s="2">
        <v>7.54</v>
      </c>
      <c r="J1829" s="2">
        <v>3194</v>
      </c>
      <c r="K1829" s="7" t="str">
        <f>IF(COUNTIF(Table1[Customer ID],Table1[[#This Row],[Customer ID]])&gt;1,"Repeat Customer","One-Time Customer")</f>
        <v>Repeat Customer</v>
      </c>
      <c r="L1829" s="2" t="s">
        <v>2871</v>
      </c>
      <c r="M1829" s="2" t="s">
        <v>49</v>
      </c>
      <c r="N1829" s="2" t="s">
        <v>114</v>
      </c>
      <c r="O1829" s="2" t="s">
        <v>29</v>
      </c>
      <c r="P1829" s="2" t="s">
        <v>93</v>
      </c>
      <c r="Q1829" s="2" t="s">
        <v>59</v>
      </c>
      <c r="R1829" s="2" t="s">
        <v>2872</v>
      </c>
      <c r="S1829" s="2">
        <v>0.38</v>
      </c>
      <c r="T1829" s="7">
        <f>Table1[[#This Row],[Profit]]/Table1[[#This Row],[Sales]]</f>
        <v>1.0282390510948904</v>
      </c>
      <c r="U1829" s="2" t="s">
        <v>33</v>
      </c>
      <c r="V1829" s="2" t="s">
        <v>136</v>
      </c>
      <c r="W1829" s="2" t="s">
        <v>362</v>
      </c>
      <c r="X1829" s="2" t="s">
        <v>951</v>
      </c>
      <c r="Y1829" s="2">
        <v>34609</v>
      </c>
      <c r="Z1829" s="10">
        <v>42073</v>
      </c>
      <c r="AA1829" s="14" t="str">
        <f>TEXT(Table1[[#This Row],[Order Date]],"mmmm")</f>
        <v>March</v>
      </c>
      <c r="AB1829" s="8" t="str">
        <f>TEXT(Table1[[#This Row],[Order Date]],"yyyy")</f>
        <v>2015</v>
      </c>
      <c r="AC1829" s="10">
        <v>42074</v>
      </c>
      <c r="AD1829" s="2">
        <v>45.077999999999996</v>
      </c>
      <c r="AE1829" s="2">
        <v>9</v>
      </c>
      <c r="AF1829" s="2">
        <v>43.84</v>
      </c>
      <c r="AG1829" s="2">
        <v>89805</v>
      </c>
      <c r="AH1829" s="7" t="str">
        <f>IF(COUNTIF(Returns!$A$2:$A$1635,Orders!AG1829)&gt;0,"Returned","Not Returned")</f>
        <v>Not Returned</v>
      </c>
    </row>
    <row r="1830" spans="5:34" ht="12.75" customHeight="1" thickTop="1" thickBot="1">
      <c r="E1830" s="11">
        <v>22847</v>
      </c>
      <c r="F1830" s="12" t="s">
        <v>56</v>
      </c>
      <c r="G1830" s="12">
        <v>0</v>
      </c>
      <c r="H1830" s="12">
        <v>22.84</v>
      </c>
      <c r="I1830" s="12">
        <v>8.18</v>
      </c>
      <c r="J1830" s="12">
        <v>3194</v>
      </c>
      <c r="K1830" s="7" t="str">
        <f>IF(COUNTIF(Table1[Customer ID],Table1[[#This Row],[Customer ID]])&gt;1,"Repeat Customer","One-Time Customer")</f>
        <v>Repeat Customer</v>
      </c>
      <c r="L1830" s="12" t="s">
        <v>2871</v>
      </c>
      <c r="M1830" s="12" t="s">
        <v>49</v>
      </c>
      <c r="N1830" s="12" t="s">
        <v>114</v>
      </c>
      <c r="O1830" s="12" t="s">
        <v>29</v>
      </c>
      <c r="P1830" s="12" t="s">
        <v>93</v>
      </c>
      <c r="Q1830" s="12" t="s">
        <v>59</v>
      </c>
      <c r="R1830" s="12" t="s">
        <v>1842</v>
      </c>
      <c r="S1830" s="12">
        <v>0.39</v>
      </c>
      <c r="T1830" s="7">
        <f>Table1[[#This Row],[Profit]]/Table1[[#This Row],[Sales]]</f>
        <v>-0.7787216029349513</v>
      </c>
      <c r="U1830" s="12" t="s">
        <v>33</v>
      </c>
      <c r="V1830" s="12" t="s">
        <v>136</v>
      </c>
      <c r="W1830" s="12" t="s">
        <v>362</v>
      </c>
      <c r="X1830" s="12" t="s">
        <v>951</v>
      </c>
      <c r="Y1830" s="12">
        <v>34609</v>
      </c>
      <c r="Z1830" s="13">
        <v>42073</v>
      </c>
      <c r="AA1830" s="14" t="str">
        <f>TEXT(Table1[[#This Row],[Order Date]],"mmmm")</f>
        <v>March</v>
      </c>
      <c r="AB1830" s="8" t="str">
        <f>TEXT(Table1[[#This Row],[Order Date]],"yyyy")</f>
        <v>2015</v>
      </c>
      <c r="AC1830" s="13">
        <v>42075</v>
      </c>
      <c r="AD1830" s="12">
        <v>-110.376</v>
      </c>
      <c r="AE1830" s="12">
        <v>6</v>
      </c>
      <c r="AF1830" s="12">
        <v>141.74</v>
      </c>
      <c r="AG1830" s="12">
        <v>89805</v>
      </c>
      <c r="AH1830" s="7" t="str">
        <f>IF(COUNTIF(Returns!$A$2:$A$1635,Orders!AG1830)&gt;0,"Returned","Not Returned")</f>
        <v>Not Returned</v>
      </c>
    </row>
    <row r="1831" spans="5:34" ht="12.75" customHeight="1" thickTop="1" thickBot="1">
      <c r="E1831" s="9">
        <v>3406</v>
      </c>
      <c r="F1831" s="2" t="s">
        <v>37</v>
      </c>
      <c r="G1831" s="2">
        <v>0.03</v>
      </c>
      <c r="H1831" s="2">
        <v>200.97</v>
      </c>
      <c r="I1831" s="2">
        <v>15.59</v>
      </c>
      <c r="J1831" s="2">
        <v>3196</v>
      </c>
      <c r="K1831" s="7" t="str">
        <f>IF(COUNTIF(Table1[Customer ID],Table1[[#This Row],[Customer ID]])&gt;1,"Repeat Customer","One-Time Customer")</f>
        <v>One-Time Customer</v>
      </c>
      <c r="L1831" s="2" t="s">
        <v>2873</v>
      </c>
      <c r="M1831" s="2" t="s">
        <v>39</v>
      </c>
      <c r="N1831" s="2" t="s">
        <v>40</v>
      </c>
      <c r="O1831" s="2" t="s">
        <v>77</v>
      </c>
      <c r="P1831" s="2" t="s">
        <v>85</v>
      </c>
      <c r="Q1831" s="2" t="s">
        <v>43</v>
      </c>
      <c r="R1831" s="2" t="s">
        <v>1333</v>
      </c>
      <c r="S1831" s="2">
        <v>0.36</v>
      </c>
      <c r="T1831" s="7">
        <f>Table1[[#This Row],[Profit]]/Table1[[#This Row],[Sales]]</f>
        <v>0.22383069025838087</v>
      </c>
      <c r="U1831" s="2" t="s">
        <v>33</v>
      </c>
      <c r="V1831" s="2" t="s">
        <v>34</v>
      </c>
      <c r="W1831" s="2" t="s">
        <v>45</v>
      </c>
      <c r="X1831" s="2" t="s">
        <v>276</v>
      </c>
      <c r="Y1831" s="2">
        <v>94109</v>
      </c>
      <c r="Z1831" s="10">
        <v>42037</v>
      </c>
      <c r="AA1831" s="14" t="str">
        <f>TEXT(Table1[[#This Row],[Order Date]],"mmmm")</f>
        <v>February</v>
      </c>
      <c r="AB1831" s="8" t="str">
        <f>TEXT(Table1[[#This Row],[Order Date]],"yyyy")</f>
        <v>2015</v>
      </c>
      <c r="AC1831" s="10">
        <v>42038</v>
      </c>
      <c r="AD1831" s="2">
        <v>1951.3</v>
      </c>
      <c r="AE1831" s="2">
        <v>43</v>
      </c>
      <c r="AF1831" s="2">
        <v>8717.75</v>
      </c>
      <c r="AG1831" s="2">
        <v>24294</v>
      </c>
      <c r="AH1831" s="7" t="str">
        <f>IF(COUNTIF(Returns!$A$2:$A$1635,Orders!AG1831)&gt;0,"Returned","Not Returned")</f>
        <v>Not Returned</v>
      </c>
    </row>
    <row r="1832" spans="5:34" ht="12.75" customHeight="1" thickTop="1" thickBot="1">
      <c r="E1832" s="11">
        <v>21406</v>
      </c>
      <c r="F1832" s="12" t="s">
        <v>37</v>
      </c>
      <c r="G1832" s="12">
        <v>0.03</v>
      </c>
      <c r="H1832" s="12">
        <v>200.97</v>
      </c>
      <c r="I1832" s="12">
        <v>15.59</v>
      </c>
      <c r="J1832" s="12">
        <v>3197</v>
      </c>
      <c r="K1832" s="7" t="str">
        <f>IF(COUNTIF(Table1[Customer ID],Table1[[#This Row],[Customer ID]])&gt;1,"Repeat Customer","One-Time Customer")</f>
        <v>One-Time Customer</v>
      </c>
      <c r="L1832" s="12" t="s">
        <v>2874</v>
      </c>
      <c r="M1832" s="12" t="s">
        <v>39</v>
      </c>
      <c r="N1832" s="12" t="s">
        <v>40</v>
      </c>
      <c r="O1832" s="12" t="s">
        <v>77</v>
      </c>
      <c r="P1832" s="12" t="s">
        <v>85</v>
      </c>
      <c r="Q1832" s="12" t="s">
        <v>43</v>
      </c>
      <c r="R1832" s="12" t="s">
        <v>1333</v>
      </c>
      <c r="S1832" s="12">
        <v>0.36</v>
      </c>
      <c r="T1832" s="7">
        <f>Table1[[#This Row],[Profit]]/Table1[[#This Row],[Sales]]</f>
        <v>0.69</v>
      </c>
      <c r="U1832" s="12" t="s">
        <v>33</v>
      </c>
      <c r="V1832" s="12" t="s">
        <v>61</v>
      </c>
      <c r="W1832" s="12" t="s">
        <v>178</v>
      </c>
      <c r="X1832" s="12" t="s">
        <v>2875</v>
      </c>
      <c r="Y1832" s="12">
        <v>60062</v>
      </c>
      <c r="Z1832" s="13">
        <v>42037</v>
      </c>
      <c r="AA1832" s="14" t="str">
        <f>TEXT(Table1[[#This Row],[Order Date]],"mmmm")</f>
        <v>February</v>
      </c>
      <c r="AB1832" s="8" t="str">
        <f>TEXT(Table1[[#This Row],[Order Date]],"yyyy")</f>
        <v>2015</v>
      </c>
      <c r="AC1832" s="13">
        <v>42038</v>
      </c>
      <c r="AD1832" s="12">
        <v>1538.7827999999997</v>
      </c>
      <c r="AE1832" s="12">
        <v>11</v>
      </c>
      <c r="AF1832" s="12">
        <v>2230.12</v>
      </c>
      <c r="AG1832" s="12">
        <v>90850</v>
      </c>
      <c r="AH1832" s="7" t="str">
        <f>IF(COUNTIF(Returns!$A$2:$A$1635,Orders!AG1832)&gt;0,"Returned","Not Returned")</f>
        <v>Not Returned</v>
      </c>
    </row>
    <row r="1833" spans="5:34" ht="12.75" customHeight="1" thickTop="1" thickBot="1">
      <c r="E1833" s="9">
        <v>18437</v>
      </c>
      <c r="F1833" s="2" t="s">
        <v>106</v>
      </c>
      <c r="G1833" s="2">
        <v>7.0000000000000007E-2</v>
      </c>
      <c r="H1833" s="2">
        <v>5.98</v>
      </c>
      <c r="I1833" s="2">
        <v>0.96</v>
      </c>
      <c r="J1833" s="2">
        <v>3205</v>
      </c>
      <c r="K1833" s="7" t="str">
        <f>IF(COUNTIF(Table1[Customer ID],Table1[[#This Row],[Customer ID]])&gt;1,"Repeat Customer","One-Time Customer")</f>
        <v>One-Time Customer</v>
      </c>
      <c r="L1833" s="2" t="s">
        <v>2876</v>
      </c>
      <c r="M1833" s="2" t="s">
        <v>49</v>
      </c>
      <c r="N1833" s="2" t="s">
        <v>114</v>
      </c>
      <c r="O1833" s="2" t="s">
        <v>29</v>
      </c>
      <c r="P1833" s="2" t="s">
        <v>30</v>
      </c>
      <c r="Q1833" s="2" t="s">
        <v>31</v>
      </c>
      <c r="R1833" s="2" t="s">
        <v>1819</v>
      </c>
      <c r="S1833" s="2">
        <v>0.6</v>
      </c>
      <c r="T1833" s="7">
        <f>Table1[[#This Row],[Profit]]/Table1[[#This Row],[Sales]]</f>
        <v>0.58209219858156025</v>
      </c>
      <c r="U1833" s="2" t="s">
        <v>33</v>
      </c>
      <c r="V1833" s="2" t="s">
        <v>34</v>
      </c>
      <c r="W1833" s="2" t="s">
        <v>1741</v>
      </c>
      <c r="X1833" s="2" t="s">
        <v>2843</v>
      </c>
      <c r="Y1833" s="2">
        <v>83440</v>
      </c>
      <c r="Z1833" s="10">
        <v>42093</v>
      </c>
      <c r="AA1833" s="14" t="str">
        <f>TEXT(Table1[[#This Row],[Order Date]],"mmmm")</f>
        <v>March</v>
      </c>
      <c r="AB1833" s="8" t="str">
        <f>TEXT(Table1[[#This Row],[Order Date]],"yyyy")</f>
        <v>2015</v>
      </c>
      <c r="AC1833" s="10">
        <v>42097</v>
      </c>
      <c r="AD1833" s="2">
        <v>32.83</v>
      </c>
      <c r="AE1833" s="2">
        <v>10</v>
      </c>
      <c r="AF1833" s="2">
        <v>56.4</v>
      </c>
      <c r="AG1833" s="2">
        <v>87933</v>
      </c>
      <c r="AH1833" s="7" t="str">
        <f>IF(COUNTIF(Returns!$A$2:$A$1635,Orders!AG1833)&gt;0,"Returned","Not Returned")</f>
        <v>Not Returned</v>
      </c>
    </row>
    <row r="1834" spans="5:34" ht="12.75" customHeight="1" thickTop="1" thickBot="1">
      <c r="E1834" s="11">
        <v>18438</v>
      </c>
      <c r="F1834" s="12" t="s">
        <v>106</v>
      </c>
      <c r="G1834" s="12">
        <v>0.01</v>
      </c>
      <c r="H1834" s="12">
        <v>39.979999999999997</v>
      </c>
      <c r="I1834" s="12">
        <v>4</v>
      </c>
      <c r="J1834" s="12">
        <v>3206</v>
      </c>
      <c r="K1834" s="7" t="str">
        <f>IF(COUNTIF(Table1[Customer ID],Table1[[#This Row],[Customer ID]])&gt;1,"Repeat Customer","One-Time Customer")</f>
        <v>Repeat Customer</v>
      </c>
      <c r="L1834" s="12" t="s">
        <v>2877</v>
      </c>
      <c r="M1834" s="12" t="s">
        <v>49</v>
      </c>
      <c r="N1834" s="12" t="s">
        <v>114</v>
      </c>
      <c r="O1834" s="12" t="s">
        <v>77</v>
      </c>
      <c r="P1834" s="12" t="s">
        <v>180</v>
      </c>
      <c r="Q1834" s="12" t="s">
        <v>59</v>
      </c>
      <c r="R1834" s="12" t="s">
        <v>252</v>
      </c>
      <c r="S1834" s="12">
        <v>0.7</v>
      </c>
      <c r="T1834" s="7">
        <f>Table1[[#This Row],[Profit]]/Table1[[#This Row],[Sales]]</f>
        <v>0.20033395464429971</v>
      </c>
      <c r="U1834" s="12" t="s">
        <v>33</v>
      </c>
      <c r="V1834" s="12" t="s">
        <v>34</v>
      </c>
      <c r="W1834" s="12" t="s">
        <v>1741</v>
      </c>
      <c r="X1834" s="12" t="s">
        <v>2878</v>
      </c>
      <c r="Y1834" s="12">
        <v>83301</v>
      </c>
      <c r="Z1834" s="13">
        <v>42093</v>
      </c>
      <c r="AA1834" s="14" t="str">
        <f>TEXT(Table1[[#This Row],[Order Date]],"mmmm")</f>
        <v>March</v>
      </c>
      <c r="AB1834" s="8" t="str">
        <f>TEXT(Table1[[#This Row],[Order Date]],"yyyy")</f>
        <v>2015</v>
      </c>
      <c r="AC1834" s="13">
        <v>42098</v>
      </c>
      <c r="AD1834" s="12">
        <v>51.590000000000053</v>
      </c>
      <c r="AE1834" s="12">
        <v>6</v>
      </c>
      <c r="AF1834" s="12">
        <v>257.52</v>
      </c>
      <c r="AG1834" s="12">
        <v>87933</v>
      </c>
      <c r="AH1834" s="7" t="str">
        <f>IF(COUNTIF(Returns!$A$2:$A$1635,Orders!AG1834)&gt;0,"Returned","Not Returned")</f>
        <v>Not Returned</v>
      </c>
    </row>
    <row r="1835" spans="5:34" ht="12.75" customHeight="1" thickTop="1" thickBot="1">
      <c r="E1835" s="9">
        <v>21229</v>
      </c>
      <c r="F1835" s="2" t="s">
        <v>37</v>
      </c>
      <c r="G1835" s="2">
        <v>0.06</v>
      </c>
      <c r="H1835" s="2">
        <v>218.08</v>
      </c>
      <c r="I1835" s="2">
        <v>18.059999999999999</v>
      </c>
      <c r="J1835" s="2">
        <v>3206</v>
      </c>
      <c r="K1835" s="7" t="str">
        <f>IF(COUNTIF(Table1[Customer ID],Table1[[#This Row],[Customer ID]])&gt;1,"Repeat Customer","One-Time Customer")</f>
        <v>Repeat Customer</v>
      </c>
      <c r="L1835" s="2" t="s">
        <v>2877</v>
      </c>
      <c r="M1835" s="2" t="s">
        <v>27</v>
      </c>
      <c r="N1835" s="2" t="s">
        <v>114</v>
      </c>
      <c r="O1835" s="2" t="s">
        <v>41</v>
      </c>
      <c r="P1835" s="2" t="s">
        <v>42</v>
      </c>
      <c r="Q1835" s="2" t="s">
        <v>236</v>
      </c>
      <c r="R1835" s="2" t="s">
        <v>1499</v>
      </c>
      <c r="S1835" s="2">
        <v>0.56999999999999995</v>
      </c>
      <c r="T1835" s="7">
        <f>Table1[[#This Row],[Profit]]/Table1[[#This Row],[Sales]]</f>
        <v>0.65126871838281231</v>
      </c>
      <c r="U1835" s="2" t="s">
        <v>33</v>
      </c>
      <c r="V1835" s="2" t="s">
        <v>34</v>
      </c>
      <c r="W1835" s="2" t="s">
        <v>1741</v>
      </c>
      <c r="X1835" s="2" t="s">
        <v>2878</v>
      </c>
      <c r="Y1835" s="2">
        <v>83301</v>
      </c>
      <c r="Z1835" s="10">
        <v>42145</v>
      </c>
      <c r="AA1835" s="14" t="str">
        <f>TEXT(Table1[[#This Row],[Order Date]],"mmmm")</f>
        <v>May</v>
      </c>
      <c r="AB1835" s="8" t="str">
        <f>TEXT(Table1[[#This Row],[Order Date]],"yyyy")</f>
        <v>2015</v>
      </c>
      <c r="AC1835" s="10">
        <v>42147</v>
      </c>
      <c r="AD1835" s="2">
        <v>969.42</v>
      </c>
      <c r="AE1835" s="2">
        <v>7</v>
      </c>
      <c r="AF1835" s="2">
        <v>1488.51</v>
      </c>
      <c r="AG1835" s="2">
        <v>87934</v>
      </c>
      <c r="AH1835" s="7" t="str">
        <f>IF(COUNTIF(Returns!$A$2:$A$1635,Orders!AG1835)&gt;0,"Returned","Not Returned")</f>
        <v>Not Returned</v>
      </c>
    </row>
    <row r="1836" spans="5:34" ht="12.75" customHeight="1" thickTop="1" thickBot="1">
      <c r="E1836" s="11">
        <v>20156</v>
      </c>
      <c r="F1836" s="12" t="s">
        <v>37</v>
      </c>
      <c r="G1836" s="12">
        <v>0.05</v>
      </c>
      <c r="H1836" s="12">
        <v>35.44</v>
      </c>
      <c r="I1836" s="12">
        <v>5.09</v>
      </c>
      <c r="J1836" s="12">
        <v>3206</v>
      </c>
      <c r="K1836" s="7" t="str">
        <f>IF(COUNTIF(Table1[Customer ID],Table1[[#This Row],[Customer ID]])&gt;1,"Repeat Customer","One-Time Customer")</f>
        <v>Repeat Customer</v>
      </c>
      <c r="L1836" s="12" t="s">
        <v>2877</v>
      </c>
      <c r="M1836" s="12" t="s">
        <v>49</v>
      </c>
      <c r="N1836" s="12" t="s">
        <v>114</v>
      </c>
      <c r="O1836" s="12" t="s">
        <v>29</v>
      </c>
      <c r="P1836" s="12" t="s">
        <v>93</v>
      </c>
      <c r="Q1836" s="12" t="s">
        <v>59</v>
      </c>
      <c r="R1836" s="12" t="s">
        <v>2777</v>
      </c>
      <c r="S1836" s="12">
        <v>0.38</v>
      </c>
      <c r="T1836" s="7">
        <f>Table1[[#This Row],[Profit]]/Table1[[#This Row],[Sales]]</f>
        <v>0.69</v>
      </c>
      <c r="U1836" s="12" t="s">
        <v>33</v>
      </c>
      <c r="V1836" s="12" t="s">
        <v>34</v>
      </c>
      <c r="W1836" s="12" t="s">
        <v>1741</v>
      </c>
      <c r="X1836" s="12" t="s">
        <v>2878</v>
      </c>
      <c r="Y1836" s="12">
        <v>83301</v>
      </c>
      <c r="Z1836" s="13">
        <v>42152</v>
      </c>
      <c r="AA1836" s="14" t="str">
        <f>TEXT(Table1[[#This Row],[Order Date]],"mmmm")</f>
        <v>May</v>
      </c>
      <c r="AB1836" s="8" t="str">
        <f>TEXT(Table1[[#This Row],[Order Date]],"yyyy")</f>
        <v>2015</v>
      </c>
      <c r="AC1836" s="13">
        <v>42153</v>
      </c>
      <c r="AD1836" s="12">
        <v>553.33169999999996</v>
      </c>
      <c r="AE1836" s="12">
        <v>23</v>
      </c>
      <c r="AF1836" s="12">
        <v>801.93</v>
      </c>
      <c r="AG1836" s="12">
        <v>87935</v>
      </c>
      <c r="AH1836" s="7" t="str">
        <f>IF(COUNTIF(Returns!$A$2:$A$1635,Orders!AG1836)&gt;0,"Returned","Not Returned")</f>
        <v>Not Returned</v>
      </c>
    </row>
    <row r="1837" spans="5:34" ht="12.75" customHeight="1" thickTop="1" thickBot="1">
      <c r="E1837" s="9">
        <v>24637</v>
      </c>
      <c r="F1837" s="2" t="s">
        <v>47</v>
      </c>
      <c r="G1837" s="2">
        <v>0.03</v>
      </c>
      <c r="H1837" s="2">
        <v>4.9800000000000004</v>
      </c>
      <c r="I1837" s="2">
        <v>4.62</v>
      </c>
      <c r="J1837" s="2">
        <v>3209</v>
      </c>
      <c r="K1837" s="7" t="str">
        <f>IF(COUNTIF(Table1[Customer ID],Table1[[#This Row],[Customer ID]])&gt;1,"Repeat Customer","One-Time Customer")</f>
        <v>One-Time Customer</v>
      </c>
      <c r="L1837" s="2" t="s">
        <v>2879</v>
      </c>
      <c r="M1837" s="2" t="s">
        <v>27</v>
      </c>
      <c r="N1837" s="2" t="s">
        <v>28</v>
      </c>
      <c r="O1837" s="2" t="s">
        <v>77</v>
      </c>
      <c r="P1837" s="2" t="s">
        <v>180</v>
      </c>
      <c r="Q1837" s="2" t="s">
        <v>51</v>
      </c>
      <c r="R1837" s="2" t="s">
        <v>411</v>
      </c>
      <c r="S1837" s="2">
        <v>0.64</v>
      </c>
      <c r="T1837" s="7">
        <f>Table1[[#This Row],[Profit]]/Table1[[#This Row],[Sales]]</f>
        <v>-0.68829113924050633</v>
      </c>
      <c r="U1837" s="2" t="s">
        <v>33</v>
      </c>
      <c r="V1837" s="2" t="s">
        <v>34</v>
      </c>
      <c r="W1837" s="2" t="s">
        <v>45</v>
      </c>
      <c r="X1837" s="2" t="s">
        <v>2880</v>
      </c>
      <c r="Y1837" s="2">
        <v>90210</v>
      </c>
      <c r="Z1837" s="10">
        <v>42183</v>
      </c>
      <c r="AA1837" s="14" t="str">
        <f>TEXT(Table1[[#This Row],[Order Date]],"mmmm")</f>
        <v>June</v>
      </c>
      <c r="AB1837" s="8" t="str">
        <f>TEXT(Table1[[#This Row],[Order Date]],"yyyy")</f>
        <v>2015</v>
      </c>
      <c r="AC1837" s="10">
        <v>42184</v>
      </c>
      <c r="AD1837" s="2">
        <v>-30.45</v>
      </c>
      <c r="AE1837" s="2">
        <v>8</v>
      </c>
      <c r="AF1837" s="2">
        <v>44.24</v>
      </c>
      <c r="AG1837" s="2">
        <v>90739</v>
      </c>
      <c r="AH1837" s="7" t="str">
        <f>IF(COUNTIF(Returns!$A$2:$A$1635,Orders!AG1837)&gt;0,"Returned","Not Returned")</f>
        <v>Not Returned</v>
      </c>
    </row>
    <row r="1838" spans="5:34" ht="12.75" customHeight="1" thickTop="1" thickBot="1">
      <c r="E1838" s="11">
        <v>22804</v>
      </c>
      <c r="F1838" s="12" t="s">
        <v>25</v>
      </c>
      <c r="G1838" s="12">
        <v>0.1</v>
      </c>
      <c r="H1838" s="12">
        <v>7.31</v>
      </c>
      <c r="I1838" s="12">
        <v>0.49</v>
      </c>
      <c r="J1838" s="12">
        <v>3211</v>
      </c>
      <c r="K1838" s="7" t="str">
        <f>IF(COUNTIF(Table1[Customer ID],Table1[[#This Row],[Customer ID]])&gt;1,"Repeat Customer","One-Time Customer")</f>
        <v>Repeat Customer</v>
      </c>
      <c r="L1838" s="12" t="s">
        <v>2881</v>
      </c>
      <c r="M1838" s="12" t="s">
        <v>49</v>
      </c>
      <c r="N1838" s="12" t="s">
        <v>28</v>
      </c>
      <c r="O1838" s="12" t="s">
        <v>29</v>
      </c>
      <c r="P1838" s="12" t="s">
        <v>134</v>
      </c>
      <c r="Q1838" s="12" t="s">
        <v>59</v>
      </c>
      <c r="R1838" s="12" t="s">
        <v>1071</v>
      </c>
      <c r="S1838" s="12">
        <v>0.38</v>
      </c>
      <c r="T1838" s="7">
        <f>Table1[[#This Row],[Profit]]/Table1[[#This Row],[Sales]]</f>
        <v>0.69</v>
      </c>
      <c r="U1838" s="12" t="s">
        <v>33</v>
      </c>
      <c r="V1838" s="12" t="s">
        <v>61</v>
      </c>
      <c r="W1838" s="12" t="s">
        <v>178</v>
      </c>
      <c r="X1838" s="12" t="s">
        <v>2882</v>
      </c>
      <c r="Y1838" s="12">
        <v>60101</v>
      </c>
      <c r="Z1838" s="13">
        <v>42050</v>
      </c>
      <c r="AA1838" s="14" t="str">
        <f>TEXT(Table1[[#This Row],[Order Date]],"mmmm")</f>
        <v>February</v>
      </c>
      <c r="AB1838" s="8" t="str">
        <f>TEXT(Table1[[#This Row],[Order Date]],"yyyy")</f>
        <v>2015</v>
      </c>
      <c r="AC1838" s="13">
        <v>42051</v>
      </c>
      <c r="AD1838" s="12">
        <v>55.020599999999995</v>
      </c>
      <c r="AE1838" s="12">
        <v>12</v>
      </c>
      <c r="AF1838" s="12">
        <v>79.739999999999995</v>
      </c>
      <c r="AG1838" s="12">
        <v>91522</v>
      </c>
      <c r="AH1838" s="7" t="str">
        <f>IF(COUNTIF(Returns!$A$2:$A$1635,Orders!AG1838)&gt;0,"Returned","Not Returned")</f>
        <v>Not Returned</v>
      </c>
    </row>
    <row r="1839" spans="5:34" ht="12.75" customHeight="1" thickTop="1" thickBot="1">
      <c r="E1839" s="9">
        <v>22805</v>
      </c>
      <c r="F1839" s="2" t="s">
        <v>25</v>
      </c>
      <c r="G1839" s="2">
        <v>0.1</v>
      </c>
      <c r="H1839" s="2">
        <v>20.99</v>
      </c>
      <c r="I1839" s="2">
        <v>2.5</v>
      </c>
      <c r="J1839" s="2">
        <v>3211</v>
      </c>
      <c r="K1839" s="7" t="str">
        <f>IF(COUNTIF(Table1[Customer ID],Table1[[#This Row],[Customer ID]])&gt;1,"Repeat Customer","One-Time Customer")</f>
        <v>Repeat Customer</v>
      </c>
      <c r="L1839" s="2" t="s">
        <v>2881</v>
      </c>
      <c r="M1839" s="2" t="s">
        <v>49</v>
      </c>
      <c r="N1839" s="2" t="s">
        <v>28</v>
      </c>
      <c r="O1839" s="2" t="s">
        <v>77</v>
      </c>
      <c r="P1839" s="2" t="s">
        <v>78</v>
      </c>
      <c r="Q1839" s="2" t="s">
        <v>31</v>
      </c>
      <c r="R1839" s="2" t="s">
        <v>1170</v>
      </c>
      <c r="S1839" s="2">
        <v>0.81</v>
      </c>
      <c r="T1839" s="7">
        <f>Table1[[#This Row],[Profit]]/Table1[[#This Row],[Sales]]</f>
        <v>-0.11123720219136196</v>
      </c>
      <c r="U1839" s="2" t="s">
        <v>33</v>
      </c>
      <c r="V1839" s="2" t="s">
        <v>61</v>
      </c>
      <c r="W1839" s="2" t="s">
        <v>178</v>
      </c>
      <c r="X1839" s="2" t="s">
        <v>2882</v>
      </c>
      <c r="Y1839" s="2">
        <v>60101</v>
      </c>
      <c r="Z1839" s="10">
        <v>42050</v>
      </c>
      <c r="AA1839" s="14" t="str">
        <f>TEXT(Table1[[#This Row],[Order Date]],"mmmm")</f>
        <v>February</v>
      </c>
      <c r="AB1839" s="8" t="str">
        <f>TEXT(Table1[[#This Row],[Order Date]],"yyyy")</f>
        <v>2015</v>
      </c>
      <c r="AC1839" s="10">
        <v>42051</v>
      </c>
      <c r="AD1839" s="2">
        <v>-43.65504</v>
      </c>
      <c r="AE1839" s="2">
        <v>23</v>
      </c>
      <c r="AF1839" s="2">
        <v>392.45</v>
      </c>
      <c r="AG1839" s="2">
        <v>91522</v>
      </c>
      <c r="AH1839" s="7" t="str">
        <f>IF(COUNTIF(Returns!$A$2:$A$1635,Orders!AG1839)&gt;0,"Returned","Not Returned")</f>
        <v>Not Returned</v>
      </c>
    </row>
    <row r="1840" spans="5:34" ht="12.75" customHeight="1" thickTop="1" thickBot="1">
      <c r="E1840" s="11">
        <v>23736</v>
      </c>
      <c r="F1840" s="12" t="s">
        <v>37</v>
      </c>
      <c r="G1840" s="12">
        <v>0.03</v>
      </c>
      <c r="H1840" s="12">
        <v>6.68</v>
      </c>
      <c r="I1840" s="12">
        <v>1.5</v>
      </c>
      <c r="J1840" s="12">
        <v>3221</v>
      </c>
      <c r="K1840" s="7" t="str">
        <f>IF(COUNTIF(Table1[Customer ID],Table1[[#This Row],[Customer ID]])&gt;1,"Repeat Customer","One-Time Customer")</f>
        <v>One-Time Customer</v>
      </c>
      <c r="L1840" s="12" t="s">
        <v>2883</v>
      </c>
      <c r="M1840" s="12" t="s">
        <v>49</v>
      </c>
      <c r="N1840" s="12" t="s">
        <v>28</v>
      </c>
      <c r="O1840" s="12" t="s">
        <v>29</v>
      </c>
      <c r="P1840" s="12" t="s">
        <v>30</v>
      </c>
      <c r="Q1840" s="12" t="s">
        <v>31</v>
      </c>
      <c r="R1840" s="12" t="s">
        <v>2023</v>
      </c>
      <c r="S1840" s="12">
        <v>0.48</v>
      </c>
      <c r="T1840" s="7">
        <f>Table1[[#This Row],[Profit]]/Table1[[#This Row],[Sales]]</f>
        <v>-11.947516556291392</v>
      </c>
      <c r="U1840" s="12" t="s">
        <v>33</v>
      </c>
      <c r="V1840" s="12" t="s">
        <v>136</v>
      </c>
      <c r="W1840" s="12" t="s">
        <v>362</v>
      </c>
      <c r="X1840" s="12" t="s">
        <v>2884</v>
      </c>
      <c r="Y1840" s="12">
        <v>33322</v>
      </c>
      <c r="Z1840" s="13">
        <v>42106</v>
      </c>
      <c r="AA1840" s="14" t="str">
        <f>TEXT(Table1[[#This Row],[Order Date]],"mmmm")</f>
        <v>April</v>
      </c>
      <c r="AB1840" s="8" t="str">
        <f>TEXT(Table1[[#This Row],[Order Date]],"yyyy")</f>
        <v>2015</v>
      </c>
      <c r="AC1840" s="13">
        <v>42107</v>
      </c>
      <c r="AD1840" s="12">
        <v>-577.30400000000009</v>
      </c>
      <c r="AE1840" s="12">
        <v>7</v>
      </c>
      <c r="AF1840" s="12">
        <v>48.32</v>
      </c>
      <c r="AG1840" s="12">
        <v>90815</v>
      </c>
      <c r="AH1840" s="7" t="str">
        <f>IF(COUNTIF(Returns!$A$2:$A$1635,Orders!AG1840)&gt;0,"Returned","Not Returned")</f>
        <v>Not Returned</v>
      </c>
    </row>
    <row r="1841" spans="5:34" ht="12.75" customHeight="1" thickTop="1" thickBot="1">
      <c r="E1841" s="9">
        <v>25605</v>
      </c>
      <c r="F1841" s="2" t="s">
        <v>25</v>
      </c>
      <c r="G1841" s="2">
        <v>0.04</v>
      </c>
      <c r="H1841" s="2">
        <v>39.479999999999997</v>
      </c>
      <c r="I1841" s="2">
        <v>1.99</v>
      </c>
      <c r="J1841" s="2">
        <v>3222</v>
      </c>
      <c r="K1841" s="7" t="str">
        <f>IF(COUNTIF(Table1[Customer ID],Table1[[#This Row],[Customer ID]])&gt;1,"Repeat Customer","One-Time Customer")</f>
        <v>Repeat Customer</v>
      </c>
      <c r="L1841" s="2" t="s">
        <v>2885</v>
      </c>
      <c r="M1841" s="2" t="s">
        <v>27</v>
      </c>
      <c r="N1841" s="2" t="s">
        <v>28</v>
      </c>
      <c r="O1841" s="2" t="s">
        <v>77</v>
      </c>
      <c r="P1841" s="2" t="s">
        <v>180</v>
      </c>
      <c r="Q1841" s="2" t="s">
        <v>51</v>
      </c>
      <c r="R1841" s="2" t="s">
        <v>705</v>
      </c>
      <c r="S1841" s="2">
        <v>0.54</v>
      </c>
      <c r="T1841" s="7">
        <f>Table1[[#This Row],[Profit]]/Table1[[#This Row],[Sales]]</f>
        <v>-4.6227312138728331</v>
      </c>
      <c r="U1841" s="2" t="s">
        <v>33</v>
      </c>
      <c r="V1841" s="2" t="s">
        <v>136</v>
      </c>
      <c r="W1841" s="2" t="s">
        <v>362</v>
      </c>
      <c r="X1841" s="2" t="s">
        <v>2886</v>
      </c>
      <c r="Y1841" s="2">
        <v>32303</v>
      </c>
      <c r="Z1841" s="10">
        <v>42082</v>
      </c>
      <c r="AA1841" s="14" t="str">
        <f>TEXT(Table1[[#This Row],[Order Date]],"mmmm")</f>
        <v>March</v>
      </c>
      <c r="AB1841" s="8" t="str">
        <f>TEXT(Table1[[#This Row],[Order Date]],"yyyy")</f>
        <v>2015</v>
      </c>
      <c r="AC1841" s="10">
        <v>42082</v>
      </c>
      <c r="AD1841" s="2">
        <v>-1535.4864000000002</v>
      </c>
      <c r="AE1841" s="2">
        <v>8</v>
      </c>
      <c r="AF1841" s="2">
        <v>332.16</v>
      </c>
      <c r="AG1841" s="2">
        <v>90814</v>
      </c>
      <c r="AH1841" s="7" t="str">
        <f>IF(COUNTIF(Returns!$A$2:$A$1635,Orders!AG1841)&gt;0,"Returned","Not Returned")</f>
        <v>Not Returned</v>
      </c>
    </row>
    <row r="1842" spans="5:34" ht="12.75" customHeight="1" thickTop="1" thickBot="1">
      <c r="E1842" s="11">
        <v>25606</v>
      </c>
      <c r="F1842" s="12" t="s">
        <v>25</v>
      </c>
      <c r="G1842" s="12">
        <v>0</v>
      </c>
      <c r="H1842" s="12">
        <v>8.1199999999999992</v>
      </c>
      <c r="I1842" s="12">
        <v>2.83</v>
      </c>
      <c r="J1842" s="12">
        <v>3222</v>
      </c>
      <c r="K1842" s="7" t="str">
        <f>IF(COUNTIF(Table1[Customer ID],Table1[[#This Row],[Customer ID]])&gt;1,"Repeat Customer","One-Time Customer")</f>
        <v>Repeat Customer</v>
      </c>
      <c r="L1842" s="12" t="s">
        <v>2885</v>
      </c>
      <c r="M1842" s="12" t="s">
        <v>49</v>
      </c>
      <c r="N1842" s="12" t="s">
        <v>28</v>
      </c>
      <c r="O1842" s="12" t="s">
        <v>77</v>
      </c>
      <c r="P1842" s="12" t="s">
        <v>180</v>
      </c>
      <c r="Q1842" s="12" t="s">
        <v>51</v>
      </c>
      <c r="R1842" s="12" t="s">
        <v>827</v>
      </c>
      <c r="S1842" s="12">
        <v>0.77</v>
      </c>
      <c r="T1842" s="7">
        <f>Table1[[#This Row],[Profit]]/Table1[[#This Row],[Sales]]</f>
        <v>-1.0792575531770763</v>
      </c>
      <c r="U1842" s="12" t="s">
        <v>33</v>
      </c>
      <c r="V1842" s="12" t="s">
        <v>136</v>
      </c>
      <c r="W1842" s="12" t="s">
        <v>362</v>
      </c>
      <c r="X1842" s="12" t="s">
        <v>2886</v>
      </c>
      <c r="Y1842" s="12">
        <v>32303</v>
      </c>
      <c r="Z1842" s="13">
        <v>42082</v>
      </c>
      <c r="AA1842" s="14" t="str">
        <f>TEXT(Table1[[#This Row],[Order Date]],"mmmm")</f>
        <v>March</v>
      </c>
      <c r="AB1842" s="8" t="str">
        <f>TEXT(Table1[[#This Row],[Order Date]],"yyyy")</f>
        <v>2015</v>
      </c>
      <c r="AC1842" s="13">
        <v>42083</v>
      </c>
      <c r="AD1842" s="12">
        <v>-159.32</v>
      </c>
      <c r="AE1842" s="12">
        <v>17</v>
      </c>
      <c r="AF1842" s="12">
        <v>147.62</v>
      </c>
      <c r="AG1842" s="12">
        <v>90814</v>
      </c>
      <c r="AH1842" s="7" t="str">
        <f>IF(COUNTIF(Returns!$A$2:$A$1635,Orders!AG1842)&gt;0,"Returned","Not Returned")</f>
        <v>Not Returned</v>
      </c>
    </row>
    <row r="1843" spans="5:34" ht="12.75" customHeight="1" thickTop="1" thickBot="1">
      <c r="E1843" s="9">
        <v>19517</v>
      </c>
      <c r="F1843" s="2" t="s">
        <v>47</v>
      </c>
      <c r="G1843" s="2">
        <v>0.06</v>
      </c>
      <c r="H1843" s="2">
        <v>60.98</v>
      </c>
      <c r="I1843" s="2">
        <v>30</v>
      </c>
      <c r="J1843" s="2">
        <v>3224</v>
      </c>
      <c r="K1843" s="7" t="str">
        <f>IF(COUNTIF(Table1[Customer ID],Table1[[#This Row],[Customer ID]])&gt;1,"Repeat Customer","One-Time Customer")</f>
        <v>One-Time Customer</v>
      </c>
      <c r="L1843" s="2" t="s">
        <v>2887</v>
      </c>
      <c r="M1843" s="2" t="s">
        <v>39</v>
      </c>
      <c r="N1843" s="2" t="s">
        <v>58</v>
      </c>
      <c r="O1843" s="2" t="s">
        <v>41</v>
      </c>
      <c r="P1843" s="2" t="s">
        <v>42</v>
      </c>
      <c r="Q1843" s="2" t="s">
        <v>43</v>
      </c>
      <c r="R1843" s="2" t="s">
        <v>2888</v>
      </c>
      <c r="S1843" s="2">
        <v>0.7</v>
      </c>
      <c r="T1843" s="7">
        <f>Table1[[#This Row],[Profit]]/Table1[[#This Row],[Sales]]</f>
        <v>-0.5884670373312153</v>
      </c>
      <c r="U1843" s="2" t="s">
        <v>33</v>
      </c>
      <c r="V1843" s="2" t="s">
        <v>136</v>
      </c>
      <c r="W1843" s="2" t="s">
        <v>244</v>
      </c>
      <c r="X1843" s="2" t="s">
        <v>2889</v>
      </c>
      <c r="Y1843" s="2">
        <v>37066</v>
      </c>
      <c r="Z1843" s="10">
        <v>42095</v>
      </c>
      <c r="AA1843" s="14" t="str">
        <f>TEXT(Table1[[#This Row],[Order Date]],"mmmm")</f>
        <v>April</v>
      </c>
      <c r="AB1843" s="8" t="str">
        <f>TEXT(Table1[[#This Row],[Order Date]],"yyyy")</f>
        <v>2015</v>
      </c>
      <c r="AC1843" s="10">
        <v>42096</v>
      </c>
      <c r="AD1843" s="2">
        <v>-74.088000000000008</v>
      </c>
      <c r="AE1843" s="2">
        <v>2</v>
      </c>
      <c r="AF1843" s="2">
        <v>125.9</v>
      </c>
      <c r="AG1843" s="2">
        <v>86508</v>
      </c>
      <c r="AH1843" s="7" t="str">
        <f>IF(COUNTIF(Returns!$A$2:$A$1635,Orders!AG1843)&gt;0,"Returned","Not Returned")</f>
        <v>Not Returned</v>
      </c>
    </row>
    <row r="1844" spans="5:34" ht="12.75" customHeight="1" thickTop="1" thickBot="1">
      <c r="E1844" s="11">
        <v>22291</v>
      </c>
      <c r="F1844" s="12" t="s">
        <v>37</v>
      </c>
      <c r="G1844" s="12">
        <v>0.1</v>
      </c>
      <c r="H1844" s="12">
        <v>208.16</v>
      </c>
      <c r="I1844" s="12">
        <v>68.02</v>
      </c>
      <c r="J1844" s="12">
        <v>3225</v>
      </c>
      <c r="K1844" s="7" t="str">
        <f>IF(COUNTIF(Table1[Customer ID],Table1[[#This Row],[Customer ID]])&gt;1,"Repeat Customer","One-Time Customer")</f>
        <v>One-Time Customer</v>
      </c>
      <c r="L1844" s="12" t="s">
        <v>2890</v>
      </c>
      <c r="M1844" s="12" t="s">
        <v>39</v>
      </c>
      <c r="N1844" s="12" t="s">
        <v>58</v>
      </c>
      <c r="O1844" s="12" t="s">
        <v>29</v>
      </c>
      <c r="P1844" s="12" t="s">
        <v>257</v>
      </c>
      <c r="Q1844" s="12" t="s">
        <v>43</v>
      </c>
      <c r="R1844" s="12" t="s">
        <v>2891</v>
      </c>
      <c r="S1844" s="12">
        <v>0.57999999999999996</v>
      </c>
      <c r="T1844" s="7">
        <f>Table1[[#This Row],[Profit]]/Table1[[#This Row],[Sales]]</f>
        <v>-0.17887644541564235</v>
      </c>
      <c r="U1844" s="12" t="s">
        <v>33</v>
      </c>
      <c r="V1844" s="12" t="s">
        <v>136</v>
      </c>
      <c r="W1844" s="12" t="s">
        <v>244</v>
      </c>
      <c r="X1844" s="12" t="s">
        <v>2892</v>
      </c>
      <c r="Y1844" s="12">
        <v>38138</v>
      </c>
      <c r="Z1844" s="13">
        <v>42018</v>
      </c>
      <c r="AA1844" s="14" t="str">
        <f>TEXT(Table1[[#This Row],[Order Date]],"mmmm")</f>
        <v>January</v>
      </c>
      <c r="AB1844" s="8" t="str">
        <f>TEXT(Table1[[#This Row],[Order Date]],"yyyy")</f>
        <v>2015</v>
      </c>
      <c r="AC1844" s="13">
        <v>42018</v>
      </c>
      <c r="AD1844" s="12">
        <v>-137.52199999999999</v>
      </c>
      <c r="AE1844" s="12">
        <v>4</v>
      </c>
      <c r="AF1844" s="12">
        <v>768.81</v>
      </c>
      <c r="AG1844" s="12">
        <v>86507</v>
      </c>
      <c r="AH1844" s="7" t="str">
        <f>IF(COUNTIF(Returns!$A$2:$A$1635,Orders!AG1844)&gt;0,"Returned","Not Returned")</f>
        <v>Not Returned</v>
      </c>
    </row>
    <row r="1845" spans="5:34" ht="12.75" customHeight="1" thickTop="1" thickBot="1">
      <c r="E1845" s="9">
        <v>22292</v>
      </c>
      <c r="F1845" s="2" t="s">
        <v>37</v>
      </c>
      <c r="G1845" s="2">
        <v>7.0000000000000007E-2</v>
      </c>
      <c r="H1845" s="2">
        <v>90.48</v>
      </c>
      <c r="I1845" s="2">
        <v>19.989999999999998</v>
      </c>
      <c r="J1845" s="2">
        <v>3226</v>
      </c>
      <c r="K1845" s="7" t="str">
        <f>IF(COUNTIF(Table1[Customer ID],Table1[[#This Row],[Customer ID]])&gt;1,"Repeat Customer","One-Time Customer")</f>
        <v>Repeat Customer</v>
      </c>
      <c r="L1845" s="2" t="s">
        <v>2893</v>
      </c>
      <c r="M1845" s="2" t="s">
        <v>49</v>
      </c>
      <c r="N1845" s="2" t="s">
        <v>58</v>
      </c>
      <c r="O1845" s="2" t="s">
        <v>29</v>
      </c>
      <c r="P1845" s="2" t="s">
        <v>69</v>
      </c>
      <c r="Q1845" s="2" t="s">
        <v>59</v>
      </c>
      <c r="R1845" s="2" t="s">
        <v>1840</v>
      </c>
      <c r="S1845" s="2">
        <v>0.4</v>
      </c>
      <c r="T1845" s="7">
        <f>Table1[[#This Row],[Profit]]/Table1[[#This Row],[Sales]]</f>
        <v>-6.4430994056382571E-2</v>
      </c>
      <c r="U1845" s="2" t="s">
        <v>33</v>
      </c>
      <c r="V1845" s="2" t="s">
        <v>136</v>
      </c>
      <c r="W1845" s="2" t="s">
        <v>244</v>
      </c>
      <c r="X1845" s="2" t="s">
        <v>2894</v>
      </c>
      <c r="Y1845" s="2">
        <v>37075</v>
      </c>
      <c r="Z1845" s="10">
        <v>42018</v>
      </c>
      <c r="AA1845" s="14" t="str">
        <f>TEXT(Table1[[#This Row],[Order Date]],"mmmm")</f>
        <v>January</v>
      </c>
      <c r="AB1845" s="8" t="str">
        <f>TEXT(Table1[[#This Row],[Order Date]],"yyyy")</f>
        <v>2015</v>
      </c>
      <c r="AC1845" s="10">
        <v>42019</v>
      </c>
      <c r="AD1845" s="2">
        <v>-11.815999999999999</v>
      </c>
      <c r="AE1845" s="2">
        <v>2</v>
      </c>
      <c r="AF1845" s="2">
        <v>183.39</v>
      </c>
      <c r="AG1845" s="2">
        <v>86507</v>
      </c>
      <c r="AH1845" s="7" t="str">
        <f>IF(COUNTIF(Returns!$A$2:$A$1635,Orders!AG1845)&gt;0,"Returned","Not Returned")</f>
        <v>Not Returned</v>
      </c>
    </row>
    <row r="1846" spans="5:34" ht="12.75" customHeight="1" thickTop="1" thickBot="1">
      <c r="E1846" s="11">
        <v>22293</v>
      </c>
      <c r="F1846" s="12" t="s">
        <v>37</v>
      </c>
      <c r="G1846" s="12">
        <v>0.01</v>
      </c>
      <c r="H1846" s="12">
        <v>9.48</v>
      </c>
      <c r="I1846" s="12">
        <v>7.29</v>
      </c>
      <c r="J1846" s="12">
        <v>3226</v>
      </c>
      <c r="K1846" s="7" t="str">
        <f>IF(COUNTIF(Table1[Customer ID],Table1[[#This Row],[Customer ID]])&gt;1,"Repeat Customer","One-Time Customer")</f>
        <v>Repeat Customer</v>
      </c>
      <c r="L1846" s="12" t="s">
        <v>2893</v>
      </c>
      <c r="M1846" s="12" t="s">
        <v>27</v>
      </c>
      <c r="N1846" s="12" t="s">
        <v>58</v>
      </c>
      <c r="O1846" s="12" t="s">
        <v>41</v>
      </c>
      <c r="P1846" s="12" t="s">
        <v>50</v>
      </c>
      <c r="Q1846" s="12" t="s">
        <v>51</v>
      </c>
      <c r="R1846" s="12" t="s">
        <v>52</v>
      </c>
      <c r="S1846" s="12">
        <v>0.45</v>
      </c>
      <c r="T1846" s="7">
        <f>Table1[[#This Row],[Profit]]/Table1[[#This Row],[Sales]]</f>
        <v>18.521999999999998</v>
      </c>
      <c r="U1846" s="12" t="s">
        <v>33</v>
      </c>
      <c r="V1846" s="12" t="s">
        <v>136</v>
      </c>
      <c r="W1846" s="12" t="s">
        <v>244</v>
      </c>
      <c r="X1846" s="12" t="s">
        <v>2894</v>
      </c>
      <c r="Y1846" s="12">
        <v>37075</v>
      </c>
      <c r="Z1846" s="13">
        <v>42018</v>
      </c>
      <c r="AA1846" s="14" t="str">
        <f>TEXT(Table1[[#This Row],[Order Date]],"mmmm")</f>
        <v>January</v>
      </c>
      <c r="AB1846" s="8" t="str">
        <f>TEXT(Table1[[#This Row],[Order Date]],"yyyy")</f>
        <v>2015</v>
      </c>
      <c r="AC1846" s="13">
        <v>42020</v>
      </c>
      <c r="AD1846" s="12">
        <v>238.93379999999999</v>
      </c>
      <c r="AE1846" s="12">
        <v>1</v>
      </c>
      <c r="AF1846" s="12">
        <v>12.9</v>
      </c>
      <c r="AG1846" s="12">
        <v>86507</v>
      </c>
      <c r="AH1846" s="7" t="str">
        <f>IF(COUNTIF(Returns!$A$2:$A$1635,Orders!AG1846)&gt;0,"Returned","Not Returned")</f>
        <v>Not Returned</v>
      </c>
    </row>
    <row r="1847" spans="5:34" ht="12.75" customHeight="1" thickTop="1" thickBot="1">
      <c r="E1847" s="9">
        <v>22294</v>
      </c>
      <c r="F1847" s="2" t="s">
        <v>37</v>
      </c>
      <c r="G1847" s="2">
        <v>0.02</v>
      </c>
      <c r="H1847" s="2">
        <v>4.28</v>
      </c>
      <c r="I1847" s="2">
        <v>0.94</v>
      </c>
      <c r="J1847" s="2">
        <v>3226</v>
      </c>
      <c r="K1847" s="7" t="str">
        <f>IF(COUNTIF(Table1[Customer ID],Table1[[#This Row],[Customer ID]])&gt;1,"Repeat Customer","One-Time Customer")</f>
        <v>Repeat Customer</v>
      </c>
      <c r="L1847" s="2" t="s">
        <v>2893</v>
      </c>
      <c r="M1847" s="2" t="s">
        <v>49</v>
      </c>
      <c r="N1847" s="2" t="s">
        <v>58</v>
      </c>
      <c r="O1847" s="2" t="s">
        <v>29</v>
      </c>
      <c r="P1847" s="2" t="s">
        <v>30</v>
      </c>
      <c r="Q1847" s="2" t="s">
        <v>31</v>
      </c>
      <c r="R1847" s="2" t="s">
        <v>1647</v>
      </c>
      <c r="S1847" s="2">
        <v>0.56000000000000005</v>
      </c>
      <c r="T1847" s="7">
        <f>Table1[[#This Row],[Profit]]/Table1[[#This Row],[Sales]]</f>
        <v>-5.8762437115707096</v>
      </c>
      <c r="U1847" s="2" t="s">
        <v>33</v>
      </c>
      <c r="V1847" s="2" t="s">
        <v>136</v>
      </c>
      <c r="W1847" s="2" t="s">
        <v>244</v>
      </c>
      <c r="X1847" s="2" t="s">
        <v>2894</v>
      </c>
      <c r="Y1847" s="2">
        <v>37075</v>
      </c>
      <c r="Z1847" s="10">
        <v>42018</v>
      </c>
      <c r="AA1847" s="14" t="str">
        <f>TEXT(Table1[[#This Row],[Order Date]],"mmmm")</f>
        <v>January</v>
      </c>
      <c r="AB1847" s="8" t="str">
        <f>TEXT(Table1[[#This Row],[Order Date]],"yyyy")</f>
        <v>2015</v>
      </c>
      <c r="AC1847" s="10">
        <v>42019</v>
      </c>
      <c r="AD1847" s="2">
        <v>-105.126</v>
      </c>
      <c r="AE1847" s="2">
        <v>4</v>
      </c>
      <c r="AF1847" s="2">
        <v>17.89</v>
      </c>
      <c r="AG1847" s="2">
        <v>86507</v>
      </c>
      <c r="AH1847" s="7" t="str">
        <f>IF(COUNTIF(Returns!$A$2:$A$1635,Orders!AG1847)&gt;0,"Returned","Not Returned")</f>
        <v>Not Returned</v>
      </c>
    </row>
    <row r="1848" spans="5:34" ht="12.75" customHeight="1" thickTop="1" thickBot="1">
      <c r="E1848" s="11">
        <v>24343</v>
      </c>
      <c r="F1848" s="12" t="s">
        <v>56</v>
      </c>
      <c r="G1848" s="12">
        <v>0.06</v>
      </c>
      <c r="H1848" s="12">
        <v>22.24</v>
      </c>
      <c r="I1848" s="12">
        <v>1.99</v>
      </c>
      <c r="J1848" s="12">
        <v>3226</v>
      </c>
      <c r="K1848" s="7" t="str">
        <f>IF(COUNTIF(Table1[Customer ID],Table1[[#This Row],[Customer ID]])&gt;1,"Repeat Customer","One-Time Customer")</f>
        <v>Repeat Customer</v>
      </c>
      <c r="L1848" s="12" t="s">
        <v>2893</v>
      </c>
      <c r="M1848" s="12" t="s">
        <v>49</v>
      </c>
      <c r="N1848" s="12" t="s">
        <v>58</v>
      </c>
      <c r="O1848" s="12" t="s">
        <v>77</v>
      </c>
      <c r="P1848" s="12" t="s">
        <v>180</v>
      </c>
      <c r="Q1848" s="12" t="s">
        <v>51</v>
      </c>
      <c r="R1848" s="12" t="s">
        <v>2895</v>
      </c>
      <c r="S1848" s="12">
        <v>0.43</v>
      </c>
      <c r="T1848" s="7">
        <f>Table1[[#This Row],[Profit]]/Table1[[#This Row],[Sales]]</f>
        <v>0.37278411755510393</v>
      </c>
      <c r="U1848" s="12" t="s">
        <v>33</v>
      </c>
      <c r="V1848" s="12" t="s">
        <v>136</v>
      </c>
      <c r="W1848" s="12" t="s">
        <v>244</v>
      </c>
      <c r="X1848" s="12" t="s">
        <v>2894</v>
      </c>
      <c r="Y1848" s="12">
        <v>37075</v>
      </c>
      <c r="Z1848" s="13">
        <v>42183</v>
      </c>
      <c r="AA1848" s="14" t="str">
        <f>TEXT(Table1[[#This Row],[Order Date]],"mmmm")</f>
        <v>June</v>
      </c>
      <c r="AB1848" s="8" t="str">
        <f>TEXT(Table1[[#This Row],[Order Date]],"yyyy")</f>
        <v>2015</v>
      </c>
      <c r="AC1848" s="13">
        <v>42185</v>
      </c>
      <c r="AD1848" s="12">
        <v>95.387999999999991</v>
      </c>
      <c r="AE1848" s="12">
        <v>12</v>
      </c>
      <c r="AF1848" s="12">
        <v>255.88</v>
      </c>
      <c r="AG1848" s="12">
        <v>86509</v>
      </c>
      <c r="AH1848" s="7" t="str">
        <f>IF(COUNTIF(Returns!$A$2:$A$1635,Orders!AG1848)&gt;0,"Returned","Not Returned")</f>
        <v>Not Returned</v>
      </c>
    </row>
    <row r="1849" spans="5:34" ht="12.75" customHeight="1" thickTop="1" thickBot="1">
      <c r="E1849" s="9">
        <v>18940</v>
      </c>
      <c r="F1849" s="2" t="s">
        <v>37</v>
      </c>
      <c r="G1849" s="2">
        <v>0.01</v>
      </c>
      <c r="H1849" s="2">
        <v>24.95</v>
      </c>
      <c r="I1849" s="2">
        <v>2.99</v>
      </c>
      <c r="J1849" s="2">
        <v>3229</v>
      </c>
      <c r="K1849" s="7" t="str">
        <f>IF(COUNTIF(Table1[Customer ID],Table1[[#This Row],[Customer ID]])&gt;1,"Repeat Customer","One-Time Customer")</f>
        <v>One-Time Customer</v>
      </c>
      <c r="L1849" s="2" t="s">
        <v>2896</v>
      </c>
      <c r="M1849" s="2" t="s">
        <v>49</v>
      </c>
      <c r="N1849" s="2" t="s">
        <v>58</v>
      </c>
      <c r="O1849" s="2" t="s">
        <v>29</v>
      </c>
      <c r="P1849" s="2" t="s">
        <v>109</v>
      </c>
      <c r="Q1849" s="2" t="s">
        <v>59</v>
      </c>
      <c r="R1849" s="2" t="s">
        <v>2897</v>
      </c>
      <c r="S1849" s="2">
        <v>0.39</v>
      </c>
      <c r="T1849" s="7">
        <f>Table1[[#This Row],[Profit]]/Table1[[#This Row],[Sales]]</f>
        <v>0.69</v>
      </c>
      <c r="U1849" s="2" t="s">
        <v>33</v>
      </c>
      <c r="V1849" s="2" t="s">
        <v>61</v>
      </c>
      <c r="W1849" s="2" t="s">
        <v>1858</v>
      </c>
      <c r="X1849" s="2" t="s">
        <v>2898</v>
      </c>
      <c r="Y1849" s="2">
        <v>54880</v>
      </c>
      <c r="Z1849" s="10">
        <v>42025</v>
      </c>
      <c r="AA1849" s="14" t="str">
        <f>TEXT(Table1[[#This Row],[Order Date]],"mmmm")</f>
        <v>January</v>
      </c>
      <c r="AB1849" s="8" t="str">
        <f>TEXT(Table1[[#This Row],[Order Date]],"yyyy")</f>
        <v>2015</v>
      </c>
      <c r="AC1849" s="10">
        <v>42026</v>
      </c>
      <c r="AD1849" s="2">
        <v>261.38579999999996</v>
      </c>
      <c r="AE1849" s="2">
        <v>15</v>
      </c>
      <c r="AF1849" s="2">
        <v>378.82</v>
      </c>
      <c r="AG1849" s="2">
        <v>87435</v>
      </c>
      <c r="AH1849" s="7" t="str">
        <f>IF(COUNTIF(Returns!$A$2:$A$1635,Orders!AG1849)&gt;0,"Returned","Not Returned")</f>
        <v>Not Returned</v>
      </c>
    </row>
    <row r="1850" spans="5:34" ht="12.75" customHeight="1" thickTop="1" thickBot="1">
      <c r="E1850" s="11">
        <v>18941</v>
      </c>
      <c r="F1850" s="12" t="s">
        <v>37</v>
      </c>
      <c r="G1850" s="12">
        <v>0</v>
      </c>
      <c r="H1850" s="12">
        <v>15.98</v>
      </c>
      <c r="I1850" s="12">
        <v>8.99</v>
      </c>
      <c r="J1850" s="12">
        <v>3230</v>
      </c>
      <c r="K1850" s="7" t="str">
        <f>IF(COUNTIF(Table1[Customer ID],Table1[[#This Row],[Customer ID]])&gt;1,"Repeat Customer","One-Time Customer")</f>
        <v>Repeat Customer</v>
      </c>
      <c r="L1850" s="12" t="s">
        <v>2899</v>
      </c>
      <c r="M1850" s="12" t="s">
        <v>49</v>
      </c>
      <c r="N1850" s="12" t="s">
        <v>58</v>
      </c>
      <c r="O1850" s="12" t="s">
        <v>77</v>
      </c>
      <c r="P1850" s="12" t="s">
        <v>180</v>
      </c>
      <c r="Q1850" s="12" t="s">
        <v>51</v>
      </c>
      <c r="R1850" s="12" t="s">
        <v>2900</v>
      </c>
      <c r="S1850" s="12">
        <v>0.64</v>
      </c>
      <c r="T1850" s="7">
        <f>Table1[[#This Row],[Profit]]/Table1[[#This Row],[Sales]]</f>
        <v>-0.89013010908135104</v>
      </c>
      <c r="U1850" s="12" t="s">
        <v>33</v>
      </c>
      <c r="V1850" s="12" t="s">
        <v>61</v>
      </c>
      <c r="W1850" s="12" t="s">
        <v>1858</v>
      </c>
      <c r="X1850" s="12" t="s">
        <v>2901</v>
      </c>
      <c r="Y1850" s="12">
        <v>53186</v>
      </c>
      <c r="Z1850" s="13">
        <v>42025</v>
      </c>
      <c r="AA1850" s="14" t="str">
        <f>TEXT(Table1[[#This Row],[Order Date]],"mmmm")</f>
        <v>January</v>
      </c>
      <c r="AB1850" s="8" t="str">
        <f>TEXT(Table1[[#This Row],[Order Date]],"yyyy")</f>
        <v>2015</v>
      </c>
      <c r="AC1850" s="13">
        <v>42027</v>
      </c>
      <c r="AD1850" s="12">
        <v>-135.46</v>
      </c>
      <c r="AE1850" s="12">
        <v>9</v>
      </c>
      <c r="AF1850" s="12">
        <v>152.18</v>
      </c>
      <c r="AG1850" s="12">
        <v>87435</v>
      </c>
      <c r="AH1850" s="7" t="str">
        <f>IF(COUNTIF(Returns!$A$2:$A$1635,Orders!AG1850)&gt;0,"Returned","Not Returned")</f>
        <v>Not Returned</v>
      </c>
    </row>
    <row r="1851" spans="5:34" ht="12.75" customHeight="1" thickTop="1" thickBot="1">
      <c r="E1851" s="9">
        <v>19062</v>
      </c>
      <c r="F1851" s="2" t="s">
        <v>47</v>
      </c>
      <c r="G1851" s="2">
        <v>0.06</v>
      </c>
      <c r="H1851" s="2">
        <v>4.91</v>
      </c>
      <c r="I1851" s="2">
        <v>5.68</v>
      </c>
      <c r="J1851" s="2">
        <v>3230</v>
      </c>
      <c r="K1851" s="7" t="str">
        <f>IF(COUNTIF(Table1[Customer ID],Table1[[#This Row],[Customer ID]])&gt;1,"Repeat Customer","One-Time Customer")</f>
        <v>Repeat Customer</v>
      </c>
      <c r="L1851" s="2" t="s">
        <v>2899</v>
      </c>
      <c r="M1851" s="2" t="s">
        <v>27</v>
      </c>
      <c r="N1851" s="2" t="s">
        <v>58</v>
      </c>
      <c r="O1851" s="2" t="s">
        <v>29</v>
      </c>
      <c r="P1851" s="2" t="s">
        <v>109</v>
      </c>
      <c r="Q1851" s="2" t="s">
        <v>59</v>
      </c>
      <c r="R1851" s="2" t="s">
        <v>1396</v>
      </c>
      <c r="S1851" s="2">
        <v>0.36</v>
      </c>
      <c r="T1851" s="7">
        <f>Table1[[#This Row],[Profit]]/Table1[[#This Row],[Sales]]</f>
        <v>-0.58801725737613653</v>
      </c>
      <c r="U1851" s="2" t="s">
        <v>33</v>
      </c>
      <c r="V1851" s="2" t="s">
        <v>61</v>
      </c>
      <c r="W1851" s="2" t="s">
        <v>1858</v>
      </c>
      <c r="X1851" s="2" t="s">
        <v>2901</v>
      </c>
      <c r="Y1851" s="2">
        <v>53186</v>
      </c>
      <c r="Z1851" s="10">
        <v>42168</v>
      </c>
      <c r="AA1851" s="14" t="str">
        <f>TEXT(Table1[[#This Row],[Order Date]],"mmmm")</f>
        <v>June</v>
      </c>
      <c r="AB1851" s="8" t="str">
        <f>TEXT(Table1[[#This Row],[Order Date]],"yyyy")</f>
        <v>2015</v>
      </c>
      <c r="AC1851" s="10">
        <v>42168</v>
      </c>
      <c r="AD1851" s="2">
        <v>-31.68825</v>
      </c>
      <c r="AE1851" s="2">
        <v>10</v>
      </c>
      <c r="AF1851" s="2">
        <v>53.89</v>
      </c>
      <c r="AG1851" s="2">
        <v>87436</v>
      </c>
      <c r="AH1851" s="7" t="str">
        <f>IF(COUNTIF(Returns!$A$2:$A$1635,Orders!AG1851)&gt;0,"Returned","Not Returned")</f>
        <v>Not Returned</v>
      </c>
    </row>
    <row r="1852" spans="5:34" ht="12.75" customHeight="1" thickTop="1" thickBot="1">
      <c r="E1852" s="11">
        <v>19063</v>
      </c>
      <c r="F1852" s="12" t="s">
        <v>47</v>
      </c>
      <c r="G1852" s="12">
        <v>7.0000000000000007E-2</v>
      </c>
      <c r="H1852" s="12">
        <v>48.94</v>
      </c>
      <c r="I1852" s="12">
        <v>5.86</v>
      </c>
      <c r="J1852" s="12">
        <v>3230</v>
      </c>
      <c r="K1852" s="7" t="str">
        <f>IF(COUNTIF(Table1[Customer ID],Table1[[#This Row],[Customer ID]])&gt;1,"Repeat Customer","One-Time Customer")</f>
        <v>Repeat Customer</v>
      </c>
      <c r="L1852" s="12" t="s">
        <v>2899</v>
      </c>
      <c r="M1852" s="12" t="s">
        <v>27</v>
      </c>
      <c r="N1852" s="12" t="s">
        <v>58</v>
      </c>
      <c r="O1852" s="12" t="s">
        <v>29</v>
      </c>
      <c r="P1852" s="12" t="s">
        <v>93</v>
      </c>
      <c r="Q1852" s="12" t="s">
        <v>59</v>
      </c>
      <c r="R1852" s="12" t="s">
        <v>2902</v>
      </c>
      <c r="S1852" s="12">
        <v>0.35</v>
      </c>
      <c r="T1852" s="7">
        <f>Table1[[#This Row],[Profit]]/Table1[[#This Row],[Sales]]</f>
        <v>0.69</v>
      </c>
      <c r="U1852" s="12" t="s">
        <v>33</v>
      </c>
      <c r="V1852" s="12" t="s">
        <v>61</v>
      </c>
      <c r="W1852" s="12" t="s">
        <v>1858</v>
      </c>
      <c r="X1852" s="12" t="s">
        <v>2901</v>
      </c>
      <c r="Y1852" s="12">
        <v>53186</v>
      </c>
      <c r="Z1852" s="13">
        <v>42168</v>
      </c>
      <c r="AA1852" s="14" t="str">
        <f>TEXT(Table1[[#This Row],[Order Date]],"mmmm")</f>
        <v>June</v>
      </c>
      <c r="AB1852" s="8" t="str">
        <f>TEXT(Table1[[#This Row],[Order Date]],"yyyy")</f>
        <v>2015</v>
      </c>
      <c r="AC1852" s="13">
        <v>42169</v>
      </c>
      <c r="AD1852" s="12">
        <v>690.70379999999989</v>
      </c>
      <c r="AE1852" s="12">
        <v>21</v>
      </c>
      <c r="AF1852" s="12">
        <v>1001.02</v>
      </c>
      <c r="AG1852" s="12">
        <v>87436</v>
      </c>
      <c r="AH1852" s="7" t="str">
        <f>IF(COUNTIF(Returns!$A$2:$A$1635,Orders!AG1852)&gt;0,"Returned","Not Returned")</f>
        <v>Not Returned</v>
      </c>
    </row>
    <row r="1853" spans="5:34" ht="12.75" customHeight="1" thickTop="1" thickBot="1">
      <c r="E1853" s="9">
        <v>19179</v>
      </c>
      <c r="F1853" s="2" t="s">
        <v>106</v>
      </c>
      <c r="G1853" s="2">
        <v>0.06</v>
      </c>
      <c r="H1853" s="2">
        <v>115.99</v>
      </c>
      <c r="I1853" s="2">
        <v>5.92</v>
      </c>
      <c r="J1853" s="2">
        <v>3238</v>
      </c>
      <c r="K1853" s="7" t="str">
        <f>IF(COUNTIF(Table1[Customer ID],Table1[[#This Row],[Customer ID]])&gt;1,"Repeat Customer","One-Time Customer")</f>
        <v>One-Time Customer</v>
      </c>
      <c r="L1853" s="2" t="s">
        <v>2903</v>
      </c>
      <c r="M1853" s="2" t="s">
        <v>49</v>
      </c>
      <c r="N1853" s="2" t="s">
        <v>28</v>
      </c>
      <c r="O1853" s="2" t="s">
        <v>77</v>
      </c>
      <c r="P1853" s="2" t="s">
        <v>78</v>
      </c>
      <c r="Q1853" s="2" t="s">
        <v>59</v>
      </c>
      <c r="R1853" s="2" t="s">
        <v>1772</v>
      </c>
      <c r="S1853" s="2">
        <v>0.57999999999999996</v>
      </c>
      <c r="T1853" s="7">
        <f>Table1[[#This Row],[Profit]]/Table1[[#This Row],[Sales]]</f>
        <v>-2.6356338993989759E-2</v>
      </c>
      <c r="U1853" s="2" t="s">
        <v>33</v>
      </c>
      <c r="V1853" s="2" t="s">
        <v>34</v>
      </c>
      <c r="W1853" s="2" t="s">
        <v>102</v>
      </c>
      <c r="X1853" s="2" t="s">
        <v>2904</v>
      </c>
      <c r="Y1853" s="2">
        <v>97330</v>
      </c>
      <c r="Z1853" s="10">
        <v>42159</v>
      </c>
      <c r="AA1853" s="14" t="str">
        <f>TEXT(Table1[[#This Row],[Order Date]],"mmmm")</f>
        <v>June</v>
      </c>
      <c r="AB1853" s="8" t="str">
        <f>TEXT(Table1[[#This Row],[Order Date]],"yyyy")</f>
        <v>2015</v>
      </c>
      <c r="AC1853" s="10">
        <v>42161</v>
      </c>
      <c r="AD1853" s="2">
        <v>-13.068000000000001</v>
      </c>
      <c r="AE1853" s="2">
        <v>5</v>
      </c>
      <c r="AF1853" s="2">
        <v>495.82</v>
      </c>
      <c r="AG1853" s="2">
        <v>89564</v>
      </c>
      <c r="AH1853" s="7" t="str">
        <f>IF(COUNTIF(Returns!$A$2:$A$1635,Orders!AG1853)&gt;0,"Returned","Not Returned")</f>
        <v>Not Returned</v>
      </c>
    </row>
    <row r="1854" spans="5:34" ht="12.75" customHeight="1" thickTop="1" thickBot="1">
      <c r="E1854" s="11">
        <v>23084</v>
      </c>
      <c r="F1854" s="12" t="s">
        <v>25</v>
      </c>
      <c r="G1854" s="12">
        <v>0</v>
      </c>
      <c r="H1854" s="12">
        <v>7.28</v>
      </c>
      <c r="I1854" s="12">
        <v>3.52</v>
      </c>
      <c r="J1854" s="12">
        <v>3243</v>
      </c>
      <c r="K1854" s="7" t="str">
        <f>IF(COUNTIF(Table1[Customer ID],Table1[[#This Row],[Customer ID]])&gt;1,"Repeat Customer","One-Time Customer")</f>
        <v>One-Time Customer</v>
      </c>
      <c r="L1854" s="12" t="s">
        <v>2905</v>
      </c>
      <c r="M1854" s="12" t="s">
        <v>49</v>
      </c>
      <c r="N1854" s="12" t="s">
        <v>58</v>
      </c>
      <c r="O1854" s="12" t="s">
        <v>77</v>
      </c>
      <c r="P1854" s="12" t="s">
        <v>180</v>
      </c>
      <c r="Q1854" s="12" t="s">
        <v>51</v>
      </c>
      <c r="R1854" s="12" t="s">
        <v>2906</v>
      </c>
      <c r="S1854" s="12">
        <v>0.68</v>
      </c>
      <c r="T1854" s="7">
        <f>Table1[[#This Row],[Profit]]/Table1[[#This Row],[Sales]]</f>
        <v>-1.0271685761047462</v>
      </c>
      <c r="U1854" s="12" t="s">
        <v>33</v>
      </c>
      <c r="V1854" s="12" t="s">
        <v>53</v>
      </c>
      <c r="W1854" s="12" t="s">
        <v>228</v>
      </c>
      <c r="X1854" s="12" t="s">
        <v>916</v>
      </c>
      <c r="Y1854" s="12">
        <v>6010</v>
      </c>
      <c r="Z1854" s="13">
        <v>42165</v>
      </c>
      <c r="AA1854" s="14" t="str">
        <f>TEXT(Table1[[#This Row],[Order Date]],"mmmm")</f>
        <v>June</v>
      </c>
      <c r="AB1854" s="8" t="str">
        <f>TEXT(Table1[[#This Row],[Order Date]],"yyyy")</f>
        <v>2015</v>
      </c>
      <c r="AC1854" s="13">
        <v>42165</v>
      </c>
      <c r="AD1854" s="12">
        <v>-25.103999999999999</v>
      </c>
      <c r="AE1854" s="12">
        <v>3</v>
      </c>
      <c r="AF1854" s="12">
        <v>24.44</v>
      </c>
      <c r="AG1854" s="12">
        <v>88329</v>
      </c>
      <c r="AH1854" s="7" t="str">
        <f>IF(COUNTIF(Returns!$A$2:$A$1635,Orders!AG1854)&gt;0,"Returned","Not Returned")</f>
        <v>Not Returned</v>
      </c>
    </row>
    <row r="1855" spans="5:34" ht="12.75" customHeight="1" thickTop="1" thickBot="1">
      <c r="E1855" s="9">
        <v>23267</v>
      </c>
      <c r="F1855" s="2" t="s">
        <v>106</v>
      </c>
      <c r="G1855" s="2">
        <v>0.06</v>
      </c>
      <c r="H1855" s="2">
        <v>5.18</v>
      </c>
      <c r="I1855" s="2">
        <v>2.04</v>
      </c>
      <c r="J1855" s="2">
        <v>3246</v>
      </c>
      <c r="K1855" s="7" t="str">
        <f>IF(COUNTIF(Table1[Customer ID],Table1[[#This Row],[Customer ID]])&gt;1,"Repeat Customer","One-Time Customer")</f>
        <v>One-Time Customer</v>
      </c>
      <c r="L1855" s="2" t="s">
        <v>2907</v>
      </c>
      <c r="M1855" s="2" t="s">
        <v>49</v>
      </c>
      <c r="N1855" s="2" t="s">
        <v>58</v>
      </c>
      <c r="O1855" s="2" t="s">
        <v>29</v>
      </c>
      <c r="P1855" s="2" t="s">
        <v>93</v>
      </c>
      <c r="Q1855" s="2" t="s">
        <v>31</v>
      </c>
      <c r="R1855" s="2" t="s">
        <v>167</v>
      </c>
      <c r="S1855" s="2">
        <v>0.36</v>
      </c>
      <c r="T1855" s="7">
        <f>Table1[[#This Row],[Profit]]/Table1[[#This Row],[Sales]]</f>
        <v>8.9222323879231485E-2</v>
      </c>
      <c r="U1855" s="2" t="s">
        <v>33</v>
      </c>
      <c r="V1855" s="2" t="s">
        <v>53</v>
      </c>
      <c r="W1855" s="2" t="s">
        <v>197</v>
      </c>
      <c r="X1855" s="2" t="s">
        <v>2908</v>
      </c>
      <c r="Y1855" s="2">
        <v>3051</v>
      </c>
      <c r="Z1855" s="10">
        <v>42095</v>
      </c>
      <c r="AA1855" s="14" t="str">
        <f>TEXT(Table1[[#This Row],[Order Date]],"mmmm")</f>
        <v>April</v>
      </c>
      <c r="AB1855" s="8" t="str">
        <f>TEXT(Table1[[#This Row],[Order Date]],"yyyy")</f>
        <v>2015</v>
      </c>
      <c r="AC1855" s="10">
        <v>42095</v>
      </c>
      <c r="AD1855" s="2">
        <v>1.9504000000000001</v>
      </c>
      <c r="AE1855" s="2">
        <v>4</v>
      </c>
      <c r="AF1855" s="2">
        <v>21.86</v>
      </c>
      <c r="AG1855" s="2">
        <v>88330</v>
      </c>
      <c r="AH1855" s="7" t="str">
        <f>IF(COUNTIF(Returns!$A$2:$A$1635,Orders!AG1855)&gt;0,"Returned","Not Returned")</f>
        <v>Not Returned</v>
      </c>
    </row>
    <row r="1856" spans="5:34" ht="12.75" customHeight="1" thickTop="1" thickBot="1">
      <c r="E1856" s="11">
        <v>18265</v>
      </c>
      <c r="F1856" s="12" t="s">
        <v>25</v>
      </c>
      <c r="G1856" s="12">
        <v>7.0000000000000007E-2</v>
      </c>
      <c r="H1856" s="12">
        <v>2.78</v>
      </c>
      <c r="I1856" s="12">
        <v>1.49</v>
      </c>
      <c r="J1856" s="12">
        <v>3248</v>
      </c>
      <c r="K1856" s="7" t="str">
        <f>IF(COUNTIF(Table1[Customer ID],Table1[[#This Row],[Customer ID]])&gt;1,"Repeat Customer","One-Time Customer")</f>
        <v>One-Time Customer</v>
      </c>
      <c r="L1856" s="12" t="s">
        <v>2909</v>
      </c>
      <c r="M1856" s="12" t="s">
        <v>49</v>
      </c>
      <c r="N1856" s="12" t="s">
        <v>58</v>
      </c>
      <c r="O1856" s="12" t="s">
        <v>29</v>
      </c>
      <c r="P1856" s="12" t="s">
        <v>109</v>
      </c>
      <c r="Q1856" s="12" t="s">
        <v>59</v>
      </c>
      <c r="R1856" s="12" t="s">
        <v>772</v>
      </c>
      <c r="S1856" s="12">
        <v>0.36</v>
      </c>
      <c r="T1856" s="7">
        <f>Table1[[#This Row],[Profit]]/Table1[[#This Row],[Sales]]</f>
        <v>-7.2268909168081494</v>
      </c>
      <c r="U1856" s="12" t="s">
        <v>33</v>
      </c>
      <c r="V1856" s="12" t="s">
        <v>136</v>
      </c>
      <c r="W1856" s="12" t="s">
        <v>171</v>
      </c>
      <c r="X1856" s="12" t="s">
        <v>2910</v>
      </c>
      <c r="Y1856" s="12">
        <v>70458</v>
      </c>
      <c r="Z1856" s="13">
        <v>42131</v>
      </c>
      <c r="AA1856" s="14" t="str">
        <f>TEXT(Table1[[#This Row],[Order Date]],"mmmm")</f>
        <v>May</v>
      </c>
      <c r="AB1856" s="8" t="str">
        <f>TEXT(Table1[[#This Row],[Order Date]],"yyyy")</f>
        <v>2015</v>
      </c>
      <c r="AC1856" s="13">
        <v>42132</v>
      </c>
      <c r="AD1856" s="12">
        <v>-340.53109999999998</v>
      </c>
      <c r="AE1856" s="12">
        <v>17</v>
      </c>
      <c r="AF1856" s="12">
        <v>47.12</v>
      </c>
      <c r="AG1856" s="12">
        <v>87297</v>
      </c>
      <c r="AH1856" s="7" t="str">
        <f>IF(COUNTIF(Returns!$A$2:$A$1635,Orders!AG1856)&gt;0,"Returned","Not Returned")</f>
        <v>Not Returned</v>
      </c>
    </row>
    <row r="1857" spans="5:34" ht="12.75" customHeight="1" thickTop="1" thickBot="1">
      <c r="E1857" s="9">
        <v>25820</v>
      </c>
      <c r="F1857" s="2" t="s">
        <v>25</v>
      </c>
      <c r="G1857" s="2">
        <v>0.03</v>
      </c>
      <c r="H1857" s="2">
        <v>42.8</v>
      </c>
      <c r="I1857" s="2">
        <v>2.99</v>
      </c>
      <c r="J1857" s="2">
        <v>3249</v>
      </c>
      <c r="K1857" s="7" t="str">
        <f>IF(COUNTIF(Table1[Customer ID],Table1[[#This Row],[Customer ID]])&gt;1,"Repeat Customer","One-Time Customer")</f>
        <v>One-Time Customer</v>
      </c>
      <c r="L1857" s="2" t="s">
        <v>2911</v>
      </c>
      <c r="M1857" s="2" t="s">
        <v>49</v>
      </c>
      <c r="N1857" s="2" t="s">
        <v>28</v>
      </c>
      <c r="O1857" s="2" t="s">
        <v>29</v>
      </c>
      <c r="P1857" s="2" t="s">
        <v>109</v>
      </c>
      <c r="Q1857" s="2" t="s">
        <v>59</v>
      </c>
      <c r="R1857" s="2" t="s">
        <v>2912</v>
      </c>
      <c r="S1857" s="2">
        <v>0.36</v>
      </c>
      <c r="T1857" s="7">
        <f>Table1[[#This Row],[Profit]]/Table1[[#This Row],[Sales]]</f>
        <v>0.69</v>
      </c>
      <c r="U1857" s="2" t="s">
        <v>33</v>
      </c>
      <c r="V1857" s="2" t="s">
        <v>53</v>
      </c>
      <c r="W1857" s="2" t="s">
        <v>415</v>
      </c>
      <c r="X1857" s="2" t="s">
        <v>2913</v>
      </c>
      <c r="Y1857" s="2">
        <v>21403</v>
      </c>
      <c r="Z1857" s="10">
        <v>42147</v>
      </c>
      <c r="AA1857" s="14" t="str">
        <f>TEXT(Table1[[#This Row],[Order Date]],"mmmm")</f>
        <v>May</v>
      </c>
      <c r="AB1857" s="8" t="str">
        <f>TEXT(Table1[[#This Row],[Order Date]],"yyyy")</f>
        <v>2015</v>
      </c>
      <c r="AC1857" s="10">
        <v>42148</v>
      </c>
      <c r="AD1857" s="2">
        <v>462.92099999999994</v>
      </c>
      <c r="AE1857" s="2">
        <v>16</v>
      </c>
      <c r="AF1857" s="2">
        <v>670.9</v>
      </c>
      <c r="AG1857" s="2">
        <v>87298</v>
      </c>
      <c r="AH1857" s="7" t="str">
        <f>IF(COUNTIF(Returns!$A$2:$A$1635,Orders!AG1857)&gt;0,"Returned","Not Returned")</f>
        <v>Not Returned</v>
      </c>
    </row>
    <row r="1858" spans="5:34" ht="12.75" customHeight="1" thickTop="1" thickBot="1">
      <c r="E1858" s="11">
        <v>5511</v>
      </c>
      <c r="F1858" s="12" t="s">
        <v>47</v>
      </c>
      <c r="G1858" s="12">
        <v>0.02</v>
      </c>
      <c r="H1858" s="12">
        <v>5.28</v>
      </c>
      <c r="I1858" s="12">
        <v>6.26</v>
      </c>
      <c r="J1858" s="12">
        <v>3251</v>
      </c>
      <c r="K1858" s="7" t="str">
        <f>IF(COUNTIF(Table1[Customer ID],Table1[[#This Row],[Customer ID]])&gt;1,"Repeat Customer","One-Time Customer")</f>
        <v>One-Time Customer</v>
      </c>
      <c r="L1858" s="12" t="s">
        <v>2914</v>
      </c>
      <c r="M1858" s="12" t="s">
        <v>49</v>
      </c>
      <c r="N1858" s="12" t="s">
        <v>28</v>
      </c>
      <c r="O1858" s="12" t="s">
        <v>29</v>
      </c>
      <c r="P1858" s="12" t="s">
        <v>93</v>
      </c>
      <c r="Q1858" s="12" t="s">
        <v>59</v>
      </c>
      <c r="R1858" s="12" t="s">
        <v>1363</v>
      </c>
      <c r="S1858" s="12">
        <v>0.4</v>
      </c>
      <c r="T1858" s="7">
        <f>Table1[[#This Row],[Profit]]/Table1[[#This Row],[Sales]]</f>
        <v>-0.31779414615235507</v>
      </c>
      <c r="U1858" s="12" t="s">
        <v>33</v>
      </c>
      <c r="V1858" s="12" t="s">
        <v>53</v>
      </c>
      <c r="W1858" s="12" t="s">
        <v>71</v>
      </c>
      <c r="X1858" s="12" t="s">
        <v>90</v>
      </c>
      <c r="Y1858" s="12">
        <v>10112</v>
      </c>
      <c r="Z1858" s="13">
        <v>42166</v>
      </c>
      <c r="AA1858" s="14" t="str">
        <f>TEXT(Table1[[#This Row],[Order Date]],"mmmm")</f>
        <v>June</v>
      </c>
      <c r="AB1858" s="8" t="str">
        <f>TEXT(Table1[[#This Row],[Order Date]],"yyyy")</f>
        <v>2015</v>
      </c>
      <c r="AC1858" s="13">
        <v>42167</v>
      </c>
      <c r="AD1858" s="12">
        <v>-131.16</v>
      </c>
      <c r="AE1858" s="12">
        <v>76</v>
      </c>
      <c r="AF1858" s="12">
        <v>412.72</v>
      </c>
      <c r="AG1858" s="12">
        <v>39076</v>
      </c>
      <c r="AH1858" s="7" t="str">
        <f>IF(COUNTIF(Returns!$A$2:$A$1635,Orders!AG1858)&gt;0,"Returned","Not Returned")</f>
        <v>Not Returned</v>
      </c>
    </row>
    <row r="1859" spans="5:34" ht="12.75" customHeight="1" thickTop="1" thickBot="1">
      <c r="E1859" s="9">
        <v>23324</v>
      </c>
      <c r="F1859" s="2" t="s">
        <v>47</v>
      </c>
      <c r="G1859" s="2">
        <v>0.01</v>
      </c>
      <c r="H1859" s="2">
        <v>11.34</v>
      </c>
      <c r="I1859" s="2">
        <v>5.01</v>
      </c>
      <c r="J1859" s="2">
        <v>3252</v>
      </c>
      <c r="K1859" s="7" t="str">
        <f>IF(COUNTIF(Table1[Customer ID],Table1[[#This Row],[Customer ID]])&gt;1,"Repeat Customer","One-Time Customer")</f>
        <v>Repeat Customer</v>
      </c>
      <c r="L1859" s="2" t="s">
        <v>2915</v>
      </c>
      <c r="M1859" s="2" t="s">
        <v>49</v>
      </c>
      <c r="N1859" s="2" t="s">
        <v>58</v>
      </c>
      <c r="O1859" s="2" t="s">
        <v>29</v>
      </c>
      <c r="P1859" s="2" t="s">
        <v>93</v>
      </c>
      <c r="Q1859" s="2" t="s">
        <v>59</v>
      </c>
      <c r="R1859" s="2" t="s">
        <v>576</v>
      </c>
      <c r="S1859" s="2">
        <v>0.36</v>
      </c>
      <c r="T1859" s="7">
        <f>Table1[[#This Row],[Profit]]/Table1[[#This Row],[Sales]]</f>
        <v>-0.81473829201101933</v>
      </c>
      <c r="U1859" s="2" t="s">
        <v>33</v>
      </c>
      <c r="V1859" s="2" t="s">
        <v>53</v>
      </c>
      <c r="W1859" s="2" t="s">
        <v>71</v>
      </c>
      <c r="X1859" s="2" t="s">
        <v>2916</v>
      </c>
      <c r="Y1859" s="2">
        <v>12306</v>
      </c>
      <c r="Z1859" s="10">
        <v>42093</v>
      </c>
      <c r="AA1859" s="14" t="str">
        <f>TEXT(Table1[[#This Row],[Order Date]],"mmmm")</f>
        <v>March</v>
      </c>
      <c r="AB1859" s="8" t="str">
        <f>TEXT(Table1[[#This Row],[Order Date]],"yyyy")</f>
        <v>2015</v>
      </c>
      <c r="AC1859" s="10">
        <v>42095</v>
      </c>
      <c r="AD1859" s="2">
        <v>-11.83</v>
      </c>
      <c r="AE1859" s="2">
        <v>1</v>
      </c>
      <c r="AF1859" s="2">
        <v>14.52</v>
      </c>
      <c r="AG1859" s="2">
        <v>87296</v>
      </c>
      <c r="AH1859" s="7" t="str">
        <f>IF(COUNTIF(Returns!$A$2:$A$1635,Orders!AG1859)&gt;0,"Returned","Not Returned")</f>
        <v>Not Returned</v>
      </c>
    </row>
    <row r="1860" spans="5:34" ht="12.75" customHeight="1" thickTop="1" thickBot="1">
      <c r="E1860" s="11">
        <v>23511</v>
      </c>
      <c r="F1860" s="12" t="s">
        <v>47</v>
      </c>
      <c r="G1860" s="12">
        <v>0.02</v>
      </c>
      <c r="H1860" s="12">
        <v>5.28</v>
      </c>
      <c r="I1860" s="12">
        <v>6.26</v>
      </c>
      <c r="J1860" s="12">
        <v>3252</v>
      </c>
      <c r="K1860" s="7" t="str">
        <f>IF(COUNTIF(Table1[Customer ID],Table1[[#This Row],[Customer ID]])&gt;1,"Repeat Customer","One-Time Customer")</f>
        <v>Repeat Customer</v>
      </c>
      <c r="L1860" s="12" t="s">
        <v>2915</v>
      </c>
      <c r="M1860" s="12" t="s">
        <v>49</v>
      </c>
      <c r="N1860" s="12" t="s">
        <v>28</v>
      </c>
      <c r="O1860" s="12" t="s">
        <v>29</v>
      </c>
      <c r="P1860" s="12" t="s">
        <v>93</v>
      </c>
      <c r="Q1860" s="12" t="s">
        <v>59</v>
      </c>
      <c r="R1860" s="12" t="s">
        <v>1363</v>
      </c>
      <c r="S1860" s="12">
        <v>0.4</v>
      </c>
      <c r="T1860" s="7">
        <f>Table1[[#This Row],[Profit]]/Table1[[#This Row],[Sales]]</f>
        <v>-0.63558829230471015</v>
      </c>
      <c r="U1860" s="12" t="s">
        <v>33</v>
      </c>
      <c r="V1860" s="12" t="s">
        <v>53</v>
      </c>
      <c r="W1860" s="12" t="s">
        <v>71</v>
      </c>
      <c r="X1860" s="12" t="s">
        <v>2916</v>
      </c>
      <c r="Y1860" s="12">
        <v>12306</v>
      </c>
      <c r="Z1860" s="13">
        <v>42166</v>
      </c>
      <c r="AA1860" s="14" t="str">
        <f>TEXT(Table1[[#This Row],[Order Date]],"mmmm")</f>
        <v>June</v>
      </c>
      <c r="AB1860" s="8" t="str">
        <f>TEXT(Table1[[#This Row],[Order Date]],"yyyy")</f>
        <v>2015</v>
      </c>
      <c r="AC1860" s="13">
        <v>42167</v>
      </c>
      <c r="AD1860" s="12">
        <v>-65.58</v>
      </c>
      <c r="AE1860" s="12">
        <v>19</v>
      </c>
      <c r="AF1860" s="12">
        <v>103.18</v>
      </c>
      <c r="AG1860" s="12">
        <v>87299</v>
      </c>
      <c r="AH1860" s="7" t="str">
        <f>IF(COUNTIF(Returns!$A$2:$A$1635,Orders!AG1860)&gt;0,"Returned","Not Returned")</f>
        <v>Not Returned</v>
      </c>
    </row>
    <row r="1861" spans="5:34" ht="12.75" customHeight="1" thickTop="1" thickBot="1">
      <c r="E1861" s="9">
        <v>21046</v>
      </c>
      <c r="F1861" s="2" t="s">
        <v>47</v>
      </c>
      <c r="G1861" s="2">
        <v>0.06</v>
      </c>
      <c r="H1861" s="2">
        <v>47.98</v>
      </c>
      <c r="I1861" s="2">
        <v>3.61</v>
      </c>
      <c r="J1861" s="2">
        <v>3255</v>
      </c>
      <c r="K1861" s="7" t="str">
        <f>IF(COUNTIF(Table1[Customer ID],Table1[[#This Row],[Customer ID]])&gt;1,"Repeat Customer","One-Time Customer")</f>
        <v>One-Time Customer</v>
      </c>
      <c r="L1861" s="2" t="s">
        <v>2917</v>
      </c>
      <c r="M1861" s="2" t="s">
        <v>49</v>
      </c>
      <c r="N1861" s="2" t="s">
        <v>40</v>
      </c>
      <c r="O1861" s="2" t="s">
        <v>77</v>
      </c>
      <c r="P1861" s="2" t="s">
        <v>180</v>
      </c>
      <c r="Q1861" s="2" t="s">
        <v>51</v>
      </c>
      <c r="R1861" s="2" t="s">
        <v>1013</v>
      </c>
      <c r="S1861" s="2">
        <v>0.71</v>
      </c>
      <c r="T1861" s="7">
        <f>Table1[[#This Row],[Profit]]/Table1[[#This Row],[Sales]]</f>
        <v>6.0923642302980809</v>
      </c>
      <c r="U1861" s="2" t="s">
        <v>33</v>
      </c>
      <c r="V1861" s="2" t="s">
        <v>136</v>
      </c>
      <c r="W1861" s="2" t="s">
        <v>362</v>
      </c>
      <c r="X1861" s="2" t="s">
        <v>2918</v>
      </c>
      <c r="Y1861" s="2">
        <v>33319</v>
      </c>
      <c r="Z1861" s="10">
        <v>42053</v>
      </c>
      <c r="AA1861" s="14" t="str">
        <f>TEXT(Table1[[#This Row],[Order Date]],"mmmm")</f>
        <v>February</v>
      </c>
      <c r="AB1861" s="8" t="str">
        <f>TEXT(Table1[[#This Row],[Order Date]],"yyyy")</f>
        <v>2015</v>
      </c>
      <c r="AC1861" s="10">
        <v>42055</v>
      </c>
      <c r="AD1861" s="2">
        <v>596.80799999999999</v>
      </c>
      <c r="AE1861" s="2">
        <v>2</v>
      </c>
      <c r="AF1861" s="2">
        <v>97.96</v>
      </c>
      <c r="AG1861" s="2">
        <v>90488</v>
      </c>
      <c r="AH1861" s="7" t="str">
        <f>IF(COUNTIF(Returns!$A$2:$A$1635,Orders!AG1861)&gt;0,"Returned","Not Returned")</f>
        <v>Not Returned</v>
      </c>
    </row>
    <row r="1862" spans="5:34" ht="12.75" customHeight="1" thickTop="1" thickBot="1">
      <c r="E1862" s="11">
        <v>18728</v>
      </c>
      <c r="F1862" s="12" t="s">
        <v>37</v>
      </c>
      <c r="G1862" s="12">
        <v>0.01</v>
      </c>
      <c r="H1862" s="12">
        <v>349.45</v>
      </c>
      <c r="I1862" s="12">
        <v>60</v>
      </c>
      <c r="J1862" s="12">
        <v>3257</v>
      </c>
      <c r="K1862" s="7" t="str">
        <f>IF(COUNTIF(Table1[Customer ID],Table1[[#This Row],[Customer ID]])&gt;1,"Repeat Customer","One-Time Customer")</f>
        <v>Repeat Customer</v>
      </c>
      <c r="L1862" s="12" t="s">
        <v>2919</v>
      </c>
      <c r="M1862" s="12" t="s">
        <v>39</v>
      </c>
      <c r="N1862" s="12" t="s">
        <v>114</v>
      </c>
      <c r="O1862" s="12" t="s">
        <v>41</v>
      </c>
      <c r="P1862" s="12" t="s">
        <v>152</v>
      </c>
      <c r="Q1862" s="12" t="s">
        <v>43</v>
      </c>
      <c r="R1862" s="12" t="s">
        <v>989</v>
      </c>
      <c r="S1862" s="12"/>
      <c r="T1862" s="7">
        <f>Table1[[#This Row],[Profit]]/Table1[[#This Row],[Sales]]</f>
        <v>0.69</v>
      </c>
      <c r="U1862" s="12" t="s">
        <v>33</v>
      </c>
      <c r="V1862" s="12" t="s">
        <v>34</v>
      </c>
      <c r="W1862" s="12" t="s">
        <v>35</v>
      </c>
      <c r="X1862" s="12" t="s">
        <v>2920</v>
      </c>
      <c r="Y1862" s="12">
        <v>98632</v>
      </c>
      <c r="Z1862" s="13">
        <v>42150</v>
      </c>
      <c r="AA1862" s="14" t="str">
        <f>TEXT(Table1[[#This Row],[Order Date]],"mmmm")</f>
        <v>May</v>
      </c>
      <c r="AB1862" s="8" t="str">
        <f>TEXT(Table1[[#This Row],[Order Date]],"yyyy")</f>
        <v>2015</v>
      </c>
      <c r="AC1862" s="13">
        <v>42151</v>
      </c>
      <c r="AD1862" s="12">
        <v>3739.3928999999998</v>
      </c>
      <c r="AE1862" s="12">
        <v>15</v>
      </c>
      <c r="AF1862" s="12">
        <v>5419.41</v>
      </c>
      <c r="AG1862" s="12">
        <v>88825</v>
      </c>
      <c r="AH1862" s="7" t="str">
        <f>IF(COUNTIF(Returns!$A$2:$A$1635,Orders!AG1862)&gt;0,"Returned","Not Returned")</f>
        <v>Not Returned</v>
      </c>
    </row>
    <row r="1863" spans="5:34" ht="12.75" customHeight="1" thickTop="1" thickBot="1">
      <c r="E1863" s="9">
        <v>21852</v>
      </c>
      <c r="F1863" s="2" t="s">
        <v>56</v>
      </c>
      <c r="G1863" s="2">
        <v>0</v>
      </c>
      <c r="H1863" s="2">
        <v>25.38</v>
      </c>
      <c r="I1863" s="2">
        <v>8.99</v>
      </c>
      <c r="J1863" s="2">
        <v>3257</v>
      </c>
      <c r="K1863" s="7" t="str">
        <f>IF(COUNTIF(Table1[Customer ID],Table1[[#This Row],[Customer ID]])&gt;1,"Repeat Customer","One-Time Customer")</f>
        <v>Repeat Customer</v>
      </c>
      <c r="L1863" s="2" t="s">
        <v>2919</v>
      </c>
      <c r="M1863" s="2" t="s">
        <v>49</v>
      </c>
      <c r="N1863" s="2" t="s">
        <v>114</v>
      </c>
      <c r="O1863" s="2" t="s">
        <v>41</v>
      </c>
      <c r="P1863" s="2" t="s">
        <v>50</v>
      </c>
      <c r="Q1863" s="2" t="s">
        <v>51</v>
      </c>
      <c r="R1863" s="2" t="s">
        <v>762</v>
      </c>
      <c r="S1863" s="2">
        <v>0.5</v>
      </c>
      <c r="T1863" s="7">
        <f>Table1[[#This Row],[Profit]]/Table1[[#This Row],[Sales]]</f>
        <v>0.67151811082080493</v>
      </c>
      <c r="U1863" s="2" t="s">
        <v>33</v>
      </c>
      <c r="V1863" s="2" t="s">
        <v>34</v>
      </c>
      <c r="W1863" s="2" t="s">
        <v>35</v>
      </c>
      <c r="X1863" s="2" t="s">
        <v>2920</v>
      </c>
      <c r="Y1863" s="2">
        <v>98632</v>
      </c>
      <c r="Z1863" s="10">
        <v>42137</v>
      </c>
      <c r="AA1863" s="14" t="str">
        <f>TEXT(Table1[[#This Row],[Order Date]],"mmmm")</f>
        <v>May</v>
      </c>
      <c r="AB1863" s="8" t="str">
        <f>TEXT(Table1[[#This Row],[Order Date]],"yyyy")</f>
        <v>2015</v>
      </c>
      <c r="AC1863" s="10">
        <v>42139</v>
      </c>
      <c r="AD1863" s="2">
        <v>470.33799999999997</v>
      </c>
      <c r="AE1863" s="2">
        <v>26</v>
      </c>
      <c r="AF1863" s="2">
        <v>700.41</v>
      </c>
      <c r="AG1863" s="2">
        <v>88826</v>
      </c>
      <c r="AH1863" s="7" t="str">
        <f>IF(COUNTIF(Returns!$A$2:$A$1635,Orders!AG1863)&gt;0,"Returned","Not Returned")</f>
        <v>Not Returned</v>
      </c>
    </row>
    <row r="1864" spans="5:34" ht="12.75" customHeight="1" thickTop="1" thickBot="1">
      <c r="E1864" s="11">
        <v>23010</v>
      </c>
      <c r="F1864" s="12" t="s">
        <v>37</v>
      </c>
      <c r="G1864" s="12">
        <v>0.02</v>
      </c>
      <c r="H1864" s="12">
        <v>55.94</v>
      </c>
      <c r="I1864" s="12">
        <v>6.55</v>
      </c>
      <c r="J1864" s="12">
        <v>3258</v>
      </c>
      <c r="K1864" s="7" t="str">
        <f>IF(COUNTIF(Table1[Customer ID],Table1[[#This Row],[Customer ID]])&gt;1,"Repeat Customer","One-Time Customer")</f>
        <v>One-Time Customer</v>
      </c>
      <c r="L1864" s="12" t="s">
        <v>2921</v>
      </c>
      <c r="M1864" s="12" t="s">
        <v>49</v>
      </c>
      <c r="N1864" s="12" t="s">
        <v>114</v>
      </c>
      <c r="O1864" s="12" t="s">
        <v>77</v>
      </c>
      <c r="P1864" s="12" t="s">
        <v>180</v>
      </c>
      <c r="Q1864" s="12" t="s">
        <v>59</v>
      </c>
      <c r="R1864" s="12" t="s">
        <v>1156</v>
      </c>
      <c r="S1864" s="12">
        <v>0.68</v>
      </c>
      <c r="T1864" s="7">
        <f>Table1[[#This Row],[Profit]]/Table1[[#This Row],[Sales]]</f>
        <v>0.62121258966114279</v>
      </c>
      <c r="U1864" s="12" t="s">
        <v>33</v>
      </c>
      <c r="V1864" s="12" t="s">
        <v>34</v>
      </c>
      <c r="W1864" s="12" t="s">
        <v>35</v>
      </c>
      <c r="X1864" s="12" t="s">
        <v>2922</v>
      </c>
      <c r="Y1864" s="12">
        <v>98037</v>
      </c>
      <c r="Z1864" s="13">
        <v>42084</v>
      </c>
      <c r="AA1864" s="14" t="str">
        <f>TEXT(Table1[[#This Row],[Order Date]],"mmmm")</f>
        <v>March</v>
      </c>
      <c r="AB1864" s="8" t="str">
        <f>TEXT(Table1[[#This Row],[Order Date]],"yyyy")</f>
        <v>2015</v>
      </c>
      <c r="AC1864" s="13">
        <v>42086</v>
      </c>
      <c r="AD1864" s="12">
        <v>401.85</v>
      </c>
      <c r="AE1864" s="12">
        <v>11</v>
      </c>
      <c r="AF1864" s="12">
        <v>646.88</v>
      </c>
      <c r="AG1864" s="12">
        <v>88824</v>
      </c>
      <c r="AH1864" s="7" t="str">
        <f>IF(COUNTIF(Returns!$A$2:$A$1635,Orders!AG1864)&gt;0,"Returned","Not Returned")</f>
        <v>Not Returned</v>
      </c>
    </row>
    <row r="1865" spans="5:34" ht="12.75" customHeight="1" thickTop="1" thickBot="1">
      <c r="E1865" s="9">
        <v>22576</v>
      </c>
      <c r="F1865" s="2" t="s">
        <v>37</v>
      </c>
      <c r="G1865" s="2">
        <v>7.0000000000000007E-2</v>
      </c>
      <c r="H1865" s="2">
        <v>105.34</v>
      </c>
      <c r="I1865" s="2">
        <v>24.49</v>
      </c>
      <c r="J1865" s="2">
        <v>3261</v>
      </c>
      <c r="K1865" s="7" t="str">
        <f>IF(COUNTIF(Table1[Customer ID],Table1[[#This Row],[Customer ID]])&gt;1,"Repeat Customer","One-Time Customer")</f>
        <v>One-Time Customer</v>
      </c>
      <c r="L1865" s="2" t="s">
        <v>2923</v>
      </c>
      <c r="M1865" s="2" t="s">
        <v>27</v>
      </c>
      <c r="N1865" s="2" t="s">
        <v>114</v>
      </c>
      <c r="O1865" s="2" t="s">
        <v>41</v>
      </c>
      <c r="P1865" s="2" t="s">
        <v>50</v>
      </c>
      <c r="Q1865" s="2" t="s">
        <v>236</v>
      </c>
      <c r="R1865" s="2" t="s">
        <v>2608</v>
      </c>
      <c r="S1865" s="2">
        <v>0.61</v>
      </c>
      <c r="T1865" s="7">
        <f>Table1[[#This Row],[Profit]]/Table1[[#This Row],[Sales]]</f>
        <v>0.69</v>
      </c>
      <c r="U1865" s="2" t="s">
        <v>33</v>
      </c>
      <c r="V1865" s="2" t="s">
        <v>61</v>
      </c>
      <c r="W1865" s="2" t="s">
        <v>300</v>
      </c>
      <c r="X1865" s="2" t="s">
        <v>2924</v>
      </c>
      <c r="Y1865" s="2">
        <v>49221</v>
      </c>
      <c r="Z1865" s="10">
        <v>42180</v>
      </c>
      <c r="AA1865" s="14" t="str">
        <f>TEXT(Table1[[#This Row],[Order Date]],"mmmm")</f>
        <v>June</v>
      </c>
      <c r="AB1865" s="8" t="str">
        <f>TEXT(Table1[[#This Row],[Order Date]],"yyyy")</f>
        <v>2015</v>
      </c>
      <c r="AC1865" s="10">
        <v>42181</v>
      </c>
      <c r="AD1865" s="2">
        <v>710.67239999999993</v>
      </c>
      <c r="AE1865" s="2">
        <v>10</v>
      </c>
      <c r="AF1865" s="2">
        <v>1029.96</v>
      </c>
      <c r="AG1865" s="2">
        <v>90296</v>
      </c>
      <c r="AH1865" s="7" t="str">
        <f>IF(COUNTIF(Returns!$A$2:$A$1635,Orders!AG1865)&gt;0,"Returned","Not Returned")</f>
        <v>Not Returned</v>
      </c>
    </row>
    <row r="1866" spans="5:34" ht="12.75" customHeight="1" thickTop="1" thickBot="1">
      <c r="E1866" s="11">
        <v>19214</v>
      </c>
      <c r="F1866" s="12" t="s">
        <v>56</v>
      </c>
      <c r="G1866" s="12">
        <v>0.04</v>
      </c>
      <c r="H1866" s="12">
        <v>9.99</v>
      </c>
      <c r="I1866" s="12">
        <v>11.59</v>
      </c>
      <c r="J1866" s="12">
        <v>3264</v>
      </c>
      <c r="K1866" s="7" t="str">
        <f>IF(COUNTIF(Table1[Customer ID],Table1[[#This Row],[Customer ID]])&gt;1,"Repeat Customer","One-Time Customer")</f>
        <v>One-Time Customer</v>
      </c>
      <c r="L1866" s="12" t="s">
        <v>2925</v>
      </c>
      <c r="M1866" s="12" t="s">
        <v>49</v>
      </c>
      <c r="N1866" s="12" t="s">
        <v>28</v>
      </c>
      <c r="O1866" s="12" t="s">
        <v>29</v>
      </c>
      <c r="P1866" s="12" t="s">
        <v>93</v>
      </c>
      <c r="Q1866" s="12" t="s">
        <v>59</v>
      </c>
      <c r="R1866" s="12" t="s">
        <v>1911</v>
      </c>
      <c r="S1866" s="12">
        <v>0.4</v>
      </c>
      <c r="T1866" s="7">
        <f>Table1[[#This Row],[Profit]]/Table1[[#This Row],[Sales]]</f>
        <v>-1.7723171434056437</v>
      </c>
      <c r="U1866" s="12" t="s">
        <v>33</v>
      </c>
      <c r="V1866" s="12" t="s">
        <v>34</v>
      </c>
      <c r="W1866" s="12" t="s">
        <v>45</v>
      </c>
      <c r="X1866" s="12" t="s">
        <v>2926</v>
      </c>
      <c r="Y1866" s="12">
        <v>95501</v>
      </c>
      <c r="Z1866" s="13">
        <v>42143</v>
      </c>
      <c r="AA1866" s="14" t="str">
        <f>TEXT(Table1[[#This Row],[Order Date]],"mmmm")</f>
        <v>May</v>
      </c>
      <c r="AB1866" s="8" t="str">
        <f>TEXT(Table1[[#This Row],[Order Date]],"yyyy")</f>
        <v>2015</v>
      </c>
      <c r="AC1866" s="13">
        <v>42145</v>
      </c>
      <c r="AD1866" s="12">
        <v>-92.32</v>
      </c>
      <c r="AE1866" s="12">
        <v>5</v>
      </c>
      <c r="AF1866" s="12">
        <v>52.09</v>
      </c>
      <c r="AG1866" s="12">
        <v>89835</v>
      </c>
      <c r="AH1866" s="7" t="str">
        <f>IF(COUNTIF(Returns!$A$2:$A$1635,Orders!AG1866)&gt;0,"Returned","Not Returned")</f>
        <v>Not Returned</v>
      </c>
    </row>
    <row r="1867" spans="5:34" ht="12.75" customHeight="1" thickTop="1" thickBot="1">
      <c r="E1867" s="9">
        <v>21459</v>
      </c>
      <c r="F1867" s="2" t="s">
        <v>47</v>
      </c>
      <c r="G1867" s="2">
        <v>0</v>
      </c>
      <c r="H1867" s="2">
        <v>122.99</v>
      </c>
      <c r="I1867" s="2">
        <v>70.2</v>
      </c>
      <c r="J1867" s="2">
        <v>3266</v>
      </c>
      <c r="K1867" s="7" t="str">
        <f>IF(COUNTIF(Table1[Customer ID],Table1[[#This Row],[Customer ID]])&gt;1,"Repeat Customer","One-Time Customer")</f>
        <v>One-Time Customer</v>
      </c>
      <c r="L1867" s="2" t="s">
        <v>2927</v>
      </c>
      <c r="M1867" s="2" t="s">
        <v>39</v>
      </c>
      <c r="N1867" s="2" t="s">
        <v>28</v>
      </c>
      <c r="O1867" s="2" t="s">
        <v>41</v>
      </c>
      <c r="P1867" s="2" t="s">
        <v>42</v>
      </c>
      <c r="Q1867" s="2" t="s">
        <v>43</v>
      </c>
      <c r="R1867" s="2" t="s">
        <v>147</v>
      </c>
      <c r="S1867" s="2">
        <v>0.74</v>
      </c>
      <c r="T1867" s="7">
        <f>Table1[[#This Row],[Profit]]/Table1[[#This Row],[Sales]]</f>
        <v>-0.98295707791050091</v>
      </c>
      <c r="U1867" s="2" t="s">
        <v>33</v>
      </c>
      <c r="V1867" s="2" t="s">
        <v>53</v>
      </c>
      <c r="W1867" s="2" t="s">
        <v>188</v>
      </c>
      <c r="X1867" s="2" t="s">
        <v>433</v>
      </c>
      <c r="Y1867" s="2">
        <v>4073</v>
      </c>
      <c r="Z1867" s="10">
        <v>42032</v>
      </c>
      <c r="AA1867" s="14" t="str">
        <f>TEXT(Table1[[#This Row],[Order Date]],"mmmm")</f>
        <v>January</v>
      </c>
      <c r="AB1867" s="8" t="str">
        <f>TEXT(Table1[[#This Row],[Order Date]],"yyyy")</f>
        <v>2015</v>
      </c>
      <c r="AC1867" s="10">
        <v>42033</v>
      </c>
      <c r="AD1867" s="2">
        <v>-1764.29</v>
      </c>
      <c r="AE1867" s="2">
        <v>14</v>
      </c>
      <c r="AF1867" s="2">
        <v>1794.88</v>
      </c>
      <c r="AG1867" s="2">
        <v>89836</v>
      </c>
      <c r="AH1867" s="7" t="str">
        <f>IF(COUNTIF(Returns!$A$2:$A$1635,Orders!AG1867)&gt;0,"Returned","Not Returned")</f>
        <v>Not Returned</v>
      </c>
    </row>
    <row r="1868" spans="5:34" ht="12.75" customHeight="1" thickTop="1" thickBot="1">
      <c r="E1868" s="11">
        <v>21458</v>
      </c>
      <c r="F1868" s="12" t="s">
        <v>47</v>
      </c>
      <c r="G1868" s="12">
        <v>0.01</v>
      </c>
      <c r="H1868" s="12">
        <v>60.97</v>
      </c>
      <c r="I1868" s="12">
        <v>4.5</v>
      </c>
      <c r="J1868" s="12">
        <v>3269</v>
      </c>
      <c r="K1868" s="7" t="str">
        <f>IF(COUNTIF(Table1[Customer ID],Table1[[#This Row],[Customer ID]])&gt;1,"Repeat Customer","One-Time Customer")</f>
        <v>One-Time Customer</v>
      </c>
      <c r="L1868" s="12" t="s">
        <v>2928</v>
      </c>
      <c r="M1868" s="12" t="s">
        <v>27</v>
      </c>
      <c r="N1868" s="12" t="s">
        <v>28</v>
      </c>
      <c r="O1868" s="12" t="s">
        <v>29</v>
      </c>
      <c r="P1868" s="12" t="s">
        <v>257</v>
      </c>
      <c r="Q1868" s="12" t="s">
        <v>59</v>
      </c>
      <c r="R1868" s="12" t="s">
        <v>2132</v>
      </c>
      <c r="S1868" s="12">
        <v>0.56000000000000005</v>
      </c>
      <c r="T1868" s="7">
        <f>Table1[[#This Row],[Profit]]/Table1[[#This Row],[Sales]]</f>
        <v>0.69</v>
      </c>
      <c r="U1868" s="12" t="s">
        <v>33</v>
      </c>
      <c r="V1868" s="12" t="s">
        <v>53</v>
      </c>
      <c r="W1868" s="12" t="s">
        <v>54</v>
      </c>
      <c r="X1868" s="12" t="s">
        <v>2929</v>
      </c>
      <c r="Y1868" s="12">
        <v>7060</v>
      </c>
      <c r="Z1868" s="13">
        <v>42032</v>
      </c>
      <c r="AA1868" s="14" t="str">
        <f>TEXT(Table1[[#This Row],[Order Date]],"mmmm")</f>
        <v>January</v>
      </c>
      <c r="AB1868" s="8" t="str">
        <f>TEXT(Table1[[#This Row],[Order Date]],"yyyy")</f>
        <v>2015</v>
      </c>
      <c r="AC1868" s="13">
        <v>42034</v>
      </c>
      <c r="AD1868" s="12">
        <v>527.87759999999992</v>
      </c>
      <c r="AE1868" s="12">
        <v>12</v>
      </c>
      <c r="AF1868" s="12">
        <v>765.04</v>
      </c>
      <c r="AG1868" s="12">
        <v>89836</v>
      </c>
      <c r="AH1868" s="7" t="str">
        <f>IF(COUNTIF(Returns!$A$2:$A$1635,Orders!AG1868)&gt;0,"Returned","Not Returned")</f>
        <v>Not Returned</v>
      </c>
    </row>
    <row r="1869" spans="5:34" ht="12.75" customHeight="1" thickTop="1" thickBot="1">
      <c r="E1869" s="9">
        <v>19047</v>
      </c>
      <c r="F1869" s="2" t="s">
        <v>106</v>
      </c>
      <c r="G1869" s="2">
        <v>0.02</v>
      </c>
      <c r="H1869" s="2">
        <v>13.48</v>
      </c>
      <c r="I1869" s="2">
        <v>4.51</v>
      </c>
      <c r="J1869" s="2">
        <v>3275</v>
      </c>
      <c r="K1869" s="7" t="str">
        <f>IF(COUNTIF(Table1[Customer ID],Table1[[#This Row],[Customer ID]])&gt;1,"Repeat Customer","One-Time Customer")</f>
        <v>Repeat Customer</v>
      </c>
      <c r="L1869" s="2" t="s">
        <v>2930</v>
      </c>
      <c r="M1869" s="2" t="s">
        <v>49</v>
      </c>
      <c r="N1869" s="2" t="s">
        <v>40</v>
      </c>
      <c r="O1869" s="2" t="s">
        <v>29</v>
      </c>
      <c r="P1869" s="2" t="s">
        <v>141</v>
      </c>
      <c r="Q1869" s="2" t="s">
        <v>59</v>
      </c>
      <c r="R1869" s="2" t="s">
        <v>2503</v>
      </c>
      <c r="S1869" s="2">
        <v>0.59</v>
      </c>
      <c r="T1869" s="7">
        <f>Table1[[#This Row],[Profit]]/Table1[[#This Row],[Sales]]</f>
        <v>0.27155443675267465</v>
      </c>
      <c r="U1869" s="2" t="s">
        <v>33</v>
      </c>
      <c r="V1869" s="2" t="s">
        <v>34</v>
      </c>
      <c r="W1869" s="2" t="s">
        <v>35</v>
      </c>
      <c r="X1869" s="2" t="s">
        <v>1961</v>
      </c>
      <c r="Y1869" s="2">
        <v>98273</v>
      </c>
      <c r="Z1869" s="10">
        <v>42084</v>
      </c>
      <c r="AA1869" s="14" t="str">
        <f>TEXT(Table1[[#This Row],[Order Date]],"mmmm")</f>
        <v>March</v>
      </c>
      <c r="AB1869" s="8" t="str">
        <f>TEXT(Table1[[#This Row],[Order Date]],"yyyy")</f>
        <v>2015</v>
      </c>
      <c r="AC1869" s="10">
        <v>42086</v>
      </c>
      <c r="AD1869" s="2">
        <v>34.520000000000003</v>
      </c>
      <c r="AE1869" s="2">
        <v>9</v>
      </c>
      <c r="AF1869" s="2">
        <v>127.12</v>
      </c>
      <c r="AG1869" s="2">
        <v>86233</v>
      </c>
      <c r="AH1869" s="7" t="str">
        <f>IF(COUNTIF(Returns!$A$2:$A$1635,Orders!AG1869)&gt;0,"Returned","Not Returned")</f>
        <v>Not Returned</v>
      </c>
    </row>
    <row r="1870" spans="5:34" ht="12.75" customHeight="1" thickTop="1" thickBot="1">
      <c r="E1870" s="11">
        <v>19232</v>
      </c>
      <c r="F1870" s="12" t="s">
        <v>106</v>
      </c>
      <c r="G1870" s="12">
        <v>0.04</v>
      </c>
      <c r="H1870" s="12">
        <v>449.99</v>
      </c>
      <c r="I1870" s="12">
        <v>24.49</v>
      </c>
      <c r="J1870" s="12">
        <v>3275</v>
      </c>
      <c r="K1870" s="7" t="str">
        <f>IF(COUNTIF(Table1[Customer ID],Table1[[#This Row],[Customer ID]])&gt;1,"Repeat Customer","One-Time Customer")</f>
        <v>Repeat Customer</v>
      </c>
      <c r="L1870" s="12" t="s">
        <v>2930</v>
      </c>
      <c r="M1870" s="12" t="s">
        <v>49</v>
      </c>
      <c r="N1870" s="12" t="s">
        <v>58</v>
      </c>
      <c r="O1870" s="12" t="s">
        <v>77</v>
      </c>
      <c r="P1870" s="12" t="s">
        <v>587</v>
      </c>
      <c r="Q1870" s="12" t="s">
        <v>236</v>
      </c>
      <c r="R1870" s="12" t="s">
        <v>2931</v>
      </c>
      <c r="S1870" s="12">
        <v>0.52</v>
      </c>
      <c r="T1870" s="7">
        <f>Table1[[#This Row],[Profit]]/Table1[[#This Row],[Sales]]</f>
        <v>0.69</v>
      </c>
      <c r="U1870" s="12" t="s">
        <v>33</v>
      </c>
      <c r="V1870" s="12" t="s">
        <v>34</v>
      </c>
      <c r="W1870" s="12" t="s">
        <v>35</v>
      </c>
      <c r="X1870" s="12" t="s">
        <v>1961</v>
      </c>
      <c r="Y1870" s="12">
        <v>98273</v>
      </c>
      <c r="Z1870" s="13">
        <v>42005</v>
      </c>
      <c r="AA1870" s="14" t="str">
        <f>TEXT(Table1[[#This Row],[Order Date]],"mmmm")</f>
        <v>January</v>
      </c>
      <c r="AB1870" s="8" t="str">
        <f>TEXT(Table1[[#This Row],[Order Date]],"yyyy")</f>
        <v>2015</v>
      </c>
      <c r="AC1870" s="13">
        <v>42009</v>
      </c>
      <c r="AD1870" s="12">
        <v>3576.8840999999998</v>
      </c>
      <c r="AE1870" s="12">
        <v>12</v>
      </c>
      <c r="AF1870" s="12">
        <v>5183.8900000000003</v>
      </c>
      <c r="AG1870" s="12">
        <v>86234</v>
      </c>
      <c r="AH1870" s="7" t="str">
        <f>IF(COUNTIF(Returns!$A$2:$A$1635,Orders!AG1870)&gt;0,"Returned","Not Returned")</f>
        <v>Not Returned</v>
      </c>
    </row>
    <row r="1871" spans="5:34" ht="12.75" customHeight="1" thickTop="1" thickBot="1">
      <c r="E1871" s="9">
        <v>19233</v>
      </c>
      <c r="F1871" s="2" t="s">
        <v>106</v>
      </c>
      <c r="G1871" s="2">
        <v>0.01</v>
      </c>
      <c r="H1871" s="2">
        <v>5.84</v>
      </c>
      <c r="I1871" s="2">
        <v>1.2</v>
      </c>
      <c r="J1871" s="2">
        <v>3275</v>
      </c>
      <c r="K1871" s="7" t="str">
        <f>IF(COUNTIF(Table1[Customer ID],Table1[[#This Row],[Customer ID]])&gt;1,"Repeat Customer","One-Time Customer")</f>
        <v>Repeat Customer</v>
      </c>
      <c r="L1871" s="2" t="s">
        <v>2930</v>
      </c>
      <c r="M1871" s="2" t="s">
        <v>49</v>
      </c>
      <c r="N1871" s="2" t="s">
        <v>58</v>
      </c>
      <c r="O1871" s="2" t="s">
        <v>29</v>
      </c>
      <c r="P1871" s="2" t="s">
        <v>30</v>
      </c>
      <c r="Q1871" s="2" t="s">
        <v>31</v>
      </c>
      <c r="R1871" s="2" t="s">
        <v>1313</v>
      </c>
      <c r="S1871" s="2">
        <v>0.55000000000000004</v>
      </c>
      <c r="T1871" s="7">
        <f>Table1[[#This Row],[Profit]]/Table1[[#This Row],[Sales]]</f>
        <v>0.56469936270435017</v>
      </c>
      <c r="U1871" s="2" t="s">
        <v>33</v>
      </c>
      <c r="V1871" s="2" t="s">
        <v>34</v>
      </c>
      <c r="W1871" s="2" t="s">
        <v>35</v>
      </c>
      <c r="X1871" s="2" t="s">
        <v>1961</v>
      </c>
      <c r="Y1871" s="2">
        <v>98273</v>
      </c>
      <c r="Z1871" s="10">
        <v>42005</v>
      </c>
      <c r="AA1871" s="14" t="str">
        <f>TEXT(Table1[[#This Row],[Order Date]],"mmmm")</f>
        <v>January</v>
      </c>
      <c r="AB1871" s="8" t="str">
        <f>TEXT(Table1[[#This Row],[Order Date]],"yyyy")</f>
        <v>2015</v>
      </c>
      <c r="AC1871" s="10">
        <v>42014</v>
      </c>
      <c r="AD1871" s="2">
        <v>20.38</v>
      </c>
      <c r="AE1871" s="2">
        <v>6</v>
      </c>
      <c r="AF1871" s="2">
        <v>36.090000000000003</v>
      </c>
      <c r="AG1871" s="2">
        <v>86234</v>
      </c>
      <c r="AH1871" s="7" t="str">
        <f>IF(COUNTIF(Returns!$A$2:$A$1635,Orders!AG1871)&gt;0,"Returned","Not Returned")</f>
        <v>Not Returned</v>
      </c>
    </row>
    <row r="1872" spans="5:34" ht="12.75" customHeight="1" thickTop="1" thickBot="1">
      <c r="E1872" s="11">
        <v>20039</v>
      </c>
      <c r="F1872" s="12" t="s">
        <v>25</v>
      </c>
      <c r="G1872" s="12">
        <v>0.06</v>
      </c>
      <c r="H1872" s="12">
        <v>89.83</v>
      </c>
      <c r="I1872" s="12">
        <v>35</v>
      </c>
      <c r="J1872" s="12">
        <v>3279</v>
      </c>
      <c r="K1872" s="7" t="str">
        <f>IF(COUNTIF(Table1[Customer ID],Table1[[#This Row],[Customer ID]])&gt;1,"Repeat Customer","One-Time Customer")</f>
        <v>Repeat Customer</v>
      </c>
      <c r="L1872" s="12" t="s">
        <v>2932</v>
      </c>
      <c r="M1872" s="12" t="s">
        <v>49</v>
      </c>
      <c r="N1872" s="12" t="s">
        <v>40</v>
      </c>
      <c r="O1872" s="12" t="s">
        <v>29</v>
      </c>
      <c r="P1872" s="12" t="s">
        <v>141</v>
      </c>
      <c r="Q1872" s="12" t="s">
        <v>236</v>
      </c>
      <c r="R1872" s="12" t="s">
        <v>2933</v>
      </c>
      <c r="S1872" s="12">
        <v>0.83</v>
      </c>
      <c r="T1872" s="7">
        <f>Table1[[#This Row],[Profit]]/Table1[[#This Row],[Sales]]</f>
        <v>8.4939660350570628E-2</v>
      </c>
      <c r="U1872" s="12" t="s">
        <v>33</v>
      </c>
      <c r="V1872" s="12" t="s">
        <v>136</v>
      </c>
      <c r="W1872" s="12" t="s">
        <v>932</v>
      </c>
      <c r="X1872" s="12" t="s">
        <v>2603</v>
      </c>
      <c r="Y1872" s="12">
        <v>29203</v>
      </c>
      <c r="Z1872" s="13">
        <v>42100</v>
      </c>
      <c r="AA1872" s="14" t="str">
        <f>TEXT(Table1[[#This Row],[Order Date]],"mmmm")</f>
        <v>April</v>
      </c>
      <c r="AB1872" s="8" t="str">
        <f>TEXT(Table1[[#This Row],[Order Date]],"yyyy")</f>
        <v>2015</v>
      </c>
      <c r="AC1872" s="13">
        <v>42102</v>
      </c>
      <c r="AD1872" s="12">
        <v>31.11</v>
      </c>
      <c r="AE1872" s="12">
        <v>4</v>
      </c>
      <c r="AF1872" s="12">
        <v>366.26</v>
      </c>
      <c r="AG1872" s="12">
        <v>90766</v>
      </c>
      <c r="AH1872" s="7" t="str">
        <f>IF(COUNTIF(Returns!$A$2:$A$1635,Orders!AG1872)&gt;0,"Returned","Not Returned")</f>
        <v>Not Returned</v>
      </c>
    </row>
    <row r="1873" spans="5:34" ht="12.75" customHeight="1" thickTop="1" thickBot="1">
      <c r="E1873" s="9">
        <v>20040</v>
      </c>
      <c r="F1873" s="2" t="s">
        <v>25</v>
      </c>
      <c r="G1873" s="2">
        <v>0.1</v>
      </c>
      <c r="H1873" s="2">
        <v>13.43</v>
      </c>
      <c r="I1873" s="2">
        <v>5.5</v>
      </c>
      <c r="J1873" s="2">
        <v>3279</v>
      </c>
      <c r="K1873" s="7" t="str">
        <f>IF(COUNTIF(Table1[Customer ID],Table1[[#This Row],[Customer ID]])&gt;1,"Repeat Customer","One-Time Customer")</f>
        <v>Repeat Customer</v>
      </c>
      <c r="L1873" s="2" t="s">
        <v>2932</v>
      </c>
      <c r="M1873" s="2" t="s">
        <v>49</v>
      </c>
      <c r="N1873" s="2" t="s">
        <v>40</v>
      </c>
      <c r="O1873" s="2" t="s">
        <v>29</v>
      </c>
      <c r="P1873" s="2" t="s">
        <v>141</v>
      </c>
      <c r="Q1873" s="2" t="s">
        <v>59</v>
      </c>
      <c r="R1873" s="2" t="s">
        <v>1702</v>
      </c>
      <c r="S1873" s="2">
        <v>0.56999999999999995</v>
      </c>
      <c r="T1873" s="7">
        <f>Table1[[#This Row],[Profit]]/Table1[[#This Row],[Sales]]</f>
        <v>2.2678359389834797</v>
      </c>
      <c r="U1873" s="2" t="s">
        <v>33</v>
      </c>
      <c r="V1873" s="2" t="s">
        <v>136</v>
      </c>
      <c r="W1873" s="2" t="s">
        <v>932</v>
      </c>
      <c r="X1873" s="2" t="s">
        <v>2603</v>
      </c>
      <c r="Y1873" s="2">
        <v>29203</v>
      </c>
      <c r="Z1873" s="10">
        <v>42100</v>
      </c>
      <c r="AA1873" s="14" t="str">
        <f>TEXT(Table1[[#This Row],[Order Date]],"mmmm")</f>
        <v>April</v>
      </c>
      <c r="AB1873" s="8" t="str">
        <f>TEXT(Table1[[#This Row],[Order Date]],"yyyy")</f>
        <v>2015</v>
      </c>
      <c r="AC1873" s="10">
        <v>42102</v>
      </c>
      <c r="AD1873" s="2">
        <v>358.29539999999997</v>
      </c>
      <c r="AE1873" s="2">
        <v>12</v>
      </c>
      <c r="AF1873" s="2">
        <v>157.99</v>
      </c>
      <c r="AG1873" s="2">
        <v>90766</v>
      </c>
      <c r="AH1873" s="7" t="str">
        <f>IF(COUNTIF(Returns!$A$2:$A$1635,Orders!AG1873)&gt;0,"Returned","Not Returned")</f>
        <v>Not Returned</v>
      </c>
    </row>
    <row r="1874" spans="5:34" ht="12.75" customHeight="1" thickTop="1" thickBot="1">
      <c r="E1874" s="11">
        <v>20041</v>
      </c>
      <c r="F1874" s="12" t="s">
        <v>25</v>
      </c>
      <c r="G1874" s="12">
        <v>0.01</v>
      </c>
      <c r="H1874" s="12">
        <v>125.99</v>
      </c>
      <c r="I1874" s="12">
        <v>7.69</v>
      </c>
      <c r="J1874" s="12">
        <v>3279</v>
      </c>
      <c r="K1874" s="7" t="str">
        <f>IF(COUNTIF(Table1[Customer ID],Table1[[#This Row],[Customer ID]])&gt;1,"Repeat Customer","One-Time Customer")</f>
        <v>Repeat Customer</v>
      </c>
      <c r="L1874" s="12" t="s">
        <v>2932</v>
      </c>
      <c r="M1874" s="12" t="s">
        <v>49</v>
      </c>
      <c r="N1874" s="12" t="s">
        <v>40</v>
      </c>
      <c r="O1874" s="12" t="s">
        <v>77</v>
      </c>
      <c r="P1874" s="12" t="s">
        <v>78</v>
      </c>
      <c r="Q1874" s="12" t="s">
        <v>59</v>
      </c>
      <c r="R1874" s="12" t="s">
        <v>1225</v>
      </c>
      <c r="S1874" s="12">
        <v>0.57999999999999996</v>
      </c>
      <c r="T1874" s="7">
        <f>Table1[[#This Row],[Profit]]/Table1[[#This Row],[Sales]]</f>
        <v>6.8613547919002694E-3</v>
      </c>
      <c r="U1874" s="12" t="s">
        <v>33</v>
      </c>
      <c r="V1874" s="12" t="s">
        <v>136</v>
      </c>
      <c r="W1874" s="12" t="s">
        <v>932</v>
      </c>
      <c r="X1874" s="12" t="s">
        <v>2603</v>
      </c>
      <c r="Y1874" s="12">
        <v>29203</v>
      </c>
      <c r="Z1874" s="13">
        <v>42100</v>
      </c>
      <c r="AA1874" s="14" t="str">
        <f>TEXT(Table1[[#This Row],[Order Date]],"mmmm")</f>
        <v>April</v>
      </c>
      <c r="AB1874" s="8" t="str">
        <f>TEXT(Table1[[#This Row],[Order Date]],"yyyy")</f>
        <v>2015</v>
      </c>
      <c r="AC1874" s="13">
        <v>42100</v>
      </c>
      <c r="AD1874" s="12">
        <v>8.3219999999999992</v>
      </c>
      <c r="AE1874" s="12">
        <v>11</v>
      </c>
      <c r="AF1874" s="12">
        <v>1212.8800000000001</v>
      </c>
      <c r="AG1874" s="12">
        <v>90766</v>
      </c>
      <c r="AH1874" s="7" t="str">
        <f>IF(COUNTIF(Returns!$A$2:$A$1635,Orders!AG1874)&gt;0,"Returned","Not Returned")</f>
        <v>Not Returned</v>
      </c>
    </row>
    <row r="1875" spans="5:34" ht="12.75" customHeight="1" thickTop="1" thickBot="1">
      <c r="E1875" s="9">
        <v>21620</v>
      </c>
      <c r="F1875" s="2" t="s">
        <v>56</v>
      </c>
      <c r="G1875" s="2">
        <v>0.01</v>
      </c>
      <c r="H1875" s="2">
        <v>45.99</v>
      </c>
      <c r="I1875" s="2">
        <v>4.99</v>
      </c>
      <c r="J1875" s="2">
        <v>3279</v>
      </c>
      <c r="K1875" s="7" t="str">
        <f>IF(COUNTIF(Table1[Customer ID],Table1[[#This Row],[Customer ID]])&gt;1,"Repeat Customer","One-Time Customer")</f>
        <v>Repeat Customer</v>
      </c>
      <c r="L1875" s="2" t="s">
        <v>2932</v>
      </c>
      <c r="M1875" s="2" t="s">
        <v>49</v>
      </c>
      <c r="N1875" s="2" t="s">
        <v>40</v>
      </c>
      <c r="O1875" s="2" t="s">
        <v>77</v>
      </c>
      <c r="P1875" s="2" t="s">
        <v>78</v>
      </c>
      <c r="Q1875" s="2" t="s">
        <v>59</v>
      </c>
      <c r="R1875" s="2" t="s">
        <v>1115</v>
      </c>
      <c r="S1875" s="2">
        <v>0.56000000000000005</v>
      </c>
      <c r="T1875" s="7">
        <f>Table1[[#This Row],[Profit]]/Table1[[#This Row],[Sales]]</f>
        <v>0.19185238437574886</v>
      </c>
      <c r="U1875" s="2" t="s">
        <v>33</v>
      </c>
      <c r="V1875" s="2" t="s">
        <v>136</v>
      </c>
      <c r="W1875" s="2" t="s">
        <v>932</v>
      </c>
      <c r="X1875" s="2" t="s">
        <v>2603</v>
      </c>
      <c r="Y1875" s="2">
        <v>29203</v>
      </c>
      <c r="Z1875" s="10">
        <v>42077</v>
      </c>
      <c r="AA1875" s="14" t="str">
        <f>TEXT(Table1[[#This Row],[Order Date]],"mmmm")</f>
        <v>March</v>
      </c>
      <c r="AB1875" s="8" t="str">
        <f>TEXT(Table1[[#This Row],[Order Date]],"yyyy")</f>
        <v>2015</v>
      </c>
      <c r="AC1875" s="10">
        <v>42079</v>
      </c>
      <c r="AD1875" s="2">
        <v>24.018000000000001</v>
      </c>
      <c r="AE1875" s="2">
        <v>3</v>
      </c>
      <c r="AF1875" s="2">
        <v>125.19</v>
      </c>
      <c r="AG1875" s="2">
        <v>90767</v>
      </c>
      <c r="AH1875" s="7" t="str">
        <f>IF(COUNTIF(Returns!$A$2:$A$1635,Orders!AG1875)&gt;0,"Returned","Not Returned")</f>
        <v>Not Returned</v>
      </c>
    </row>
    <row r="1876" spans="5:34" ht="12.75" customHeight="1" thickTop="1" thickBot="1">
      <c r="E1876" s="11">
        <v>23022</v>
      </c>
      <c r="F1876" s="12" t="s">
        <v>47</v>
      </c>
      <c r="G1876" s="12">
        <v>0.05</v>
      </c>
      <c r="H1876" s="12">
        <v>363.25</v>
      </c>
      <c r="I1876" s="12">
        <v>19.989999999999998</v>
      </c>
      <c r="J1876" s="12">
        <v>3283</v>
      </c>
      <c r="K1876" s="7" t="str">
        <f>IF(COUNTIF(Table1[Customer ID],Table1[[#This Row],[Customer ID]])&gt;1,"Repeat Customer","One-Time Customer")</f>
        <v>Repeat Customer</v>
      </c>
      <c r="L1876" s="12" t="s">
        <v>2934</v>
      </c>
      <c r="M1876" s="12" t="s">
        <v>27</v>
      </c>
      <c r="N1876" s="12" t="s">
        <v>28</v>
      </c>
      <c r="O1876" s="12" t="s">
        <v>29</v>
      </c>
      <c r="P1876" s="12" t="s">
        <v>257</v>
      </c>
      <c r="Q1876" s="12" t="s">
        <v>59</v>
      </c>
      <c r="R1876" s="12" t="s">
        <v>1253</v>
      </c>
      <c r="S1876" s="12">
        <v>0.56999999999999995</v>
      </c>
      <c r="T1876" s="7">
        <f>Table1[[#This Row],[Profit]]/Table1[[#This Row],[Sales]]</f>
        <v>-0.14448297840431912</v>
      </c>
      <c r="U1876" s="12" t="s">
        <v>33</v>
      </c>
      <c r="V1876" s="12" t="s">
        <v>136</v>
      </c>
      <c r="W1876" s="12" t="s">
        <v>362</v>
      </c>
      <c r="X1876" s="12" t="s">
        <v>2935</v>
      </c>
      <c r="Y1876" s="12">
        <v>33156</v>
      </c>
      <c r="Z1876" s="13">
        <v>42115</v>
      </c>
      <c r="AA1876" s="14" t="str">
        <f>TEXT(Table1[[#This Row],[Order Date]],"mmmm")</f>
        <v>April</v>
      </c>
      <c r="AB1876" s="8" t="str">
        <f>TEXT(Table1[[#This Row],[Order Date]],"yyyy")</f>
        <v>2015</v>
      </c>
      <c r="AC1876" s="13">
        <v>42115</v>
      </c>
      <c r="AD1876" s="12">
        <v>-269.75549999999998</v>
      </c>
      <c r="AE1876" s="12">
        <v>5</v>
      </c>
      <c r="AF1876" s="12">
        <v>1867.04</v>
      </c>
      <c r="AG1876" s="12">
        <v>90752</v>
      </c>
      <c r="AH1876" s="7" t="str">
        <f>IF(COUNTIF(Returns!$A$2:$A$1635,Orders!AG1876)&gt;0,"Returned","Not Returned")</f>
        <v>Not Returned</v>
      </c>
    </row>
    <row r="1877" spans="5:34" ht="12.75" customHeight="1" thickTop="1" thickBot="1">
      <c r="E1877" s="9">
        <v>23211</v>
      </c>
      <c r="F1877" s="2" t="s">
        <v>25</v>
      </c>
      <c r="G1877" s="2">
        <v>0.03</v>
      </c>
      <c r="H1877" s="2">
        <v>17.48</v>
      </c>
      <c r="I1877" s="2">
        <v>1.99</v>
      </c>
      <c r="J1877" s="2">
        <v>3283</v>
      </c>
      <c r="K1877" s="7" t="str">
        <f>IF(COUNTIF(Table1[Customer ID],Table1[[#This Row],[Customer ID]])&gt;1,"Repeat Customer","One-Time Customer")</f>
        <v>Repeat Customer</v>
      </c>
      <c r="L1877" s="2" t="s">
        <v>2934</v>
      </c>
      <c r="M1877" s="2" t="s">
        <v>49</v>
      </c>
      <c r="N1877" s="2" t="s">
        <v>28</v>
      </c>
      <c r="O1877" s="2" t="s">
        <v>77</v>
      </c>
      <c r="P1877" s="2" t="s">
        <v>180</v>
      </c>
      <c r="Q1877" s="2" t="s">
        <v>51</v>
      </c>
      <c r="R1877" s="2" t="s">
        <v>361</v>
      </c>
      <c r="S1877" s="2">
        <v>0.45</v>
      </c>
      <c r="T1877" s="7">
        <f>Table1[[#This Row],[Profit]]/Table1[[#This Row],[Sales]]</f>
        <v>1.3216946820379323</v>
      </c>
      <c r="U1877" s="2" t="s">
        <v>33</v>
      </c>
      <c r="V1877" s="2" t="s">
        <v>136</v>
      </c>
      <c r="W1877" s="2" t="s">
        <v>362</v>
      </c>
      <c r="X1877" s="2" t="s">
        <v>2935</v>
      </c>
      <c r="Y1877" s="2">
        <v>33156</v>
      </c>
      <c r="Z1877" s="10">
        <v>42134</v>
      </c>
      <c r="AA1877" s="14" t="str">
        <f>TEXT(Table1[[#This Row],[Order Date]],"mmmm")</f>
        <v>May</v>
      </c>
      <c r="AB1877" s="8" t="str">
        <f>TEXT(Table1[[#This Row],[Order Date]],"yyyy")</f>
        <v>2015</v>
      </c>
      <c r="AC1877" s="10">
        <v>42135</v>
      </c>
      <c r="AD1877" s="2">
        <v>710.80739999999992</v>
      </c>
      <c r="AE1877" s="2">
        <v>31</v>
      </c>
      <c r="AF1877" s="2">
        <v>537.79999999999995</v>
      </c>
      <c r="AG1877" s="2">
        <v>90753</v>
      </c>
      <c r="AH1877" s="7" t="str">
        <f>IF(COUNTIF(Returns!$A$2:$A$1635,Orders!AG1877)&gt;0,"Returned","Not Returned")</f>
        <v>Not Returned</v>
      </c>
    </row>
    <row r="1878" spans="5:34" ht="12.75" customHeight="1" thickTop="1" thickBot="1">
      <c r="E1878" s="11">
        <v>26141</v>
      </c>
      <c r="F1878" s="12" t="s">
        <v>25</v>
      </c>
      <c r="G1878" s="12">
        <v>0.05</v>
      </c>
      <c r="H1878" s="12">
        <v>19.23</v>
      </c>
      <c r="I1878" s="12">
        <v>6.15</v>
      </c>
      <c r="J1878" s="12">
        <v>3284</v>
      </c>
      <c r="K1878" s="7" t="str">
        <f>IF(COUNTIF(Table1[Customer ID],Table1[[#This Row],[Customer ID]])&gt;1,"Repeat Customer","One-Time Customer")</f>
        <v>One-Time Customer</v>
      </c>
      <c r="L1878" s="12" t="s">
        <v>2936</v>
      </c>
      <c r="M1878" s="12" t="s">
        <v>27</v>
      </c>
      <c r="N1878" s="12" t="s">
        <v>28</v>
      </c>
      <c r="O1878" s="12" t="s">
        <v>41</v>
      </c>
      <c r="P1878" s="12" t="s">
        <v>50</v>
      </c>
      <c r="Q1878" s="12" t="s">
        <v>51</v>
      </c>
      <c r="R1878" s="12" t="s">
        <v>472</v>
      </c>
      <c r="S1878" s="12">
        <v>0.44</v>
      </c>
      <c r="T1878" s="7">
        <f>Table1[[#This Row],[Profit]]/Table1[[#This Row],[Sales]]</f>
        <v>-17.809968275171148</v>
      </c>
      <c r="U1878" s="12" t="s">
        <v>33</v>
      </c>
      <c r="V1878" s="12" t="s">
        <v>136</v>
      </c>
      <c r="W1878" s="12" t="s">
        <v>362</v>
      </c>
      <c r="X1878" s="12" t="s">
        <v>2937</v>
      </c>
      <c r="Y1878" s="12">
        <v>34741</v>
      </c>
      <c r="Z1878" s="13">
        <v>42055</v>
      </c>
      <c r="AA1878" s="14" t="str">
        <f>TEXT(Table1[[#This Row],[Order Date]],"mmmm")</f>
        <v>February</v>
      </c>
      <c r="AB1878" s="8" t="str">
        <f>TEXT(Table1[[#This Row],[Order Date]],"yyyy")</f>
        <v>2015</v>
      </c>
      <c r="AC1878" s="13">
        <v>42057</v>
      </c>
      <c r="AD1878" s="12">
        <v>-2133.2780000000002</v>
      </c>
      <c r="AE1878" s="12">
        <v>6</v>
      </c>
      <c r="AF1878" s="12">
        <v>119.78</v>
      </c>
      <c r="AG1878" s="12">
        <v>90751</v>
      </c>
      <c r="AH1878" s="7" t="str">
        <f>IF(COUNTIF(Returns!$A$2:$A$1635,Orders!AG1878)&gt;0,"Returned","Not Returned")</f>
        <v>Not Returned</v>
      </c>
    </row>
    <row r="1879" spans="5:34" ht="12.75" customHeight="1" thickTop="1" thickBot="1">
      <c r="E1879" s="9">
        <v>20350</v>
      </c>
      <c r="F1879" s="2" t="s">
        <v>37</v>
      </c>
      <c r="G1879" s="2">
        <v>0.06</v>
      </c>
      <c r="H1879" s="2">
        <v>1.7</v>
      </c>
      <c r="I1879" s="2">
        <v>1.99</v>
      </c>
      <c r="J1879" s="2">
        <v>3285</v>
      </c>
      <c r="K1879" s="7" t="str">
        <f>IF(COUNTIF(Table1[Customer ID],Table1[[#This Row],[Customer ID]])&gt;1,"Repeat Customer","One-Time Customer")</f>
        <v>Repeat Customer</v>
      </c>
      <c r="L1879" s="2" t="s">
        <v>2938</v>
      </c>
      <c r="M1879" s="2" t="s">
        <v>49</v>
      </c>
      <c r="N1879" s="2" t="s">
        <v>114</v>
      </c>
      <c r="O1879" s="2" t="s">
        <v>77</v>
      </c>
      <c r="P1879" s="2" t="s">
        <v>180</v>
      </c>
      <c r="Q1879" s="2" t="s">
        <v>51</v>
      </c>
      <c r="R1879" s="2" t="s">
        <v>814</v>
      </c>
      <c r="S1879" s="2">
        <v>0.51</v>
      </c>
      <c r="T1879" s="7">
        <f>Table1[[#This Row],[Profit]]/Table1[[#This Row],[Sales]]</f>
        <v>6.5902222222222226</v>
      </c>
      <c r="U1879" s="2" t="s">
        <v>33</v>
      </c>
      <c r="V1879" s="2" t="s">
        <v>136</v>
      </c>
      <c r="W1879" s="2" t="s">
        <v>137</v>
      </c>
      <c r="X1879" s="2" t="s">
        <v>2939</v>
      </c>
      <c r="Y1879" s="2">
        <v>20170</v>
      </c>
      <c r="Z1879" s="10">
        <v>42010</v>
      </c>
      <c r="AA1879" s="14" t="str">
        <f>TEXT(Table1[[#This Row],[Order Date]],"mmmm")</f>
        <v>January</v>
      </c>
      <c r="AB1879" s="8" t="str">
        <f>TEXT(Table1[[#This Row],[Order Date]],"yyyy")</f>
        <v>2015</v>
      </c>
      <c r="AC1879" s="10">
        <v>42011</v>
      </c>
      <c r="AD1879" s="2">
        <v>80.071200000000005</v>
      </c>
      <c r="AE1879" s="2">
        <v>7</v>
      </c>
      <c r="AF1879" s="2">
        <v>12.15</v>
      </c>
      <c r="AG1879" s="2">
        <v>90750</v>
      </c>
      <c r="AH1879" s="7" t="str">
        <f>IF(COUNTIF(Returns!$A$2:$A$1635,Orders!AG1879)&gt;0,"Returned","Not Returned")</f>
        <v>Not Returned</v>
      </c>
    </row>
    <row r="1880" spans="5:34" ht="12.75" customHeight="1" thickTop="1" thickBot="1">
      <c r="E1880" s="11">
        <v>20351</v>
      </c>
      <c r="F1880" s="12" t="s">
        <v>37</v>
      </c>
      <c r="G1880" s="12">
        <v>0.01</v>
      </c>
      <c r="H1880" s="12">
        <v>30.98</v>
      </c>
      <c r="I1880" s="12">
        <v>5.09</v>
      </c>
      <c r="J1880" s="12">
        <v>3285</v>
      </c>
      <c r="K1880" s="7" t="str">
        <f>IF(COUNTIF(Table1[Customer ID],Table1[[#This Row],[Customer ID]])&gt;1,"Repeat Customer","One-Time Customer")</f>
        <v>Repeat Customer</v>
      </c>
      <c r="L1880" s="12" t="s">
        <v>2938</v>
      </c>
      <c r="M1880" s="12" t="s">
        <v>49</v>
      </c>
      <c r="N1880" s="12" t="s">
        <v>114</v>
      </c>
      <c r="O1880" s="12" t="s">
        <v>29</v>
      </c>
      <c r="P1880" s="12" t="s">
        <v>93</v>
      </c>
      <c r="Q1880" s="12" t="s">
        <v>59</v>
      </c>
      <c r="R1880" s="12" t="s">
        <v>2940</v>
      </c>
      <c r="S1880" s="12">
        <v>0.4</v>
      </c>
      <c r="T1880" s="7">
        <f>Table1[[#This Row],[Profit]]/Table1[[#This Row],[Sales]]</f>
        <v>3.1079883503224459</v>
      </c>
      <c r="U1880" s="12" t="s">
        <v>33</v>
      </c>
      <c r="V1880" s="12" t="s">
        <v>136</v>
      </c>
      <c r="W1880" s="12" t="s">
        <v>137</v>
      </c>
      <c r="X1880" s="12" t="s">
        <v>2939</v>
      </c>
      <c r="Y1880" s="12">
        <v>20170</v>
      </c>
      <c r="Z1880" s="13">
        <v>42010</v>
      </c>
      <c r="AA1880" s="14" t="str">
        <f>TEXT(Table1[[#This Row],[Order Date]],"mmmm")</f>
        <v>January</v>
      </c>
      <c r="AB1880" s="8" t="str">
        <f>TEXT(Table1[[#This Row],[Order Date]],"yyyy")</f>
        <v>2015</v>
      </c>
      <c r="AC1880" s="13">
        <v>42012</v>
      </c>
      <c r="AD1880" s="12">
        <v>896.40599999999995</v>
      </c>
      <c r="AE1880" s="12">
        <v>9</v>
      </c>
      <c r="AF1880" s="12">
        <v>288.42</v>
      </c>
      <c r="AG1880" s="12">
        <v>90750</v>
      </c>
      <c r="AH1880" s="7" t="str">
        <f>IF(COUNTIF(Returns!$A$2:$A$1635,Orders!AG1880)&gt;0,"Returned","Not Returned")</f>
        <v>Not Returned</v>
      </c>
    </row>
    <row r="1881" spans="5:34" ht="12.75" customHeight="1" thickTop="1" thickBot="1">
      <c r="E1881" s="9">
        <v>21567</v>
      </c>
      <c r="F1881" s="2" t="s">
        <v>106</v>
      </c>
      <c r="G1881" s="2">
        <v>0.08</v>
      </c>
      <c r="H1881" s="2">
        <v>30.56</v>
      </c>
      <c r="I1881" s="2">
        <v>2.99</v>
      </c>
      <c r="J1881" s="2">
        <v>3287</v>
      </c>
      <c r="K1881" s="7" t="str">
        <f>IF(COUNTIF(Table1[Customer ID],Table1[[#This Row],[Customer ID]])&gt;1,"Repeat Customer","One-Time Customer")</f>
        <v>One-Time Customer</v>
      </c>
      <c r="L1881" s="2" t="s">
        <v>2941</v>
      </c>
      <c r="M1881" s="2" t="s">
        <v>49</v>
      </c>
      <c r="N1881" s="2" t="s">
        <v>58</v>
      </c>
      <c r="O1881" s="2" t="s">
        <v>29</v>
      </c>
      <c r="P1881" s="2" t="s">
        <v>109</v>
      </c>
      <c r="Q1881" s="2" t="s">
        <v>59</v>
      </c>
      <c r="R1881" s="2" t="s">
        <v>2580</v>
      </c>
      <c r="S1881" s="2">
        <v>0.35</v>
      </c>
      <c r="T1881" s="7">
        <f>Table1[[#This Row],[Profit]]/Table1[[#This Row],[Sales]]</f>
        <v>0.69</v>
      </c>
      <c r="U1881" s="2" t="s">
        <v>33</v>
      </c>
      <c r="V1881" s="2" t="s">
        <v>34</v>
      </c>
      <c r="W1881" s="2" t="s">
        <v>45</v>
      </c>
      <c r="X1881" s="2" t="s">
        <v>2942</v>
      </c>
      <c r="Y1881" s="2">
        <v>95746</v>
      </c>
      <c r="Z1881" s="10">
        <v>42149</v>
      </c>
      <c r="AA1881" s="14" t="str">
        <f>TEXT(Table1[[#This Row],[Order Date]],"mmmm")</f>
        <v>May</v>
      </c>
      <c r="AB1881" s="8" t="str">
        <f>TEXT(Table1[[#This Row],[Order Date]],"yyyy")</f>
        <v>2015</v>
      </c>
      <c r="AC1881" s="10">
        <v>42151</v>
      </c>
      <c r="AD1881" s="2">
        <v>352.87979999999999</v>
      </c>
      <c r="AE1881" s="2">
        <v>17</v>
      </c>
      <c r="AF1881" s="2">
        <v>511.42</v>
      </c>
      <c r="AG1881" s="2">
        <v>89897</v>
      </c>
      <c r="AH1881" s="7" t="str">
        <f>IF(COUNTIF(Returns!$A$2:$A$1635,Orders!AG1881)&gt;0,"Returned","Not Returned")</f>
        <v>Not Returned</v>
      </c>
    </row>
    <row r="1882" spans="5:34" ht="12.75" customHeight="1" thickTop="1" thickBot="1">
      <c r="E1882" s="11">
        <v>23198</v>
      </c>
      <c r="F1882" s="12" t="s">
        <v>106</v>
      </c>
      <c r="G1882" s="12">
        <v>0.04</v>
      </c>
      <c r="H1882" s="12">
        <v>33.89</v>
      </c>
      <c r="I1882" s="12">
        <v>5.0999999999999996</v>
      </c>
      <c r="J1882" s="12">
        <v>3303</v>
      </c>
      <c r="K1882" s="7" t="str">
        <f>IF(COUNTIF(Table1[Customer ID],Table1[[#This Row],[Customer ID]])&gt;1,"Repeat Customer","One-Time Customer")</f>
        <v>One-Time Customer</v>
      </c>
      <c r="L1882" s="12" t="s">
        <v>2943</v>
      </c>
      <c r="M1882" s="12" t="s">
        <v>49</v>
      </c>
      <c r="N1882" s="12" t="s">
        <v>40</v>
      </c>
      <c r="O1882" s="12" t="s">
        <v>29</v>
      </c>
      <c r="P1882" s="12" t="s">
        <v>141</v>
      </c>
      <c r="Q1882" s="12" t="s">
        <v>59</v>
      </c>
      <c r="R1882" s="12" t="s">
        <v>2792</v>
      </c>
      <c r="S1882" s="12">
        <v>0.6</v>
      </c>
      <c r="T1882" s="7">
        <f>Table1[[#This Row],[Profit]]/Table1[[#This Row],[Sales]]</f>
        <v>0.34228468899521525</v>
      </c>
      <c r="U1882" s="12" t="s">
        <v>33</v>
      </c>
      <c r="V1882" s="12" t="s">
        <v>136</v>
      </c>
      <c r="W1882" s="12" t="s">
        <v>362</v>
      </c>
      <c r="X1882" s="12" t="s">
        <v>2944</v>
      </c>
      <c r="Y1882" s="12">
        <v>33461</v>
      </c>
      <c r="Z1882" s="13">
        <v>42011</v>
      </c>
      <c r="AA1882" s="14" t="str">
        <f>TEXT(Table1[[#This Row],[Order Date]],"mmmm")</f>
        <v>January</v>
      </c>
      <c r="AB1882" s="8" t="str">
        <f>TEXT(Table1[[#This Row],[Order Date]],"yyyy")</f>
        <v>2015</v>
      </c>
      <c r="AC1882" s="13">
        <v>42016</v>
      </c>
      <c r="AD1882" s="12">
        <v>68.675999999999988</v>
      </c>
      <c r="AE1882" s="12">
        <v>6</v>
      </c>
      <c r="AF1882" s="12">
        <v>200.64</v>
      </c>
      <c r="AG1882" s="12">
        <v>87795</v>
      </c>
      <c r="AH1882" s="7" t="str">
        <f>IF(COUNTIF(Returns!$A$2:$A$1635,Orders!AG1882)&gt;0,"Returned","Not Returned")</f>
        <v>Not Returned</v>
      </c>
    </row>
    <row r="1883" spans="5:34" ht="12.75" customHeight="1" thickTop="1" thickBot="1">
      <c r="E1883" s="9">
        <v>20447</v>
      </c>
      <c r="F1883" s="2" t="s">
        <v>56</v>
      </c>
      <c r="G1883" s="2">
        <v>0.06</v>
      </c>
      <c r="H1883" s="2">
        <v>11.33</v>
      </c>
      <c r="I1883" s="2">
        <v>6.12</v>
      </c>
      <c r="J1883" s="2">
        <v>3306</v>
      </c>
      <c r="K1883" s="7" t="str">
        <f>IF(COUNTIF(Table1[Customer ID],Table1[[#This Row],[Customer ID]])&gt;1,"Repeat Customer","One-Time Customer")</f>
        <v>One-Time Customer</v>
      </c>
      <c r="L1883" s="2" t="s">
        <v>2945</v>
      </c>
      <c r="M1883" s="2" t="s">
        <v>49</v>
      </c>
      <c r="N1883" s="2" t="s">
        <v>58</v>
      </c>
      <c r="O1883" s="2" t="s">
        <v>29</v>
      </c>
      <c r="P1883" s="2" t="s">
        <v>257</v>
      </c>
      <c r="Q1883" s="2" t="s">
        <v>86</v>
      </c>
      <c r="R1883" s="2" t="s">
        <v>2149</v>
      </c>
      <c r="S1883" s="2">
        <v>0.42</v>
      </c>
      <c r="T1883" s="7">
        <f>Table1[[#This Row],[Profit]]/Table1[[#This Row],[Sales]]</f>
        <v>-0.9035187287173666</v>
      </c>
      <c r="U1883" s="2" t="s">
        <v>33</v>
      </c>
      <c r="V1883" s="2" t="s">
        <v>53</v>
      </c>
      <c r="W1883" s="2" t="s">
        <v>228</v>
      </c>
      <c r="X1883" s="2" t="s">
        <v>2946</v>
      </c>
      <c r="Y1883" s="2">
        <v>6320</v>
      </c>
      <c r="Z1883" s="10">
        <v>42095</v>
      </c>
      <c r="AA1883" s="14" t="str">
        <f>TEXT(Table1[[#This Row],[Order Date]],"mmmm")</f>
        <v>April</v>
      </c>
      <c r="AB1883" s="8" t="str">
        <f>TEXT(Table1[[#This Row],[Order Date]],"yyyy")</f>
        <v>2015</v>
      </c>
      <c r="AC1883" s="10">
        <v>42097</v>
      </c>
      <c r="AD1883" s="2">
        <v>-15.92</v>
      </c>
      <c r="AE1883" s="2">
        <v>1</v>
      </c>
      <c r="AF1883" s="2">
        <v>17.62</v>
      </c>
      <c r="AG1883" s="2">
        <v>90461</v>
      </c>
      <c r="AH1883" s="7" t="str">
        <f>IF(COUNTIF(Returns!$A$2:$A$1635,Orders!AG1883)&gt;0,"Returned","Not Returned")</f>
        <v>Not Returned</v>
      </c>
    </row>
    <row r="1884" spans="5:34" ht="12.75" customHeight="1" thickTop="1" thickBot="1">
      <c r="E1884" s="11">
        <v>22732</v>
      </c>
      <c r="F1884" s="12" t="s">
        <v>106</v>
      </c>
      <c r="G1884" s="12">
        <v>7.0000000000000007E-2</v>
      </c>
      <c r="H1884" s="12">
        <v>16.739999999999998</v>
      </c>
      <c r="I1884" s="12">
        <v>7.04</v>
      </c>
      <c r="J1884" s="12">
        <v>3307</v>
      </c>
      <c r="K1884" s="7" t="str">
        <f>IF(COUNTIF(Table1[Customer ID],Table1[[#This Row],[Customer ID]])&gt;1,"Repeat Customer","One-Time Customer")</f>
        <v>One-Time Customer</v>
      </c>
      <c r="L1884" s="12" t="s">
        <v>2947</v>
      </c>
      <c r="M1884" s="12" t="s">
        <v>49</v>
      </c>
      <c r="N1884" s="12" t="s">
        <v>58</v>
      </c>
      <c r="O1884" s="12" t="s">
        <v>29</v>
      </c>
      <c r="P1884" s="12" t="s">
        <v>141</v>
      </c>
      <c r="Q1884" s="12" t="s">
        <v>59</v>
      </c>
      <c r="R1884" s="12" t="s">
        <v>2948</v>
      </c>
      <c r="S1884" s="12">
        <v>0.81</v>
      </c>
      <c r="T1884" s="7">
        <f>Table1[[#This Row],[Profit]]/Table1[[#This Row],[Sales]]</f>
        <v>-1.4172251178952595</v>
      </c>
      <c r="U1884" s="12" t="s">
        <v>33</v>
      </c>
      <c r="V1884" s="12" t="s">
        <v>53</v>
      </c>
      <c r="W1884" s="12" t="s">
        <v>193</v>
      </c>
      <c r="X1884" s="12" t="s">
        <v>2949</v>
      </c>
      <c r="Y1884" s="12">
        <v>1001</v>
      </c>
      <c r="Z1884" s="13">
        <v>42030</v>
      </c>
      <c r="AA1884" s="14" t="str">
        <f>TEXT(Table1[[#This Row],[Order Date]],"mmmm")</f>
        <v>January</v>
      </c>
      <c r="AB1884" s="8" t="str">
        <f>TEXT(Table1[[#This Row],[Order Date]],"yyyy")</f>
        <v>2015</v>
      </c>
      <c r="AC1884" s="13">
        <v>42037</v>
      </c>
      <c r="AD1884" s="12">
        <v>-114.2</v>
      </c>
      <c r="AE1884" s="12">
        <v>5</v>
      </c>
      <c r="AF1884" s="12">
        <v>80.58</v>
      </c>
      <c r="AG1884" s="12">
        <v>90462</v>
      </c>
      <c r="AH1884" s="7" t="str">
        <f>IF(COUNTIF(Returns!$A$2:$A$1635,Orders!AG1884)&gt;0,"Returned","Not Returned")</f>
        <v>Not Returned</v>
      </c>
    </row>
    <row r="1885" spans="5:34" ht="12.75" customHeight="1" thickTop="1" thickBot="1">
      <c r="E1885" s="9">
        <v>23451</v>
      </c>
      <c r="F1885" s="2" t="s">
        <v>47</v>
      </c>
      <c r="G1885" s="2">
        <v>0.1</v>
      </c>
      <c r="H1885" s="2">
        <v>6.64</v>
      </c>
      <c r="I1885" s="2">
        <v>54.95</v>
      </c>
      <c r="J1885" s="2">
        <v>3309</v>
      </c>
      <c r="K1885" s="7" t="str">
        <f>IF(COUNTIF(Table1[Customer ID],Table1[[#This Row],[Customer ID]])&gt;1,"Repeat Customer","One-Time Customer")</f>
        <v>One-Time Customer</v>
      </c>
      <c r="L1885" s="2" t="s">
        <v>2950</v>
      </c>
      <c r="M1885" s="2" t="s">
        <v>49</v>
      </c>
      <c r="N1885" s="2" t="s">
        <v>58</v>
      </c>
      <c r="O1885" s="2" t="s">
        <v>41</v>
      </c>
      <c r="P1885" s="2" t="s">
        <v>50</v>
      </c>
      <c r="Q1885" s="2" t="s">
        <v>51</v>
      </c>
      <c r="R1885" s="2" t="s">
        <v>2951</v>
      </c>
      <c r="S1885" s="2">
        <v>0.37</v>
      </c>
      <c r="T1885" s="7">
        <f>Table1[[#This Row],[Profit]]/Table1[[#This Row],[Sales]]</f>
        <v>-0.98775187672856579</v>
      </c>
      <c r="U1885" s="2" t="s">
        <v>33</v>
      </c>
      <c r="V1885" s="2" t="s">
        <v>53</v>
      </c>
      <c r="W1885" s="2" t="s">
        <v>193</v>
      </c>
      <c r="X1885" s="2" t="s">
        <v>2952</v>
      </c>
      <c r="Y1885" s="2">
        <v>1760</v>
      </c>
      <c r="Z1885" s="10">
        <v>42087</v>
      </c>
      <c r="AA1885" s="14" t="str">
        <f>TEXT(Table1[[#This Row],[Order Date]],"mmmm")</f>
        <v>March</v>
      </c>
      <c r="AB1885" s="8" t="str">
        <f>TEXT(Table1[[#This Row],[Order Date]],"yyyy")</f>
        <v>2015</v>
      </c>
      <c r="AC1885" s="10">
        <v>42089</v>
      </c>
      <c r="AD1885" s="2">
        <v>-25</v>
      </c>
      <c r="AE1885" s="2">
        <v>4</v>
      </c>
      <c r="AF1885" s="2">
        <v>25.31</v>
      </c>
      <c r="AG1885" s="2">
        <v>90460</v>
      </c>
      <c r="AH1885" s="7" t="str">
        <f>IF(COUNTIF(Returns!$A$2:$A$1635,Orders!AG1885)&gt;0,"Returned","Not Returned")</f>
        <v>Not Returned</v>
      </c>
    </row>
    <row r="1886" spans="5:34" ht="12.75" customHeight="1" thickTop="1" thickBot="1">
      <c r="E1886" s="11">
        <v>23452</v>
      </c>
      <c r="F1886" s="12" t="s">
        <v>47</v>
      </c>
      <c r="G1886" s="12">
        <v>0.05</v>
      </c>
      <c r="H1886" s="12">
        <v>90.48</v>
      </c>
      <c r="I1886" s="12">
        <v>19.989999999999998</v>
      </c>
      <c r="J1886" s="12">
        <v>3310</v>
      </c>
      <c r="K1886" s="7" t="str">
        <f>IF(COUNTIF(Table1[Customer ID],Table1[[#This Row],[Customer ID]])&gt;1,"Repeat Customer","One-Time Customer")</f>
        <v>One-Time Customer</v>
      </c>
      <c r="L1886" s="12" t="s">
        <v>2953</v>
      </c>
      <c r="M1886" s="12" t="s">
        <v>49</v>
      </c>
      <c r="N1886" s="12" t="s">
        <v>58</v>
      </c>
      <c r="O1886" s="12" t="s">
        <v>29</v>
      </c>
      <c r="P1886" s="12" t="s">
        <v>69</v>
      </c>
      <c r="Q1886" s="12" t="s">
        <v>59</v>
      </c>
      <c r="R1886" s="12" t="s">
        <v>1840</v>
      </c>
      <c r="S1886" s="12">
        <v>0.4</v>
      </c>
      <c r="T1886" s="7">
        <f>Table1[[#This Row],[Profit]]/Table1[[#This Row],[Sales]]</f>
        <v>0.69</v>
      </c>
      <c r="U1886" s="12" t="s">
        <v>33</v>
      </c>
      <c r="V1886" s="12" t="s">
        <v>53</v>
      </c>
      <c r="W1886" s="12" t="s">
        <v>193</v>
      </c>
      <c r="X1886" s="12" t="s">
        <v>2954</v>
      </c>
      <c r="Y1886" s="12">
        <v>2563</v>
      </c>
      <c r="Z1886" s="13">
        <v>42087</v>
      </c>
      <c r="AA1886" s="14" t="str">
        <f>TEXT(Table1[[#This Row],[Order Date]],"mmmm")</f>
        <v>March</v>
      </c>
      <c r="AB1886" s="8" t="str">
        <f>TEXT(Table1[[#This Row],[Order Date]],"yyyy")</f>
        <v>2015</v>
      </c>
      <c r="AC1886" s="13">
        <v>42088</v>
      </c>
      <c r="AD1886" s="12">
        <v>255.14819999999997</v>
      </c>
      <c r="AE1886" s="12">
        <v>4</v>
      </c>
      <c r="AF1886" s="12">
        <v>369.78</v>
      </c>
      <c r="AG1886" s="12">
        <v>90460</v>
      </c>
      <c r="AH1886" s="7" t="str">
        <f>IF(COUNTIF(Returns!$A$2:$A$1635,Orders!AG1886)&gt;0,"Returned","Not Returned")</f>
        <v>Not Returned</v>
      </c>
    </row>
    <row r="1887" spans="5:34" ht="12.75" customHeight="1" thickTop="1" thickBot="1">
      <c r="E1887" s="9">
        <v>22734</v>
      </c>
      <c r="F1887" s="2" t="s">
        <v>106</v>
      </c>
      <c r="G1887" s="2">
        <v>0.06</v>
      </c>
      <c r="H1887" s="2">
        <v>6.45</v>
      </c>
      <c r="I1887" s="2">
        <v>1.34</v>
      </c>
      <c r="J1887" s="2">
        <v>3311</v>
      </c>
      <c r="K1887" s="7" t="str">
        <f>IF(COUNTIF(Table1[Customer ID],Table1[[#This Row],[Customer ID]])&gt;1,"Repeat Customer","One-Time Customer")</f>
        <v>One-Time Customer</v>
      </c>
      <c r="L1887" s="2" t="s">
        <v>2955</v>
      </c>
      <c r="M1887" s="2" t="s">
        <v>49</v>
      </c>
      <c r="N1887" s="2" t="s">
        <v>58</v>
      </c>
      <c r="O1887" s="2" t="s">
        <v>29</v>
      </c>
      <c r="P1887" s="2" t="s">
        <v>93</v>
      </c>
      <c r="Q1887" s="2" t="s">
        <v>31</v>
      </c>
      <c r="R1887" s="2" t="s">
        <v>2763</v>
      </c>
      <c r="S1887" s="2">
        <v>0.36</v>
      </c>
      <c r="T1887" s="7">
        <f>Table1[[#This Row],[Profit]]/Table1[[#This Row],[Sales]]</f>
        <v>0.69000000000000006</v>
      </c>
      <c r="U1887" s="2" t="s">
        <v>33</v>
      </c>
      <c r="V1887" s="2" t="s">
        <v>53</v>
      </c>
      <c r="W1887" s="2" t="s">
        <v>193</v>
      </c>
      <c r="X1887" s="2" t="s">
        <v>2482</v>
      </c>
      <c r="Y1887" s="2">
        <v>1890</v>
      </c>
      <c r="Z1887" s="10">
        <v>42030</v>
      </c>
      <c r="AA1887" s="14" t="str">
        <f>TEXT(Table1[[#This Row],[Order Date]],"mmmm")</f>
        <v>January</v>
      </c>
      <c r="AB1887" s="8" t="str">
        <f>TEXT(Table1[[#This Row],[Order Date]],"yyyy")</f>
        <v>2015</v>
      </c>
      <c r="AC1887" s="10">
        <v>42035</v>
      </c>
      <c r="AD1887" s="2">
        <v>39.426600000000001</v>
      </c>
      <c r="AE1887" s="2">
        <v>9</v>
      </c>
      <c r="AF1887" s="2">
        <v>57.14</v>
      </c>
      <c r="AG1887" s="2">
        <v>90462</v>
      </c>
      <c r="AH1887" s="7" t="str">
        <f>IF(COUNTIF(Returns!$A$2:$A$1635,Orders!AG1887)&gt;0,"Returned","Not Returned")</f>
        <v>Not Returned</v>
      </c>
    </row>
    <row r="1888" spans="5:34" ht="12.75" customHeight="1" thickTop="1" thickBot="1">
      <c r="E1888" s="11">
        <v>22733</v>
      </c>
      <c r="F1888" s="12" t="s">
        <v>106</v>
      </c>
      <c r="G1888" s="12">
        <v>0.05</v>
      </c>
      <c r="H1888" s="12">
        <v>122.99</v>
      </c>
      <c r="I1888" s="12">
        <v>70.2</v>
      </c>
      <c r="J1888" s="12">
        <v>3314</v>
      </c>
      <c r="K1888" s="7" t="str">
        <f>IF(COUNTIF(Table1[Customer ID],Table1[[#This Row],[Customer ID]])&gt;1,"Repeat Customer","One-Time Customer")</f>
        <v>One-Time Customer</v>
      </c>
      <c r="L1888" s="12" t="s">
        <v>2956</v>
      </c>
      <c r="M1888" s="12" t="s">
        <v>39</v>
      </c>
      <c r="N1888" s="12" t="s">
        <v>58</v>
      </c>
      <c r="O1888" s="12" t="s">
        <v>41</v>
      </c>
      <c r="P1888" s="12" t="s">
        <v>42</v>
      </c>
      <c r="Q1888" s="12" t="s">
        <v>43</v>
      </c>
      <c r="R1888" s="12" t="s">
        <v>147</v>
      </c>
      <c r="S1888" s="12">
        <v>0.74</v>
      </c>
      <c r="T1888" s="7">
        <f>Table1[[#This Row],[Profit]]/Table1[[#This Row],[Sales]]</f>
        <v>-1.4493588328550502</v>
      </c>
      <c r="U1888" s="12" t="s">
        <v>33</v>
      </c>
      <c r="V1888" s="12" t="s">
        <v>53</v>
      </c>
      <c r="W1888" s="12" t="s">
        <v>54</v>
      </c>
      <c r="X1888" s="12" t="s">
        <v>273</v>
      </c>
      <c r="Y1888" s="12">
        <v>7024</v>
      </c>
      <c r="Z1888" s="13">
        <v>42030</v>
      </c>
      <c r="AA1888" s="14" t="str">
        <f>TEXT(Table1[[#This Row],[Order Date]],"mmmm")</f>
        <v>January</v>
      </c>
      <c r="AB1888" s="8" t="str">
        <f>TEXT(Table1[[#This Row],[Order Date]],"yyyy")</f>
        <v>2015</v>
      </c>
      <c r="AC1888" s="13">
        <v>42034</v>
      </c>
      <c r="AD1888" s="12">
        <v>-722.23</v>
      </c>
      <c r="AE1888" s="12">
        <v>4</v>
      </c>
      <c r="AF1888" s="12">
        <v>498.31</v>
      </c>
      <c r="AG1888" s="12">
        <v>90462</v>
      </c>
      <c r="AH1888" s="7" t="str">
        <f>IF(COUNTIF(Returns!$A$2:$A$1635,Orders!AG1888)&gt;0,"Returned","Not Returned")</f>
        <v>Not Returned</v>
      </c>
    </row>
    <row r="1889" spans="5:34" ht="12.75" customHeight="1" thickTop="1" thickBot="1">
      <c r="E1889" s="9">
        <v>19422</v>
      </c>
      <c r="F1889" s="2" t="s">
        <v>106</v>
      </c>
      <c r="G1889" s="2">
        <v>0.03</v>
      </c>
      <c r="H1889" s="2">
        <v>20.98</v>
      </c>
      <c r="I1889" s="2">
        <v>1.49</v>
      </c>
      <c r="J1889" s="2">
        <v>3319</v>
      </c>
      <c r="K1889" s="7" t="str">
        <f>IF(COUNTIF(Table1[Customer ID],Table1[[#This Row],[Customer ID]])&gt;1,"Repeat Customer","One-Time Customer")</f>
        <v>One-Time Customer</v>
      </c>
      <c r="L1889" s="2" t="s">
        <v>2957</v>
      </c>
      <c r="M1889" s="2" t="s">
        <v>49</v>
      </c>
      <c r="N1889" s="2" t="s">
        <v>58</v>
      </c>
      <c r="O1889" s="2" t="s">
        <v>29</v>
      </c>
      <c r="P1889" s="2" t="s">
        <v>109</v>
      </c>
      <c r="Q1889" s="2" t="s">
        <v>59</v>
      </c>
      <c r="R1889" s="2" t="s">
        <v>1546</v>
      </c>
      <c r="S1889" s="2">
        <v>0.35</v>
      </c>
      <c r="T1889" s="7">
        <f>Table1[[#This Row],[Profit]]/Table1[[#This Row],[Sales]]</f>
        <v>6.9591822543633955E-2</v>
      </c>
      <c r="U1889" s="2" t="s">
        <v>33</v>
      </c>
      <c r="V1889" s="2" t="s">
        <v>136</v>
      </c>
      <c r="W1889" s="2" t="s">
        <v>244</v>
      </c>
      <c r="X1889" s="2" t="s">
        <v>2894</v>
      </c>
      <c r="Y1889" s="2">
        <v>37075</v>
      </c>
      <c r="Z1889" s="10">
        <v>42145</v>
      </c>
      <c r="AA1889" s="14" t="str">
        <f>TEXT(Table1[[#This Row],[Order Date]],"mmmm")</f>
        <v>May</v>
      </c>
      <c r="AB1889" s="8" t="str">
        <f>TEXT(Table1[[#This Row],[Order Date]],"yyyy")</f>
        <v>2015</v>
      </c>
      <c r="AC1889" s="10">
        <v>42145</v>
      </c>
      <c r="AD1889" s="2">
        <v>30.023999999999997</v>
      </c>
      <c r="AE1889" s="2">
        <v>20</v>
      </c>
      <c r="AF1889" s="2">
        <v>431.43</v>
      </c>
      <c r="AG1889" s="2">
        <v>90104</v>
      </c>
      <c r="AH1889" s="7" t="str">
        <f>IF(COUNTIF(Returns!$A$2:$A$1635,Orders!AG1889)&gt;0,"Returned","Not Returned")</f>
        <v>Not Returned</v>
      </c>
    </row>
    <row r="1890" spans="5:34" ht="12.75" customHeight="1" thickTop="1" thickBot="1">
      <c r="E1890" s="11">
        <v>20203</v>
      </c>
      <c r="F1890" s="12" t="s">
        <v>37</v>
      </c>
      <c r="G1890" s="12">
        <v>0.08</v>
      </c>
      <c r="H1890" s="12">
        <v>3.28</v>
      </c>
      <c r="I1890" s="12">
        <v>3.97</v>
      </c>
      <c r="J1890" s="12">
        <v>3320</v>
      </c>
      <c r="K1890" s="7" t="str">
        <f>IF(COUNTIF(Table1[Customer ID],Table1[[#This Row],[Customer ID]])&gt;1,"Repeat Customer","One-Time Customer")</f>
        <v>Repeat Customer</v>
      </c>
      <c r="L1890" s="12" t="s">
        <v>2958</v>
      </c>
      <c r="M1890" s="12" t="s">
        <v>49</v>
      </c>
      <c r="N1890" s="12" t="s">
        <v>58</v>
      </c>
      <c r="O1890" s="12" t="s">
        <v>29</v>
      </c>
      <c r="P1890" s="12" t="s">
        <v>30</v>
      </c>
      <c r="Q1890" s="12" t="s">
        <v>31</v>
      </c>
      <c r="R1890" s="12" t="s">
        <v>1793</v>
      </c>
      <c r="S1890" s="12">
        <v>0.56000000000000005</v>
      </c>
      <c r="T1890" s="7">
        <f>Table1[[#This Row],[Profit]]/Table1[[#This Row],[Sales]]</f>
        <v>7.4528301886793036E-3</v>
      </c>
      <c r="U1890" s="12" t="s">
        <v>33</v>
      </c>
      <c r="V1890" s="12" t="s">
        <v>136</v>
      </c>
      <c r="W1890" s="12" t="s">
        <v>244</v>
      </c>
      <c r="X1890" s="12" t="s">
        <v>1644</v>
      </c>
      <c r="Y1890" s="12">
        <v>38301</v>
      </c>
      <c r="Z1890" s="13">
        <v>42121</v>
      </c>
      <c r="AA1890" s="14" t="str">
        <f>TEXT(Table1[[#This Row],[Order Date]],"mmmm")</f>
        <v>April</v>
      </c>
      <c r="AB1890" s="8" t="str">
        <f>TEXT(Table1[[#This Row],[Order Date]],"yyyy")</f>
        <v>2015</v>
      </c>
      <c r="AC1890" s="13">
        <v>42122</v>
      </c>
      <c r="AD1890" s="12">
        <v>0.42660000000000337</v>
      </c>
      <c r="AE1890" s="12">
        <v>18</v>
      </c>
      <c r="AF1890" s="12">
        <v>57.24</v>
      </c>
      <c r="AG1890" s="12">
        <v>90103</v>
      </c>
      <c r="AH1890" s="7" t="str">
        <f>IF(COUNTIF(Returns!$A$2:$A$1635,Orders!AG1890)&gt;0,"Returned","Not Returned")</f>
        <v>Not Returned</v>
      </c>
    </row>
    <row r="1891" spans="5:34" ht="12.75" customHeight="1" thickTop="1" thickBot="1">
      <c r="E1891" s="9">
        <v>20204</v>
      </c>
      <c r="F1891" s="2" t="s">
        <v>37</v>
      </c>
      <c r="G1891" s="2">
        <v>0.09</v>
      </c>
      <c r="H1891" s="2">
        <v>40.97</v>
      </c>
      <c r="I1891" s="2">
        <v>8.99</v>
      </c>
      <c r="J1891" s="2">
        <v>3320</v>
      </c>
      <c r="K1891" s="7" t="str">
        <f>IF(COUNTIF(Table1[Customer ID],Table1[[#This Row],[Customer ID]])&gt;1,"Repeat Customer","One-Time Customer")</f>
        <v>Repeat Customer</v>
      </c>
      <c r="L1891" s="2" t="s">
        <v>2958</v>
      </c>
      <c r="M1891" s="2" t="s">
        <v>27</v>
      </c>
      <c r="N1891" s="2" t="s">
        <v>58</v>
      </c>
      <c r="O1891" s="2" t="s">
        <v>29</v>
      </c>
      <c r="P1891" s="2" t="s">
        <v>30</v>
      </c>
      <c r="Q1891" s="2" t="s">
        <v>51</v>
      </c>
      <c r="R1891" s="2" t="s">
        <v>2445</v>
      </c>
      <c r="S1891" s="2">
        <v>0.59</v>
      </c>
      <c r="T1891" s="7">
        <f>Table1[[#This Row],[Profit]]/Table1[[#This Row],[Sales]]</f>
        <v>8.0291014914514361E-2</v>
      </c>
      <c r="U1891" s="2" t="s">
        <v>33</v>
      </c>
      <c r="V1891" s="2" t="s">
        <v>136</v>
      </c>
      <c r="W1891" s="2" t="s">
        <v>244</v>
      </c>
      <c r="X1891" s="2" t="s">
        <v>1644</v>
      </c>
      <c r="Y1891" s="2">
        <v>38301</v>
      </c>
      <c r="Z1891" s="10">
        <v>42121</v>
      </c>
      <c r="AA1891" s="14" t="str">
        <f>TEXT(Table1[[#This Row],[Order Date]],"mmmm")</f>
        <v>April</v>
      </c>
      <c r="AB1891" s="8" t="str">
        <f>TEXT(Table1[[#This Row],[Order Date]],"yyyy")</f>
        <v>2015</v>
      </c>
      <c r="AC1891" s="10">
        <v>42123</v>
      </c>
      <c r="AD1891" s="2">
        <v>66.215999999999994</v>
      </c>
      <c r="AE1891" s="2">
        <v>22</v>
      </c>
      <c r="AF1891" s="2">
        <v>824.7</v>
      </c>
      <c r="AG1891" s="2">
        <v>90103</v>
      </c>
      <c r="AH1891" s="7" t="str">
        <f>IF(COUNTIF(Returns!$A$2:$A$1635,Orders!AG1891)&gt;0,"Returned","Not Returned")</f>
        <v>Not Returned</v>
      </c>
    </row>
    <row r="1892" spans="5:34" ht="15" thickTop="1" thickBot="1">
      <c r="E1892" s="11">
        <v>25330</v>
      </c>
      <c r="F1892" s="12" t="s">
        <v>56</v>
      </c>
      <c r="G1892" s="12">
        <v>0.05</v>
      </c>
      <c r="H1892" s="12">
        <v>6.48</v>
      </c>
      <c r="I1892" s="12">
        <v>8.19</v>
      </c>
      <c r="J1892" s="12">
        <v>3324</v>
      </c>
      <c r="K1892" s="7" t="str">
        <f>IF(COUNTIF(Table1[Customer ID],Table1[[#This Row],[Customer ID]])&gt;1,"Repeat Customer","One-Time Customer")</f>
        <v>One-Time Customer</v>
      </c>
      <c r="L1892" s="12" t="s">
        <v>2959</v>
      </c>
      <c r="M1892" s="12" t="s">
        <v>49</v>
      </c>
      <c r="N1892" s="12" t="s">
        <v>114</v>
      </c>
      <c r="O1892" s="12" t="s">
        <v>29</v>
      </c>
      <c r="P1892" s="12" t="s">
        <v>93</v>
      </c>
      <c r="Q1892" s="12" t="s">
        <v>59</v>
      </c>
      <c r="R1892" s="12" t="s">
        <v>2556</v>
      </c>
      <c r="S1892" s="12">
        <v>0.37</v>
      </c>
      <c r="T1892" s="7">
        <f>Table1[[#This Row],[Profit]]/Table1[[#This Row],[Sales]]</f>
        <v>-2.8064957264957267</v>
      </c>
      <c r="U1892" s="12" t="s">
        <v>33</v>
      </c>
      <c r="V1892" s="12" t="s">
        <v>34</v>
      </c>
      <c r="W1892" s="12" t="s">
        <v>378</v>
      </c>
      <c r="X1892" s="12" t="s">
        <v>2960</v>
      </c>
      <c r="Y1892" s="12">
        <v>85335</v>
      </c>
      <c r="Z1892" s="13">
        <v>42047</v>
      </c>
      <c r="AA1892" s="14" t="str">
        <f>TEXT(Table1[[#This Row],[Order Date]],"mmmm")</f>
        <v>February</v>
      </c>
      <c r="AB1892" s="8" t="str">
        <f>TEXT(Table1[[#This Row],[Order Date]],"yyyy")</f>
        <v>2015</v>
      </c>
      <c r="AC1892" s="13">
        <v>42050</v>
      </c>
      <c r="AD1892" s="12">
        <v>-164.18</v>
      </c>
      <c r="AE1892" s="12">
        <v>9</v>
      </c>
      <c r="AF1892" s="12">
        <v>58.5</v>
      </c>
      <c r="AG1892" s="12">
        <v>90985</v>
      </c>
      <c r="AH1892" s="7" t="str">
        <f>IF(COUNTIF(Returns!$A$2:$A$1635,Orders!AG1892)&gt;0,"Returned","Not Returned")</f>
        <v>Not Returned</v>
      </c>
    </row>
    <row r="1893" spans="5:34" ht="12.75" customHeight="1" thickTop="1" thickBot="1">
      <c r="E1893" s="9">
        <v>20488</v>
      </c>
      <c r="F1893" s="2" t="s">
        <v>106</v>
      </c>
      <c r="G1893" s="2">
        <v>0</v>
      </c>
      <c r="H1893" s="2">
        <v>8.74</v>
      </c>
      <c r="I1893" s="2">
        <v>8.2899999999999991</v>
      </c>
      <c r="J1893" s="2">
        <v>3325</v>
      </c>
      <c r="K1893" s="7" t="str">
        <f>IF(COUNTIF(Table1[Customer ID],Table1[[#This Row],[Customer ID]])&gt;1,"Repeat Customer","One-Time Customer")</f>
        <v>Repeat Customer</v>
      </c>
      <c r="L1893" s="2" t="s">
        <v>2961</v>
      </c>
      <c r="M1893" s="2" t="s">
        <v>49</v>
      </c>
      <c r="N1893" s="2" t="s">
        <v>114</v>
      </c>
      <c r="O1893" s="2" t="s">
        <v>29</v>
      </c>
      <c r="P1893" s="2" t="s">
        <v>69</v>
      </c>
      <c r="Q1893" s="2" t="s">
        <v>59</v>
      </c>
      <c r="R1893" s="2" t="s">
        <v>1482</v>
      </c>
      <c r="S1893" s="2">
        <v>0.38</v>
      </c>
      <c r="T1893" s="7">
        <f>Table1[[#This Row],[Profit]]/Table1[[#This Row],[Sales]]</f>
        <v>-0.60325178544294178</v>
      </c>
      <c r="U1893" s="2" t="s">
        <v>33</v>
      </c>
      <c r="V1893" s="2" t="s">
        <v>34</v>
      </c>
      <c r="W1893" s="2" t="s">
        <v>102</v>
      </c>
      <c r="X1893" s="2" t="s">
        <v>1393</v>
      </c>
      <c r="Y1893" s="2">
        <v>97420</v>
      </c>
      <c r="Z1893" s="10">
        <v>42179</v>
      </c>
      <c r="AA1893" s="14" t="str">
        <f>TEXT(Table1[[#This Row],[Order Date]],"mmmm")</f>
        <v>June</v>
      </c>
      <c r="AB1893" s="8" t="str">
        <f>TEXT(Table1[[#This Row],[Order Date]],"yyyy")</f>
        <v>2015</v>
      </c>
      <c r="AC1893" s="10">
        <v>42181</v>
      </c>
      <c r="AD1893" s="2">
        <v>-79.400000000000006</v>
      </c>
      <c r="AE1893" s="2">
        <v>14</v>
      </c>
      <c r="AF1893" s="2">
        <v>131.62</v>
      </c>
      <c r="AG1893" s="2">
        <v>90986</v>
      </c>
      <c r="AH1893" s="7" t="str">
        <f>IF(COUNTIF(Returns!$A$2:$A$1635,Orders!AG1893)&gt;0,"Returned","Not Returned")</f>
        <v>Not Returned</v>
      </c>
    </row>
    <row r="1894" spans="5:34" ht="12.75" customHeight="1" thickTop="1" thickBot="1">
      <c r="E1894" s="11">
        <v>23476</v>
      </c>
      <c r="F1894" s="12" t="s">
        <v>47</v>
      </c>
      <c r="G1894" s="12">
        <v>7.0000000000000007E-2</v>
      </c>
      <c r="H1894" s="12">
        <v>5.58</v>
      </c>
      <c r="I1894" s="12">
        <v>1.99</v>
      </c>
      <c r="J1894" s="12">
        <v>3325</v>
      </c>
      <c r="K1894" s="7" t="str">
        <f>IF(COUNTIF(Table1[Customer ID],Table1[[#This Row],[Customer ID]])&gt;1,"Repeat Customer","One-Time Customer")</f>
        <v>Repeat Customer</v>
      </c>
      <c r="L1894" s="12" t="s">
        <v>2961</v>
      </c>
      <c r="M1894" s="12" t="s">
        <v>49</v>
      </c>
      <c r="N1894" s="12" t="s">
        <v>114</v>
      </c>
      <c r="O1894" s="12" t="s">
        <v>29</v>
      </c>
      <c r="P1894" s="12" t="s">
        <v>30</v>
      </c>
      <c r="Q1894" s="12" t="s">
        <v>31</v>
      </c>
      <c r="R1894" s="12" t="s">
        <v>2962</v>
      </c>
      <c r="S1894" s="12">
        <v>0.46</v>
      </c>
      <c r="T1894" s="7">
        <f>Table1[[#This Row],[Profit]]/Table1[[#This Row],[Sales]]</f>
        <v>0.18974147867610736</v>
      </c>
      <c r="U1894" s="12" t="s">
        <v>33</v>
      </c>
      <c r="V1894" s="12" t="s">
        <v>34</v>
      </c>
      <c r="W1894" s="12" t="s">
        <v>102</v>
      </c>
      <c r="X1894" s="12" t="s">
        <v>1393</v>
      </c>
      <c r="Y1894" s="12">
        <v>97420</v>
      </c>
      <c r="Z1894" s="13">
        <v>42118</v>
      </c>
      <c r="AA1894" s="14" t="str">
        <f>TEXT(Table1[[#This Row],[Order Date]],"mmmm")</f>
        <v>April</v>
      </c>
      <c r="AB1894" s="8" t="str">
        <f>TEXT(Table1[[#This Row],[Order Date]],"yyyy")</f>
        <v>2015</v>
      </c>
      <c r="AC1894" s="13">
        <v>42120</v>
      </c>
      <c r="AD1894" s="12">
        <v>23.045999999999999</v>
      </c>
      <c r="AE1894" s="12">
        <v>23</v>
      </c>
      <c r="AF1894" s="12">
        <v>121.46</v>
      </c>
      <c r="AG1894" s="12">
        <v>90987</v>
      </c>
      <c r="AH1894" s="7" t="str">
        <f>IF(COUNTIF(Returns!$A$2:$A$1635,Orders!AG1894)&gt;0,"Returned","Not Returned")</f>
        <v>Not Returned</v>
      </c>
    </row>
    <row r="1895" spans="5:34" ht="12.75" customHeight="1" thickTop="1" thickBot="1">
      <c r="E1895" s="9">
        <v>18259</v>
      </c>
      <c r="F1895" s="2" t="s">
        <v>37</v>
      </c>
      <c r="G1895" s="2">
        <v>0.06</v>
      </c>
      <c r="H1895" s="2">
        <v>113.98</v>
      </c>
      <c r="I1895" s="2">
        <v>30</v>
      </c>
      <c r="J1895" s="2">
        <v>3327</v>
      </c>
      <c r="K1895" s="7" t="str">
        <f>IF(COUNTIF(Table1[Customer ID],Table1[[#This Row],[Customer ID]])&gt;1,"Repeat Customer","One-Time Customer")</f>
        <v>Repeat Customer</v>
      </c>
      <c r="L1895" s="2" t="s">
        <v>2963</v>
      </c>
      <c r="M1895" s="2" t="s">
        <v>39</v>
      </c>
      <c r="N1895" s="2" t="s">
        <v>58</v>
      </c>
      <c r="O1895" s="2" t="s">
        <v>41</v>
      </c>
      <c r="P1895" s="2" t="s">
        <v>42</v>
      </c>
      <c r="Q1895" s="2" t="s">
        <v>43</v>
      </c>
      <c r="R1895" s="2" t="s">
        <v>2964</v>
      </c>
      <c r="S1895" s="2">
        <v>0.69</v>
      </c>
      <c r="T1895" s="7">
        <f>Table1[[#This Row],[Profit]]/Table1[[#This Row],[Sales]]</f>
        <v>-0.35744370191497726</v>
      </c>
      <c r="U1895" s="2" t="s">
        <v>33</v>
      </c>
      <c r="V1895" s="2" t="s">
        <v>61</v>
      </c>
      <c r="W1895" s="2" t="s">
        <v>300</v>
      </c>
      <c r="X1895" s="2" t="s">
        <v>2722</v>
      </c>
      <c r="Y1895" s="2">
        <v>48060</v>
      </c>
      <c r="Z1895" s="10">
        <v>42069</v>
      </c>
      <c r="AA1895" s="14" t="str">
        <f>TEXT(Table1[[#This Row],[Order Date]],"mmmm")</f>
        <v>March</v>
      </c>
      <c r="AB1895" s="8" t="str">
        <f>TEXT(Table1[[#This Row],[Order Date]],"yyyy")</f>
        <v>2015</v>
      </c>
      <c r="AC1895" s="10">
        <v>42071</v>
      </c>
      <c r="AD1895" s="2">
        <v>-127.3</v>
      </c>
      <c r="AE1895" s="2">
        <v>3</v>
      </c>
      <c r="AF1895" s="2">
        <v>356.14</v>
      </c>
      <c r="AG1895" s="2">
        <v>87272</v>
      </c>
      <c r="AH1895" s="7" t="str">
        <f>IF(COUNTIF(Returns!$A$2:$A$1635,Orders!AG1895)&gt;0,"Returned","Not Returned")</f>
        <v>Not Returned</v>
      </c>
    </row>
    <row r="1896" spans="5:34" ht="12.75" customHeight="1" thickTop="1" thickBot="1">
      <c r="E1896" s="11">
        <v>18260</v>
      </c>
      <c r="F1896" s="12" t="s">
        <v>37</v>
      </c>
      <c r="G1896" s="12">
        <v>0.05</v>
      </c>
      <c r="H1896" s="12">
        <v>6.48</v>
      </c>
      <c r="I1896" s="12">
        <v>6.86</v>
      </c>
      <c r="J1896" s="12">
        <v>3327</v>
      </c>
      <c r="K1896" s="7" t="str">
        <f>IF(COUNTIF(Table1[Customer ID],Table1[[#This Row],[Customer ID]])&gt;1,"Repeat Customer","One-Time Customer")</f>
        <v>Repeat Customer</v>
      </c>
      <c r="L1896" s="12" t="s">
        <v>2963</v>
      </c>
      <c r="M1896" s="12" t="s">
        <v>49</v>
      </c>
      <c r="N1896" s="12" t="s">
        <v>58</v>
      </c>
      <c r="O1896" s="12" t="s">
        <v>29</v>
      </c>
      <c r="P1896" s="12" t="s">
        <v>93</v>
      </c>
      <c r="Q1896" s="12" t="s">
        <v>59</v>
      </c>
      <c r="R1896" s="12" t="s">
        <v>929</v>
      </c>
      <c r="S1896" s="12">
        <v>0.37</v>
      </c>
      <c r="T1896" s="7">
        <f>Table1[[#This Row],[Profit]]/Table1[[#This Row],[Sales]]</f>
        <v>-1.9486706056129988</v>
      </c>
      <c r="U1896" s="12" t="s">
        <v>33</v>
      </c>
      <c r="V1896" s="12" t="s">
        <v>61</v>
      </c>
      <c r="W1896" s="12" t="s">
        <v>300</v>
      </c>
      <c r="X1896" s="12" t="s">
        <v>2722</v>
      </c>
      <c r="Y1896" s="12">
        <v>48060</v>
      </c>
      <c r="Z1896" s="13">
        <v>42069</v>
      </c>
      <c r="AA1896" s="14" t="str">
        <f>TEXT(Table1[[#This Row],[Order Date]],"mmmm")</f>
        <v>March</v>
      </c>
      <c r="AB1896" s="8" t="str">
        <f>TEXT(Table1[[#This Row],[Order Date]],"yyyy")</f>
        <v>2015</v>
      </c>
      <c r="AC1896" s="13">
        <v>42071</v>
      </c>
      <c r="AD1896" s="12">
        <v>-52.77</v>
      </c>
      <c r="AE1896" s="12">
        <v>4</v>
      </c>
      <c r="AF1896" s="12">
        <v>27.08</v>
      </c>
      <c r="AG1896" s="12">
        <v>87272</v>
      </c>
      <c r="AH1896" s="7" t="str">
        <f>IF(COUNTIF(Returns!$A$2:$A$1635,Orders!AG1896)&gt;0,"Returned","Not Returned")</f>
        <v>Not Returned</v>
      </c>
    </row>
    <row r="1897" spans="5:34" ht="12.75" customHeight="1" thickTop="1" thickBot="1">
      <c r="E1897" s="9">
        <v>21588</v>
      </c>
      <c r="F1897" s="2" t="s">
        <v>56</v>
      </c>
      <c r="G1897" s="2">
        <v>0.09</v>
      </c>
      <c r="H1897" s="2">
        <v>5.98</v>
      </c>
      <c r="I1897" s="2">
        <v>4.6900000000000004</v>
      </c>
      <c r="J1897" s="2">
        <v>3331</v>
      </c>
      <c r="K1897" s="7" t="str">
        <f>IF(COUNTIF(Table1[Customer ID],Table1[[#This Row],[Customer ID]])&gt;1,"Repeat Customer","One-Time Customer")</f>
        <v>Repeat Customer</v>
      </c>
      <c r="L1897" s="2" t="s">
        <v>2965</v>
      </c>
      <c r="M1897" s="2" t="s">
        <v>49</v>
      </c>
      <c r="N1897" s="2" t="s">
        <v>28</v>
      </c>
      <c r="O1897" s="2" t="s">
        <v>29</v>
      </c>
      <c r="P1897" s="2" t="s">
        <v>141</v>
      </c>
      <c r="Q1897" s="2" t="s">
        <v>59</v>
      </c>
      <c r="R1897" s="2" t="s">
        <v>1403</v>
      </c>
      <c r="S1897" s="2">
        <v>0.68</v>
      </c>
      <c r="T1897" s="7">
        <f>Table1[[#This Row],[Profit]]/Table1[[#This Row],[Sales]]</f>
        <v>-11.86232649962035</v>
      </c>
      <c r="U1897" s="2" t="s">
        <v>33</v>
      </c>
      <c r="V1897" s="2" t="s">
        <v>136</v>
      </c>
      <c r="W1897" s="2" t="s">
        <v>362</v>
      </c>
      <c r="X1897" s="2" t="s">
        <v>2966</v>
      </c>
      <c r="Y1897" s="2">
        <v>32174</v>
      </c>
      <c r="Z1897" s="10">
        <v>42009</v>
      </c>
      <c r="AA1897" s="14" t="str">
        <f>TEXT(Table1[[#This Row],[Order Date]],"mmmm")</f>
        <v>January</v>
      </c>
      <c r="AB1897" s="8" t="str">
        <f>TEXT(Table1[[#This Row],[Order Date]],"yyyy")</f>
        <v>2015</v>
      </c>
      <c r="AC1897" s="10">
        <v>42010</v>
      </c>
      <c r="AD1897" s="2">
        <v>-781.13419999999996</v>
      </c>
      <c r="AE1897" s="2">
        <v>11</v>
      </c>
      <c r="AF1897" s="2">
        <v>65.849999999999994</v>
      </c>
      <c r="AG1897" s="2">
        <v>86283</v>
      </c>
      <c r="AH1897" s="7" t="str">
        <f>IF(COUNTIF(Returns!$A$2:$A$1635,Orders!AG1897)&gt;0,"Returned","Not Returned")</f>
        <v>Not Returned</v>
      </c>
    </row>
    <row r="1898" spans="5:34" ht="12.75" customHeight="1" thickTop="1" thickBot="1">
      <c r="E1898" s="11">
        <v>23294</v>
      </c>
      <c r="F1898" s="12" t="s">
        <v>37</v>
      </c>
      <c r="G1898" s="12">
        <v>0.02</v>
      </c>
      <c r="H1898" s="12">
        <v>4</v>
      </c>
      <c r="I1898" s="12">
        <v>1.3</v>
      </c>
      <c r="J1898" s="12">
        <v>3331</v>
      </c>
      <c r="K1898" s="7" t="str">
        <f>IF(COUNTIF(Table1[Customer ID],Table1[[#This Row],[Customer ID]])&gt;1,"Repeat Customer","One-Time Customer")</f>
        <v>Repeat Customer</v>
      </c>
      <c r="L1898" s="12" t="s">
        <v>2965</v>
      </c>
      <c r="M1898" s="12" t="s">
        <v>49</v>
      </c>
      <c r="N1898" s="12" t="s">
        <v>28</v>
      </c>
      <c r="O1898" s="12" t="s">
        <v>29</v>
      </c>
      <c r="P1898" s="12" t="s">
        <v>93</v>
      </c>
      <c r="Q1898" s="12" t="s">
        <v>31</v>
      </c>
      <c r="R1898" s="12" t="s">
        <v>204</v>
      </c>
      <c r="S1898" s="12">
        <v>0.37</v>
      </c>
      <c r="T1898" s="7">
        <f>Table1[[#This Row],[Profit]]/Table1[[#This Row],[Sales]]</f>
        <v>-0.45939656872411749</v>
      </c>
      <c r="U1898" s="12" t="s">
        <v>33</v>
      </c>
      <c r="V1898" s="12" t="s">
        <v>136</v>
      </c>
      <c r="W1898" s="12" t="s">
        <v>362</v>
      </c>
      <c r="X1898" s="12" t="s">
        <v>2966</v>
      </c>
      <c r="Y1898" s="12">
        <v>32174</v>
      </c>
      <c r="Z1898" s="13">
        <v>42013</v>
      </c>
      <c r="AA1898" s="14" t="str">
        <f>TEXT(Table1[[#This Row],[Order Date]],"mmmm")</f>
        <v>January</v>
      </c>
      <c r="AB1898" s="8" t="str">
        <f>TEXT(Table1[[#This Row],[Order Date]],"yyyy")</f>
        <v>2015</v>
      </c>
      <c r="AC1898" s="13">
        <v>42013</v>
      </c>
      <c r="AD1898" s="12">
        <v>-23.295999999999999</v>
      </c>
      <c r="AE1898" s="12">
        <v>12</v>
      </c>
      <c r="AF1898" s="12">
        <v>50.71</v>
      </c>
      <c r="AG1898" s="12">
        <v>86284</v>
      </c>
      <c r="AH1898" s="7" t="str">
        <f>IF(COUNTIF(Returns!$A$2:$A$1635,Orders!AG1898)&gt;0,"Returned","Not Returned")</f>
        <v>Not Returned</v>
      </c>
    </row>
    <row r="1899" spans="5:34" ht="12.75" customHeight="1" thickTop="1" thickBot="1">
      <c r="E1899" s="9">
        <v>21429</v>
      </c>
      <c r="F1899" s="2" t="s">
        <v>25</v>
      </c>
      <c r="G1899" s="2">
        <v>0.08</v>
      </c>
      <c r="H1899" s="2">
        <v>6.48</v>
      </c>
      <c r="I1899" s="2">
        <v>8.4</v>
      </c>
      <c r="J1899" s="2">
        <v>3338</v>
      </c>
      <c r="K1899" s="7" t="str">
        <f>IF(COUNTIF(Table1[Customer ID],Table1[[#This Row],[Customer ID]])&gt;1,"Repeat Customer","One-Time Customer")</f>
        <v>One-Time Customer</v>
      </c>
      <c r="L1899" s="2" t="s">
        <v>2967</v>
      </c>
      <c r="M1899" s="2" t="s">
        <v>49</v>
      </c>
      <c r="N1899" s="2" t="s">
        <v>114</v>
      </c>
      <c r="O1899" s="2" t="s">
        <v>29</v>
      </c>
      <c r="P1899" s="2" t="s">
        <v>93</v>
      </c>
      <c r="Q1899" s="2" t="s">
        <v>59</v>
      </c>
      <c r="R1899" s="2" t="s">
        <v>736</v>
      </c>
      <c r="S1899" s="2">
        <v>0.37</v>
      </c>
      <c r="T1899" s="7">
        <f>Table1[[#This Row],[Profit]]/Table1[[#This Row],[Sales]]</f>
        <v>1.3069333333333333</v>
      </c>
      <c r="U1899" s="2" t="s">
        <v>33</v>
      </c>
      <c r="V1899" s="2" t="s">
        <v>136</v>
      </c>
      <c r="W1899" s="2" t="s">
        <v>362</v>
      </c>
      <c r="X1899" s="2" t="s">
        <v>2968</v>
      </c>
      <c r="Y1899" s="2">
        <v>33614</v>
      </c>
      <c r="Z1899" s="10">
        <v>42131</v>
      </c>
      <c r="AA1899" s="14" t="str">
        <f>TEXT(Table1[[#This Row],[Order Date]],"mmmm")</f>
        <v>May</v>
      </c>
      <c r="AB1899" s="8" t="str">
        <f>TEXT(Table1[[#This Row],[Order Date]],"yyyy")</f>
        <v>2015</v>
      </c>
      <c r="AC1899" s="10">
        <v>42131</v>
      </c>
      <c r="AD1899" s="2">
        <v>58.811999999999998</v>
      </c>
      <c r="AE1899" s="2">
        <v>7</v>
      </c>
      <c r="AF1899" s="2">
        <v>45</v>
      </c>
      <c r="AG1899" s="2">
        <v>85979</v>
      </c>
      <c r="AH1899" s="7" t="str">
        <f>IF(COUNTIF(Returns!$A$2:$A$1635,Orders!AG1899)&gt;0,"Returned","Not Returned")</f>
        <v>Not Returned</v>
      </c>
    </row>
    <row r="1900" spans="5:34" ht="12.75" customHeight="1" thickTop="1" thickBot="1">
      <c r="E1900" s="11">
        <v>25613</v>
      </c>
      <c r="F1900" s="12" t="s">
        <v>25</v>
      </c>
      <c r="G1900" s="12">
        <v>0.03</v>
      </c>
      <c r="H1900" s="12">
        <v>2.61</v>
      </c>
      <c r="I1900" s="12">
        <v>0.5</v>
      </c>
      <c r="J1900" s="12">
        <v>3339</v>
      </c>
      <c r="K1900" s="7" t="str">
        <f>IF(COUNTIF(Table1[Customer ID],Table1[[#This Row],[Customer ID]])&gt;1,"Repeat Customer","One-Time Customer")</f>
        <v>Repeat Customer</v>
      </c>
      <c r="L1900" s="12" t="s">
        <v>2969</v>
      </c>
      <c r="M1900" s="12" t="s">
        <v>49</v>
      </c>
      <c r="N1900" s="12" t="s">
        <v>114</v>
      </c>
      <c r="O1900" s="12" t="s">
        <v>29</v>
      </c>
      <c r="P1900" s="12" t="s">
        <v>134</v>
      </c>
      <c r="Q1900" s="12" t="s">
        <v>59</v>
      </c>
      <c r="R1900" s="12" t="s">
        <v>1138</v>
      </c>
      <c r="S1900" s="12">
        <v>0.39</v>
      </c>
      <c r="T1900" s="7">
        <f>Table1[[#This Row],[Profit]]/Table1[[#This Row],[Sales]]</f>
        <v>0.2126340694006309</v>
      </c>
      <c r="U1900" s="12" t="s">
        <v>33</v>
      </c>
      <c r="V1900" s="12" t="s">
        <v>136</v>
      </c>
      <c r="W1900" s="12" t="s">
        <v>362</v>
      </c>
      <c r="X1900" s="12" t="s">
        <v>2970</v>
      </c>
      <c r="Y1900" s="12">
        <v>32780</v>
      </c>
      <c r="Z1900" s="13">
        <v>42169</v>
      </c>
      <c r="AA1900" s="14" t="str">
        <f>TEXT(Table1[[#This Row],[Order Date]],"mmmm")</f>
        <v>June</v>
      </c>
      <c r="AB1900" s="8" t="str">
        <f>TEXT(Table1[[#This Row],[Order Date]],"yyyy")</f>
        <v>2015</v>
      </c>
      <c r="AC1900" s="13">
        <v>42170</v>
      </c>
      <c r="AD1900" s="12">
        <v>4.0442999999999998</v>
      </c>
      <c r="AE1900" s="12">
        <v>7</v>
      </c>
      <c r="AF1900" s="12">
        <v>19.02</v>
      </c>
      <c r="AG1900" s="12">
        <v>85981</v>
      </c>
      <c r="AH1900" s="7" t="str">
        <f>IF(COUNTIF(Returns!$A$2:$A$1635,Orders!AG1900)&gt;0,"Returned","Not Returned")</f>
        <v>Not Returned</v>
      </c>
    </row>
    <row r="1901" spans="5:34" ht="12.75" customHeight="1" thickTop="1" thickBot="1">
      <c r="E1901" s="9">
        <v>25614</v>
      </c>
      <c r="F1901" s="2" t="s">
        <v>25</v>
      </c>
      <c r="G1901" s="2">
        <v>0.01</v>
      </c>
      <c r="H1901" s="2">
        <v>11.66</v>
      </c>
      <c r="I1901" s="2">
        <v>7.95</v>
      </c>
      <c r="J1901" s="2">
        <v>3339</v>
      </c>
      <c r="K1901" s="7" t="str">
        <f>IF(COUNTIF(Table1[Customer ID],Table1[[#This Row],[Customer ID]])&gt;1,"Repeat Customer","One-Time Customer")</f>
        <v>Repeat Customer</v>
      </c>
      <c r="L1901" s="2" t="s">
        <v>2969</v>
      </c>
      <c r="M1901" s="2" t="s">
        <v>49</v>
      </c>
      <c r="N1901" s="2" t="s">
        <v>114</v>
      </c>
      <c r="O1901" s="2" t="s">
        <v>29</v>
      </c>
      <c r="P1901" s="2" t="s">
        <v>30</v>
      </c>
      <c r="Q1901" s="2" t="s">
        <v>51</v>
      </c>
      <c r="R1901" s="2" t="s">
        <v>1718</v>
      </c>
      <c r="S1901" s="2">
        <v>0.57999999999999996</v>
      </c>
      <c r="T1901" s="7">
        <f>Table1[[#This Row],[Profit]]/Table1[[#This Row],[Sales]]</f>
        <v>-5.3481198741424672E-2</v>
      </c>
      <c r="U1901" s="2" t="s">
        <v>33</v>
      </c>
      <c r="V1901" s="2" t="s">
        <v>136</v>
      </c>
      <c r="W1901" s="2" t="s">
        <v>362</v>
      </c>
      <c r="X1901" s="2" t="s">
        <v>2970</v>
      </c>
      <c r="Y1901" s="2">
        <v>32780</v>
      </c>
      <c r="Z1901" s="10">
        <v>42169</v>
      </c>
      <c r="AA1901" s="14" t="str">
        <f>TEXT(Table1[[#This Row],[Order Date]],"mmmm")</f>
        <v>June</v>
      </c>
      <c r="AB1901" s="8" t="str">
        <f>TEXT(Table1[[#This Row],[Order Date]],"yyyy")</f>
        <v>2015</v>
      </c>
      <c r="AC1901" s="10">
        <v>42170</v>
      </c>
      <c r="AD1901" s="2">
        <v>-10.368400000000001</v>
      </c>
      <c r="AE1901" s="2">
        <v>16</v>
      </c>
      <c r="AF1901" s="2">
        <v>193.87</v>
      </c>
      <c r="AG1901" s="2">
        <v>85981</v>
      </c>
      <c r="AH1901" s="7" t="str">
        <f>IF(COUNTIF(Returns!$A$2:$A$1635,Orders!AG1901)&gt;0,"Returned","Not Returned")</f>
        <v>Not Returned</v>
      </c>
    </row>
    <row r="1902" spans="5:34" ht="12.75" customHeight="1" thickTop="1" thickBot="1">
      <c r="E1902" s="11">
        <v>22857</v>
      </c>
      <c r="F1902" s="12" t="s">
        <v>56</v>
      </c>
      <c r="G1902" s="12">
        <v>0.08</v>
      </c>
      <c r="H1902" s="12">
        <v>125.99</v>
      </c>
      <c r="I1902" s="12">
        <v>4.2</v>
      </c>
      <c r="J1902" s="12">
        <v>3340</v>
      </c>
      <c r="K1902" s="7" t="str">
        <f>IF(COUNTIF(Table1[Customer ID],Table1[[#This Row],[Customer ID]])&gt;1,"Repeat Customer","One-Time Customer")</f>
        <v>One-Time Customer</v>
      </c>
      <c r="L1902" s="12" t="s">
        <v>2971</v>
      </c>
      <c r="M1902" s="12" t="s">
        <v>49</v>
      </c>
      <c r="N1902" s="12" t="s">
        <v>114</v>
      </c>
      <c r="O1902" s="12" t="s">
        <v>77</v>
      </c>
      <c r="P1902" s="12" t="s">
        <v>78</v>
      </c>
      <c r="Q1902" s="12" t="s">
        <v>59</v>
      </c>
      <c r="R1902" s="12" t="s">
        <v>2972</v>
      </c>
      <c r="S1902" s="12">
        <v>0.56999999999999995</v>
      </c>
      <c r="T1902" s="7">
        <f>Table1[[#This Row],[Profit]]/Table1[[#This Row],[Sales]]</f>
        <v>0.69</v>
      </c>
      <c r="U1902" s="12" t="s">
        <v>33</v>
      </c>
      <c r="V1902" s="12" t="s">
        <v>34</v>
      </c>
      <c r="W1902" s="12" t="s">
        <v>102</v>
      </c>
      <c r="X1902" s="12" t="s">
        <v>2973</v>
      </c>
      <c r="Y1902" s="12">
        <v>97060</v>
      </c>
      <c r="Z1902" s="13">
        <v>42017</v>
      </c>
      <c r="AA1902" s="14" t="str">
        <f>TEXT(Table1[[#This Row],[Order Date]],"mmmm")</f>
        <v>January</v>
      </c>
      <c r="AB1902" s="8" t="str">
        <f>TEXT(Table1[[#This Row],[Order Date]],"yyyy")</f>
        <v>2015</v>
      </c>
      <c r="AC1902" s="13">
        <v>42018</v>
      </c>
      <c r="AD1902" s="12">
        <v>989.81189999999992</v>
      </c>
      <c r="AE1902" s="12">
        <v>14</v>
      </c>
      <c r="AF1902" s="12">
        <v>1434.51</v>
      </c>
      <c r="AG1902" s="12">
        <v>85980</v>
      </c>
      <c r="AH1902" s="7" t="str">
        <f>IF(COUNTIF(Returns!$A$2:$A$1635,Orders!AG1902)&gt;0,"Returned","Not Returned")</f>
        <v>Not Returned</v>
      </c>
    </row>
    <row r="1903" spans="5:34" ht="12.75" customHeight="1" thickTop="1" thickBot="1">
      <c r="E1903" s="9">
        <v>2986</v>
      </c>
      <c r="F1903" s="2" t="s">
        <v>47</v>
      </c>
      <c r="G1903" s="2">
        <v>0.03</v>
      </c>
      <c r="H1903" s="2">
        <v>194.3</v>
      </c>
      <c r="I1903" s="2">
        <v>11.54</v>
      </c>
      <c r="J1903" s="2">
        <v>3342</v>
      </c>
      <c r="K1903" s="7" t="str">
        <f>IF(COUNTIF(Table1[Customer ID],Table1[[#This Row],[Customer ID]])&gt;1,"Repeat Customer","One-Time Customer")</f>
        <v>One-Time Customer</v>
      </c>
      <c r="L1903" s="2" t="s">
        <v>2974</v>
      </c>
      <c r="M1903" s="2" t="s">
        <v>49</v>
      </c>
      <c r="N1903" s="2" t="s">
        <v>40</v>
      </c>
      <c r="O1903" s="2" t="s">
        <v>41</v>
      </c>
      <c r="P1903" s="2" t="s">
        <v>50</v>
      </c>
      <c r="Q1903" s="2" t="s">
        <v>236</v>
      </c>
      <c r="R1903" s="2" t="s">
        <v>1163</v>
      </c>
      <c r="S1903" s="2">
        <v>0.59</v>
      </c>
      <c r="T1903" s="7">
        <f>Table1[[#This Row],[Profit]]/Table1[[#This Row],[Sales]]</f>
        <v>0.33465862833721682</v>
      </c>
      <c r="U1903" s="2" t="s">
        <v>33</v>
      </c>
      <c r="V1903" s="2" t="s">
        <v>53</v>
      </c>
      <c r="W1903" s="2" t="s">
        <v>1008</v>
      </c>
      <c r="X1903" s="2" t="s">
        <v>35</v>
      </c>
      <c r="Y1903" s="2">
        <v>20006</v>
      </c>
      <c r="Z1903" s="10">
        <v>42048</v>
      </c>
      <c r="AA1903" s="14" t="str">
        <f>TEXT(Table1[[#This Row],[Order Date]],"mmmm")</f>
        <v>February</v>
      </c>
      <c r="AB1903" s="8" t="str">
        <f>TEXT(Table1[[#This Row],[Order Date]],"yyyy")</f>
        <v>2015</v>
      </c>
      <c r="AC1903" s="10">
        <v>42050</v>
      </c>
      <c r="AD1903" s="2">
        <v>2861.01</v>
      </c>
      <c r="AE1903" s="2">
        <v>42</v>
      </c>
      <c r="AF1903" s="2">
        <v>8549.0400000000009</v>
      </c>
      <c r="AG1903" s="2">
        <v>21572</v>
      </c>
      <c r="AH1903" s="7" t="str">
        <f>IF(COUNTIF(Returns!$A$2:$A$1635,Orders!AG1903)&gt;0,"Returned","Not Returned")</f>
        <v>Not Returned</v>
      </c>
    </row>
    <row r="1904" spans="5:34" ht="12.75" customHeight="1" thickTop="1" thickBot="1">
      <c r="E1904" s="11">
        <v>20986</v>
      </c>
      <c r="F1904" s="12" t="s">
        <v>47</v>
      </c>
      <c r="G1904" s="12">
        <v>0.03</v>
      </c>
      <c r="H1904" s="12">
        <v>194.3</v>
      </c>
      <c r="I1904" s="12">
        <v>11.54</v>
      </c>
      <c r="J1904" s="12">
        <v>3344</v>
      </c>
      <c r="K1904" s="7" t="str">
        <f>IF(COUNTIF(Table1[Customer ID],Table1[[#This Row],[Customer ID]])&gt;1,"Repeat Customer","One-Time Customer")</f>
        <v>One-Time Customer</v>
      </c>
      <c r="L1904" s="12" t="s">
        <v>2975</v>
      </c>
      <c r="M1904" s="12" t="s">
        <v>49</v>
      </c>
      <c r="N1904" s="12" t="s">
        <v>40</v>
      </c>
      <c r="O1904" s="12" t="s">
        <v>41</v>
      </c>
      <c r="P1904" s="12" t="s">
        <v>50</v>
      </c>
      <c r="Q1904" s="12" t="s">
        <v>236</v>
      </c>
      <c r="R1904" s="12" t="s">
        <v>1163</v>
      </c>
      <c r="S1904" s="12">
        <v>0.59</v>
      </c>
      <c r="T1904" s="7">
        <f>Table1[[#This Row],[Profit]]/Table1[[#This Row],[Sales]]</f>
        <v>0.69</v>
      </c>
      <c r="U1904" s="12" t="s">
        <v>33</v>
      </c>
      <c r="V1904" s="12" t="s">
        <v>61</v>
      </c>
      <c r="W1904" s="12" t="s">
        <v>300</v>
      </c>
      <c r="X1904" s="12" t="s">
        <v>2976</v>
      </c>
      <c r="Y1904" s="12">
        <v>48307</v>
      </c>
      <c r="Z1904" s="13">
        <v>42048</v>
      </c>
      <c r="AA1904" s="14" t="str">
        <f>TEXT(Table1[[#This Row],[Order Date]],"mmmm")</f>
        <v>February</v>
      </c>
      <c r="AB1904" s="8" t="str">
        <f>TEXT(Table1[[#This Row],[Order Date]],"yyyy")</f>
        <v>2015</v>
      </c>
      <c r="AC1904" s="13">
        <v>42050</v>
      </c>
      <c r="AD1904" s="12">
        <v>1544.9307000000001</v>
      </c>
      <c r="AE1904" s="12">
        <v>11</v>
      </c>
      <c r="AF1904" s="12">
        <v>2239.0300000000002</v>
      </c>
      <c r="AG1904" s="12">
        <v>89928</v>
      </c>
      <c r="AH1904" s="7" t="str">
        <f>IF(COUNTIF(Returns!$A$2:$A$1635,Orders!AG1904)&gt;0,"Returned","Not Returned")</f>
        <v>Not Returned</v>
      </c>
    </row>
    <row r="1905" spans="5:34" ht="12.75" customHeight="1" thickTop="1" thickBot="1">
      <c r="E1905" s="9">
        <v>18947</v>
      </c>
      <c r="F1905" s="2" t="s">
        <v>56</v>
      </c>
      <c r="G1905" s="2">
        <v>7.0000000000000007E-2</v>
      </c>
      <c r="H1905" s="2">
        <v>7.68</v>
      </c>
      <c r="I1905" s="2">
        <v>6.16</v>
      </c>
      <c r="J1905" s="2">
        <v>3347</v>
      </c>
      <c r="K1905" s="7" t="str">
        <f>IF(COUNTIF(Table1[Customer ID],Table1[[#This Row],[Customer ID]])&gt;1,"Repeat Customer","One-Time Customer")</f>
        <v>Repeat Customer</v>
      </c>
      <c r="L1905" s="2" t="s">
        <v>2977</v>
      </c>
      <c r="M1905" s="2" t="s">
        <v>27</v>
      </c>
      <c r="N1905" s="2" t="s">
        <v>114</v>
      </c>
      <c r="O1905" s="2" t="s">
        <v>29</v>
      </c>
      <c r="P1905" s="2" t="s">
        <v>109</v>
      </c>
      <c r="Q1905" s="2" t="s">
        <v>59</v>
      </c>
      <c r="R1905" s="2" t="s">
        <v>2978</v>
      </c>
      <c r="S1905" s="2">
        <v>0.35</v>
      </c>
      <c r="T1905" s="7">
        <f>Table1[[#This Row],[Profit]]/Table1[[#This Row],[Sales]]</f>
        <v>5.6935472209670133</v>
      </c>
      <c r="U1905" s="2" t="s">
        <v>33</v>
      </c>
      <c r="V1905" s="2" t="s">
        <v>136</v>
      </c>
      <c r="W1905" s="2" t="s">
        <v>362</v>
      </c>
      <c r="X1905" s="2" t="s">
        <v>2979</v>
      </c>
      <c r="Y1905" s="2">
        <v>33411</v>
      </c>
      <c r="Z1905" s="10">
        <v>42010</v>
      </c>
      <c r="AA1905" s="14" t="str">
        <f>TEXT(Table1[[#This Row],[Order Date]],"mmmm")</f>
        <v>January</v>
      </c>
      <c r="AB1905" s="8" t="str">
        <f>TEXT(Table1[[#This Row],[Order Date]],"yyyy")</f>
        <v>2015</v>
      </c>
      <c r="AC1905" s="10">
        <v>42012</v>
      </c>
      <c r="AD1905" s="2">
        <v>125.9982</v>
      </c>
      <c r="AE1905" s="2">
        <v>1</v>
      </c>
      <c r="AF1905" s="2">
        <v>22.13</v>
      </c>
      <c r="AG1905" s="2">
        <v>89355</v>
      </c>
      <c r="AH1905" s="7" t="str">
        <f>IF(COUNTIF(Returns!$A$2:$A$1635,Orders!AG1905)&gt;0,"Returned","Not Returned")</f>
        <v>Not Returned</v>
      </c>
    </row>
    <row r="1906" spans="5:34" ht="12.75" customHeight="1" thickTop="1" thickBot="1">
      <c r="E1906" s="11">
        <v>18948</v>
      </c>
      <c r="F1906" s="12" t="s">
        <v>56</v>
      </c>
      <c r="G1906" s="12">
        <v>0.05</v>
      </c>
      <c r="H1906" s="12">
        <v>6.64</v>
      </c>
      <c r="I1906" s="12">
        <v>4.95</v>
      </c>
      <c r="J1906" s="12">
        <v>3347</v>
      </c>
      <c r="K1906" s="7" t="str">
        <f>IF(COUNTIF(Table1[Customer ID],Table1[[#This Row],[Customer ID]])&gt;1,"Repeat Customer","One-Time Customer")</f>
        <v>Repeat Customer</v>
      </c>
      <c r="L1906" s="12" t="s">
        <v>2977</v>
      </c>
      <c r="M1906" s="12" t="s">
        <v>27</v>
      </c>
      <c r="N1906" s="12" t="s">
        <v>114</v>
      </c>
      <c r="O1906" s="12" t="s">
        <v>41</v>
      </c>
      <c r="P1906" s="12" t="s">
        <v>50</v>
      </c>
      <c r="Q1906" s="12" t="s">
        <v>51</v>
      </c>
      <c r="R1906" s="12" t="s">
        <v>2951</v>
      </c>
      <c r="S1906" s="12">
        <v>0.37</v>
      </c>
      <c r="T1906" s="7">
        <f>Table1[[#This Row],[Profit]]/Table1[[#This Row],[Sales]]</f>
        <v>-2.7196136962247586</v>
      </c>
      <c r="U1906" s="12" t="s">
        <v>33</v>
      </c>
      <c r="V1906" s="12" t="s">
        <v>136</v>
      </c>
      <c r="W1906" s="12" t="s">
        <v>362</v>
      </c>
      <c r="X1906" s="12" t="s">
        <v>2979</v>
      </c>
      <c r="Y1906" s="12">
        <v>33411</v>
      </c>
      <c r="Z1906" s="13">
        <v>42010</v>
      </c>
      <c r="AA1906" s="14" t="str">
        <f>TEXT(Table1[[#This Row],[Order Date]],"mmmm")</f>
        <v>January</v>
      </c>
      <c r="AB1906" s="8" t="str">
        <f>TEXT(Table1[[#This Row],[Order Date]],"yyyy")</f>
        <v>2015</v>
      </c>
      <c r="AC1906" s="13">
        <v>42012</v>
      </c>
      <c r="AD1906" s="12">
        <v>-92.929200000000009</v>
      </c>
      <c r="AE1906" s="12">
        <v>5</v>
      </c>
      <c r="AF1906" s="12">
        <v>34.17</v>
      </c>
      <c r="AG1906" s="12">
        <v>89355</v>
      </c>
      <c r="AH1906" s="7" t="str">
        <f>IF(COUNTIF(Returns!$A$2:$A$1635,Orders!AG1906)&gt;0,"Returned","Not Returned")</f>
        <v>Not Returned</v>
      </c>
    </row>
    <row r="1907" spans="5:34" ht="12.75" customHeight="1" thickTop="1" thickBot="1">
      <c r="E1907" s="9">
        <v>19461</v>
      </c>
      <c r="F1907" s="2" t="s">
        <v>56</v>
      </c>
      <c r="G1907" s="2">
        <v>0.02</v>
      </c>
      <c r="H1907" s="2">
        <v>110.99</v>
      </c>
      <c r="I1907" s="2">
        <v>2.5</v>
      </c>
      <c r="J1907" s="2">
        <v>3347</v>
      </c>
      <c r="K1907" s="7" t="str">
        <f>IF(COUNTIF(Table1[Customer ID],Table1[[#This Row],[Customer ID]])&gt;1,"Repeat Customer","One-Time Customer")</f>
        <v>Repeat Customer</v>
      </c>
      <c r="L1907" s="2" t="s">
        <v>2977</v>
      </c>
      <c r="M1907" s="2" t="s">
        <v>49</v>
      </c>
      <c r="N1907" s="2" t="s">
        <v>114</v>
      </c>
      <c r="O1907" s="2" t="s">
        <v>77</v>
      </c>
      <c r="P1907" s="2" t="s">
        <v>78</v>
      </c>
      <c r="Q1907" s="2" t="s">
        <v>59</v>
      </c>
      <c r="R1907" s="2" t="s">
        <v>501</v>
      </c>
      <c r="S1907" s="2">
        <v>0.56999999999999995</v>
      </c>
      <c r="T1907" s="7">
        <f>Table1[[#This Row],[Profit]]/Table1[[#This Row],[Sales]]</f>
        <v>-0.42215270413573702</v>
      </c>
      <c r="U1907" s="2" t="s">
        <v>33</v>
      </c>
      <c r="V1907" s="2" t="s">
        <v>136</v>
      </c>
      <c r="W1907" s="2" t="s">
        <v>362</v>
      </c>
      <c r="X1907" s="2" t="s">
        <v>2979</v>
      </c>
      <c r="Y1907" s="2">
        <v>33411</v>
      </c>
      <c r="Z1907" s="10">
        <v>42031</v>
      </c>
      <c r="AA1907" s="14" t="str">
        <f>TEXT(Table1[[#This Row],[Order Date]],"mmmm")</f>
        <v>January</v>
      </c>
      <c r="AB1907" s="8" t="str">
        <f>TEXT(Table1[[#This Row],[Order Date]],"yyyy")</f>
        <v>2015</v>
      </c>
      <c r="AC1907" s="10">
        <v>42033</v>
      </c>
      <c r="AD1907" s="2">
        <v>-39.808999999999997</v>
      </c>
      <c r="AE1907" s="2">
        <v>1</v>
      </c>
      <c r="AF1907" s="2">
        <v>94.3</v>
      </c>
      <c r="AG1907" s="2">
        <v>89356</v>
      </c>
      <c r="AH1907" s="7" t="str">
        <f>IF(COUNTIF(Returns!$A$2:$A$1635,Orders!AG1907)&gt;0,"Returned","Not Returned")</f>
        <v>Not Returned</v>
      </c>
    </row>
    <row r="1908" spans="5:34" ht="12.75" customHeight="1" thickTop="1" thickBot="1">
      <c r="E1908" s="11">
        <v>21485</v>
      </c>
      <c r="F1908" s="12" t="s">
        <v>56</v>
      </c>
      <c r="G1908" s="12">
        <v>0.01</v>
      </c>
      <c r="H1908" s="12">
        <v>73.98</v>
      </c>
      <c r="I1908" s="12">
        <v>12.14</v>
      </c>
      <c r="J1908" s="12">
        <v>3350</v>
      </c>
      <c r="K1908" s="7" t="str">
        <f>IF(COUNTIF(Table1[Customer ID],Table1[[#This Row],[Customer ID]])&gt;1,"Repeat Customer","One-Time Customer")</f>
        <v>One-Time Customer</v>
      </c>
      <c r="L1908" s="12" t="s">
        <v>2980</v>
      </c>
      <c r="M1908" s="12" t="s">
        <v>49</v>
      </c>
      <c r="N1908" s="12" t="s">
        <v>58</v>
      </c>
      <c r="O1908" s="12" t="s">
        <v>77</v>
      </c>
      <c r="P1908" s="12" t="s">
        <v>180</v>
      </c>
      <c r="Q1908" s="12" t="s">
        <v>59</v>
      </c>
      <c r="R1908" s="12" t="s">
        <v>372</v>
      </c>
      <c r="S1908" s="12">
        <v>0.67</v>
      </c>
      <c r="T1908" s="7">
        <f>Table1[[#This Row],[Profit]]/Table1[[#This Row],[Sales]]</f>
        <v>-7.5648326479621053E-2</v>
      </c>
      <c r="U1908" s="12" t="s">
        <v>33</v>
      </c>
      <c r="V1908" s="12" t="s">
        <v>34</v>
      </c>
      <c r="W1908" s="12" t="s">
        <v>35</v>
      </c>
      <c r="X1908" s="12" t="s">
        <v>2981</v>
      </c>
      <c r="Y1908" s="12">
        <v>98444</v>
      </c>
      <c r="Z1908" s="13">
        <v>42027</v>
      </c>
      <c r="AA1908" s="14" t="str">
        <f>TEXT(Table1[[#This Row],[Order Date]],"mmmm")</f>
        <v>January</v>
      </c>
      <c r="AB1908" s="8" t="str">
        <f>TEXT(Table1[[#This Row],[Order Date]],"yyyy")</f>
        <v>2015</v>
      </c>
      <c r="AC1908" s="13">
        <v>42029</v>
      </c>
      <c r="AD1908" s="12">
        <v>-29.065600000000003</v>
      </c>
      <c r="AE1908" s="12">
        <v>5</v>
      </c>
      <c r="AF1908" s="12">
        <v>384.22</v>
      </c>
      <c r="AG1908" s="12">
        <v>91296</v>
      </c>
      <c r="AH1908" s="7" t="str">
        <f>IF(COUNTIF(Returns!$A$2:$A$1635,Orders!AG1908)&gt;0,"Returned","Not Returned")</f>
        <v>Not Returned</v>
      </c>
    </row>
    <row r="1909" spans="5:34" ht="12.75" customHeight="1" thickTop="1" thickBot="1">
      <c r="E1909" s="9">
        <v>23248</v>
      </c>
      <c r="F1909" s="2" t="s">
        <v>47</v>
      </c>
      <c r="G1909" s="2">
        <v>0.1</v>
      </c>
      <c r="H1909" s="2">
        <v>10.89</v>
      </c>
      <c r="I1909" s="2">
        <v>4.5</v>
      </c>
      <c r="J1909" s="2">
        <v>3351</v>
      </c>
      <c r="K1909" s="7" t="str">
        <f>IF(COUNTIF(Table1[Customer ID],Table1[[#This Row],[Customer ID]])&gt;1,"Repeat Customer","One-Time Customer")</f>
        <v>Repeat Customer</v>
      </c>
      <c r="L1909" s="2" t="s">
        <v>2982</v>
      </c>
      <c r="M1909" s="2" t="s">
        <v>49</v>
      </c>
      <c r="N1909" s="2" t="s">
        <v>58</v>
      </c>
      <c r="O1909" s="2" t="s">
        <v>29</v>
      </c>
      <c r="P1909" s="2" t="s">
        <v>257</v>
      </c>
      <c r="Q1909" s="2" t="s">
        <v>59</v>
      </c>
      <c r="R1909" s="2" t="s">
        <v>258</v>
      </c>
      <c r="S1909" s="2">
        <v>0.59</v>
      </c>
      <c r="T1909" s="7">
        <f>Table1[[#This Row],[Profit]]/Table1[[#This Row],[Sales]]</f>
        <v>-0.10799865681665546</v>
      </c>
      <c r="U1909" s="2" t="s">
        <v>33</v>
      </c>
      <c r="V1909" s="2" t="s">
        <v>34</v>
      </c>
      <c r="W1909" s="2" t="s">
        <v>35</v>
      </c>
      <c r="X1909" s="2" t="s">
        <v>2983</v>
      </c>
      <c r="Y1909" s="2">
        <v>99301</v>
      </c>
      <c r="Z1909" s="10">
        <v>42039</v>
      </c>
      <c r="AA1909" s="14" t="str">
        <f>TEXT(Table1[[#This Row],[Order Date]],"mmmm")</f>
        <v>February</v>
      </c>
      <c r="AB1909" s="8" t="str">
        <f>TEXT(Table1[[#This Row],[Order Date]],"yyyy")</f>
        <v>2015</v>
      </c>
      <c r="AC1909" s="10">
        <v>42041</v>
      </c>
      <c r="AD1909" s="2">
        <v>-19.2972</v>
      </c>
      <c r="AE1909" s="2">
        <v>17</v>
      </c>
      <c r="AF1909" s="2">
        <v>178.68</v>
      </c>
      <c r="AG1909" s="2">
        <v>91297</v>
      </c>
      <c r="AH1909" s="7" t="str">
        <f>IF(COUNTIF(Returns!$A$2:$A$1635,Orders!AG1909)&gt;0,"Returned","Not Returned")</f>
        <v>Not Returned</v>
      </c>
    </row>
    <row r="1910" spans="5:34" ht="12.75" customHeight="1" thickTop="1" thickBot="1">
      <c r="E1910" s="11">
        <v>23474</v>
      </c>
      <c r="F1910" s="12" t="s">
        <v>25</v>
      </c>
      <c r="G1910" s="12">
        <v>0.06</v>
      </c>
      <c r="H1910" s="12">
        <v>6.7</v>
      </c>
      <c r="I1910" s="12">
        <v>1.56</v>
      </c>
      <c r="J1910" s="12">
        <v>3351</v>
      </c>
      <c r="K1910" s="7" t="str">
        <f>IF(COUNTIF(Table1[Customer ID],Table1[[#This Row],[Customer ID]])&gt;1,"Repeat Customer","One-Time Customer")</f>
        <v>Repeat Customer</v>
      </c>
      <c r="L1910" s="12" t="s">
        <v>2982</v>
      </c>
      <c r="M1910" s="12" t="s">
        <v>27</v>
      </c>
      <c r="N1910" s="12" t="s">
        <v>58</v>
      </c>
      <c r="O1910" s="12" t="s">
        <v>29</v>
      </c>
      <c r="P1910" s="12" t="s">
        <v>30</v>
      </c>
      <c r="Q1910" s="12" t="s">
        <v>31</v>
      </c>
      <c r="R1910" s="12" t="s">
        <v>1073</v>
      </c>
      <c r="S1910" s="12">
        <v>0.52</v>
      </c>
      <c r="T1910" s="7">
        <f>Table1[[#This Row],[Profit]]/Table1[[#This Row],[Sales]]</f>
        <v>0.51209976067514795</v>
      </c>
      <c r="U1910" s="12" t="s">
        <v>33</v>
      </c>
      <c r="V1910" s="12" t="s">
        <v>34</v>
      </c>
      <c r="W1910" s="12" t="s">
        <v>35</v>
      </c>
      <c r="X1910" s="12" t="s">
        <v>2983</v>
      </c>
      <c r="Y1910" s="12">
        <v>99301</v>
      </c>
      <c r="Z1910" s="13">
        <v>42042</v>
      </c>
      <c r="AA1910" s="14" t="str">
        <f>TEXT(Table1[[#This Row],[Order Date]],"mmmm")</f>
        <v>February</v>
      </c>
      <c r="AB1910" s="8" t="str">
        <f>TEXT(Table1[[#This Row],[Order Date]],"yyyy")</f>
        <v>2015</v>
      </c>
      <c r="AC1910" s="13">
        <v>42044</v>
      </c>
      <c r="AD1910" s="12">
        <v>40.6556</v>
      </c>
      <c r="AE1910" s="12">
        <v>12</v>
      </c>
      <c r="AF1910" s="12">
        <v>79.39</v>
      </c>
      <c r="AG1910" s="12">
        <v>91298</v>
      </c>
      <c r="AH1910" s="7" t="str">
        <f>IF(COUNTIF(Returns!$A$2:$A$1635,Orders!AG1910)&gt;0,"Returned","Not Returned")</f>
        <v>Not Returned</v>
      </c>
    </row>
    <row r="1911" spans="5:34" ht="12.75" customHeight="1" thickTop="1" thickBot="1">
      <c r="E1911" s="9">
        <v>19838</v>
      </c>
      <c r="F1911" s="2" t="s">
        <v>25</v>
      </c>
      <c r="G1911" s="2">
        <v>0.03</v>
      </c>
      <c r="H1911" s="2">
        <v>28.53</v>
      </c>
      <c r="I1911" s="2">
        <v>1.49</v>
      </c>
      <c r="J1911" s="2">
        <v>3354</v>
      </c>
      <c r="K1911" s="7" t="str">
        <f>IF(COUNTIF(Table1[Customer ID],Table1[[#This Row],[Customer ID]])&gt;1,"Repeat Customer","One-Time Customer")</f>
        <v>Repeat Customer</v>
      </c>
      <c r="L1911" s="2" t="s">
        <v>2984</v>
      </c>
      <c r="M1911" s="2" t="s">
        <v>49</v>
      </c>
      <c r="N1911" s="2" t="s">
        <v>28</v>
      </c>
      <c r="O1911" s="2" t="s">
        <v>29</v>
      </c>
      <c r="P1911" s="2" t="s">
        <v>109</v>
      </c>
      <c r="Q1911" s="2" t="s">
        <v>59</v>
      </c>
      <c r="R1911" s="2" t="s">
        <v>332</v>
      </c>
      <c r="S1911" s="2">
        <v>0.38</v>
      </c>
      <c r="T1911" s="7">
        <f>Table1[[#This Row],[Profit]]/Table1[[#This Row],[Sales]]</f>
        <v>0.68999999999999984</v>
      </c>
      <c r="U1911" s="2" t="s">
        <v>33</v>
      </c>
      <c r="V1911" s="2" t="s">
        <v>34</v>
      </c>
      <c r="W1911" s="2" t="s">
        <v>45</v>
      </c>
      <c r="X1911" s="2" t="s">
        <v>2985</v>
      </c>
      <c r="Y1911" s="2">
        <v>92231</v>
      </c>
      <c r="Z1911" s="10">
        <v>42140</v>
      </c>
      <c r="AA1911" s="14" t="str">
        <f>TEXT(Table1[[#This Row],[Order Date]],"mmmm")</f>
        <v>May</v>
      </c>
      <c r="AB1911" s="8" t="str">
        <f>TEXT(Table1[[#This Row],[Order Date]],"yyyy")</f>
        <v>2015</v>
      </c>
      <c r="AC1911" s="10">
        <v>42141</v>
      </c>
      <c r="AD1911" s="2">
        <v>137.67569999999998</v>
      </c>
      <c r="AE1911" s="2">
        <v>7</v>
      </c>
      <c r="AF1911" s="2">
        <v>199.53</v>
      </c>
      <c r="AG1911" s="2">
        <v>88589</v>
      </c>
      <c r="AH1911" s="7" t="str">
        <f>IF(COUNTIF(Returns!$A$2:$A$1635,Orders!AG1911)&gt;0,"Returned","Not Returned")</f>
        <v>Not Returned</v>
      </c>
    </row>
    <row r="1912" spans="5:34" ht="12.75" customHeight="1" thickTop="1" thickBot="1">
      <c r="E1912" s="11">
        <v>19839</v>
      </c>
      <c r="F1912" s="12" t="s">
        <v>25</v>
      </c>
      <c r="G1912" s="12">
        <v>7.0000000000000007E-2</v>
      </c>
      <c r="H1912" s="12">
        <v>5.98</v>
      </c>
      <c r="I1912" s="12">
        <v>7.15</v>
      </c>
      <c r="J1912" s="12">
        <v>3354</v>
      </c>
      <c r="K1912" s="7" t="str">
        <f>IF(COUNTIF(Table1[Customer ID],Table1[[#This Row],[Customer ID]])&gt;1,"Repeat Customer","One-Time Customer")</f>
        <v>Repeat Customer</v>
      </c>
      <c r="L1912" s="12" t="s">
        <v>2984</v>
      </c>
      <c r="M1912" s="12" t="s">
        <v>49</v>
      </c>
      <c r="N1912" s="12" t="s">
        <v>28</v>
      </c>
      <c r="O1912" s="12" t="s">
        <v>29</v>
      </c>
      <c r="P1912" s="12" t="s">
        <v>93</v>
      </c>
      <c r="Q1912" s="12" t="s">
        <v>59</v>
      </c>
      <c r="R1912" s="12" t="s">
        <v>2986</v>
      </c>
      <c r="S1912" s="12">
        <v>0.36</v>
      </c>
      <c r="T1912" s="7">
        <f>Table1[[#This Row],[Profit]]/Table1[[#This Row],[Sales]]</f>
        <v>-1.6734143049932524</v>
      </c>
      <c r="U1912" s="12" t="s">
        <v>33</v>
      </c>
      <c r="V1912" s="12" t="s">
        <v>34</v>
      </c>
      <c r="W1912" s="12" t="s">
        <v>45</v>
      </c>
      <c r="X1912" s="12" t="s">
        <v>2985</v>
      </c>
      <c r="Y1912" s="12">
        <v>92231</v>
      </c>
      <c r="Z1912" s="13">
        <v>42140</v>
      </c>
      <c r="AA1912" s="14" t="str">
        <f>TEXT(Table1[[#This Row],[Order Date]],"mmmm")</f>
        <v>May</v>
      </c>
      <c r="AB1912" s="8" t="str">
        <f>TEXT(Table1[[#This Row],[Order Date]],"yyyy")</f>
        <v>2015</v>
      </c>
      <c r="AC1912" s="13">
        <v>42142</v>
      </c>
      <c r="AD1912" s="12">
        <v>-62</v>
      </c>
      <c r="AE1912" s="12">
        <v>6</v>
      </c>
      <c r="AF1912" s="12">
        <v>37.049999999999997</v>
      </c>
      <c r="AG1912" s="12">
        <v>88589</v>
      </c>
      <c r="AH1912" s="7" t="str">
        <f>IF(COUNTIF(Returns!$A$2:$A$1635,Orders!AG1912)&gt;0,"Returned","Not Returned")</f>
        <v>Not Returned</v>
      </c>
    </row>
    <row r="1913" spans="5:34" ht="12.75" customHeight="1" thickTop="1" thickBot="1">
      <c r="E1913" s="9">
        <v>19666</v>
      </c>
      <c r="F1913" s="2" t="s">
        <v>37</v>
      </c>
      <c r="G1913" s="2">
        <v>0.04</v>
      </c>
      <c r="H1913" s="2">
        <v>3.69</v>
      </c>
      <c r="I1913" s="2">
        <v>0.5</v>
      </c>
      <c r="J1913" s="2">
        <v>3354</v>
      </c>
      <c r="K1913" s="7" t="str">
        <f>IF(COUNTIF(Table1[Customer ID],Table1[[#This Row],[Customer ID]])&gt;1,"Repeat Customer","One-Time Customer")</f>
        <v>Repeat Customer</v>
      </c>
      <c r="L1913" s="2" t="s">
        <v>2984</v>
      </c>
      <c r="M1913" s="2" t="s">
        <v>49</v>
      </c>
      <c r="N1913" s="2" t="s">
        <v>28</v>
      </c>
      <c r="O1913" s="2" t="s">
        <v>29</v>
      </c>
      <c r="P1913" s="2" t="s">
        <v>134</v>
      </c>
      <c r="Q1913" s="2" t="s">
        <v>59</v>
      </c>
      <c r="R1913" s="2" t="s">
        <v>1539</v>
      </c>
      <c r="S1913" s="2">
        <v>0.38</v>
      </c>
      <c r="T1913" s="7">
        <f>Table1[[#This Row],[Profit]]/Table1[[#This Row],[Sales]]</f>
        <v>0.69</v>
      </c>
      <c r="U1913" s="2" t="s">
        <v>33</v>
      </c>
      <c r="V1913" s="2" t="s">
        <v>34</v>
      </c>
      <c r="W1913" s="2" t="s">
        <v>45</v>
      </c>
      <c r="X1913" s="2" t="s">
        <v>2985</v>
      </c>
      <c r="Y1913" s="2">
        <v>92231</v>
      </c>
      <c r="Z1913" s="10">
        <v>42090</v>
      </c>
      <c r="AA1913" s="14" t="str">
        <f>TEXT(Table1[[#This Row],[Order Date]],"mmmm")</f>
        <v>March</v>
      </c>
      <c r="AB1913" s="8" t="str">
        <f>TEXT(Table1[[#This Row],[Order Date]],"yyyy")</f>
        <v>2015</v>
      </c>
      <c r="AC1913" s="10">
        <v>42092</v>
      </c>
      <c r="AD1913" s="2">
        <v>47.527199999999993</v>
      </c>
      <c r="AE1913" s="2">
        <v>19</v>
      </c>
      <c r="AF1913" s="2">
        <v>68.88</v>
      </c>
      <c r="AG1913" s="2">
        <v>88590</v>
      </c>
      <c r="AH1913" s="7" t="str">
        <f>IF(COUNTIF(Returns!$A$2:$A$1635,Orders!AG1913)&gt;0,"Returned","Not Returned")</f>
        <v>Not Returned</v>
      </c>
    </row>
    <row r="1914" spans="5:34" ht="12.75" customHeight="1" thickTop="1" thickBot="1">
      <c r="E1914" s="11">
        <v>23906</v>
      </c>
      <c r="F1914" s="12" t="s">
        <v>106</v>
      </c>
      <c r="G1914" s="12">
        <v>0.1</v>
      </c>
      <c r="H1914" s="12">
        <v>120.98</v>
      </c>
      <c r="I1914" s="12">
        <v>9.07</v>
      </c>
      <c r="J1914" s="12">
        <v>3355</v>
      </c>
      <c r="K1914" s="7" t="str">
        <f>IF(COUNTIF(Table1[Customer ID],Table1[[#This Row],[Customer ID]])&gt;1,"Repeat Customer","One-Time Customer")</f>
        <v>Repeat Customer</v>
      </c>
      <c r="L1914" s="12" t="s">
        <v>2987</v>
      </c>
      <c r="M1914" s="12" t="s">
        <v>49</v>
      </c>
      <c r="N1914" s="12" t="s">
        <v>28</v>
      </c>
      <c r="O1914" s="12" t="s">
        <v>29</v>
      </c>
      <c r="P1914" s="12" t="s">
        <v>109</v>
      </c>
      <c r="Q1914" s="12" t="s">
        <v>59</v>
      </c>
      <c r="R1914" s="12" t="s">
        <v>1323</v>
      </c>
      <c r="S1914" s="12">
        <v>0.35</v>
      </c>
      <c r="T1914" s="7">
        <f>Table1[[#This Row],[Profit]]/Table1[[#This Row],[Sales]]</f>
        <v>0.69</v>
      </c>
      <c r="U1914" s="12" t="s">
        <v>33</v>
      </c>
      <c r="V1914" s="12" t="s">
        <v>34</v>
      </c>
      <c r="W1914" s="12" t="s">
        <v>45</v>
      </c>
      <c r="X1914" s="12" t="s">
        <v>2988</v>
      </c>
      <c r="Y1914" s="12">
        <v>93010</v>
      </c>
      <c r="Z1914" s="13">
        <v>42063</v>
      </c>
      <c r="AA1914" s="14" t="str">
        <f>TEXT(Table1[[#This Row],[Order Date]],"mmmm")</f>
        <v>February</v>
      </c>
      <c r="AB1914" s="8" t="str">
        <f>TEXT(Table1[[#This Row],[Order Date]],"yyyy")</f>
        <v>2015</v>
      </c>
      <c r="AC1914" s="13">
        <v>42072</v>
      </c>
      <c r="AD1914" s="12">
        <v>379.3965</v>
      </c>
      <c r="AE1914" s="12">
        <v>5</v>
      </c>
      <c r="AF1914" s="12">
        <v>549.85</v>
      </c>
      <c r="AG1914" s="12">
        <v>88587</v>
      </c>
      <c r="AH1914" s="7" t="str">
        <f>IF(COUNTIF(Returns!$A$2:$A$1635,Orders!AG1914)&gt;0,"Returned","Not Returned")</f>
        <v>Not Returned</v>
      </c>
    </row>
    <row r="1915" spans="5:34" ht="12.75" customHeight="1" thickTop="1" thickBot="1">
      <c r="E1915" s="9">
        <v>23907</v>
      </c>
      <c r="F1915" s="2" t="s">
        <v>106</v>
      </c>
      <c r="G1915" s="2">
        <v>0.08</v>
      </c>
      <c r="H1915" s="2">
        <v>8.32</v>
      </c>
      <c r="I1915" s="2">
        <v>2.38</v>
      </c>
      <c r="J1915" s="2">
        <v>3355</v>
      </c>
      <c r="K1915" s="7" t="str">
        <f>IF(COUNTIF(Table1[Customer ID],Table1[[#This Row],[Customer ID]])&gt;1,"Repeat Customer","One-Time Customer")</f>
        <v>Repeat Customer</v>
      </c>
      <c r="L1915" s="2" t="s">
        <v>2987</v>
      </c>
      <c r="M1915" s="2" t="s">
        <v>27</v>
      </c>
      <c r="N1915" s="2" t="s">
        <v>28</v>
      </c>
      <c r="O1915" s="2" t="s">
        <v>77</v>
      </c>
      <c r="P1915" s="2" t="s">
        <v>180</v>
      </c>
      <c r="Q1915" s="2" t="s">
        <v>51</v>
      </c>
      <c r="R1915" s="2" t="s">
        <v>607</v>
      </c>
      <c r="S1915" s="2">
        <v>0.74</v>
      </c>
      <c r="T1915" s="7">
        <f>Table1[[#This Row],[Profit]]/Table1[[#This Row],[Sales]]</f>
        <v>-0.85384772402531117</v>
      </c>
      <c r="U1915" s="2" t="s">
        <v>33</v>
      </c>
      <c r="V1915" s="2" t="s">
        <v>34</v>
      </c>
      <c r="W1915" s="2" t="s">
        <v>45</v>
      </c>
      <c r="X1915" s="2" t="s">
        <v>2988</v>
      </c>
      <c r="Y1915" s="2">
        <v>93010</v>
      </c>
      <c r="Z1915" s="10">
        <v>42063</v>
      </c>
      <c r="AA1915" s="14" t="str">
        <f>TEXT(Table1[[#This Row],[Order Date]],"mmmm")</f>
        <v>February</v>
      </c>
      <c r="AB1915" s="8" t="str">
        <f>TEXT(Table1[[#This Row],[Order Date]],"yyyy")</f>
        <v>2015</v>
      </c>
      <c r="AC1915" s="10">
        <v>42067</v>
      </c>
      <c r="AD1915" s="2">
        <v>-41.83</v>
      </c>
      <c r="AE1915" s="2">
        <v>6</v>
      </c>
      <c r="AF1915" s="2">
        <v>48.99</v>
      </c>
      <c r="AG1915" s="2">
        <v>88587</v>
      </c>
      <c r="AH1915" s="7" t="str">
        <f>IF(COUNTIF(Returns!$A$2:$A$1635,Orders!AG1915)&gt;0,"Returned","Not Returned")</f>
        <v>Not Returned</v>
      </c>
    </row>
    <row r="1916" spans="5:34" ht="12.75" customHeight="1" thickTop="1" thickBot="1">
      <c r="E1916" s="11">
        <v>23908</v>
      </c>
      <c r="F1916" s="12" t="s">
        <v>106</v>
      </c>
      <c r="G1916" s="12">
        <v>0.1</v>
      </c>
      <c r="H1916" s="12">
        <v>125.99</v>
      </c>
      <c r="I1916" s="12">
        <v>4.2</v>
      </c>
      <c r="J1916" s="12">
        <v>3355</v>
      </c>
      <c r="K1916" s="7" t="str">
        <f>IF(COUNTIF(Table1[Customer ID],Table1[[#This Row],[Customer ID]])&gt;1,"Repeat Customer","One-Time Customer")</f>
        <v>Repeat Customer</v>
      </c>
      <c r="L1916" s="12" t="s">
        <v>2987</v>
      </c>
      <c r="M1916" s="12" t="s">
        <v>49</v>
      </c>
      <c r="N1916" s="12" t="s">
        <v>28</v>
      </c>
      <c r="O1916" s="12" t="s">
        <v>77</v>
      </c>
      <c r="P1916" s="12" t="s">
        <v>78</v>
      </c>
      <c r="Q1916" s="12" t="s">
        <v>59</v>
      </c>
      <c r="R1916" s="12" t="s">
        <v>2798</v>
      </c>
      <c r="S1916" s="12">
        <v>0.59</v>
      </c>
      <c r="T1916" s="7">
        <f>Table1[[#This Row],[Profit]]/Table1[[#This Row],[Sales]]</f>
        <v>0.54650876111649205</v>
      </c>
      <c r="U1916" s="12" t="s">
        <v>33</v>
      </c>
      <c r="V1916" s="12" t="s">
        <v>34</v>
      </c>
      <c r="W1916" s="12" t="s">
        <v>45</v>
      </c>
      <c r="X1916" s="12" t="s">
        <v>2988</v>
      </c>
      <c r="Y1916" s="12">
        <v>93010</v>
      </c>
      <c r="Z1916" s="13">
        <v>42063</v>
      </c>
      <c r="AA1916" s="14" t="str">
        <f>TEXT(Table1[[#This Row],[Order Date]],"mmmm")</f>
        <v>February</v>
      </c>
      <c r="AB1916" s="8" t="str">
        <f>TEXT(Table1[[#This Row],[Order Date]],"yyyy")</f>
        <v>2015</v>
      </c>
      <c r="AC1916" s="13">
        <v>42063</v>
      </c>
      <c r="AD1916" s="12">
        <v>372.40199999999999</v>
      </c>
      <c r="AE1916" s="12">
        <v>7</v>
      </c>
      <c r="AF1916" s="12">
        <v>681.42</v>
      </c>
      <c r="AG1916" s="12">
        <v>88587</v>
      </c>
      <c r="AH1916" s="7" t="str">
        <f>IF(COUNTIF(Returns!$A$2:$A$1635,Orders!AG1916)&gt;0,"Returned","Not Returned")</f>
        <v>Not Returned</v>
      </c>
    </row>
    <row r="1917" spans="5:34" ht="12.75" customHeight="1" thickTop="1" thickBot="1">
      <c r="E1917" s="9">
        <v>18628</v>
      </c>
      <c r="F1917" s="2" t="s">
        <v>56</v>
      </c>
      <c r="G1917" s="2">
        <v>7.0000000000000007E-2</v>
      </c>
      <c r="H1917" s="2">
        <v>5.34</v>
      </c>
      <c r="I1917" s="2">
        <v>5.63</v>
      </c>
      <c r="J1917" s="2">
        <v>3356</v>
      </c>
      <c r="K1917" s="7" t="str">
        <f>IF(COUNTIF(Table1[Customer ID],Table1[[#This Row],[Customer ID]])&gt;1,"Repeat Customer","One-Time Customer")</f>
        <v>Repeat Customer</v>
      </c>
      <c r="L1917" s="2" t="s">
        <v>2989</v>
      </c>
      <c r="M1917" s="2" t="s">
        <v>49</v>
      </c>
      <c r="N1917" s="2" t="s">
        <v>28</v>
      </c>
      <c r="O1917" s="2" t="s">
        <v>29</v>
      </c>
      <c r="P1917" s="2" t="s">
        <v>109</v>
      </c>
      <c r="Q1917" s="2" t="s">
        <v>59</v>
      </c>
      <c r="R1917" s="2" t="s">
        <v>491</v>
      </c>
      <c r="S1917" s="2">
        <v>0.39</v>
      </c>
      <c r="T1917" s="7">
        <f>Table1[[#This Row],[Profit]]/Table1[[#This Row],[Sales]]</f>
        <v>-1.7456189047261814</v>
      </c>
      <c r="U1917" s="2" t="s">
        <v>33</v>
      </c>
      <c r="V1917" s="2" t="s">
        <v>34</v>
      </c>
      <c r="W1917" s="2" t="s">
        <v>1741</v>
      </c>
      <c r="X1917" s="2" t="s">
        <v>2990</v>
      </c>
      <c r="Y1917" s="2">
        <v>83616</v>
      </c>
      <c r="Z1917" s="10">
        <v>42128</v>
      </c>
      <c r="AA1917" s="14" t="str">
        <f>TEXT(Table1[[#This Row],[Order Date]],"mmmm")</f>
        <v>May</v>
      </c>
      <c r="AB1917" s="8" t="str">
        <f>TEXT(Table1[[#This Row],[Order Date]],"yyyy")</f>
        <v>2015</v>
      </c>
      <c r="AC1917" s="10">
        <v>42130</v>
      </c>
      <c r="AD1917" s="2">
        <v>-116.3455</v>
      </c>
      <c r="AE1917" s="2">
        <v>13</v>
      </c>
      <c r="AF1917" s="2">
        <v>66.650000000000006</v>
      </c>
      <c r="AG1917" s="2">
        <v>88588</v>
      </c>
      <c r="AH1917" s="7" t="str">
        <f>IF(COUNTIF(Returns!$A$2:$A$1635,Orders!AG1917)&gt;0,"Returned","Not Returned")</f>
        <v>Not Returned</v>
      </c>
    </row>
    <row r="1918" spans="5:34" ht="12.75" customHeight="1" thickTop="1" thickBot="1">
      <c r="E1918" s="11">
        <v>18629</v>
      </c>
      <c r="F1918" s="12" t="s">
        <v>56</v>
      </c>
      <c r="G1918" s="12">
        <v>0.03</v>
      </c>
      <c r="H1918" s="12">
        <v>160.97999999999999</v>
      </c>
      <c r="I1918" s="12">
        <v>30</v>
      </c>
      <c r="J1918" s="12">
        <v>3356</v>
      </c>
      <c r="K1918" s="7" t="str">
        <f>IF(COUNTIF(Table1[Customer ID],Table1[[#This Row],[Customer ID]])&gt;1,"Repeat Customer","One-Time Customer")</f>
        <v>Repeat Customer</v>
      </c>
      <c r="L1918" s="12" t="s">
        <v>2989</v>
      </c>
      <c r="M1918" s="12" t="s">
        <v>39</v>
      </c>
      <c r="N1918" s="12" t="s">
        <v>28</v>
      </c>
      <c r="O1918" s="12" t="s">
        <v>41</v>
      </c>
      <c r="P1918" s="12" t="s">
        <v>42</v>
      </c>
      <c r="Q1918" s="12" t="s">
        <v>43</v>
      </c>
      <c r="R1918" s="12" t="s">
        <v>177</v>
      </c>
      <c r="S1918" s="12">
        <v>0.62</v>
      </c>
      <c r="T1918" s="7">
        <f>Table1[[#This Row],[Profit]]/Table1[[#This Row],[Sales]]</f>
        <v>0.44472694058947032</v>
      </c>
      <c r="U1918" s="12" t="s">
        <v>33</v>
      </c>
      <c r="V1918" s="12" t="s">
        <v>34</v>
      </c>
      <c r="W1918" s="12" t="s">
        <v>1741</v>
      </c>
      <c r="X1918" s="12" t="s">
        <v>2990</v>
      </c>
      <c r="Y1918" s="12">
        <v>83616</v>
      </c>
      <c r="Z1918" s="13">
        <v>42128</v>
      </c>
      <c r="AA1918" s="14" t="str">
        <f>TEXT(Table1[[#This Row],[Order Date]],"mmmm")</f>
        <v>May</v>
      </c>
      <c r="AB1918" s="8" t="str">
        <f>TEXT(Table1[[#This Row],[Order Date]],"yyyy")</f>
        <v>2015</v>
      </c>
      <c r="AC1918" s="13">
        <v>42129</v>
      </c>
      <c r="AD1918" s="12">
        <v>1304.9000000000001</v>
      </c>
      <c r="AE1918" s="12">
        <v>18</v>
      </c>
      <c r="AF1918" s="12">
        <v>2934.16</v>
      </c>
      <c r="AG1918" s="12">
        <v>88588</v>
      </c>
      <c r="AH1918" s="7" t="str">
        <f>IF(COUNTIF(Returns!$A$2:$A$1635,Orders!AG1918)&gt;0,"Returned","Not Returned")</f>
        <v>Not Returned</v>
      </c>
    </row>
    <row r="1919" spans="5:34" ht="12.75" customHeight="1" thickTop="1" thickBot="1">
      <c r="E1919" s="9">
        <v>18630</v>
      </c>
      <c r="F1919" s="2" t="s">
        <v>56</v>
      </c>
      <c r="G1919" s="2">
        <v>0.04</v>
      </c>
      <c r="H1919" s="2">
        <v>65.989999999999995</v>
      </c>
      <c r="I1919" s="2">
        <v>5.63</v>
      </c>
      <c r="J1919" s="2">
        <v>3356</v>
      </c>
      <c r="K1919" s="7" t="str">
        <f>IF(COUNTIF(Table1[Customer ID],Table1[[#This Row],[Customer ID]])&gt;1,"Repeat Customer","One-Time Customer")</f>
        <v>Repeat Customer</v>
      </c>
      <c r="L1919" s="2" t="s">
        <v>2989</v>
      </c>
      <c r="M1919" s="2" t="s">
        <v>27</v>
      </c>
      <c r="N1919" s="2" t="s">
        <v>28</v>
      </c>
      <c r="O1919" s="2" t="s">
        <v>77</v>
      </c>
      <c r="P1919" s="2" t="s">
        <v>78</v>
      </c>
      <c r="Q1919" s="2" t="s">
        <v>59</v>
      </c>
      <c r="R1919" s="2" t="s">
        <v>2991</v>
      </c>
      <c r="S1919" s="2">
        <v>0.56000000000000005</v>
      </c>
      <c r="T1919" s="7">
        <f>Table1[[#This Row],[Profit]]/Table1[[#This Row],[Sales]]</f>
        <v>0.69</v>
      </c>
      <c r="U1919" s="2" t="s">
        <v>33</v>
      </c>
      <c r="V1919" s="2" t="s">
        <v>34</v>
      </c>
      <c r="W1919" s="2" t="s">
        <v>1741</v>
      </c>
      <c r="X1919" s="2" t="s">
        <v>2990</v>
      </c>
      <c r="Y1919" s="2">
        <v>83616</v>
      </c>
      <c r="Z1919" s="10">
        <v>42128</v>
      </c>
      <c r="AA1919" s="14" t="str">
        <f>TEXT(Table1[[#This Row],[Order Date]],"mmmm")</f>
        <v>May</v>
      </c>
      <c r="AB1919" s="8" t="str">
        <f>TEXT(Table1[[#This Row],[Order Date]],"yyyy")</f>
        <v>2015</v>
      </c>
      <c r="AC1919" s="10">
        <v>42128</v>
      </c>
      <c r="AD1919" s="2">
        <v>605.04719999999998</v>
      </c>
      <c r="AE1919" s="2">
        <v>15</v>
      </c>
      <c r="AF1919" s="2">
        <v>876.88</v>
      </c>
      <c r="AG1919" s="2">
        <v>88588</v>
      </c>
      <c r="AH1919" s="7" t="str">
        <f>IF(COUNTIF(Returns!$A$2:$A$1635,Orders!AG1919)&gt;0,"Returned","Not Returned")</f>
        <v>Not Returned</v>
      </c>
    </row>
    <row r="1920" spans="5:34" ht="12.75" customHeight="1" thickTop="1" thickBot="1">
      <c r="E1920" s="11">
        <v>22597</v>
      </c>
      <c r="F1920" s="12" t="s">
        <v>25</v>
      </c>
      <c r="G1920" s="12">
        <v>0.09</v>
      </c>
      <c r="H1920" s="12">
        <v>28.53</v>
      </c>
      <c r="I1920" s="12">
        <v>1.49</v>
      </c>
      <c r="J1920" s="12">
        <v>3359</v>
      </c>
      <c r="K1920" s="7" t="str">
        <f>IF(COUNTIF(Table1[Customer ID],Table1[[#This Row],[Customer ID]])&gt;1,"Repeat Customer","One-Time Customer")</f>
        <v>One-Time Customer</v>
      </c>
      <c r="L1920" s="12" t="s">
        <v>2992</v>
      </c>
      <c r="M1920" s="12" t="s">
        <v>49</v>
      </c>
      <c r="N1920" s="12" t="s">
        <v>40</v>
      </c>
      <c r="O1920" s="12" t="s">
        <v>29</v>
      </c>
      <c r="P1920" s="12" t="s">
        <v>109</v>
      </c>
      <c r="Q1920" s="12" t="s">
        <v>59</v>
      </c>
      <c r="R1920" s="12" t="s">
        <v>332</v>
      </c>
      <c r="S1920" s="12">
        <v>0.38</v>
      </c>
      <c r="T1920" s="7">
        <f>Table1[[#This Row],[Profit]]/Table1[[#This Row],[Sales]]</f>
        <v>0.68298874976164736</v>
      </c>
      <c r="U1920" s="12" t="s">
        <v>33</v>
      </c>
      <c r="V1920" s="12" t="s">
        <v>61</v>
      </c>
      <c r="W1920" s="12" t="s">
        <v>1858</v>
      </c>
      <c r="X1920" s="12" t="s">
        <v>2993</v>
      </c>
      <c r="Y1920" s="12">
        <v>53213</v>
      </c>
      <c r="Z1920" s="13">
        <v>42122</v>
      </c>
      <c r="AA1920" s="14" t="str">
        <f>TEXT(Table1[[#This Row],[Order Date]],"mmmm")</f>
        <v>April</v>
      </c>
      <c r="AB1920" s="8" t="str">
        <f>TEXT(Table1[[#This Row],[Order Date]],"yyyy")</f>
        <v>2015</v>
      </c>
      <c r="AC1920" s="13">
        <v>42124</v>
      </c>
      <c r="AD1920" s="12">
        <v>107.45461999999999</v>
      </c>
      <c r="AE1920" s="12">
        <v>6</v>
      </c>
      <c r="AF1920" s="12">
        <v>157.33000000000001</v>
      </c>
      <c r="AG1920" s="12">
        <v>91437</v>
      </c>
      <c r="AH1920" s="7" t="str">
        <f>IF(COUNTIF(Returns!$A$2:$A$1635,Orders!AG1920)&gt;0,"Returned","Not Returned")</f>
        <v>Not Returned</v>
      </c>
    </row>
    <row r="1921" spans="5:34" ht="12.75" customHeight="1" thickTop="1" thickBot="1">
      <c r="E1921" s="9">
        <v>23359</v>
      </c>
      <c r="F1921" s="2" t="s">
        <v>37</v>
      </c>
      <c r="G1921" s="2">
        <v>0.02</v>
      </c>
      <c r="H1921" s="2">
        <v>9.11</v>
      </c>
      <c r="I1921" s="2">
        <v>2.15</v>
      </c>
      <c r="J1921" s="2">
        <v>3360</v>
      </c>
      <c r="K1921" s="7" t="str">
        <f>IF(COUNTIF(Table1[Customer ID],Table1[[#This Row],[Customer ID]])&gt;1,"Repeat Customer","One-Time Customer")</f>
        <v>One-Time Customer</v>
      </c>
      <c r="L1921" s="2" t="s">
        <v>2994</v>
      </c>
      <c r="M1921" s="2" t="s">
        <v>49</v>
      </c>
      <c r="N1921" s="2" t="s">
        <v>40</v>
      </c>
      <c r="O1921" s="2" t="s">
        <v>29</v>
      </c>
      <c r="P1921" s="2" t="s">
        <v>93</v>
      </c>
      <c r="Q1921" s="2" t="s">
        <v>31</v>
      </c>
      <c r="R1921" s="2" t="s">
        <v>1258</v>
      </c>
      <c r="S1921" s="2">
        <v>0.4</v>
      </c>
      <c r="T1921" s="7">
        <f>Table1[[#This Row],[Profit]]/Table1[[#This Row],[Sales]]</f>
        <v>0.67263427109974427</v>
      </c>
      <c r="U1921" s="2" t="s">
        <v>33</v>
      </c>
      <c r="V1921" s="2" t="s">
        <v>61</v>
      </c>
      <c r="W1921" s="2" t="s">
        <v>1858</v>
      </c>
      <c r="X1921" s="2" t="s">
        <v>2995</v>
      </c>
      <c r="Y1921" s="2">
        <v>53214</v>
      </c>
      <c r="Z1921" s="10">
        <v>42083</v>
      </c>
      <c r="AA1921" s="14" t="str">
        <f>TEXT(Table1[[#This Row],[Order Date]],"mmmm")</f>
        <v>March</v>
      </c>
      <c r="AB1921" s="8" t="str">
        <f>TEXT(Table1[[#This Row],[Order Date]],"yyyy")</f>
        <v>2015</v>
      </c>
      <c r="AC1921" s="10">
        <v>42085</v>
      </c>
      <c r="AD1921" s="2">
        <v>18.41</v>
      </c>
      <c r="AE1921" s="2">
        <v>3</v>
      </c>
      <c r="AF1921" s="2">
        <v>27.37</v>
      </c>
      <c r="AG1921" s="2">
        <v>91435</v>
      </c>
      <c r="AH1921" s="7" t="str">
        <f>IF(COUNTIF(Returns!$A$2:$A$1635,Orders!AG1921)&gt;0,"Returned","Not Returned")</f>
        <v>Not Returned</v>
      </c>
    </row>
    <row r="1922" spans="5:34" ht="12.75" customHeight="1" thickTop="1" thickBot="1">
      <c r="E1922" s="11">
        <v>23360</v>
      </c>
      <c r="F1922" s="12" t="s">
        <v>37</v>
      </c>
      <c r="G1922" s="12">
        <v>0.06</v>
      </c>
      <c r="H1922" s="12">
        <v>12.64</v>
      </c>
      <c r="I1922" s="12">
        <v>4.9800000000000004</v>
      </c>
      <c r="J1922" s="12">
        <v>3361</v>
      </c>
      <c r="K1922" s="7" t="str">
        <f>IF(COUNTIF(Table1[Customer ID],Table1[[#This Row],[Customer ID]])&gt;1,"Repeat Customer","One-Time Customer")</f>
        <v>Repeat Customer</v>
      </c>
      <c r="L1922" s="12" t="s">
        <v>2996</v>
      </c>
      <c r="M1922" s="12" t="s">
        <v>49</v>
      </c>
      <c r="N1922" s="12" t="s">
        <v>40</v>
      </c>
      <c r="O1922" s="12" t="s">
        <v>41</v>
      </c>
      <c r="P1922" s="12" t="s">
        <v>50</v>
      </c>
      <c r="Q1922" s="12" t="s">
        <v>51</v>
      </c>
      <c r="R1922" s="12" t="s">
        <v>625</v>
      </c>
      <c r="S1922" s="12">
        <v>0.48</v>
      </c>
      <c r="T1922" s="7">
        <f>Table1[[#This Row],[Profit]]/Table1[[#This Row],[Sales]]</f>
        <v>0.66860228198859006</v>
      </c>
      <c r="U1922" s="12" t="s">
        <v>33</v>
      </c>
      <c r="V1922" s="12" t="s">
        <v>61</v>
      </c>
      <c r="W1922" s="12" t="s">
        <v>1858</v>
      </c>
      <c r="X1922" s="12" t="s">
        <v>2997</v>
      </c>
      <c r="Y1922" s="12">
        <v>53095</v>
      </c>
      <c r="Z1922" s="13">
        <v>42083</v>
      </c>
      <c r="AA1922" s="14" t="str">
        <f>TEXT(Table1[[#This Row],[Order Date]],"mmmm")</f>
        <v>March</v>
      </c>
      <c r="AB1922" s="8" t="str">
        <f>TEXT(Table1[[#This Row],[Order Date]],"yyyy")</f>
        <v>2015</v>
      </c>
      <c r="AC1922" s="13">
        <v>42085</v>
      </c>
      <c r="AD1922" s="12">
        <v>65.63</v>
      </c>
      <c r="AE1922" s="12">
        <v>8</v>
      </c>
      <c r="AF1922" s="12">
        <v>98.16</v>
      </c>
      <c r="AG1922" s="12">
        <v>91435</v>
      </c>
      <c r="AH1922" s="7" t="str">
        <f>IF(COUNTIF(Returns!$A$2:$A$1635,Orders!AG1922)&gt;0,"Returned","Not Returned")</f>
        <v>Not Returned</v>
      </c>
    </row>
    <row r="1923" spans="5:34" ht="12.75" customHeight="1" thickTop="1" thickBot="1">
      <c r="E1923" s="9">
        <v>24802</v>
      </c>
      <c r="F1923" s="2" t="s">
        <v>56</v>
      </c>
      <c r="G1923" s="2">
        <v>0.04</v>
      </c>
      <c r="H1923" s="2">
        <v>7.96</v>
      </c>
      <c r="I1923" s="2">
        <v>4.95</v>
      </c>
      <c r="J1923" s="2">
        <v>3361</v>
      </c>
      <c r="K1923" s="7" t="str">
        <f>IF(COUNTIF(Table1[Customer ID],Table1[[#This Row],[Customer ID]])&gt;1,"Repeat Customer","One-Time Customer")</f>
        <v>Repeat Customer</v>
      </c>
      <c r="L1923" s="2" t="s">
        <v>2996</v>
      </c>
      <c r="M1923" s="2" t="s">
        <v>49</v>
      </c>
      <c r="N1923" s="2" t="s">
        <v>40</v>
      </c>
      <c r="O1923" s="2" t="s">
        <v>41</v>
      </c>
      <c r="P1923" s="2" t="s">
        <v>50</v>
      </c>
      <c r="Q1923" s="2" t="s">
        <v>59</v>
      </c>
      <c r="R1923" s="2" t="s">
        <v>1285</v>
      </c>
      <c r="S1923" s="2">
        <v>0.41</v>
      </c>
      <c r="T1923" s="7">
        <f>Table1[[#This Row],[Profit]]/Table1[[#This Row],[Sales]]</f>
        <v>-6.6574799758849376E-2</v>
      </c>
      <c r="U1923" s="2" t="s">
        <v>33</v>
      </c>
      <c r="V1923" s="2" t="s">
        <v>61</v>
      </c>
      <c r="W1923" s="2" t="s">
        <v>1858</v>
      </c>
      <c r="X1923" s="2" t="s">
        <v>2997</v>
      </c>
      <c r="Y1923" s="2">
        <v>53095</v>
      </c>
      <c r="Z1923" s="10">
        <v>42030</v>
      </c>
      <c r="AA1923" s="14" t="str">
        <f>TEXT(Table1[[#This Row],[Order Date]],"mmmm")</f>
        <v>January</v>
      </c>
      <c r="AB1923" s="8" t="str">
        <f>TEXT(Table1[[#This Row],[Order Date]],"yyyy")</f>
        <v>2015</v>
      </c>
      <c r="AC1923" s="10">
        <v>42030</v>
      </c>
      <c r="AD1923" s="2">
        <v>-7.73</v>
      </c>
      <c r="AE1923" s="2">
        <v>15</v>
      </c>
      <c r="AF1923" s="2">
        <v>116.11</v>
      </c>
      <c r="AG1923" s="2">
        <v>91436</v>
      </c>
      <c r="AH1923" s="7" t="str">
        <f>IF(COUNTIF(Returns!$A$2:$A$1635,Orders!AG1923)&gt;0,"Returned","Not Returned")</f>
        <v>Not Returned</v>
      </c>
    </row>
    <row r="1924" spans="5:34" ht="12.75" customHeight="1" thickTop="1" thickBot="1">
      <c r="E1924" s="11">
        <v>23887</v>
      </c>
      <c r="F1924" s="12" t="s">
        <v>56</v>
      </c>
      <c r="G1924" s="12">
        <v>0.03</v>
      </c>
      <c r="H1924" s="12">
        <v>4.9800000000000004</v>
      </c>
      <c r="I1924" s="12">
        <v>4.95</v>
      </c>
      <c r="J1924" s="12">
        <v>3361</v>
      </c>
      <c r="K1924" s="7" t="str">
        <f>IF(COUNTIF(Table1[Customer ID],Table1[[#This Row],[Customer ID]])&gt;1,"Repeat Customer","One-Time Customer")</f>
        <v>Repeat Customer</v>
      </c>
      <c r="L1924" s="12" t="s">
        <v>2996</v>
      </c>
      <c r="M1924" s="12" t="s">
        <v>49</v>
      </c>
      <c r="N1924" s="12" t="s">
        <v>40</v>
      </c>
      <c r="O1924" s="12" t="s">
        <v>29</v>
      </c>
      <c r="P1924" s="12" t="s">
        <v>109</v>
      </c>
      <c r="Q1924" s="12" t="s">
        <v>59</v>
      </c>
      <c r="R1924" s="12" t="s">
        <v>2498</v>
      </c>
      <c r="S1924" s="12">
        <v>0.37</v>
      </c>
      <c r="T1924" s="7">
        <f>Table1[[#This Row],[Profit]]/Table1[[#This Row],[Sales]]</f>
        <v>-0.50521315789473686</v>
      </c>
      <c r="U1924" s="12" t="s">
        <v>33</v>
      </c>
      <c r="V1924" s="12" t="s">
        <v>61</v>
      </c>
      <c r="W1924" s="12" t="s">
        <v>1858</v>
      </c>
      <c r="X1924" s="12" t="s">
        <v>2997</v>
      </c>
      <c r="Y1924" s="12">
        <v>53095</v>
      </c>
      <c r="Z1924" s="13">
        <v>42164</v>
      </c>
      <c r="AA1924" s="14" t="str">
        <f>TEXT(Table1[[#This Row],[Order Date]],"mmmm")</f>
        <v>June</v>
      </c>
      <c r="AB1924" s="8" t="str">
        <f>TEXT(Table1[[#This Row],[Order Date]],"yyyy")</f>
        <v>2015</v>
      </c>
      <c r="AC1924" s="13">
        <v>42166</v>
      </c>
      <c r="AD1924" s="12">
        <v>-47.995249999999999</v>
      </c>
      <c r="AE1924" s="12">
        <v>19</v>
      </c>
      <c r="AF1924" s="12">
        <v>95</v>
      </c>
      <c r="AG1924" s="12">
        <v>91438</v>
      </c>
      <c r="AH1924" s="7" t="str">
        <f>IF(COUNTIF(Returns!$A$2:$A$1635,Orders!AG1924)&gt;0,"Returned","Not Returned")</f>
        <v>Not Returned</v>
      </c>
    </row>
    <row r="1925" spans="5:34" ht="12.75" customHeight="1" thickTop="1" thickBot="1">
      <c r="E1925" s="9">
        <v>19749</v>
      </c>
      <c r="F1925" s="2" t="s">
        <v>106</v>
      </c>
      <c r="G1925" s="2">
        <v>0.1</v>
      </c>
      <c r="H1925" s="2">
        <v>80.97</v>
      </c>
      <c r="I1925" s="2">
        <v>33.6</v>
      </c>
      <c r="J1925" s="2">
        <v>3366</v>
      </c>
      <c r="K1925" s="7" t="str">
        <f>IF(COUNTIF(Table1[Customer ID],Table1[[#This Row],[Customer ID]])&gt;1,"Repeat Customer","One-Time Customer")</f>
        <v>Repeat Customer</v>
      </c>
      <c r="L1925" s="2" t="s">
        <v>2998</v>
      </c>
      <c r="M1925" s="2" t="s">
        <v>39</v>
      </c>
      <c r="N1925" s="2" t="s">
        <v>40</v>
      </c>
      <c r="O1925" s="2" t="s">
        <v>77</v>
      </c>
      <c r="P1925" s="2" t="s">
        <v>85</v>
      </c>
      <c r="Q1925" s="2" t="s">
        <v>43</v>
      </c>
      <c r="R1925" s="2" t="s">
        <v>2032</v>
      </c>
      <c r="S1925" s="2">
        <v>0.37</v>
      </c>
      <c r="T1925" s="7">
        <f>Table1[[#This Row],[Profit]]/Table1[[#This Row],[Sales]]</f>
        <v>7.9062048545196217E-2</v>
      </c>
      <c r="U1925" s="2" t="s">
        <v>33</v>
      </c>
      <c r="V1925" s="2" t="s">
        <v>53</v>
      </c>
      <c r="W1925" s="2" t="s">
        <v>154</v>
      </c>
      <c r="X1925" s="2" t="s">
        <v>309</v>
      </c>
      <c r="Y1925" s="2">
        <v>45373</v>
      </c>
      <c r="Z1925" s="10">
        <v>42148</v>
      </c>
      <c r="AA1925" s="14" t="str">
        <f>TEXT(Table1[[#This Row],[Order Date]],"mmmm")</f>
        <v>May</v>
      </c>
      <c r="AB1925" s="8" t="str">
        <f>TEXT(Table1[[#This Row],[Order Date]],"yyyy")</f>
        <v>2015</v>
      </c>
      <c r="AC1925" s="10">
        <v>42153</v>
      </c>
      <c r="AD1925" s="2">
        <v>66.22</v>
      </c>
      <c r="AE1925" s="2">
        <v>11</v>
      </c>
      <c r="AF1925" s="2">
        <v>837.57</v>
      </c>
      <c r="AG1925" s="2">
        <v>90501</v>
      </c>
      <c r="AH1925" s="7" t="str">
        <f>IF(COUNTIF(Returns!$A$2:$A$1635,Orders!AG1925)&gt;0,"Returned","Not Returned")</f>
        <v>Not Returned</v>
      </c>
    </row>
    <row r="1926" spans="5:34" ht="12.75" customHeight="1" thickTop="1" thickBot="1">
      <c r="E1926" s="11">
        <v>19750</v>
      </c>
      <c r="F1926" s="12" t="s">
        <v>106</v>
      </c>
      <c r="G1926" s="12">
        <v>0.02</v>
      </c>
      <c r="H1926" s="12">
        <v>6.48</v>
      </c>
      <c r="I1926" s="12">
        <v>5.1100000000000003</v>
      </c>
      <c r="J1926" s="12">
        <v>3366</v>
      </c>
      <c r="K1926" s="7" t="str">
        <f>IF(COUNTIF(Table1[Customer ID],Table1[[#This Row],[Customer ID]])&gt;1,"Repeat Customer","One-Time Customer")</f>
        <v>Repeat Customer</v>
      </c>
      <c r="L1926" s="12" t="s">
        <v>2998</v>
      </c>
      <c r="M1926" s="12" t="s">
        <v>49</v>
      </c>
      <c r="N1926" s="12" t="s">
        <v>40</v>
      </c>
      <c r="O1926" s="12" t="s">
        <v>29</v>
      </c>
      <c r="P1926" s="12" t="s">
        <v>93</v>
      </c>
      <c r="Q1926" s="12" t="s">
        <v>59</v>
      </c>
      <c r="R1926" s="12" t="s">
        <v>992</v>
      </c>
      <c r="S1926" s="12">
        <v>0.37</v>
      </c>
      <c r="T1926" s="7">
        <f>Table1[[#This Row],[Profit]]/Table1[[#This Row],[Sales]]</f>
        <v>-0.41853432942013519</v>
      </c>
      <c r="U1926" s="12" t="s">
        <v>33</v>
      </c>
      <c r="V1926" s="12" t="s">
        <v>53</v>
      </c>
      <c r="W1926" s="12" t="s">
        <v>154</v>
      </c>
      <c r="X1926" s="12" t="s">
        <v>309</v>
      </c>
      <c r="Y1926" s="12">
        <v>45373</v>
      </c>
      <c r="Z1926" s="13">
        <v>42148</v>
      </c>
      <c r="AA1926" s="14" t="str">
        <f>TEXT(Table1[[#This Row],[Order Date]],"mmmm")</f>
        <v>May</v>
      </c>
      <c r="AB1926" s="8" t="str">
        <f>TEXT(Table1[[#This Row],[Order Date]],"yyyy")</f>
        <v>2015</v>
      </c>
      <c r="AC1926" s="13">
        <v>42152</v>
      </c>
      <c r="AD1926" s="12">
        <v>-23.53</v>
      </c>
      <c r="AE1926" s="12">
        <v>8</v>
      </c>
      <c r="AF1926" s="12">
        <v>56.22</v>
      </c>
      <c r="AG1926" s="12">
        <v>90501</v>
      </c>
      <c r="AH1926" s="7" t="str">
        <f>IF(COUNTIF(Returns!$A$2:$A$1635,Orders!AG1926)&gt;0,"Returned","Not Returned")</f>
        <v>Not Returned</v>
      </c>
    </row>
    <row r="1927" spans="5:34" ht="12.75" customHeight="1" thickTop="1" thickBot="1">
      <c r="E1927" s="9">
        <v>23428</v>
      </c>
      <c r="F1927" s="2" t="s">
        <v>47</v>
      </c>
      <c r="G1927" s="2">
        <v>0.08</v>
      </c>
      <c r="H1927" s="2">
        <v>30.97</v>
      </c>
      <c r="I1927" s="2">
        <v>4</v>
      </c>
      <c r="J1927" s="2">
        <v>3367</v>
      </c>
      <c r="K1927" s="7" t="str">
        <f>IF(COUNTIF(Table1[Customer ID],Table1[[#This Row],[Customer ID]])&gt;1,"Repeat Customer","One-Time Customer")</f>
        <v>Repeat Customer</v>
      </c>
      <c r="L1927" s="2" t="s">
        <v>2999</v>
      </c>
      <c r="M1927" s="2" t="s">
        <v>49</v>
      </c>
      <c r="N1927" s="2" t="s">
        <v>40</v>
      </c>
      <c r="O1927" s="2" t="s">
        <v>77</v>
      </c>
      <c r="P1927" s="2" t="s">
        <v>180</v>
      </c>
      <c r="Q1927" s="2" t="s">
        <v>59</v>
      </c>
      <c r="R1927" s="2" t="s">
        <v>2702</v>
      </c>
      <c r="S1927" s="2">
        <v>0.74</v>
      </c>
      <c r="T1927" s="7">
        <f>Table1[[#This Row],[Profit]]/Table1[[#This Row],[Sales]]</f>
        <v>1.4071702438831593E-2</v>
      </c>
      <c r="U1927" s="2" t="s">
        <v>33</v>
      </c>
      <c r="V1927" s="2" t="s">
        <v>53</v>
      </c>
      <c r="W1927" s="2" t="s">
        <v>154</v>
      </c>
      <c r="X1927" s="2" t="s">
        <v>3000</v>
      </c>
      <c r="Y1927" s="2">
        <v>43221</v>
      </c>
      <c r="Z1927" s="10">
        <v>42126</v>
      </c>
      <c r="AA1927" s="14" t="str">
        <f>TEXT(Table1[[#This Row],[Order Date]],"mmmm")</f>
        <v>May</v>
      </c>
      <c r="AB1927" s="8" t="str">
        <f>TEXT(Table1[[#This Row],[Order Date]],"yyyy")</f>
        <v>2015</v>
      </c>
      <c r="AC1927" s="10">
        <v>42127</v>
      </c>
      <c r="AD1927" s="2">
        <v>10.680000000000014</v>
      </c>
      <c r="AE1927" s="2">
        <v>26</v>
      </c>
      <c r="AF1927" s="2">
        <v>758.97</v>
      </c>
      <c r="AG1927" s="2">
        <v>90502</v>
      </c>
      <c r="AH1927" s="7" t="str">
        <f>IF(COUNTIF(Returns!$A$2:$A$1635,Orders!AG1927)&gt;0,"Returned","Not Returned")</f>
        <v>Not Returned</v>
      </c>
    </row>
    <row r="1928" spans="5:34" ht="12.75" customHeight="1" thickTop="1" thickBot="1">
      <c r="E1928" s="11">
        <v>23429</v>
      </c>
      <c r="F1928" s="12" t="s">
        <v>47</v>
      </c>
      <c r="G1928" s="12">
        <v>0.1</v>
      </c>
      <c r="H1928" s="12">
        <v>4.13</v>
      </c>
      <c r="I1928" s="12">
        <v>0.5</v>
      </c>
      <c r="J1928" s="12">
        <v>3367</v>
      </c>
      <c r="K1928" s="7" t="str">
        <f>IF(COUNTIF(Table1[Customer ID],Table1[[#This Row],[Customer ID]])&gt;1,"Repeat Customer","One-Time Customer")</f>
        <v>Repeat Customer</v>
      </c>
      <c r="L1928" s="12" t="s">
        <v>2999</v>
      </c>
      <c r="M1928" s="12" t="s">
        <v>27</v>
      </c>
      <c r="N1928" s="12" t="s">
        <v>40</v>
      </c>
      <c r="O1928" s="12" t="s">
        <v>29</v>
      </c>
      <c r="P1928" s="12" t="s">
        <v>134</v>
      </c>
      <c r="Q1928" s="12" t="s">
        <v>59</v>
      </c>
      <c r="R1928" s="12" t="s">
        <v>3001</v>
      </c>
      <c r="S1928" s="12">
        <v>0.39</v>
      </c>
      <c r="T1928" s="7">
        <f>Table1[[#This Row],[Profit]]/Table1[[#This Row],[Sales]]</f>
        <v>0.69</v>
      </c>
      <c r="U1928" s="12" t="s">
        <v>33</v>
      </c>
      <c r="V1928" s="12" t="s">
        <v>53</v>
      </c>
      <c r="W1928" s="12" t="s">
        <v>154</v>
      </c>
      <c r="X1928" s="12" t="s">
        <v>3000</v>
      </c>
      <c r="Y1928" s="12">
        <v>43221</v>
      </c>
      <c r="Z1928" s="13">
        <v>42126</v>
      </c>
      <c r="AA1928" s="14" t="str">
        <f>TEXT(Table1[[#This Row],[Order Date]],"mmmm")</f>
        <v>May</v>
      </c>
      <c r="AB1928" s="8" t="str">
        <f>TEXT(Table1[[#This Row],[Order Date]],"yyyy")</f>
        <v>2015</v>
      </c>
      <c r="AC1928" s="13">
        <v>42128</v>
      </c>
      <c r="AD1928" s="12">
        <v>58.263599999999997</v>
      </c>
      <c r="AE1928" s="12">
        <v>18</v>
      </c>
      <c r="AF1928" s="12">
        <v>84.44</v>
      </c>
      <c r="AG1928" s="12">
        <v>90502</v>
      </c>
      <c r="AH1928" s="7" t="str">
        <f>IF(COUNTIF(Returns!$A$2:$A$1635,Orders!AG1928)&gt;0,"Returned","Not Returned")</f>
        <v>Not Returned</v>
      </c>
    </row>
    <row r="1929" spans="5:34" ht="12.75" customHeight="1" thickTop="1" thickBot="1">
      <c r="E1929" s="9">
        <v>26104</v>
      </c>
      <c r="F1929" s="2" t="s">
        <v>56</v>
      </c>
      <c r="G1929" s="2">
        <v>0.06</v>
      </c>
      <c r="H1929" s="2">
        <v>7.1</v>
      </c>
      <c r="I1929" s="2">
        <v>6.05</v>
      </c>
      <c r="J1929" s="2">
        <v>3369</v>
      </c>
      <c r="K1929" s="7" t="str">
        <f>IF(COUNTIF(Table1[Customer ID],Table1[[#This Row],[Customer ID]])&gt;1,"Repeat Customer","One-Time Customer")</f>
        <v>One-Time Customer</v>
      </c>
      <c r="L1929" s="2" t="s">
        <v>3002</v>
      </c>
      <c r="M1929" s="2" t="s">
        <v>49</v>
      </c>
      <c r="N1929" s="2" t="s">
        <v>40</v>
      </c>
      <c r="O1929" s="2" t="s">
        <v>29</v>
      </c>
      <c r="P1929" s="2" t="s">
        <v>109</v>
      </c>
      <c r="Q1929" s="2" t="s">
        <v>59</v>
      </c>
      <c r="R1929" s="2" t="s">
        <v>651</v>
      </c>
      <c r="S1929" s="2">
        <v>0.39</v>
      </c>
      <c r="T1929" s="7">
        <f>Table1[[#This Row],[Profit]]/Table1[[#This Row],[Sales]]</f>
        <v>-1.4061520506835614</v>
      </c>
      <c r="U1929" s="2" t="s">
        <v>33</v>
      </c>
      <c r="V1929" s="2" t="s">
        <v>53</v>
      </c>
      <c r="W1929" s="2" t="s">
        <v>154</v>
      </c>
      <c r="X1929" s="2" t="s">
        <v>1511</v>
      </c>
      <c r="Y1929" s="2">
        <v>43081</v>
      </c>
      <c r="Z1929" s="10">
        <v>42047</v>
      </c>
      <c r="AA1929" s="14" t="str">
        <f>TEXT(Table1[[#This Row],[Order Date]],"mmmm")</f>
        <v>February</v>
      </c>
      <c r="AB1929" s="8" t="str">
        <f>TEXT(Table1[[#This Row],[Order Date]],"yyyy")</f>
        <v>2015</v>
      </c>
      <c r="AC1929" s="10">
        <v>42048</v>
      </c>
      <c r="AD1929" s="2">
        <v>-42.170500000000004</v>
      </c>
      <c r="AE1929" s="2">
        <v>4</v>
      </c>
      <c r="AF1929" s="2">
        <v>29.99</v>
      </c>
      <c r="AG1929" s="2">
        <v>90500</v>
      </c>
      <c r="AH1929" s="7" t="str">
        <f>IF(COUNTIF(Returns!$A$2:$A$1635,Orders!AG1929)&gt;0,"Returned","Not Returned")</f>
        <v>Not Returned</v>
      </c>
    </row>
    <row r="1930" spans="5:34" ht="12.75" customHeight="1" thickTop="1" thickBot="1">
      <c r="E1930" s="11">
        <v>18311</v>
      </c>
      <c r="F1930" s="12" t="s">
        <v>56</v>
      </c>
      <c r="G1930" s="12">
        <v>0.01</v>
      </c>
      <c r="H1930" s="12">
        <v>179.29</v>
      </c>
      <c r="I1930" s="12">
        <v>29.21</v>
      </c>
      <c r="J1930" s="12">
        <v>3374</v>
      </c>
      <c r="K1930" s="7" t="str">
        <f>IF(COUNTIF(Table1[Customer ID],Table1[[#This Row],[Customer ID]])&gt;1,"Repeat Customer","One-Time Customer")</f>
        <v>Repeat Customer</v>
      </c>
      <c r="L1930" s="12" t="s">
        <v>3003</v>
      </c>
      <c r="M1930" s="12" t="s">
        <v>39</v>
      </c>
      <c r="N1930" s="12" t="s">
        <v>28</v>
      </c>
      <c r="O1930" s="12" t="s">
        <v>41</v>
      </c>
      <c r="P1930" s="12" t="s">
        <v>152</v>
      </c>
      <c r="Q1930" s="12" t="s">
        <v>121</v>
      </c>
      <c r="R1930" s="12" t="s">
        <v>629</v>
      </c>
      <c r="S1930" s="12">
        <v>0.76</v>
      </c>
      <c r="T1930" s="7">
        <f>Table1[[#This Row],[Profit]]/Table1[[#This Row],[Sales]]</f>
        <v>4.4601263525774586E-2</v>
      </c>
      <c r="U1930" s="12" t="s">
        <v>33</v>
      </c>
      <c r="V1930" s="12" t="s">
        <v>53</v>
      </c>
      <c r="W1930" s="12" t="s">
        <v>415</v>
      </c>
      <c r="X1930" s="12" t="s">
        <v>3004</v>
      </c>
      <c r="Y1930" s="12">
        <v>21113</v>
      </c>
      <c r="Z1930" s="13">
        <v>42157</v>
      </c>
      <c r="AA1930" s="14" t="str">
        <f>TEXT(Table1[[#This Row],[Order Date]],"mmmm")</f>
        <v>June</v>
      </c>
      <c r="AB1930" s="8" t="str">
        <f>TEXT(Table1[[#This Row],[Order Date]],"yyyy")</f>
        <v>2015</v>
      </c>
      <c r="AC1930" s="13">
        <v>42159</v>
      </c>
      <c r="AD1930" s="12">
        <v>66.362220000000008</v>
      </c>
      <c r="AE1930" s="12">
        <v>8</v>
      </c>
      <c r="AF1930" s="12">
        <v>1487.9</v>
      </c>
      <c r="AG1930" s="12">
        <v>87473</v>
      </c>
      <c r="AH1930" s="7" t="str">
        <f>IF(COUNTIF(Returns!$A$2:$A$1635,Orders!AG1930)&gt;0,"Returned","Not Returned")</f>
        <v>Not Returned</v>
      </c>
    </row>
    <row r="1931" spans="5:34" ht="12.75" customHeight="1" thickTop="1" thickBot="1">
      <c r="E1931" s="9">
        <v>18320</v>
      </c>
      <c r="F1931" s="2" t="s">
        <v>25</v>
      </c>
      <c r="G1931" s="2">
        <v>0.05</v>
      </c>
      <c r="H1931" s="2">
        <v>73.98</v>
      </c>
      <c r="I1931" s="2">
        <v>12.14</v>
      </c>
      <c r="J1931" s="2">
        <v>3374</v>
      </c>
      <c r="K1931" s="7" t="str">
        <f>IF(COUNTIF(Table1[Customer ID],Table1[[#This Row],[Customer ID]])&gt;1,"Repeat Customer","One-Time Customer")</f>
        <v>Repeat Customer</v>
      </c>
      <c r="L1931" s="2" t="s">
        <v>3003</v>
      </c>
      <c r="M1931" s="2" t="s">
        <v>49</v>
      </c>
      <c r="N1931" s="2" t="s">
        <v>40</v>
      </c>
      <c r="O1931" s="2" t="s">
        <v>77</v>
      </c>
      <c r="P1931" s="2" t="s">
        <v>180</v>
      </c>
      <c r="Q1931" s="2" t="s">
        <v>59</v>
      </c>
      <c r="R1931" s="2" t="s">
        <v>372</v>
      </c>
      <c r="S1931" s="2">
        <v>0.67</v>
      </c>
      <c r="T1931" s="7">
        <f>Table1[[#This Row],[Profit]]/Table1[[#This Row],[Sales]]</f>
        <v>-3.1712191872085593E-3</v>
      </c>
      <c r="U1931" s="2" t="s">
        <v>33</v>
      </c>
      <c r="V1931" s="2" t="s">
        <v>53</v>
      </c>
      <c r="W1931" s="2" t="s">
        <v>415</v>
      </c>
      <c r="X1931" s="2" t="s">
        <v>3004</v>
      </c>
      <c r="Y1931" s="2">
        <v>21113</v>
      </c>
      <c r="Z1931" s="10">
        <v>42184</v>
      </c>
      <c r="AA1931" s="14" t="str">
        <f>TEXT(Table1[[#This Row],[Order Date]],"mmmm")</f>
        <v>June</v>
      </c>
      <c r="AB1931" s="8" t="str">
        <f>TEXT(Table1[[#This Row],[Order Date]],"yyyy")</f>
        <v>2015</v>
      </c>
      <c r="AC1931" s="10">
        <v>42185</v>
      </c>
      <c r="AD1931" s="2">
        <v>-1.904000000000019</v>
      </c>
      <c r="AE1931" s="2">
        <v>8</v>
      </c>
      <c r="AF1931" s="2">
        <v>600.4</v>
      </c>
      <c r="AG1931" s="2">
        <v>87474</v>
      </c>
      <c r="AH1931" s="7" t="str">
        <f>IF(COUNTIF(Returns!$A$2:$A$1635,Orders!AG1931)&gt;0,"Returned","Not Returned")</f>
        <v>Not Returned</v>
      </c>
    </row>
    <row r="1932" spans="5:34" ht="12.75" customHeight="1" thickTop="1" thickBot="1">
      <c r="E1932" s="11">
        <v>18321</v>
      </c>
      <c r="F1932" s="12" t="s">
        <v>25</v>
      </c>
      <c r="G1932" s="12">
        <v>0</v>
      </c>
      <c r="H1932" s="12">
        <v>5.98</v>
      </c>
      <c r="I1932" s="12">
        <v>7.15</v>
      </c>
      <c r="J1932" s="12">
        <v>3374</v>
      </c>
      <c r="K1932" s="7" t="str">
        <f>IF(COUNTIF(Table1[Customer ID],Table1[[#This Row],[Customer ID]])&gt;1,"Repeat Customer","One-Time Customer")</f>
        <v>Repeat Customer</v>
      </c>
      <c r="L1932" s="12" t="s">
        <v>3003</v>
      </c>
      <c r="M1932" s="12" t="s">
        <v>49</v>
      </c>
      <c r="N1932" s="12" t="s">
        <v>40</v>
      </c>
      <c r="O1932" s="12" t="s">
        <v>29</v>
      </c>
      <c r="P1932" s="12" t="s">
        <v>93</v>
      </c>
      <c r="Q1932" s="12" t="s">
        <v>59</v>
      </c>
      <c r="R1932" s="12" t="s">
        <v>2986</v>
      </c>
      <c r="S1932" s="12">
        <v>0.36</v>
      </c>
      <c r="T1932" s="7">
        <f>Table1[[#This Row],[Profit]]/Table1[[#This Row],[Sales]]</f>
        <v>-1.0816934306569344</v>
      </c>
      <c r="U1932" s="12" t="s">
        <v>33</v>
      </c>
      <c r="V1932" s="12" t="s">
        <v>53</v>
      </c>
      <c r="W1932" s="12" t="s">
        <v>415</v>
      </c>
      <c r="X1932" s="12" t="s">
        <v>3004</v>
      </c>
      <c r="Y1932" s="12">
        <v>21113</v>
      </c>
      <c r="Z1932" s="13">
        <v>42184</v>
      </c>
      <c r="AA1932" s="14" t="str">
        <f>TEXT(Table1[[#This Row],[Order Date]],"mmmm")</f>
        <v>June</v>
      </c>
      <c r="AB1932" s="8" t="str">
        <f>TEXT(Table1[[#This Row],[Order Date]],"yyyy")</f>
        <v>2015</v>
      </c>
      <c r="AC1932" s="13">
        <v>42186</v>
      </c>
      <c r="AD1932" s="12">
        <v>-37.048000000000002</v>
      </c>
      <c r="AE1932" s="12">
        <v>5</v>
      </c>
      <c r="AF1932" s="12">
        <v>34.25</v>
      </c>
      <c r="AG1932" s="12">
        <v>87474</v>
      </c>
      <c r="AH1932" s="7" t="str">
        <f>IF(COUNTIF(Returns!$A$2:$A$1635,Orders!AG1932)&gt;0,"Returned","Not Returned")</f>
        <v>Not Returned</v>
      </c>
    </row>
    <row r="1933" spans="5:34" ht="12.75" customHeight="1" thickTop="1" thickBot="1">
      <c r="E1933" s="9">
        <v>18322</v>
      </c>
      <c r="F1933" s="2" t="s">
        <v>25</v>
      </c>
      <c r="G1933" s="2">
        <v>0.09</v>
      </c>
      <c r="H1933" s="2">
        <v>3.57</v>
      </c>
      <c r="I1933" s="2">
        <v>4.17</v>
      </c>
      <c r="J1933" s="2">
        <v>3374</v>
      </c>
      <c r="K1933" s="7" t="str">
        <f>IF(COUNTIF(Table1[Customer ID],Table1[[#This Row],[Customer ID]])&gt;1,"Repeat Customer","One-Time Customer")</f>
        <v>Repeat Customer</v>
      </c>
      <c r="L1933" s="2" t="s">
        <v>3003</v>
      </c>
      <c r="M1933" s="2" t="s">
        <v>49</v>
      </c>
      <c r="N1933" s="2" t="s">
        <v>40</v>
      </c>
      <c r="O1933" s="2" t="s">
        <v>29</v>
      </c>
      <c r="P1933" s="2" t="s">
        <v>30</v>
      </c>
      <c r="Q1933" s="2" t="s">
        <v>51</v>
      </c>
      <c r="R1933" s="2" t="s">
        <v>2566</v>
      </c>
      <c r="S1933" s="2">
        <v>0.59</v>
      </c>
      <c r="T1933" s="7">
        <f>Table1[[#This Row],[Profit]]/Table1[[#This Row],[Sales]]</f>
        <v>-1.8088394276629571</v>
      </c>
      <c r="U1933" s="2" t="s">
        <v>33</v>
      </c>
      <c r="V1933" s="2" t="s">
        <v>53</v>
      </c>
      <c r="W1933" s="2" t="s">
        <v>415</v>
      </c>
      <c r="X1933" s="2" t="s">
        <v>3004</v>
      </c>
      <c r="Y1933" s="2">
        <v>21113</v>
      </c>
      <c r="Z1933" s="10">
        <v>42184</v>
      </c>
      <c r="AA1933" s="14" t="str">
        <f>TEXT(Table1[[#This Row],[Order Date]],"mmmm")</f>
        <v>June</v>
      </c>
      <c r="AB1933" s="8" t="str">
        <f>TEXT(Table1[[#This Row],[Order Date]],"yyyy")</f>
        <v>2015</v>
      </c>
      <c r="AC1933" s="10">
        <v>42186</v>
      </c>
      <c r="AD1933" s="2">
        <v>-56.887999999999998</v>
      </c>
      <c r="AE1933" s="2">
        <v>9</v>
      </c>
      <c r="AF1933" s="2">
        <v>31.45</v>
      </c>
      <c r="AG1933" s="2">
        <v>87474</v>
      </c>
      <c r="AH1933" s="7" t="str">
        <f>IF(COUNTIF(Returns!$A$2:$A$1635,Orders!AG1933)&gt;0,"Returned","Not Returned")</f>
        <v>Not Returned</v>
      </c>
    </row>
    <row r="1934" spans="5:34" ht="12.75" customHeight="1" thickTop="1" thickBot="1">
      <c r="E1934" s="11">
        <v>22378</v>
      </c>
      <c r="F1934" s="12" t="s">
        <v>47</v>
      </c>
      <c r="G1934" s="12">
        <v>0</v>
      </c>
      <c r="H1934" s="12">
        <v>19.98</v>
      </c>
      <c r="I1934" s="12">
        <v>5.97</v>
      </c>
      <c r="J1934" s="12">
        <v>3379</v>
      </c>
      <c r="K1934" s="7" t="str">
        <f>IF(COUNTIF(Table1[Customer ID],Table1[[#This Row],[Customer ID]])&gt;1,"Repeat Customer","One-Time Customer")</f>
        <v>Repeat Customer</v>
      </c>
      <c r="L1934" s="12" t="s">
        <v>3005</v>
      </c>
      <c r="M1934" s="12" t="s">
        <v>27</v>
      </c>
      <c r="N1934" s="12" t="s">
        <v>28</v>
      </c>
      <c r="O1934" s="12" t="s">
        <v>29</v>
      </c>
      <c r="P1934" s="12" t="s">
        <v>93</v>
      </c>
      <c r="Q1934" s="12" t="s">
        <v>59</v>
      </c>
      <c r="R1934" s="12" t="s">
        <v>3006</v>
      </c>
      <c r="S1934" s="12">
        <v>0.38</v>
      </c>
      <c r="T1934" s="7">
        <f>Table1[[#This Row],[Profit]]/Table1[[#This Row],[Sales]]</f>
        <v>-0.76168948488376764</v>
      </c>
      <c r="U1934" s="12" t="s">
        <v>33</v>
      </c>
      <c r="V1934" s="12" t="s">
        <v>136</v>
      </c>
      <c r="W1934" s="12" t="s">
        <v>387</v>
      </c>
      <c r="X1934" s="12" t="s">
        <v>3007</v>
      </c>
      <c r="Y1934" s="12">
        <v>30144</v>
      </c>
      <c r="Z1934" s="13">
        <v>42089</v>
      </c>
      <c r="AA1934" s="14" t="str">
        <f>TEXT(Table1[[#This Row],[Order Date]],"mmmm")</f>
        <v>March</v>
      </c>
      <c r="AB1934" s="8" t="str">
        <f>TEXT(Table1[[#This Row],[Order Date]],"yyyy")</f>
        <v>2015</v>
      </c>
      <c r="AC1934" s="13">
        <v>42092</v>
      </c>
      <c r="AD1934" s="12">
        <v>-189.714</v>
      </c>
      <c r="AE1934" s="12">
        <v>12</v>
      </c>
      <c r="AF1934" s="12">
        <v>249.07</v>
      </c>
      <c r="AG1934" s="12">
        <v>88837</v>
      </c>
      <c r="AH1934" s="7" t="str">
        <f>IF(COUNTIF(Returns!$A$2:$A$1635,Orders!AG1934)&gt;0,"Returned","Not Returned")</f>
        <v>Not Returned</v>
      </c>
    </row>
    <row r="1935" spans="5:34" ht="12.75" customHeight="1" thickTop="1" thickBot="1">
      <c r="E1935" s="9">
        <v>20366</v>
      </c>
      <c r="F1935" s="2" t="s">
        <v>47</v>
      </c>
      <c r="G1935" s="2">
        <v>0.05</v>
      </c>
      <c r="H1935" s="2">
        <v>3.14</v>
      </c>
      <c r="I1935" s="2">
        <v>1.92</v>
      </c>
      <c r="J1935" s="2">
        <v>3379</v>
      </c>
      <c r="K1935" s="7" t="str">
        <f>IF(COUNTIF(Table1[Customer ID],Table1[[#This Row],[Customer ID]])&gt;1,"Repeat Customer","One-Time Customer")</f>
        <v>Repeat Customer</v>
      </c>
      <c r="L1935" s="2" t="s">
        <v>3005</v>
      </c>
      <c r="M1935" s="2" t="s">
        <v>27</v>
      </c>
      <c r="N1935" s="2" t="s">
        <v>40</v>
      </c>
      <c r="O1935" s="2" t="s">
        <v>29</v>
      </c>
      <c r="P1935" s="2" t="s">
        <v>174</v>
      </c>
      <c r="Q1935" s="2" t="s">
        <v>31</v>
      </c>
      <c r="R1935" s="2" t="s">
        <v>2657</v>
      </c>
      <c r="S1935" s="2">
        <v>0.84</v>
      </c>
      <c r="T1935" s="7">
        <f>Table1[[#This Row],[Profit]]/Table1[[#This Row],[Sales]]</f>
        <v>27.496960486322187</v>
      </c>
      <c r="U1935" s="2" t="s">
        <v>33</v>
      </c>
      <c r="V1935" s="2" t="s">
        <v>136</v>
      </c>
      <c r="W1935" s="2" t="s">
        <v>387</v>
      </c>
      <c r="X1935" s="2" t="s">
        <v>3007</v>
      </c>
      <c r="Y1935" s="2">
        <v>30144</v>
      </c>
      <c r="Z1935" s="10">
        <v>42119</v>
      </c>
      <c r="AA1935" s="14" t="str">
        <f>TEXT(Table1[[#This Row],[Order Date]],"mmmm")</f>
        <v>April</v>
      </c>
      <c r="AB1935" s="8" t="str">
        <f>TEXT(Table1[[#This Row],[Order Date]],"yyyy")</f>
        <v>2015</v>
      </c>
      <c r="AC1935" s="10">
        <v>42120</v>
      </c>
      <c r="AD1935" s="2">
        <v>1628.37</v>
      </c>
      <c r="AE1935" s="2">
        <v>18</v>
      </c>
      <c r="AF1935" s="2">
        <v>59.22</v>
      </c>
      <c r="AG1935" s="2">
        <v>88839</v>
      </c>
      <c r="AH1935" s="7" t="str">
        <f>IF(COUNTIF(Returns!$A$2:$A$1635,Orders!AG1935)&gt;0,"Returned","Not Returned")</f>
        <v>Not Returned</v>
      </c>
    </row>
    <row r="1936" spans="5:34" ht="12.75" customHeight="1" thickTop="1" thickBot="1">
      <c r="E1936" s="11">
        <v>23181</v>
      </c>
      <c r="F1936" s="12" t="s">
        <v>47</v>
      </c>
      <c r="G1936" s="12">
        <v>0.03</v>
      </c>
      <c r="H1936" s="12">
        <v>315.98</v>
      </c>
      <c r="I1936" s="12">
        <v>19.989999999999998</v>
      </c>
      <c r="J1936" s="12">
        <v>3380</v>
      </c>
      <c r="K1936" s="7" t="str">
        <f>IF(COUNTIF(Table1[Customer ID],Table1[[#This Row],[Customer ID]])&gt;1,"Repeat Customer","One-Time Customer")</f>
        <v>Repeat Customer</v>
      </c>
      <c r="L1936" s="12" t="s">
        <v>3008</v>
      </c>
      <c r="M1936" s="12" t="s">
        <v>49</v>
      </c>
      <c r="N1936" s="12" t="s">
        <v>40</v>
      </c>
      <c r="O1936" s="12" t="s">
        <v>29</v>
      </c>
      <c r="P1936" s="12" t="s">
        <v>109</v>
      </c>
      <c r="Q1936" s="12" t="s">
        <v>59</v>
      </c>
      <c r="R1936" s="12" t="s">
        <v>2807</v>
      </c>
      <c r="S1936" s="12">
        <v>0.38</v>
      </c>
      <c r="T1936" s="7">
        <f>Table1[[#This Row],[Profit]]/Table1[[#This Row],[Sales]]</f>
        <v>-8.0399412797145823E-4</v>
      </c>
      <c r="U1936" s="12" t="s">
        <v>33</v>
      </c>
      <c r="V1936" s="12" t="s">
        <v>136</v>
      </c>
      <c r="W1936" s="12" t="s">
        <v>387</v>
      </c>
      <c r="X1936" s="12" t="s">
        <v>3009</v>
      </c>
      <c r="Y1936" s="12">
        <v>30240</v>
      </c>
      <c r="Z1936" s="13">
        <v>42114</v>
      </c>
      <c r="AA1936" s="14" t="str">
        <f>TEXT(Table1[[#This Row],[Order Date]],"mmmm")</f>
        <v>April</v>
      </c>
      <c r="AB1936" s="8" t="str">
        <f>TEXT(Table1[[#This Row],[Order Date]],"yyyy")</f>
        <v>2015</v>
      </c>
      <c r="AC1936" s="13">
        <v>42116</v>
      </c>
      <c r="AD1936" s="12">
        <v>-4.4800000000000004</v>
      </c>
      <c r="AE1936" s="12">
        <v>18</v>
      </c>
      <c r="AF1936" s="12">
        <v>5572.18</v>
      </c>
      <c r="AG1936" s="12">
        <v>88838</v>
      </c>
      <c r="AH1936" s="7" t="str">
        <f>IF(COUNTIF(Returns!$A$2:$A$1635,Orders!AG1936)&gt;0,"Returned","Not Returned")</f>
        <v>Not Returned</v>
      </c>
    </row>
    <row r="1937" spans="5:34" ht="12.75" customHeight="1" thickTop="1" thickBot="1">
      <c r="E1937" s="9">
        <v>23182</v>
      </c>
      <c r="F1937" s="2" t="s">
        <v>47</v>
      </c>
      <c r="G1937" s="2">
        <v>0.09</v>
      </c>
      <c r="H1937" s="2">
        <v>276.2</v>
      </c>
      <c r="I1937" s="2">
        <v>24.49</v>
      </c>
      <c r="J1937" s="2">
        <v>3380</v>
      </c>
      <c r="K1937" s="7" t="str">
        <f>IF(COUNTIF(Table1[Customer ID],Table1[[#This Row],[Customer ID]])&gt;1,"Repeat Customer","One-Time Customer")</f>
        <v>Repeat Customer</v>
      </c>
      <c r="L1937" s="2" t="s">
        <v>3008</v>
      </c>
      <c r="M1937" s="2" t="s">
        <v>49</v>
      </c>
      <c r="N1937" s="2" t="s">
        <v>40</v>
      </c>
      <c r="O1937" s="2" t="s">
        <v>41</v>
      </c>
      <c r="P1937" s="2" t="s">
        <v>42</v>
      </c>
      <c r="Q1937" s="2" t="s">
        <v>236</v>
      </c>
      <c r="R1937" s="2" t="s">
        <v>438</v>
      </c>
      <c r="S1937" s="2"/>
      <c r="T1937" s="7">
        <f>Table1[[#This Row],[Profit]]/Table1[[#This Row],[Sales]]</f>
        <v>1.0856266701117148</v>
      </c>
      <c r="U1937" s="2" t="s">
        <v>33</v>
      </c>
      <c r="V1937" s="2" t="s">
        <v>136</v>
      </c>
      <c r="W1937" s="2" t="s">
        <v>387</v>
      </c>
      <c r="X1937" s="2" t="s">
        <v>3009</v>
      </c>
      <c r="Y1937" s="2">
        <v>30240</v>
      </c>
      <c r="Z1937" s="10">
        <v>42114</v>
      </c>
      <c r="AA1937" s="14" t="str">
        <f>TEXT(Table1[[#This Row],[Order Date]],"mmmm")</f>
        <v>April</v>
      </c>
      <c r="AB1937" s="8" t="str">
        <f>TEXT(Table1[[#This Row],[Order Date]],"yyyy")</f>
        <v>2015</v>
      </c>
      <c r="AC1937" s="10">
        <v>42115</v>
      </c>
      <c r="AD1937" s="2">
        <v>3193.2840000000001</v>
      </c>
      <c r="AE1937" s="2">
        <v>11</v>
      </c>
      <c r="AF1937" s="2">
        <v>2941.42</v>
      </c>
      <c r="AG1937" s="2">
        <v>88838</v>
      </c>
      <c r="AH1937" s="7" t="str">
        <f>IF(COUNTIF(Returns!$A$2:$A$1635,Orders!AG1937)&gt;0,"Returned","Not Returned")</f>
        <v>Not Returned</v>
      </c>
    </row>
    <row r="1938" spans="5:34" ht="12.75" customHeight="1" thickTop="1" thickBot="1">
      <c r="E1938" s="11">
        <v>23183</v>
      </c>
      <c r="F1938" s="12" t="s">
        <v>47</v>
      </c>
      <c r="G1938" s="12">
        <v>0.03</v>
      </c>
      <c r="H1938" s="12">
        <v>63.94</v>
      </c>
      <c r="I1938" s="12">
        <v>14.48</v>
      </c>
      <c r="J1938" s="12">
        <v>3380</v>
      </c>
      <c r="K1938" s="7" t="str">
        <f>IF(COUNTIF(Table1[Customer ID],Table1[[#This Row],[Customer ID]])&gt;1,"Repeat Customer","One-Time Customer")</f>
        <v>Repeat Customer</v>
      </c>
      <c r="L1938" s="12" t="s">
        <v>3008</v>
      </c>
      <c r="M1938" s="12" t="s">
        <v>49</v>
      </c>
      <c r="N1938" s="12" t="s">
        <v>40</v>
      </c>
      <c r="O1938" s="12" t="s">
        <v>41</v>
      </c>
      <c r="P1938" s="12" t="s">
        <v>50</v>
      </c>
      <c r="Q1938" s="12" t="s">
        <v>59</v>
      </c>
      <c r="R1938" s="12" t="s">
        <v>519</v>
      </c>
      <c r="S1938" s="12">
        <v>0.46</v>
      </c>
      <c r="T1938" s="7">
        <f>Table1[[#This Row],[Profit]]/Table1[[#This Row],[Sales]]</f>
        <v>8.3626880526738875E-2</v>
      </c>
      <c r="U1938" s="12" t="s">
        <v>33</v>
      </c>
      <c r="V1938" s="12" t="s">
        <v>136</v>
      </c>
      <c r="W1938" s="12" t="s">
        <v>387</v>
      </c>
      <c r="X1938" s="12" t="s">
        <v>3009</v>
      </c>
      <c r="Y1938" s="12">
        <v>30240</v>
      </c>
      <c r="Z1938" s="13">
        <v>42114</v>
      </c>
      <c r="AA1938" s="14" t="str">
        <f>TEXT(Table1[[#This Row],[Order Date]],"mmmm")</f>
        <v>April</v>
      </c>
      <c r="AB1938" s="8" t="str">
        <f>TEXT(Table1[[#This Row],[Order Date]],"yyyy")</f>
        <v>2015</v>
      </c>
      <c r="AC1938" s="13">
        <v>42115</v>
      </c>
      <c r="AD1938" s="12">
        <v>43.691699999999997</v>
      </c>
      <c r="AE1938" s="12">
        <v>8</v>
      </c>
      <c r="AF1938" s="12">
        <v>522.46</v>
      </c>
      <c r="AG1938" s="12">
        <v>88838</v>
      </c>
      <c r="AH1938" s="7" t="str">
        <f>IF(COUNTIF(Returns!$A$2:$A$1635,Orders!AG1938)&gt;0,"Returned","Not Returned")</f>
        <v>Not Returned</v>
      </c>
    </row>
    <row r="1939" spans="5:34" ht="12.75" customHeight="1" thickTop="1" thickBot="1">
      <c r="E1939" s="9">
        <v>24161</v>
      </c>
      <c r="F1939" s="2" t="s">
        <v>37</v>
      </c>
      <c r="G1939" s="2">
        <v>0.05</v>
      </c>
      <c r="H1939" s="2">
        <v>11.97</v>
      </c>
      <c r="I1939" s="2">
        <v>5.81</v>
      </c>
      <c r="J1939" s="2">
        <v>3381</v>
      </c>
      <c r="K1939" s="7" t="str">
        <f>IF(COUNTIF(Table1[Customer ID],Table1[[#This Row],[Customer ID]])&gt;1,"Repeat Customer","One-Time Customer")</f>
        <v>Repeat Customer</v>
      </c>
      <c r="L1939" s="2" t="s">
        <v>3010</v>
      </c>
      <c r="M1939" s="2" t="s">
        <v>49</v>
      </c>
      <c r="N1939" s="2" t="s">
        <v>28</v>
      </c>
      <c r="O1939" s="2" t="s">
        <v>29</v>
      </c>
      <c r="P1939" s="2" t="s">
        <v>30</v>
      </c>
      <c r="Q1939" s="2" t="s">
        <v>51</v>
      </c>
      <c r="R1939" s="2" t="s">
        <v>3011</v>
      </c>
      <c r="S1939" s="2">
        <v>0.6</v>
      </c>
      <c r="T1939" s="7">
        <f>Table1[[#This Row],[Profit]]/Table1[[#This Row],[Sales]]</f>
        <v>13.79135914658238</v>
      </c>
      <c r="U1939" s="2" t="s">
        <v>33</v>
      </c>
      <c r="V1939" s="2" t="s">
        <v>136</v>
      </c>
      <c r="W1939" s="2" t="s">
        <v>387</v>
      </c>
      <c r="X1939" s="2" t="s">
        <v>3012</v>
      </c>
      <c r="Y1939" s="2">
        <v>31204</v>
      </c>
      <c r="Z1939" s="10">
        <v>42086</v>
      </c>
      <c r="AA1939" s="14" t="str">
        <f>TEXT(Table1[[#This Row],[Order Date]],"mmmm")</f>
        <v>March</v>
      </c>
      <c r="AB1939" s="8" t="str">
        <f>TEXT(Table1[[#This Row],[Order Date]],"yyyy")</f>
        <v>2015</v>
      </c>
      <c r="AC1939" s="10">
        <v>42088</v>
      </c>
      <c r="AD1939" s="2">
        <v>349.05930000000001</v>
      </c>
      <c r="AE1939" s="2">
        <v>2</v>
      </c>
      <c r="AF1939" s="2">
        <v>25.31</v>
      </c>
      <c r="AG1939" s="2">
        <v>88836</v>
      </c>
      <c r="AH1939" s="7" t="str">
        <f>IF(COUNTIF(Returns!$A$2:$A$1635,Orders!AG1939)&gt;0,"Returned","Not Returned")</f>
        <v>Not Returned</v>
      </c>
    </row>
    <row r="1940" spans="5:34" ht="12.75" customHeight="1" thickTop="1" thickBot="1">
      <c r="E1940" s="11">
        <v>25841</v>
      </c>
      <c r="F1940" s="12" t="s">
        <v>56</v>
      </c>
      <c r="G1940" s="12">
        <v>0.02</v>
      </c>
      <c r="H1940" s="12">
        <v>28.53</v>
      </c>
      <c r="I1940" s="12">
        <v>1.49</v>
      </c>
      <c r="J1940" s="12">
        <v>3381</v>
      </c>
      <c r="K1940" s="7" t="str">
        <f>IF(COUNTIF(Table1[Customer ID],Table1[[#This Row],[Customer ID]])&gt;1,"Repeat Customer","One-Time Customer")</f>
        <v>Repeat Customer</v>
      </c>
      <c r="L1940" s="12" t="s">
        <v>3010</v>
      </c>
      <c r="M1940" s="12" t="s">
        <v>49</v>
      </c>
      <c r="N1940" s="12" t="s">
        <v>40</v>
      </c>
      <c r="O1940" s="12" t="s">
        <v>29</v>
      </c>
      <c r="P1940" s="12" t="s">
        <v>109</v>
      </c>
      <c r="Q1940" s="12" t="s">
        <v>59</v>
      </c>
      <c r="R1940" s="12" t="s">
        <v>332</v>
      </c>
      <c r="S1940" s="12">
        <v>0.38</v>
      </c>
      <c r="T1940" s="7">
        <f>Table1[[#This Row],[Profit]]/Table1[[#This Row],[Sales]]</f>
        <v>3.8805446788615504E-3</v>
      </c>
      <c r="U1940" s="12" t="s">
        <v>33</v>
      </c>
      <c r="V1940" s="12" t="s">
        <v>136</v>
      </c>
      <c r="W1940" s="12" t="s">
        <v>387</v>
      </c>
      <c r="X1940" s="12" t="s">
        <v>3012</v>
      </c>
      <c r="Y1940" s="12">
        <v>31204</v>
      </c>
      <c r="Z1940" s="13">
        <v>42123</v>
      </c>
      <c r="AA1940" s="14" t="str">
        <f>TEXT(Table1[[#This Row],[Order Date]],"mmmm")</f>
        <v>April</v>
      </c>
      <c r="AB1940" s="8" t="str">
        <f>TEXT(Table1[[#This Row],[Order Date]],"yyyy")</f>
        <v>2015</v>
      </c>
      <c r="AC1940" s="13">
        <v>42123</v>
      </c>
      <c r="AD1940" s="12">
        <v>1.9919999999999998</v>
      </c>
      <c r="AE1940" s="12">
        <v>18</v>
      </c>
      <c r="AF1940" s="12">
        <v>513.33000000000004</v>
      </c>
      <c r="AG1940" s="12">
        <v>88840</v>
      </c>
      <c r="AH1940" s="7" t="str">
        <f>IF(COUNTIF(Returns!$A$2:$A$1635,Orders!AG1940)&gt;0,"Returned","Not Returned")</f>
        <v>Not Returned</v>
      </c>
    </row>
    <row r="1941" spans="5:34" ht="12.75" customHeight="1" thickTop="1" thickBot="1">
      <c r="E1941" s="9">
        <v>22341</v>
      </c>
      <c r="F1941" s="2" t="s">
        <v>106</v>
      </c>
      <c r="G1941" s="2">
        <v>0.04</v>
      </c>
      <c r="H1941" s="2">
        <v>2.98</v>
      </c>
      <c r="I1941" s="2">
        <v>2.0299999999999998</v>
      </c>
      <c r="J1941" s="2">
        <v>3385</v>
      </c>
      <c r="K1941" s="7" t="str">
        <f>IF(COUNTIF(Table1[Customer ID],Table1[[#This Row],[Customer ID]])&gt;1,"Repeat Customer","One-Time Customer")</f>
        <v>Repeat Customer</v>
      </c>
      <c r="L1941" s="2" t="s">
        <v>3013</v>
      </c>
      <c r="M1941" s="2" t="s">
        <v>27</v>
      </c>
      <c r="N1941" s="2" t="s">
        <v>28</v>
      </c>
      <c r="O1941" s="2" t="s">
        <v>29</v>
      </c>
      <c r="P1941" s="2" t="s">
        <v>30</v>
      </c>
      <c r="Q1941" s="2" t="s">
        <v>31</v>
      </c>
      <c r="R1941" s="2" t="s">
        <v>3014</v>
      </c>
      <c r="S1941" s="2">
        <v>0.56999999999999995</v>
      </c>
      <c r="T1941" s="7">
        <f>Table1[[#This Row],[Profit]]/Table1[[#This Row],[Sales]]</f>
        <v>-1.4019108280254777</v>
      </c>
      <c r="U1941" s="2" t="s">
        <v>33</v>
      </c>
      <c r="V1941" s="2" t="s">
        <v>53</v>
      </c>
      <c r="W1941" s="2" t="s">
        <v>154</v>
      </c>
      <c r="X1941" s="2" t="s">
        <v>3015</v>
      </c>
      <c r="Y1941" s="2">
        <v>44512</v>
      </c>
      <c r="Z1941" s="10">
        <v>42020</v>
      </c>
      <c r="AA1941" s="14" t="str">
        <f>TEXT(Table1[[#This Row],[Order Date]],"mmmm")</f>
        <v>January</v>
      </c>
      <c r="AB1941" s="8" t="str">
        <f>TEXT(Table1[[#This Row],[Order Date]],"yyyy")</f>
        <v>2015</v>
      </c>
      <c r="AC1941" s="10">
        <v>42020</v>
      </c>
      <c r="AD1941" s="2">
        <v>-22.009999999999998</v>
      </c>
      <c r="AE1941" s="2">
        <v>5</v>
      </c>
      <c r="AF1941" s="2">
        <v>15.7</v>
      </c>
      <c r="AG1941" s="2">
        <v>88745</v>
      </c>
      <c r="AH1941" s="7" t="str">
        <f>IF(COUNTIF(Returns!$A$2:$A$1635,Orders!AG1941)&gt;0,"Returned","Not Returned")</f>
        <v>Not Returned</v>
      </c>
    </row>
    <row r="1942" spans="5:34" ht="12.75" customHeight="1" thickTop="1" thickBot="1">
      <c r="E1942" s="11">
        <v>22342</v>
      </c>
      <c r="F1942" s="12" t="s">
        <v>106</v>
      </c>
      <c r="G1942" s="12">
        <v>0.01</v>
      </c>
      <c r="H1942" s="12">
        <v>125.99</v>
      </c>
      <c r="I1942" s="12">
        <v>8.99</v>
      </c>
      <c r="J1942" s="12">
        <v>3385</v>
      </c>
      <c r="K1942" s="7" t="str">
        <f>IF(COUNTIF(Table1[Customer ID],Table1[[#This Row],[Customer ID]])&gt;1,"Repeat Customer","One-Time Customer")</f>
        <v>Repeat Customer</v>
      </c>
      <c r="L1942" s="12" t="s">
        <v>3013</v>
      </c>
      <c r="M1942" s="12" t="s">
        <v>49</v>
      </c>
      <c r="N1942" s="12" t="s">
        <v>28</v>
      </c>
      <c r="O1942" s="12" t="s">
        <v>77</v>
      </c>
      <c r="P1942" s="12" t="s">
        <v>78</v>
      </c>
      <c r="Q1942" s="12" t="s">
        <v>59</v>
      </c>
      <c r="R1942" s="12" t="s">
        <v>465</v>
      </c>
      <c r="S1942" s="12">
        <v>0.59</v>
      </c>
      <c r="T1942" s="7">
        <f>Table1[[#This Row],[Profit]]/Table1[[#This Row],[Sales]]</f>
        <v>0.62654862264012345</v>
      </c>
      <c r="U1942" s="12" t="s">
        <v>33</v>
      </c>
      <c r="V1942" s="12" t="s">
        <v>53</v>
      </c>
      <c r="W1942" s="12" t="s">
        <v>154</v>
      </c>
      <c r="X1942" s="12" t="s">
        <v>3015</v>
      </c>
      <c r="Y1942" s="12">
        <v>44512</v>
      </c>
      <c r="Z1942" s="13">
        <v>42020</v>
      </c>
      <c r="AA1942" s="14" t="str">
        <f>TEXT(Table1[[#This Row],[Order Date]],"mmmm")</f>
        <v>January</v>
      </c>
      <c r="AB1942" s="8" t="str">
        <f>TEXT(Table1[[#This Row],[Order Date]],"yyyy")</f>
        <v>2015</v>
      </c>
      <c r="AC1942" s="13">
        <v>42025</v>
      </c>
      <c r="AD1942" s="12">
        <v>426.46032000000002</v>
      </c>
      <c r="AE1942" s="12">
        <v>6</v>
      </c>
      <c r="AF1942" s="12">
        <v>680.65</v>
      </c>
      <c r="AG1942" s="12">
        <v>88745</v>
      </c>
      <c r="AH1942" s="7" t="str">
        <f>IF(COUNTIF(Returns!$A$2:$A$1635,Orders!AG1942)&gt;0,"Returned","Not Returned")</f>
        <v>Not Returned</v>
      </c>
    </row>
    <row r="1943" spans="5:34" ht="12.75" customHeight="1" thickTop="1" thickBot="1">
      <c r="E1943" s="9">
        <v>23190</v>
      </c>
      <c r="F1943" s="2" t="s">
        <v>47</v>
      </c>
      <c r="G1943" s="2">
        <v>0</v>
      </c>
      <c r="H1943" s="2">
        <v>2.61</v>
      </c>
      <c r="I1943" s="2">
        <v>0.5</v>
      </c>
      <c r="J1943" s="2">
        <v>3386</v>
      </c>
      <c r="K1943" s="7" t="str">
        <f>IF(COUNTIF(Table1[Customer ID],Table1[[#This Row],[Customer ID]])&gt;1,"Repeat Customer","One-Time Customer")</f>
        <v>Repeat Customer</v>
      </c>
      <c r="L1943" s="2" t="s">
        <v>3016</v>
      </c>
      <c r="M1943" s="2" t="s">
        <v>49</v>
      </c>
      <c r="N1943" s="2" t="s">
        <v>28</v>
      </c>
      <c r="O1943" s="2" t="s">
        <v>29</v>
      </c>
      <c r="P1943" s="2" t="s">
        <v>134</v>
      </c>
      <c r="Q1943" s="2" t="s">
        <v>59</v>
      </c>
      <c r="R1943" s="2" t="s">
        <v>1138</v>
      </c>
      <c r="S1943" s="2">
        <v>0.39</v>
      </c>
      <c r="T1943" s="7">
        <f>Table1[[#This Row],[Profit]]/Table1[[#This Row],[Sales]]</f>
        <v>0.69</v>
      </c>
      <c r="U1943" s="2" t="s">
        <v>33</v>
      </c>
      <c r="V1943" s="2" t="s">
        <v>53</v>
      </c>
      <c r="W1943" s="2" t="s">
        <v>154</v>
      </c>
      <c r="X1943" s="2" t="s">
        <v>614</v>
      </c>
      <c r="Y1943" s="2">
        <v>43402</v>
      </c>
      <c r="Z1943" s="10">
        <v>42127</v>
      </c>
      <c r="AA1943" s="14" t="str">
        <f>TEXT(Table1[[#This Row],[Order Date]],"mmmm")</f>
        <v>May</v>
      </c>
      <c r="AB1943" s="8" t="str">
        <f>TEXT(Table1[[#This Row],[Order Date]],"yyyy")</f>
        <v>2015</v>
      </c>
      <c r="AC1943" s="10">
        <v>42129</v>
      </c>
      <c r="AD1943" s="2">
        <v>19.554599999999997</v>
      </c>
      <c r="AE1943" s="2">
        <v>10</v>
      </c>
      <c r="AF1943" s="2">
        <v>28.34</v>
      </c>
      <c r="AG1943" s="2">
        <v>88746</v>
      </c>
      <c r="AH1943" s="7" t="str">
        <f>IF(COUNTIF(Returns!$A$2:$A$1635,Orders!AG1943)&gt;0,"Returned","Not Returned")</f>
        <v>Not Returned</v>
      </c>
    </row>
    <row r="1944" spans="5:34" ht="12.75" customHeight="1" thickTop="1" thickBot="1">
      <c r="E1944" s="11">
        <v>23191</v>
      </c>
      <c r="F1944" s="12" t="s">
        <v>47</v>
      </c>
      <c r="G1944" s="12">
        <v>0.04</v>
      </c>
      <c r="H1944" s="12">
        <v>25.38</v>
      </c>
      <c r="I1944" s="12">
        <v>8.99</v>
      </c>
      <c r="J1944" s="12">
        <v>3386</v>
      </c>
      <c r="K1944" s="7" t="str">
        <f>IF(COUNTIF(Table1[Customer ID],Table1[[#This Row],[Customer ID]])&gt;1,"Repeat Customer","One-Time Customer")</f>
        <v>Repeat Customer</v>
      </c>
      <c r="L1944" s="12" t="s">
        <v>3016</v>
      </c>
      <c r="M1944" s="12" t="s">
        <v>27</v>
      </c>
      <c r="N1944" s="12" t="s">
        <v>28</v>
      </c>
      <c r="O1944" s="12" t="s">
        <v>41</v>
      </c>
      <c r="P1944" s="12" t="s">
        <v>50</v>
      </c>
      <c r="Q1944" s="12" t="s">
        <v>51</v>
      </c>
      <c r="R1944" s="12" t="s">
        <v>762</v>
      </c>
      <c r="S1944" s="12">
        <v>0.5</v>
      </c>
      <c r="T1944" s="7">
        <f>Table1[[#This Row],[Profit]]/Table1[[#This Row],[Sales]]</f>
        <v>0.17703703703703708</v>
      </c>
      <c r="U1944" s="12" t="s">
        <v>33</v>
      </c>
      <c r="V1944" s="12" t="s">
        <v>53</v>
      </c>
      <c r="W1944" s="12" t="s">
        <v>154</v>
      </c>
      <c r="X1944" s="12" t="s">
        <v>614</v>
      </c>
      <c r="Y1944" s="12">
        <v>43402</v>
      </c>
      <c r="Z1944" s="13">
        <v>42127</v>
      </c>
      <c r="AA1944" s="14" t="str">
        <f>TEXT(Table1[[#This Row],[Order Date]],"mmmm")</f>
        <v>May</v>
      </c>
      <c r="AB1944" s="8" t="str">
        <f>TEXT(Table1[[#This Row],[Order Date]],"yyyy")</f>
        <v>2015</v>
      </c>
      <c r="AC1944" s="13">
        <v>42130</v>
      </c>
      <c r="AD1944" s="12">
        <v>152.48200000000003</v>
      </c>
      <c r="AE1944" s="12">
        <v>35</v>
      </c>
      <c r="AF1944" s="12">
        <v>861.3</v>
      </c>
      <c r="AG1944" s="12">
        <v>88746</v>
      </c>
      <c r="AH1944" s="7" t="str">
        <f>IF(COUNTIF(Returns!$A$2:$A$1635,Orders!AG1944)&gt;0,"Returned","Not Returned")</f>
        <v>Not Returned</v>
      </c>
    </row>
    <row r="1945" spans="5:34" ht="12.75" customHeight="1" thickTop="1" thickBot="1">
      <c r="E1945" s="9">
        <v>19464</v>
      </c>
      <c r="F1945" s="2" t="s">
        <v>37</v>
      </c>
      <c r="G1945" s="2">
        <v>0.03</v>
      </c>
      <c r="H1945" s="2">
        <v>95.99</v>
      </c>
      <c r="I1945" s="2">
        <v>35</v>
      </c>
      <c r="J1945" s="2">
        <v>3388</v>
      </c>
      <c r="K1945" s="7" t="str">
        <f>IF(COUNTIF(Table1[Customer ID],Table1[[#This Row],[Customer ID]])&gt;1,"Repeat Customer","One-Time Customer")</f>
        <v>One-Time Customer</v>
      </c>
      <c r="L1945" s="2" t="s">
        <v>3017</v>
      </c>
      <c r="M1945" s="2" t="s">
        <v>49</v>
      </c>
      <c r="N1945" s="2" t="s">
        <v>28</v>
      </c>
      <c r="O1945" s="2" t="s">
        <v>29</v>
      </c>
      <c r="P1945" s="2" t="s">
        <v>141</v>
      </c>
      <c r="Q1945" s="2" t="s">
        <v>236</v>
      </c>
      <c r="R1945" s="2" t="s">
        <v>2111</v>
      </c>
      <c r="S1945" s="2"/>
      <c r="T1945" s="7">
        <f>Table1[[#This Row],[Profit]]/Table1[[#This Row],[Sales]]</f>
        <v>7.4903871948493309E-2</v>
      </c>
      <c r="U1945" s="2" t="s">
        <v>33</v>
      </c>
      <c r="V1945" s="2" t="s">
        <v>34</v>
      </c>
      <c r="W1945" s="2" t="s">
        <v>45</v>
      </c>
      <c r="X1945" s="2" t="s">
        <v>393</v>
      </c>
      <c r="Y1945" s="2">
        <v>94533</v>
      </c>
      <c r="Z1945" s="10">
        <v>42135</v>
      </c>
      <c r="AA1945" s="14" t="str">
        <f>TEXT(Table1[[#This Row],[Order Date]],"mmmm")</f>
        <v>May</v>
      </c>
      <c r="AB1945" s="8" t="str">
        <f>TEXT(Table1[[#This Row],[Order Date]],"yyyy")</f>
        <v>2015</v>
      </c>
      <c r="AC1945" s="10">
        <v>42136</v>
      </c>
      <c r="AD1945" s="2">
        <v>67.012000000000057</v>
      </c>
      <c r="AE1945" s="2">
        <v>9</v>
      </c>
      <c r="AF1945" s="2">
        <v>894.64</v>
      </c>
      <c r="AG1945" s="2">
        <v>90154</v>
      </c>
      <c r="AH1945" s="7" t="str">
        <f>IF(COUNTIF(Returns!$A$2:$A$1635,Orders!AG1945)&gt;0,"Returned","Not Returned")</f>
        <v>Not Returned</v>
      </c>
    </row>
    <row r="1946" spans="5:34" ht="12.75" customHeight="1" thickTop="1" thickBot="1">
      <c r="E1946" s="11">
        <v>18640</v>
      </c>
      <c r="F1946" s="12" t="s">
        <v>56</v>
      </c>
      <c r="G1946" s="12">
        <v>0.08</v>
      </c>
      <c r="H1946" s="12">
        <v>125.99</v>
      </c>
      <c r="I1946" s="12">
        <v>7.69</v>
      </c>
      <c r="J1946" s="12">
        <v>3393</v>
      </c>
      <c r="K1946" s="7" t="str">
        <f>IF(COUNTIF(Table1[Customer ID],Table1[[#This Row],[Customer ID]])&gt;1,"Repeat Customer","One-Time Customer")</f>
        <v>Repeat Customer</v>
      </c>
      <c r="L1946" s="12" t="s">
        <v>3018</v>
      </c>
      <c r="M1946" s="12" t="s">
        <v>49</v>
      </c>
      <c r="N1946" s="12" t="s">
        <v>114</v>
      </c>
      <c r="O1946" s="12" t="s">
        <v>77</v>
      </c>
      <c r="P1946" s="12" t="s">
        <v>78</v>
      </c>
      <c r="Q1946" s="12" t="s">
        <v>59</v>
      </c>
      <c r="R1946" s="12" t="s">
        <v>105</v>
      </c>
      <c r="S1946" s="12">
        <v>0.59</v>
      </c>
      <c r="T1946" s="7">
        <f>Table1[[#This Row],[Profit]]/Table1[[#This Row],[Sales]]</f>
        <v>0.527373444450701</v>
      </c>
      <c r="U1946" s="12" t="s">
        <v>33</v>
      </c>
      <c r="V1946" s="12" t="s">
        <v>34</v>
      </c>
      <c r="W1946" s="12" t="s">
        <v>35</v>
      </c>
      <c r="X1946" s="12" t="s">
        <v>3019</v>
      </c>
      <c r="Y1946" s="12">
        <v>99163</v>
      </c>
      <c r="Z1946" s="13">
        <v>42123</v>
      </c>
      <c r="AA1946" s="14" t="str">
        <f>TEXT(Table1[[#This Row],[Order Date]],"mmmm")</f>
        <v>April</v>
      </c>
      <c r="AB1946" s="8" t="str">
        <f>TEXT(Table1[[#This Row],[Order Date]],"yyyy")</f>
        <v>2015</v>
      </c>
      <c r="AC1946" s="13">
        <v>42124</v>
      </c>
      <c r="AD1946" s="12">
        <v>374.625</v>
      </c>
      <c r="AE1946" s="12">
        <v>7</v>
      </c>
      <c r="AF1946" s="12">
        <v>710.36</v>
      </c>
      <c r="AG1946" s="12">
        <v>87908</v>
      </c>
      <c r="AH1946" s="7" t="str">
        <f>IF(COUNTIF(Returns!$A$2:$A$1635,Orders!AG1946)&gt;0,"Returned","Not Returned")</f>
        <v>Not Returned</v>
      </c>
    </row>
    <row r="1947" spans="5:34" ht="12.75" customHeight="1" thickTop="1" thickBot="1">
      <c r="E1947" s="9">
        <v>19635</v>
      </c>
      <c r="F1947" s="2" t="s">
        <v>47</v>
      </c>
      <c r="G1947" s="2">
        <v>0.08</v>
      </c>
      <c r="H1947" s="2">
        <v>4.4800000000000004</v>
      </c>
      <c r="I1947" s="2">
        <v>2.5</v>
      </c>
      <c r="J1947" s="2">
        <v>3393</v>
      </c>
      <c r="K1947" s="7" t="str">
        <f>IF(COUNTIF(Table1[Customer ID],Table1[[#This Row],[Customer ID]])&gt;1,"Repeat Customer","One-Time Customer")</f>
        <v>Repeat Customer</v>
      </c>
      <c r="L1947" s="2" t="s">
        <v>3018</v>
      </c>
      <c r="M1947" s="2" t="s">
        <v>49</v>
      </c>
      <c r="N1947" s="2" t="s">
        <v>114</v>
      </c>
      <c r="O1947" s="2" t="s">
        <v>29</v>
      </c>
      <c r="P1947" s="2" t="s">
        <v>69</v>
      </c>
      <c r="Q1947" s="2" t="s">
        <v>59</v>
      </c>
      <c r="R1947" s="2" t="s">
        <v>1130</v>
      </c>
      <c r="S1947" s="2">
        <v>0.37</v>
      </c>
      <c r="T1947" s="7">
        <f>Table1[[#This Row],[Profit]]/Table1[[#This Row],[Sales]]</f>
        <v>-4.0458852867830422E-2</v>
      </c>
      <c r="U1947" s="2" t="s">
        <v>33</v>
      </c>
      <c r="V1947" s="2" t="s">
        <v>34</v>
      </c>
      <c r="W1947" s="2" t="s">
        <v>35</v>
      </c>
      <c r="X1947" s="2" t="s">
        <v>3019</v>
      </c>
      <c r="Y1947" s="2">
        <v>99163</v>
      </c>
      <c r="Z1947" s="10">
        <v>42049</v>
      </c>
      <c r="AA1947" s="14" t="str">
        <f>TEXT(Table1[[#This Row],[Order Date]],"mmmm")</f>
        <v>February</v>
      </c>
      <c r="AB1947" s="8" t="str">
        <f>TEXT(Table1[[#This Row],[Order Date]],"yyyy")</f>
        <v>2015</v>
      </c>
      <c r="AC1947" s="10">
        <v>42050</v>
      </c>
      <c r="AD1947" s="2">
        <v>-3.2448000000000001</v>
      </c>
      <c r="AE1947" s="2">
        <v>19</v>
      </c>
      <c r="AF1947" s="2">
        <v>80.2</v>
      </c>
      <c r="AG1947" s="2">
        <v>87909</v>
      </c>
      <c r="AH1947" s="7" t="str">
        <f>IF(COUNTIF(Returns!$A$2:$A$1635,Orders!AG1947)&gt;0,"Returned","Not Returned")</f>
        <v>Not Returned</v>
      </c>
    </row>
    <row r="1948" spans="5:34" ht="12.75" customHeight="1" thickTop="1" thickBot="1">
      <c r="E1948" s="11">
        <v>20624</v>
      </c>
      <c r="F1948" s="12" t="s">
        <v>106</v>
      </c>
      <c r="G1948" s="12">
        <v>0</v>
      </c>
      <c r="H1948" s="12">
        <v>1270.99</v>
      </c>
      <c r="I1948" s="12">
        <v>19.989999999999998</v>
      </c>
      <c r="J1948" s="12">
        <v>3397</v>
      </c>
      <c r="K1948" s="7" t="str">
        <f>IF(COUNTIF(Table1[Customer ID],Table1[[#This Row],[Customer ID]])&gt;1,"Repeat Customer","One-Time Customer")</f>
        <v>Repeat Customer</v>
      </c>
      <c r="L1948" s="12" t="s">
        <v>3020</v>
      </c>
      <c r="M1948" s="12" t="s">
        <v>49</v>
      </c>
      <c r="N1948" s="12" t="s">
        <v>58</v>
      </c>
      <c r="O1948" s="12" t="s">
        <v>29</v>
      </c>
      <c r="P1948" s="12" t="s">
        <v>109</v>
      </c>
      <c r="Q1948" s="12" t="s">
        <v>59</v>
      </c>
      <c r="R1948" s="12" t="s">
        <v>631</v>
      </c>
      <c r="S1948" s="12">
        <v>0.35</v>
      </c>
      <c r="T1948" s="7">
        <f>Table1[[#This Row],[Profit]]/Table1[[#This Row],[Sales]]</f>
        <v>0.69</v>
      </c>
      <c r="U1948" s="12" t="s">
        <v>33</v>
      </c>
      <c r="V1948" s="12" t="s">
        <v>61</v>
      </c>
      <c r="W1948" s="12" t="s">
        <v>178</v>
      </c>
      <c r="X1948" s="12" t="s">
        <v>1359</v>
      </c>
      <c r="Y1948" s="12">
        <v>61832</v>
      </c>
      <c r="Z1948" s="13">
        <v>42162</v>
      </c>
      <c r="AA1948" s="14" t="str">
        <f>TEXT(Table1[[#This Row],[Order Date]],"mmmm")</f>
        <v>June</v>
      </c>
      <c r="AB1948" s="8" t="str">
        <f>TEXT(Table1[[#This Row],[Order Date]],"yyyy")</f>
        <v>2015</v>
      </c>
      <c r="AC1948" s="13">
        <v>42164</v>
      </c>
      <c r="AD1948" s="12">
        <v>6384.4388999999992</v>
      </c>
      <c r="AE1948" s="12">
        <v>7</v>
      </c>
      <c r="AF1948" s="12">
        <v>9252.81</v>
      </c>
      <c r="AG1948" s="12">
        <v>87535</v>
      </c>
      <c r="AH1948" s="7" t="str">
        <f>IF(COUNTIF(Returns!$A$2:$A$1635,Orders!AG1948)&gt;0,"Returned","Not Returned")</f>
        <v>Not Returned</v>
      </c>
    </row>
    <row r="1949" spans="5:34" ht="12.75" customHeight="1" thickTop="1" thickBot="1">
      <c r="E1949" s="9">
        <v>19842</v>
      </c>
      <c r="F1949" s="2" t="s">
        <v>25</v>
      </c>
      <c r="G1949" s="2">
        <v>0.01</v>
      </c>
      <c r="H1949" s="2">
        <v>10.9</v>
      </c>
      <c r="I1949" s="2">
        <v>7.46</v>
      </c>
      <c r="J1949" s="2">
        <v>3397</v>
      </c>
      <c r="K1949" s="7" t="str">
        <f>IF(COUNTIF(Table1[Customer ID],Table1[[#This Row],[Customer ID]])&gt;1,"Repeat Customer","One-Time Customer")</f>
        <v>Repeat Customer</v>
      </c>
      <c r="L1949" s="2" t="s">
        <v>3020</v>
      </c>
      <c r="M1949" s="2" t="s">
        <v>49</v>
      </c>
      <c r="N1949" s="2" t="s">
        <v>58</v>
      </c>
      <c r="O1949" s="2" t="s">
        <v>29</v>
      </c>
      <c r="P1949" s="2" t="s">
        <v>141</v>
      </c>
      <c r="Q1949" s="2" t="s">
        <v>59</v>
      </c>
      <c r="R1949" s="2" t="s">
        <v>3021</v>
      </c>
      <c r="S1949" s="2">
        <v>0.59</v>
      </c>
      <c r="T1949" s="7">
        <f>Table1[[#This Row],[Profit]]/Table1[[#This Row],[Sales]]</f>
        <v>-0.56321450967150644</v>
      </c>
      <c r="U1949" s="2" t="s">
        <v>33</v>
      </c>
      <c r="V1949" s="2" t="s">
        <v>61</v>
      </c>
      <c r="W1949" s="2" t="s">
        <v>178</v>
      </c>
      <c r="X1949" s="2" t="s">
        <v>1359</v>
      </c>
      <c r="Y1949" s="2">
        <v>61832</v>
      </c>
      <c r="Z1949" s="10">
        <v>42074</v>
      </c>
      <c r="AA1949" s="14" t="str">
        <f>TEXT(Table1[[#This Row],[Order Date]],"mmmm")</f>
        <v>March</v>
      </c>
      <c r="AB1949" s="8" t="str">
        <f>TEXT(Table1[[#This Row],[Order Date]],"yyyy")</f>
        <v>2015</v>
      </c>
      <c r="AC1949" s="10">
        <v>42075</v>
      </c>
      <c r="AD1949" s="2">
        <v>-116.76</v>
      </c>
      <c r="AE1949" s="2">
        <v>18</v>
      </c>
      <c r="AF1949" s="2">
        <v>207.31</v>
      </c>
      <c r="AG1949" s="2">
        <v>87536</v>
      </c>
      <c r="AH1949" s="7" t="str">
        <f>IF(COUNTIF(Returns!$A$2:$A$1635,Orders!AG1949)&gt;0,"Returned","Not Returned")</f>
        <v>Not Returned</v>
      </c>
    </row>
    <row r="1950" spans="5:34" ht="12.75" customHeight="1" thickTop="1" thickBot="1">
      <c r="E1950" s="11">
        <v>19843</v>
      </c>
      <c r="F1950" s="12" t="s">
        <v>25</v>
      </c>
      <c r="G1950" s="12">
        <v>0.1</v>
      </c>
      <c r="H1950" s="12">
        <v>7.99</v>
      </c>
      <c r="I1950" s="12">
        <v>5.03</v>
      </c>
      <c r="J1950" s="12">
        <v>3397</v>
      </c>
      <c r="K1950" s="7" t="str">
        <f>IF(COUNTIF(Table1[Customer ID],Table1[[#This Row],[Customer ID]])&gt;1,"Repeat Customer","One-Time Customer")</f>
        <v>Repeat Customer</v>
      </c>
      <c r="L1950" s="12" t="s">
        <v>3020</v>
      </c>
      <c r="M1950" s="12" t="s">
        <v>49</v>
      </c>
      <c r="N1950" s="12" t="s">
        <v>58</v>
      </c>
      <c r="O1950" s="12" t="s">
        <v>77</v>
      </c>
      <c r="P1950" s="12" t="s">
        <v>78</v>
      </c>
      <c r="Q1950" s="12" t="s">
        <v>86</v>
      </c>
      <c r="R1950" s="12" t="s">
        <v>430</v>
      </c>
      <c r="S1950" s="12">
        <v>0.6</v>
      </c>
      <c r="T1950" s="7">
        <f>Table1[[#This Row],[Profit]]/Table1[[#This Row],[Sales]]</f>
        <v>-1.1245947456679708</v>
      </c>
      <c r="U1950" s="12" t="s">
        <v>33</v>
      </c>
      <c r="V1950" s="12" t="s">
        <v>61</v>
      </c>
      <c r="W1950" s="12" t="s">
        <v>178</v>
      </c>
      <c r="X1950" s="12" t="s">
        <v>1359</v>
      </c>
      <c r="Y1950" s="12">
        <v>61832</v>
      </c>
      <c r="Z1950" s="13">
        <v>42074</v>
      </c>
      <c r="AA1950" s="14" t="str">
        <f>TEXT(Table1[[#This Row],[Order Date]],"mmmm")</f>
        <v>March</v>
      </c>
      <c r="AB1950" s="8" t="str">
        <f>TEXT(Table1[[#This Row],[Order Date]],"yyyy")</f>
        <v>2015</v>
      </c>
      <c r="AC1950" s="13">
        <v>42075</v>
      </c>
      <c r="AD1950" s="12">
        <v>-160.952</v>
      </c>
      <c r="AE1950" s="12">
        <v>22</v>
      </c>
      <c r="AF1950" s="12">
        <v>143.12</v>
      </c>
      <c r="AG1950" s="12">
        <v>87536</v>
      </c>
      <c r="AH1950" s="7" t="str">
        <f>IF(COUNTIF(Returns!$A$2:$A$1635,Orders!AG1950)&gt;0,"Returned","Not Returned")</f>
        <v>Not Returned</v>
      </c>
    </row>
    <row r="1951" spans="5:34" ht="12.75" customHeight="1" thickTop="1" thickBot="1">
      <c r="E1951" s="9">
        <v>26208</v>
      </c>
      <c r="F1951" s="2" t="s">
        <v>37</v>
      </c>
      <c r="G1951" s="2">
        <v>0.08</v>
      </c>
      <c r="H1951" s="2">
        <v>11.97</v>
      </c>
      <c r="I1951" s="2">
        <v>5.81</v>
      </c>
      <c r="J1951" s="2">
        <v>3399</v>
      </c>
      <c r="K1951" s="7" t="str">
        <f>IF(COUNTIF(Table1[Customer ID],Table1[[#This Row],[Customer ID]])&gt;1,"Repeat Customer","One-Time Customer")</f>
        <v>One-Time Customer</v>
      </c>
      <c r="L1951" s="2" t="s">
        <v>3022</v>
      </c>
      <c r="M1951" s="2" t="s">
        <v>49</v>
      </c>
      <c r="N1951" s="2" t="s">
        <v>58</v>
      </c>
      <c r="O1951" s="2" t="s">
        <v>29</v>
      </c>
      <c r="P1951" s="2" t="s">
        <v>30</v>
      </c>
      <c r="Q1951" s="2" t="s">
        <v>51</v>
      </c>
      <c r="R1951" s="2" t="s">
        <v>3011</v>
      </c>
      <c r="S1951" s="2">
        <v>0.6</v>
      </c>
      <c r="T1951" s="7">
        <f>Table1[[#This Row],[Profit]]/Table1[[#This Row],[Sales]]</f>
        <v>-0.69806602200733581</v>
      </c>
      <c r="U1951" s="2" t="s">
        <v>33</v>
      </c>
      <c r="V1951" s="2" t="s">
        <v>61</v>
      </c>
      <c r="W1951" s="2" t="s">
        <v>178</v>
      </c>
      <c r="X1951" s="2" t="s">
        <v>1522</v>
      </c>
      <c r="Y1951" s="2">
        <v>60016</v>
      </c>
      <c r="Z1951" s="10">
        <v>42092</v>
      </c>
      <c r="AA1951" s="14" t="str">
        <f>TEXT(Table1[[#This Row],[Order Date]],"mmmm")</f>
        <v>March</v>
      </c>
      <c r="AB1951" s="8" t="str">
        <f>TEXT(Table1[[#This Row],[Order Date]],"yyyy")</f>
        <v>2015</v>
      </c>
      <c r="AC1951" s="10">
        <v>42094</v>
      </c>
      <c r="AD1951" s="2">
        <v>-41.87</v>
      </c>
      <c r="AE1951" s="2">
        <v>5</v>
      </c>
      <c r="AF1951" s="2">
        <v>59.98</v>
      </c>
      <c r="AG1951" s="2">
        <v>87534</v>
      </c>
      <c r="AH1951" s="7" t="str">
        <f>IF(COUNTIF(Returns!$A$2:$A$1635,Orders!AG1951)&gt;0,"Returned","Not Returned")</f>
        <v>Not Returned</v>
      </c>
    </row>
    <row r="1952" spans="5:34" ht="12.75" customHeight="1" thickTop="1" thickBot="1">
      <c r="E1952" s="11">
        <v>24911</v>
      </c>
      <c r="F1952" s="12" t="s">
        <v>56</v>
      </c>
      <c r="G1952" s="12">
        <v>0.1</v>
      </c>
      <c r="H1952" s="12">
        <v>9.3800000000000008</v>
      </c>
      <c r="I1952" s="12">
        <v>4.93</v>
      </c>
      <c r="J1952" s="12">
        <v>3400</v>
      </c>
      <c r="K1952" s="7" t="str">
        <f>IF(COUNTIF(Table1[Customer ID],Table1[[#This Row],[Customer ID]])&gt;1,"Repeat Customer","One-Time Customer")</f>
        <v>One-Time Customer</v>
      </c>
      <c r="L1952" s="12" t="s">
        <v>3023</v>
      </c>
      <c r="M1952" s="12" t="s">
        <v>27</v>
      </c>
      <c r="N1952" s="12" t="s">
        <v>58</v>
      </c>
      <c r="O1952" s="12" t="s">
        <v>41</v>
      </c>
      <c r="P1952" s="12" t="s">
        <v>50</v>
      </c>
      <c r="Q1952" s="12" t="s">
        <v>59</v>
      </c>
      <c r="R1952" s="12" t="s">
        <v>3024</v>
      </c>
      <c r="S1952" s="12">
        <v>0.56999999999999995</v>
      </c>
      <c r="T1952" s="7">
        <f>Table1[[#This Row],[Profit]]/Table1[[#This Row],[Sales]]</f>
        <v>-0.18198851082633671</v>
      </c>
      <c r="U1952" s="12" t="s">
        <v>33</v>
      </c>
      <c r="V1952" s="12" t="s">
        <v>53</v>
      </c>
      <c r="W1952" s="12" t="s">
        <v>648</v>
      </c>
      <c r="X1952" s="12" t="s">
        <v>3025</v>
      </c>
      <c r="Y1952" s="12">
        <v>26554</v>
      </c>
      <c r="Z1952" s="13">
        <v>42098</v>
      </c>
      <c r="AA1952" s="14" t="str">
        <f>TEXT(Table1[[#This Row],[Order Date]],"mmmm")</f>
        <v>April</v>
      </c>
      <c r="AB1952" s="8" t="str">
        <f>TEXT(Table1[[#This Row],[Order Date]],"yyyy")</f>
        <v>2015</v>
      </c>
      <c r="AC1952" s="13">
        <v>42098</v>
      </c>
      <c r="AD1952" s="12">
        <v>-24.7104</v>
      </c>
      <c r="AE1952" s="12">
        <v>15</v>
      </c>
      <c r="AF1952" s="12">
        <v>135.78</v>
      </c>
      <c r="AG1952" s="12">
        <v>87537</v>
      </c>
      <c r="AH1952" s="7" t="str">
        <f>IF(COUNTIF(Returns!$A$2:$A$1635,Orders!AG1952)&gt;0,"Returned","Not Returned")</f>
        <v>Not Returned</v>
      </c>
    </row>
    <row r="1953" spans="5:34" ht="12.75" customHeight="1" thickTop="1">
      <c r="E1953" s="9">
        <v>25914</v>
      </c>
      <c r="F1953" s="2" t="s">
        <v>25</v>
      </c>
      <c r="G1953" s="2">
        <v>0.1</v>
      </c>
      <c r="H1953" s="2">
        <v>105.98</v>
      </c>
      <c r="I1953" s="2">
        <v>13.99</v>
      </c>
      <c r="J1953" s="2">
        <v>3403</v>
      </c>
      <c r="K1953" s="7" t="str">
        <f>IF(COUNTIF(Table1[Customer ID],Table1[[#This Row],[Customer ID]])&gt;1,"Repeat Customer","One-Time Customer")</f>
        <v>One-Time Customer</v>
      </c>
      <c r="L1953" s="2" t="s">
        <v>3026</v>
      </c>
      <c r="M1953" s="2" t="s">
        <v>27</v>
      </c>
      <c r="N1953" s="2" t="s">
        <v>114</v>
      </c>
      <c r="O1953" s="2" t="s">
        <v>41</v>
      </c>
      <c r="P1953" s="2" t="s">
        <v>50</v>
      </c>
      <c r="Q1953" s="2" t="s">
        <v>86</v>
      </c>
      <c r="R1953" s="2" t="s">
        <v>3027</v>
      </c>
      <c r="S1953" s="2">
        <v>0.65</v>
      </c>
      <c r="T1953" s="7">
        <f>Table1[[#This Row],[Profit]]/Table1[[#This Row],[Sales]]</f>
        <v>0.69</v>
      </c>
      <c r="U1953" s="2" t="s">
        <v>33</v>
      </c>
      <c r="V1953" s="2" t="s">
        <v>34</v>
      </c>
      <c r="W1953" s="2" t="s">
        <v>2226</v>
      </c>
      <c r="X1953" s="2" t="s">
        <v>3028</v>
      </c>
      <c r="Y1953" s="2">
        <v>82001</v>
      </c>
      <c r="Z1953" s="10">
        <v>42043</v>
      </c>
      <c r="AA1953" s="14" t="str">
        <f>TEXT(Table1[[#This Row],[Order Date]],"mmmm")</f>
        <v>February</v>
      </c>
      <c r="AB1953" s="8" t="str">
        <f>TEXT(Table1[[#This Row],[Order Date]],"yyyy")</f>
        <v>2015</v>
      </c>
      <c r="AC1953" s="10">
        <v>42046</v>
      </c>
      <c r="AD1953" s="2">
        <v>349.48499999999996</v>
      </c>
      <c r="AE1953" s="2">
        <v>5</v>
      </c>
      <c r="AF1953" s="2">
        <v>506.5</v>
      </c>
      <c r="AG1953" s="2">
        <v>87530</v>
      </c>
      <c r="AH1953" s="7" t="str">
        <f>IF(COUNTIF(Returns!$A$2:$A$1635,Orders!AG1953)&gt;0,"Returned","Not Returned")</f>
        <v>Not Returned</v>
      </c>
    </row>
  </sheetData>
  <pageMargins left="0.7" right="0.7" top="0.75" bottom="0.75" header="0.3" footer="0.3"/>
  <pageSetup paperSize="9" orientation="portrait" horizontalDpi="4294967293"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C33" sqref="C33"/>
    </sheetView>
  </sheetViews>
  <sheetFormatPr baseColWidth="10" defaultColWidth="9" defaultRowHeight="13"/>
  <cols>
    <col min="1" max="1" width="12.19921875" customWidth="1"/>
    <col min="2" max="2" width="9.59765625" customWidth="1"/>
  </cols>
  <sheetData>
    <row r="1" spans="1:2" ht="14" thickBot="1">
      <c r="A1" s="3" t="s">
        <v>24</v>
      </c>
      <c r="B1" s="4" t="s">
        <v>3029</v>
      </c>
    </row>
    <row r="2" spans="1:2" ht="14" thickTop="1">
      <c r="A2" s="6">
        <v>65</v>
      </c>
      <c r="B2" s="7" t="s">
        <v>3030</v>
      </c>
    </row>
    <row r="3" spans="1:2">
      <c r="A3" s="9">
        <v>612</v>
      </c>
      <c r="B3" s="2" t="s">
        <v>3030</v>
      </c>
    </row>
    <row r="4" spans="1:2">
      <c r="A4" s="11">
        <v>614</v>
      </c>
      <c r="B4" s="12" t="s">
        <v>3030</v>
      </c>
    </row>
    <row r="5" spans="1:2">
      <c r="A5" s="9">
        <v>678</v>
      </c>
      <c r="B5" s="2" t="s">
        <v>3030</v>
      </c>
    </row>
    <row r="6" spans="1:2">
      <c r="A6" s="11">
        <v>710</v>
      </c>
      <c r="B6" s="12" t="s">
        <v>3030</v>
      </c>
    </row>
    <row r="7" spans="1:2">
      <c r="A7" s="9">
        <v>740</v>
      </c>
      <c r="B7" s="2" t="s">
        <v>3030</v>
      </c>
    </row>
    <row r="8" spans="1:2">
      <c r="A8" s="11">
        <v>775</v>
      </c>
      <c r="B8" s="12" t="s">
        <v>3030</v>
      </c>
    </row>
    <row r="9" spans="1:2">
      <c r="A9" s="9">
        <v>833</v>
      </c>
      <c r="B9" s="2" t="s">
        <v>3030</v>
      </c>
    </row>
    <row r="10" spans="1:2">
      <c r="A10" s="11">
        <v>902</v>
      </c>
      <c r="B10" s="12" t="s">
        <v>3030</v>
      </c>
    </row>
    <row r="11" spans="1:2">
      <c r="A11" s="9">
        <v>3300</v>
      </c>
      <c r="B11" s="2" t="s">
        <v>3030</v>
      </c>
    </row>
    <row r="12" spans="1:2">
      <c r="A12" s="11">
        <v>3456</v>
      </c>
      <c r="B12" s="12" t="s">
        <v>3030</v>
      </c>
    </row>
    <row r="13" spans="1:2">
      <c r="A13" s="9">
        <v>3525</v>
      </c>
      <c r="B13" s="2" t="s">
        <v>3030</v>
      </c>
    </row>
    <row r="14" spans="1:2">
      <c r="A14" s="11">
        <v>3589</v>
      </c>
      <c r="B14" s="12" t="s">
        <v>3030</v>
      </c>
    </row>
    <row r="15" spans="1:2">
      <c r="A15" s="9">
        <v>3687</v>
      </c>
      <c r="B15" s="2" t="s">
        <v>3030</v>
      </c>
    </row>
    <row r="16" spans="1:2">
      <c r="A16" s="11">
        <v>3777</v>
      </c>
      <c r="B16" s="12" t="s">
        <v>3030</v>
      </c>
    </row>
    <row r="17" spans="1:2">
      <c r="A17" s="9">
        <v>3783</v>
      </c>
      <c r="B17" s="2" t="s">
        <v>3030</v>
      </c>
    </row>
    <row r="18" spans="1:2">
      <c r="A18" s="11">
        <v>4006</v>
      </c>
      <c r="B18" s="12" t="s">
        <v>3030</v>
      </c>
    </row>
    <row r="19" spans="1:2">
      <c r="A19" s="9">
        <v>4037</v>
      </c>
      <c r="B19" s="2" t="s">
        <v>3030</v>
      </c>
    </row>
    <row r="20" spans="1:2">
      <c r="A20" s="11">
        <v>4230</v>
      </c>
      <c r="B20" s="12" t="s">
        <v>3030</v>
      </c>
    </row>
    <row r="21" spans="1:2">
      <c r="A21" s="9">
        <v>4261</v>
      </c>
      <c r="B21" s="2" t="s">
        <v>3030</v>
      </c>
    </row>
    <row r="22" spans="1:2">
      <c r="A22" s="11">
        <v>4391</v>
      </c>
      <c r="B22" s="12" t="s">
        <v>3030</v>
      </c>
    </row>
    <row r="23" spans="1:2">
      <c r="A23" s="9">
        <v>4610</v>
      </c>
      <c r="B23" s="2" t="s">
        <v>3030</v>
      </c>
    </row>
    <row r="24" spans="1:2">
      <c r="A24" s="11">
        <v>4738</v>
      </c>
      <c r="B24" s="12" t="s">
        <v>3030</v>
      </c>
    </row>
    <row r="25" spans="1:2">
      <c r="A25" s="9">
        <v>4864</v>
      </c>
      <c r="B25" s="2" t="s">
        <v>3030</v>
      </c>
    </row>
    <row r="26" spans="1:2">
      <c r="A26" s="11">
        <v>4960</v>
      </c>
      <c r="B26" s="12" t="s">
        <v>3030</v>
      </c>
    </row>
    <row r="27" spans="1:2">
      <c r="A27" s="9">
        <v>5028</v>
      </c>
      <c r="B27" s="2" t="s">
        <v>3030</v>
      </c>
    </row>
    <row r="28" spans="1:2">
      <c r="A28" s="11">
        <v>5059</v>
      </c>
      <c r="B28" s="12" t="s">
        <v>3030</v>
      </c>
    </row>
    <row r="29" spans="1:2">
      <c r="A29" s="9">
        <v>5061</v>
      </c>
      <c r="B29" s="2" t="s">
        <v>3030</v>
      </c>
    </row>
    <row r="30" spans="1:2">
      <c r="A30" s="11">
        <v>5189</v>
      </c>
      <c r="B30" s="12" t="s">
        <v>3030</v>
      </c>
    </row>
    <row r="31" spans="1:2">
      <c r="A31" s="9">
        <v>5381</v>
      </c>
      <c r="B31" s="2" t="s">
        <v>3030</v>
      </c>
    </row>
    <row r="32" spans="1:2">
      <c r="A32" s="11">
        <v>5414</v>
      </c>
      <c r="B32" s="12" t="s">
        <v>3030</v>
      </c>
    </row>
    <row r="33" spans="1:2">
      <c r="A33" s="9">
        <v>5511</v>
      </c>
      <c r="B33" s="2" t="s">
        <v>3030</v>
      </c>
    </row>
    <row r="34" spans="1:2">
      <c r="A34" s="11">
        <v>5699</v>
      </c>
      <c r="B34" s="12" t="s">
        <v>3030</v>
      </c>
    </row>
    <row r="35" spans="1:2">
      <c r="A35" s="9">
        <v>6054</v>
      </c>
      <c r="B35" s="2" t="s">
        <v>3030</v>
      </c>
    </row>
    <row r="36" spans="1:2">
      <c r="A36" s="11">
        <v>6241</v>
      </c>
      <c r="B36" s="12" t="s">
        <v>3030</v>
      </c>
    </row>
    <row r="37" spans="1:2">
      <c r="A37" s="9">
        <v>6272</v>
      </c>
      <c r="B37" s="2" t="s">
        <v>3030</v>
      </c>
    </row>
    <row r="38" spans="1:2">
      <c r="A38" s="11">
        <v>6498</v>
      </c>
      <c r="B38" s="12" t="s">
        <v>3030</v>
      </c>
    </row>
    <row r="39" spans="1:2">
      <c r="A39" s="9">
        <v>6500</v>
      </c>
      <c r="B39" s="2" t="s">
        <v>3030</v>
      </c>
    </row>
    <row r="40" spans="1:2">
      <c r="A40" s="11">
        <v>6502</v>
      </c>
      <c r="B40" s="12" t="s">
        <v>3030</v>
      </c>
    </row>
    <row r="41" spans="1:2">
      <c r="A41" s="9">
        <v>6661</v>
      </c>
      <c r="B41" s="2" t="s">
        <v>3030</v>
      </c>
    </row>
    <row r="42" spans="1:2">
      <c r="A42" s="11">
        <v>6695</v>
      </c>
      <c r="B42" s="12" t="s">
        <v>3030</v>
      </c>
    </row>
    <row r="43" spans="1:2">
      <c r="A43" s="9">
        <v>6757</v>
      </c>
      <c r="B43" s="2" t="s">
        <v>3030</v>
      </c>
    </row>
    <row r="44" spans="1:2">
      <c r="A44" s="11">
        <v>6978</v>
      </c>
      <c r="B44" s="12" t="s">
        <v>3030</v>
      </c>
    </row>
    <row r="45" spans="1:2">
      <c r="A45" s="9">
        <v>6979</v>
      </c>
      <c r="B45" s="2" t="s">
        <v>3030</v>
      </c>
    </row>
    <row r="46" spans="1:2">
      <c r="A46" s="11">
        <v>7079</v>
      </c>
      <c r="B46" s="12" t="s">
        <v>3030</v>
      </c>
    </row>
    <row r="47" spans="1:2">
      <c r="A47" s="9">
        <v>7107</v>
      </c>
      <c r="B47" s="2" t="s">
        <v>3030</v>
      </c>
    </row>
    <row r="48" spans="1:2">
      <c r="A48" s="11">
        <v>7203</v>
      </c>
      <c r="B48" s="12" t="s">
        <v>3030</v>
      </c>
    </row>
    <row r="49" spans="1:2">
      <c r="A49" s="9">
        <v>7269</v>
      </c>
      <c r="B49" s="2" t="s">
        <v>3030</v>
      </c>
    </row>
    <row r="50" spans="1:2">
      <c r="A50" s="11">
        <v>7364</v>
      </c>
      <c r="B50" s="12" t="s">
        <v>3030</v>
      </c>
    </row>
    <row r="51" spans="1:2">
      <c r="A51" s="9">
        <v>7521</v>
      </c>
      <c r="B51" s="2" t="s">
        <v>3030</v>
      </c>
    </row>
    <row r="52" spans="1:2">
      <c r="A52" s="11">
        <v>7744</v>
      </c>
      <c r="B52" s="12" t="s">
        <v>3030</v>
      </c>
    </row>
    <row r="53" spans="1:2">
      <c r="A53" s="9">
        <v>7812</v>
      </c>
      <c r="B53" s="2" t="s">
        <v>3030</v>
      </c>
    </row>
    <row r="54" spans="1:2">
      <c r="A54" s="11">
        <v>7815</v>
      </c>
      <c r="B54" s="12" t="s">
        <v>3030</v>
      </c>
    </row>
    <row r="55" spans="1:2">
      <c r="A55" s="9">
        <v>7841</v>
      </c>
      <c r="B55" s="2" t="s">
        <v>3030</v>
      </c>
    </row>
    <row r="56" spans="1:2">
      <c r="A56" s="11">
        <v>7845</v>
      </c>
      <c r="B56" s="12" t="s">
        <v>3030</v>
      </c>
    </row>
    <row r="57" spans="1:2">
      <c r="A57" s="9">
        <v>8034</v>
      </c>
      <c r="B57" s="2" t="s">
        <v>3030</v>
      </c>
    </row>
    <row r="58" spans="1:2">
      <c r="A58" s="11">
        <v>8133</v>
      </c>
      <c r="B58" s="12" t="s">
        <v>3030</v>
      </c>
    </row>
    <row r="59" spans="1:2">
      <c r="A59" s="9">
        <v>8292</v>
      </c>
      <c r="B59" s="2" t="s">
        <v>3030</v>
      </c>
    </row>
    <row r="60" spans="1:2">
      <c r="A60" s="11">
        <v>8293</v>
      </c>
      <c r="B60" s="12" t="s">
        <v>3030</v>
      </c>
    </row>
    <row r="61" spans="1:2">
      <c r="A61" s="9">
        <v>8353</v>
      </c>
      <c r="B61" s="2" t="s">
        <v>3030</v>
      </c>
    </row>
    <row r="62" spans="1:2">
      <c r="A62" s="11">
        <v>8961</v>
      </c>
      <c r="B62" s="12" t="s">
        <v>3030</v>
      </c>
    </row>
    <row r="63" spans="1:2">
      <c r="A63" s="9">
        <v>9027</v>
      </c>
      <c r="B63" s="2" t="s">
        <v>3030</v>
      </c>
    </row>
    <row r="64" spans="1:2">
      <c r="A64" s="11">
        <v>9093</v>
      </c>
      <c r="B64" s="12" t="s">
        <v>3030</v>
      </c>
    </row>
    <row r="65" spans="1:2">
      <c r="A65" s="9">
        <v>9152</v>
      </c>
      <c r="B65" s="2" t="s">
        <v>3030</v>
      </c>
    </row>
    <row r="66" spans="1:2">
      <c r="A66" s="11">
        <v>9219</v>
      </c>
      <c r="B66" s="12" t="s">
        <v>3030</v>
      </c>
    </row>
    <row r="67" spans="1:2">
      <c r="A67" s="9">
        <v>9472</v>
      </c>
      <c r="B67" s="2" t="s">
        <v>3030</v>
      </c>
    </row>
    <row r="68" spans="1:2">
      <c r="A68" s="11">
        <v>9574</v>
      </c>
      <c r="B68" s="12" t="s">
        <v>3030</v>
      </c>
    </row>
    <row r="69" spans="1:2">
      <c r="A69" s="9">
        <v>9696</v>
      </c>
      <c r="B69" s="2" t="s">
        <v>3030</v>
      </c>
    </row>
    <row r="70" spans="1:2">
      <c r="A70" s="11">
        <v>9701</v>
      </c>
      <c r="B70" s="12" t="s">
        <v>3030</v>
      </c>
    </row>
    <row r="71" spans="1:2">
      <c r="A71" s="9">
        <v>9762</v>
      </c>
      <c r="B71" s="2" t="s">
        <v>3030</v>
      </c>
    </row>
    <row r="72" spans="1:2">
      <c r="A72" s="11">
        <v>9829</v>
      </c>
      <c r="B72" s="12" t="s">
        <v>3030</v>
      </c>
    </row>
    <row r="73" spans="1:2">
      <c r="A73" s="9">
        <v>9895</v>
      </c>
      <c r="B73" s="2" t="s">
        <v>3030</v>
      </c>
    </row>
    <row r="74" spans="1:2">
      <c r="A74" s="11">
        <v>9923</v>
      </c>
      <c r="B74" s="12" t="s">
        <v>3030</v>
      </c>
    </row>
    <row r="75" spans="1:2">
      <c r="A75" s="9">
        <v>9927</v>
      </c>
      <c r="B75" s="2" t="s">
        <v>3030</v>
      </c>
    </row>
    <row r="76" spans="1:2">
      <c r="A76" s="11">
        <v>10054</v>
      </c>
      <c r="B76" s="12" t="s">
        <v>3030</v>
      </c>
    </row>
    <row r="77" spans="1:2">
      <c r="A77" s="9">
        <v>10183</v>
      </c>
      <c r="B77" s="2" t="s">
        <v>3030</v>
      </c>
    </row>
    <row r="78" spans="1:2">
      <c r="A78" s="11">
        <v>10498</v>
      </c>
      <c r="B78" s="12" t="s">
        <v>3030</v>
      </c>
    </row>
    <row r="79" spans="1:2">
      <c r="A79" s="9">
        <v>10662</v>
      </c>
      <c r="B79" s="2" t="s">
        <v>3030</v>
      </c>
    </row>
    <row r="80" spans="1:2">
      <c r="A80" s="11">
        <v>10917</v>
      </c>
      <c r="B80" s="12" t="s">
        <v>3030</v>
      </c>
    </row>
    <row r="81" spans="1:2">
      <c r="A81" s="9">
        <v>11271</v>
      </c>
      <c r="B81" s="2" t="s">
        <v>3030</v>
      </c>
    </row>
    <row r="82" spans="1:2">
      <c r="A82" s="11">
        <v>11396</v>
      </c>
      <c r="B82" s="12" t="s">
        <v>3030</v>
      </c>
    </row>
    <row r="83" spans="1:2">
      <c r="A83" s="9">
        <v>11425</v>
      </c>
      <c r="B83" s="2" t="s">
        <v>3030</v>
      </c>
    </row>
    <row r="84" spans="1:2">
      <c r="A84" s="11">
        <v>11426</v>
      </c>
      <c r="B84" s="12" t="s">
        <v>3030</v>
      </c>
    </row>
    <row r="85" spans="1:2">
      <c r="A85" s="9">
        <v>11648</v>
      </c>
      <c r="B85" s="2" t="s">
        <v>3030</v>
      </c>
    </row>
    <row r="86" spans="1:2">
      <c r="A86" s="11">
        <v>11652</v>
      </c>
      <c r="B86" s="12" t="s">
        <v>3030</v>
      </c>
    </row>
    <row r="87" spans="1:2">
      <c r="A87" s="9">
        <v>11682</v>
      </c>
      <c r="B87" s="2" t="s">
        <v>3030</v>
      </c>
    </row>
    <row r="88" spans="1:2">
      <c r="A88" s="11">
        <v>11748</v>
      </c>
      <c r="B88" s="12" t="s">
        <v>3030</v>
      </c>
    </row>
    <row r="89" spans="1:2">
      <c r="A89" s="9">
        <v>11909</v>
      </c>
      <c r="B89" s="2" t="s">
        <v>3030</v>
      </c>
    </row>
    <row r="90" spans="1:2">
      <c r="A90" s="11">
        <v>11911</v>
      </c>
      <c r="B90" s="12" t="s">
        <v>3030</v>
      </c>
    </row>
    <row r="91" spans="1:2">
      <c r="A91" s="9">
        <v>12005</v>
      </c>
      <c r="B91" s="2" t="s">
        <v>3030</v>
      </c>
    </row>
    <row r="92" spans="1:2">
      <c r="A92" s="11">
        <v>12067</v>
      </c>
      <c r="B92" s="12" t="s">
        <v>3030</v>
      </c>
    </row>
    <row r="93" spans="1:2">
      <c r="A93" s="9">
        <v>12096</v>
      </c>
      <c r="B93" s="2" t="s">
        <v>3030</v>
      </c>
    </row>
    <row r="94" spans="1:2">
      <c r="A94" s="11">
        <v>12262</v>
      </c>
      <c r="B94" s="12" t="s">
        <v>3030</v>
      </c>
    </row>
    <row r="95" spans="1:2">
      <c r="A95" s="9">
        <v>12263</v>
      </c>
      <c r="B95" s="2" t="s">
        <v>3030</v>
      </c>
    </row>
    <row r="96" spans="1:2">
      <c r="A96" s="11">
        <v>12389</v>
      </c>
      <c r="B96" s="12" t="s">
        <v>3030</v>
      </c>
    </row>
    <row r="97" spans="1:2">
      <c r="A97" s="9">
        <v>12451</v>
      </c>
      <c r="B97" s="2" t="s">
        <v>3030</v>
      </c>
    </row>
    <row r="98" spans="1:2">
      <c r="A98" s="11">
        <v>12483</v>
      </c>
      <c r="B98" s="12" t="s">
        <v>3030</v>
      </c>
    </row>
    <row r="99" spans="1:2">
      <c r="A99" s="9">
        <v>12580</v>
      </c>
      <c r="B99" s="2" t="s">
        <v>3030</v>
      </c>
    </row>
    <row r="100" spans="1:2">
      <c r="A100" s="11">
        <v>12613</v>
      </c>
      <c r="B100" s="12" t="s">
        <v>3030</v>
      </c>
    </row>
    <row r="101" spans="1:2">
      <c r="A101" s="9">
        <v>12704</v>
      </c>
      <c r="B101" s="2" t="s">
        <v>3030</v>
      </c>
    </row>
    <row r="102" spans="1:2">
      <c r="A102" s="11">
        <v>12706</v>
      </c>
      <c r="B102" s="12" t="s">
        <v>3030</v>
      </c>
    </row>
    <row r="103" spans="1:2">
      <c r="A103" s="9">
        <v>12710</v>
      </c>
      <c r="B103" s="2" t="s">
        <v>3030</v>
      </c>
    </row>
    <row r="104" spans="1:2">
      <c r="A104" s="11">
        <v>12806</v>
      </c>
      <c r="B104" s="12" t="s">
        <v>3030</v>
      </c>
    </row>
    <row r="105" spans="1:2">
      <c r="A105" s="9">
        <v>12900</v>
      </c>
      <c r="B105" s="2" t="s">
        <v>3030</v>
      </c>
    </row>
    <row r="106" spans="1:2">
      <c r="A106" s="11">
        <v>12903</v>
      </c>
      <c r="B106" s="12" t="s">
        <v>3030</v>
      </c>
    </row>
    <row r="107" spans="1:2">
      <c r="A107" s="9">
        <v>13091</v>
      </c>
      <c r="B107" s="2" t="s">
        <v>3030</v>
      </c>
    </row>
    <row r="108" spans="1:2">
      <c r="A108" s="11">
        <v>13158</v>
      </c>
      <c r="B108" s="12" t="s">
        <v>3030</v>
      </c>
    </row>
    <row r="109" spans="1:2">
      <c r="A109" s="9">
        <v>13218</v>
      </c>
      <c r="B109" s="2" t="s">
        <v>3030</v>
      </c>
    </row>
    <row r="110" spans="1:2">
      <c r="A110" s="11">
        <v>13284</v>
      </c>
      <c r="B110" s="12" t="s">
        <v>3030</v>
      </c>
    </row>
    <row r="111" spans="1:2">
      <c r="A111" s="9">
        <v>13410</v>
      </c>
      <c r="B111" s="2" t="s">
        <v>3030</v>
      </c>
    </row>
    <row r="112" spans="1:2">
      <c r="A112" s="11">
        <v>13444</v>
      </c>
      <c r="B112" s="12" t="s">
        <v>3030</v>
      </c>
    </row>
    <row r="113" spans="1:2">
      <c r="A113" s="9">
        <v>13638</v>
      </c>
      <c r="B113" s="2" t="s">
        <v>3030</v>
      </c>
    </row>
    <row r="114" spans="1:2">
      <c r="A114" s="11">
        <v>13729</v>
      </c>
      <c r="B114" s="12" t="s">
        <v>3030</v>
      </c>
    </row>
    <row r="115" spans="1:2">
      <c r="A115" s="9">
        <v>13765</v>
      </c>
      <c r="B115" s="2" t="s">
        <v>3030</v>
      </c>
    </row>
    <row r="116" spans="1:2">
      <c r="A116" s="11">
        <v>13959</v>
      </c>
      <c r="B116" s="12" t="s">
        <v>3030</v>
      </c>
    </row>
    <row r="117" spans="1:2">
      <c r="A117" s="9">
        <v>13984</v>
      </c>
      <c r="B117" s="2" t="s">
        <v>3030</v>
      </c>
    </row>
    <row r="118" spans="1:2">
      <c r="A118" s="11">
        <v>13986</v>
      </c>
      <c r="B118" s="12" t="s">
        <v>3030</v>
      </c>
    </row>
    <row r="119" spans="1:2">
      <c r="A119" s="9">
        <v>14176</v>
      </c>
      <c r="B119" s="2" t="s">
        <v>3030</v>
      </c>
    </row>
    <row r="120" spans="1:2">
      <c r="A120" s="11">
        <v>14242</v>
      </c>
      <c r="B120" s="12" t="s">
        <v>3030</v>
      </c>
    </row>
    <row r="121" spans="1:2">
      <c r="A121" s="9">
        <v>14406</v>
      </c>
      <c r="B121" s="2" t="s">
        <v>3030</v>
      </c>
    </row>
    <row r="122" spans="1:2">
      <c r="A122" s="11">
        <v>14497</v>
      </c>
      <c r="B122" s="12" t="s">
        <v>3030</v>
      </c>
    </row>
    <row r="123" spans="1:2">
      <c r="A123" s="9">
        <v>14528</v>
      </c>
      <c r="B123" s="2" t="s">
        <v>3030</v>
      </c>
    </row>
    <row r="124" spans="1:2">
      <c r="A124" s="11">
        <v>14534</v>
      </c>
      <c r="B124" s="12" t="s">
        <v>3030</v>
      </c>
    </row>
    <row r="125" spans="1:2">
      <c r="A125" s="9">
        <v>14820</v>
      </c>
      <c r="B125" s="2" t="s">
        <v>3030</v>
      </c>
    </row>
    <row r="126" spans="1:2">
      <c r="A126" s="11">
        <v>14951</v>
      </c>
      <c r="B126" s="12" t="s">
        <v>3030</v>
      </c>
    </row>
    <row r="127" spans="1:2">
      <c r="A127" s="9">
        <v>15009</v>
      </c>
      <c r="B127" s="2" t="s">
        <v>3030</v>
      </c>
    </row>
    <row r="128" spans="1:2">
      <c r="A128" s="11">
        <v>15106</v>
      </c>
      <c r="B128" s="12" t="s">
        <v>3030</v>
      </c>
    </row>
    <row r="129" spans="1:2">
      <c r="A129" s="9">
        <v>15202</v>
      </c>
      <c r="B129" s="2" t="s">
        <v>3030</v>
      </c>
    </row>
    <row r="130" spans="1:2">
      <c r="A130" s="11">
        <v>15206</v>
      </c>
      <c r="B130" s="12" t="s">
        <v>3030</v>
      </c>
    </row>
    <row r="131" spans="1:2">
      <c r="A131" s="9">
        <v>15303</v>
      </c>
      <c r="B131" s="2" t="s">
        <v>3030</v>
      </c>
    </row>
    <row r="132" spans="1:2">
      <c r="A132" s="11">
        <v>15712</v>
      </c>
      <c r="B132" s="12" t="s">
        <v>3030</v>
      </c>
    </row>
    <row r="133" spans="1:2">
      <c r="A133" s="9">
        <v>15718</v>
      </c>
      <c r="B133" s="2" t="s">
        <v>3030</v>
      </c>
    </row>
    <row r="134" spans="1:2">
      <c r="A134" s="11">
        <v>15778</v>
      </c>
      <c r="B134" s="12" t="s">
        <v>3030</v>
      </c>
    </row>
    <row r="135" spans="1:2">
      <c r="A135" s="9">
        <v>15872</v>
      </c>
      <c r="B135" s="2" t="s">
        <v>3030</v>
      </c>
    </row>
    <row r="136" spans="1:2">
      <c r="A136" s="11">
        <v>15904</v>
      </c>
      <c r="B136" s="12" t="s">
        <v>3030</v>
      </c>
    </row>
    <row r="137" spans="1:2">
      <c r="A137" s="9">
        <v>16134</v>
      </c>
      <c r="B137" s="2" t="s">
        <v>3030</v>
      </c>
    </row>
    <row r="138" spans="1:2">
      <c r="A138" s="11">
        <v>16582</v>
      </c>
      <c r="B138" s="12" t="s">
        <v>3030</v>
      </c>
    </row>
    <row r="139" spans="1:2">
      <c r="A139" s="9">
        <v>16641</v>
      </c>
      <c r="B139" s="2" t="s">
        <v>3030</v>
      </c>
    </row>
    <row r="140" spans="1:2">
      <c r="A140" s="11">
        <v>16679</v>
      </c>
      <c r="B140" s="12" t="s">
        <v>3030</v>
      </c>
    </row>
    <row r="141" spans="1:2">
      <c r="A141" s="9">
        <v>16864</v>
      </c>
      <c r="B141" s="2" t="s">
        <v>3030</v>
      </c>
    </row>
    <row r="142" spans="1:2">
      <c r="A142" s="11">
        <v>16961</v>
      </c>
      <c r="B142" s="12" t="s">
        <v>3030</v>
      </c>
    </row>
    <row r="143" spans="1:2">
      <c r="A143" s="9">
        <v>17058</v>
      </c>
      <c r="B143" s="2" t="s">
        <v>3030</v>
      </c>
    </row>
    <row r="144" spans="1:2">
      <c r="A144" s="11">
        <v>17155</v>
      </c>
      <c r="B144" s="12" t="s">
        <v>3030</v>
      </c>
    </row>
    <row r="145" spans="1:2">
      <c r="A145" s="9">
        <v>17255</v>
      </c>
      <c r="B145" s="2" t="s">
        <v>3030</v>
      </c>
    </row>
    <row r="146" spans="1:2">
      <c r="A146" s="11">
        <v>17282</v>
      </c>
      <c r="B146" s="12" t="s">
        <v>3030</v>
      </c>
    </row>
    <row r="147" spans="1:2">
      <c r="A147" s="9">
        <v>17313</v>
      </c>
      <c r="B147" s="2" t="s">
        <v>3030</v>
      </c>
    </row>
    <row r="148" spans="1:2">
      <c r="A148" s="11">
        <v>17508</v>
      </c>
      <c r="B148" s="12" t="s">
        <v>3030</v>
      </c>
    </row>
    <row r="149" spans="1:2">
      <c r="A149" s="9">
        <v>17668</v>
      </c>
      <c r="B149" s="2" t="s">
        <v>3030</v>
      </c>
    </row>
    <row r="150" spans="1:2">
      <c r="A150" s="11">
        <v>17858</v>
      </c>
      <c r="B150" s="12" t="s">
        <v>3030</v>
      </c>
    </row>
    <row r="151" spans="1:2">
      <c r="A151" s="9">
        <v>17985</v>
      </c>
      <c r="B151" s="2" t="s">
        <v>3030</v>
      </c>
    </row>
    <row r="152" spans="1:2">
      <c r="A152" s="11">
        <v>17988</v>
      </c>
      <c r="B152" s="12" t="s">
        <v>3030</v>
      </c>
    </row>
    <row r="153" spans="1:2">
      <c r="A153" s="9">
        <v>18119</v>
      </c>
      <c r="B153" s="2" t="s">
        <v>3030</v>
      </c>
    </row>
    <row r="154" spans="1:2">
      <c r="A154" s="11">
        <v>18215</v>
      </c>
      <c r="B154" s="12" t="s">
        <v>3030</v>
      </c>
    </row>
    <row r="155" spans="1:2">
      <c r="A155" s="9">
        <v>18336</v>
      </c>
      <c r="B155" s="2" t="s">
        <v>3030</v>
      </c>
    </row>
    <row r="156" spans="1:2">
      <c r="A156" s="11">
        <v>18496</v>
      </c>
      <c r="B156" s="12" t="s">
        <v>3030</v>
      </c>
    </row>
    <row r="157" spans="1:2">
      <c r="A157" s="9">
        <v>18533</v>
      </c>
      <c r="B157" s="2" t="s">
        <v>3030</v>
      </c>
    </row>
    <row r="158" spans="1:2">
      <c r="A158" s="11">
        <v>18593</v>
      </c>
      <c r="B158" s="12" t="s">
        <v>3030</v>
      </c>
    </row>
    <row r="159" spans="1:2">
      <c r="A159" s="9">
        <v>18661</v>
      </c>
      <c r="B159" s="2" t="s">
        <v>3030</v>
      </c>
    </row>
    <row r="160" spans="1:2">
      <c r="A160" s="11">
        <v>18689</v>
      </c>
      <c r="B160" s="12" t="s">
        <v>3030</v>
      </c>
    </row>
    <row r="161" spans="1:2">
      <c r="A161" s="9">
        <v>18753</v>
      </c>
      <c r="B161" s="2" t="s">
        <v>3030</v>
      </c>
    </row>
    <row r="162" spans="1:2">
      <c r="A162" s="11">
        <v>18822</v>
      </c>
      <c r="B162" s="12" t="s">
        <v>3030</v>
      </c>
    </row>
    <row r="163" spans="1:2">
      <c r="A163" s="9">
        <v>18919</v>
      </c>
      <c r="B163" s="2" t="s">
        <v>3030</v>
      </c>
    </row>
    <row r="164" spans="1:2">
      <c r="A164" s="11">
        <v>19010</v>
      </c>
      <c r="B164" s="12" t="s">
        <v>3030</v>
      </c>
    </row>
    <row r="165" spans="1:2">
      <c r="A165" s="9">
        <v>19078</v>
      </c>
      <c r="B165" s="2" t="s">
        <v>3030</v>
      </c>
    </row>
    <row r="166" spans="1:2">
      <c r="A166" s="11">
        <v>19138</v>
      </c>
      <c r="B166" s="12" t="s">
        <v>3030</v>
      </c>
    </row>
    <row r="167" spans="1:2">
      <c r="A167" s="9">
        <v>19523</v>
      </c>
      <c r="B167" s="2" t="s">
        <v>3030</v>
      </c>
    </row>
    <row r="168" spans="1:2">
      <c r="A168" s="11">
        <v>19616</v>
      </c>
      <c r="B168" s="12" t="s">
        <v>3030</v>
      </c>
    </row>
    <row r="169" spans="1:2">
      <c r="A169" s="9">
        <v>19718</v>
      </c>
      <c r="B169" s="2" t="s">
        <v>3030</v>
      </c>
    </row>
    <row r="170" spans="1:2">
      <c r="A170" s="11">
        <v>20036</v>
      </c>
      <c r="B170" s="12" t="s">
        <v>3030</v>
      </c>
    </row>
    <row r="171" spans="1:2">
      <c r="A171" s="9">
        <v>20134</v>
      </c>
      <c r="B171" s="2" t="s">
        <v>3030</v>
      </c>
    </row>
    <row r="172" spans="1:2">
      <c r="A172" s="11">
        <v>20389</v>
      </c>
      <c r="B172" s="12" t="s">
        <v>3030</v>
      </c>
    </row>
    <row r="173" spans="1:2">
      <c r="A173" s="9">
        <v>20453</v>
      </c>
      <c r="B173" s="2" t="s">
        <v>3030</v>
      </c>
    </row>
    <row r="174" spans="1:2">
      <c r="A174" s="11">
        <v>20480</v>
      </c>
      <c r="B174" s="12" t="s">
        <v>3030</v>
      </c>
    </row>
    <row r="175" spans="1:2">
      <c r="A175" s="9">
        <v>20486</v>
      </c>
      <c r="B175" s="2" t="s">
        <v>3030</v>
      </c>
    </row>
    <row r="176" spans="1:2">
      <c r="A176" s="11">
        <v>20704</v>
      </c>
      <c r="B176" s="12" t="s">
        <v>3030</v>
      </c>
    </row>
    <row r="177" spans="1:2">
      <c r="A177" s="9">
        <v>20743</v>
      </c>
      <c r="B177" s="2" t="s">
        <v>3030</v>
      </c>
    </row>
    <row r="178" spans="1:2">
      <c r="A178" s="11">
        <v>20864</v>
      </c>
      <c r="B178" s="12" t="s">
        <v>3030</v>
      </c>
    </row>
    <row r="179" spans="1:2">
      <c r="A179" s="9">
        <v>20899</v>
      </c>
      <c r="B179" s="2" t="s">
        <v>3030</v>
      </c>
    </row>
    <row r="180" spans="1:2">
      <c r="A180" s="11">
        <v>20934</v>
      </c>
      <c r="B180" s="12" t="s">
        <v>3030</v>
      </c>
    </row>
    <row r="181" spans="1:2">
      <c r="A181" s="9">
        <v>21222</v>
      </c>
      <c r="B181" s="2" t="s">
        <v>3030</v>
      </c>
    </row>
    <row r="182" spans="1:2">
      <c r="A182" s="11">
        <v>21286</v>
      </c>
      <c r="B182" s="12" t="s">
        <v>3030</v>
      </c>
    </row>
    <row r="183" spans="1:2">
      <c r="A183" s="9">
        <v>21346</v>
      </c>
      <c r="B183" s="2" t="s">
        <v>3030</v>
      </c>
    </row>
    <row r="184" spans="1:2">
      <c r="A184" s="11">
        <v>21383</v>
      </c>
      <c r="B184" s="12" t="s">
        <v>3030</v>
      </c>
    </row>
    <row r="185" spans="1:2">
      <c r="A185" s="9">
        <v>21729</v>
      </c>
      <c r="B185" s="2" t="s">
        <v>3030</v>
      </c>
    </row>
    <row r="186" spans="1:2">
      <c r="A186" s="11">
        <v>21824</v>
      </c>
      <c r="B186" s="12" t="s">
        <v>3030</v>
      </c>
    </row>
    <row r="187" spans="1:2">
      <c r="A187" s="9">
        <v>21890</v>
      </c>
      <c r="B187" s="2" t="s">
        <v>3030</v>
      </c>
    </row>
    <row r="188" spans="1:2">
      <c r="A188" s="11">
        <v>22181</v>
      </c>
      <c r="B188" s="12" t="s">
        <v>3030</v>
      </c>
    </row>
    <row r="189" spans="1:2">
      <c r="A189" s="9">
        <v>22402</v>
      </c>
      <c r="B189" s="2" t="s">
        <v>3030</v>
      </c>
    </row>
    <row r="190" spans="1:2">
      <c r="A190" s="11">
        <v>22627</v>
      </c>
      <c r="B190" s="12" t="s">
        <v>3030</v>
      </c>
    </row>
    <row r="191" spans="1:2">
      <c r="A191" s="9">
        <v>22656</v>
      </c>
      <c r="B191" s="2" t="s">
        <v>3030</v>
      </c>
    </row>
    <row r="192" spans="1:2">
      <c r="A192" s="11">
        <v>22661</v>
      </c>
      <c r="B192" s="12" t="s">
        <v>3030</v>
      </c>
    </row>
    <row r="193" spans="1:2">
      <c r="A193" s="9">
        <v>22787</v>
      </c>
      <c r="B193" s="2" t="s">
        <v>3030</v>
      </c>
    </row>
    <row r="194" spans="1:2">
      <c r="A194" s="11">
        <v>22820</v>
      </c>
      <c r="B194" s="12" t="s">
        <v>3030</v>
      </c>
    </row>
    <row r="195" spans="1:2">
      <c r="A195" s="9">
        <v>22947</v>
      </c>
      <c r="B195" s="2" t="s">
        <v>3030</v>
      </c>
    </row>
    <row r="196" spans="1:2">
      <c r="A196" s="11">
        <v>22950</v>
      </c>
      <c r="B196" s="12" t="s">
        <v>3030</v>
      </c>
    </row>
    <row r="197" spans="1:2">
      <c r="A197" s="9">
        <v>23076</v>
      </c>
      <c r="B197" s="2" t="s">
        <v>3030</v>
      </c>
    </row>
    <row r="198" spans="1:2">
      <c r="A198" s="11">
        <v>23168</v>
      </c>
      <c r="B198" s="12" t="s">
        <v>3030</v>
      </c>
    </row>
    <row r="199" spans="1:2">
      <c r="A199" s="9">
        <v>23488</v>
      </c>
      <c r="B199" s="2" t="s">
        <v>3030</v>
      </c>
    </row>
    <row r="200" spans="1:2">
      <c r="A200" s="11">
        <v>23557</v>
      </c>
      <c r="B200" s="12" t="s">
        <v>3030</v>
      </c>
    </row>
    <row r="201" spans="1:2">
      <c r="A201" s="9">
        <v>23559</v>
      </c>
      <c r="B201" s="2" t="s">
        <v>3030</v>
      </c>
    </row>
    <row r="202" spans="1:2">
      <c r="A202" s="11">
        <v>23616</v>
      </c>
      <c r="B202" s="12" t="s">
        <v>3030</v>
      </c>
    </row>
    <row r="203" spans="1:2">
      <c r="A203" s="9">
        <v>23619</v>
      </c>
      <c r="B203" s="2" t="s">
        <v>3030</v>
      </c>
    </row>
    <row r="204" spans="1:2">
      <c r="A204" s="11">
        <v>23748</v>
      </c>
      <c r="B204" s="12" t="s">
        <v>3030</v>
      </c>
    </row>
    <row r="205" spans="1:2">
      <c r="A205" s="9">
        <v>24066</v>
      </c>
      <c r="B205" s="2" t="s">
        <v>3030</v>
      </c>
    </row>
    <row r="206" spans="1:2">
      <c r="A206" s="11">
        <v>24519</v>
      </c>
      <c r="B206" s="12" t="s">
        <v>3030</v>
      </c>
    </row>
    <row r="207" spans="1:2">
      <c r="A207" s="9">
        <v>24707</v>
      </c>
      <c r="B207" s="2" t="s">
        <v>3030</v>
      </c>
    </row>
    <row r="208" spans="1:2">
      <c r="A208" s="11">
        <v>24902</v>
      </c>
      <c r="B208" s="12" t="s">
        <v>3030</v>
      </c>
    </row>
    <row r="209" spans="1:2">
      <c r="A209" s="9">
        <v>25095</v>
      </c>
      <c r="B209" s="2" t="s">
        <v>3030</v>
      </c>
    </row>
    <row r="210" spans="1:2">
      <c r="A210" s="11">
        <v>25152</v>
      </c>
      <c r="B210" s="12" t="s">
        <v>3030</v>
      </c>
    </row>
    <row r="211" spans="1:2">
      <c r="A211" s="9">
        <v>25157</v>
      </c>
      <c r="B211" s="2" t="s">
        <v>3030</v>
      </c>
    </row>
    <row r="212" spans="1:2">
      <c r="A212" s="11">
        <v>25478</v>
      </c>
      <c r="B212" s="12" t="s">
        <v>3030</v>
      </c>
    </row>
    <row r="213" spans="1:2">
      <c r="A213" s="9">
        <v>25479</v>
      </c>
      <c r="B213" s="2" t="s">
        <v>3030</v>
      </c>
    </row>
    <row r="214" spans="1:2">
      <c r="A214" s="11">
        <v>25735</v>
      </c>
      <c r="B214" s="12" t="s">
        <v>3030</v>
      </c>
    </row>
    <row r="215" spans="1:2">
      <c r="A215" s="9">
        <v>25799</v>
      </c>
      <c r="B215" s="2" t="s">
        <v>3030</v>
      </c>
    </row>
    <row r="216" spans="1:2">
      <c r="A216" s="11">
        <v>25828</v>
      </c>
      <c r="B216" s="12" t="s">
        <v>3030</v>
      </c>
    </row>
    <row r="217" spans="1:2">
      <c r="A217" s="9">
        <v>25952</v>
      </c>
      <c r="B217" s="2" t="s">
        <v>3030</v>
      </c>
    </row>
    <row r="218" spans="1:2">
      <c r="A218" s="11">
        <v>26240</v>
      </c>
      <c r="B218" s="12" t="s">
        <v>3030</v>
      </c>
    </row>
    <row r="219" spans="1:2">
      <c r="A219" s="9">
        <v>26372</v>
      </c>
      <c r="B219" s="2" t="s">
        <v>3030</v>
      </c>
    </row>
    <row r="220" spans="1:2">
      <c r="A220" s="11">
        <v>26784</v>
      </c>
      <c r="B220" s="12" t="s">
        <v>3030</v>
      </c>
    </row>
    <row r="221" spans="1:2">
      <c r="A221" s="9">
        <v>26852</v>
      </c>
      <c r="B221" s="2" t="s">
        <v>3030</v>
      </c>
    </row>
    <row r="222" spans="1:2">
      <c r="A222" s="11">
        <v>26881</v>
      </c>
      <c r="B222" s="12" t="s">
        <v>3030</v>
      </c>
    </row>
    <row r="223" spans="1:2">
      <c r="A223" s="9">
        <v>26982</v>
      </c>
      <c r="B223" s="2" t="s">
        <v>3030</v>
      </c>
    </row>
    <row r="224" spans="1:2">
      <c r="A224" s="11">
        <v>27137</v>
      </c>
      <c r="B224" s="12" t="s">
        <v>3030</v>
      </c>
    </row>
    <row r="225" spans="1:2">
      <c r="A225" s="9">
        <v>27490</v>
      </c>
      <c r="B225" s="2" t="s">
        <v>3030</v>
      </c>
    </row>
    <row r="226" spans="1:2">
      <c r="A226" s="11">
        <v>27712</v>
      </c>
      <c r="B226" s="12" t="s">
        <v>3030</v>
      </c>
    </row>
    <row r="227" spans="1:2">
      <c r="A227" s="9">
        <v>27744</v>
      </c>
      <c r="B227" s="2" t="s">
        <v>3030</v>
      </c>
    </row>
    <row r="228" spans="1:2">
      <c r="A228" s="11">
        <v>27750</v>
      </c>
      <c r="B228" s="12" t="s">
        <v>3030</v>
      </c>
    </row>
    <row r="229" spans="1:2">
      <c r="A229" s="9">
        <v>28003</v>
      </c>
      <c r="B229" s="2" t="s">
        <v>3030</v>
      </c>
    </row>
    <row r="230" spans="1:2">
      <c r="A230" s="11">
        <v>28037</v>
      </c>
      <c r="B230" s="12" t="s">
        <v>3030</v>
      </c>
    </row>
    <row r="231" spans="1:2">
      <c r="A231" s="9">
        <v>28291</v>
      </c>
      <c r="B231" s="2" t="s">
        <v>3030</v>
      </c>
    </row>
    <row r="232" spans="1:2">
      <c r="A232" s="11">
        <v>28387</v>
      </c>
      <c r="B232" s="12" t="s">
        <v>3030</v>
      </c>
    </row>
    <row r="233" spans="1:2">
      <c r="A233" s="9">
        <v>28419</v>
      </c>
      <c r="B233" s="2" t="s">
        <v>3030</v>
      </c>
    </row>
    <row r="234" spans="1:2">
      <c r="A234" s="11">
        <v>28455</v>
      </c>
      <c r="B234" s="12" t="s">
        <v>3030</v>
      </c>
    </row>
    <row r="235" spans="1:2">
      <c r="A235" s="9">
        <v>28544</v>
      </c>
      <c r="B235" s="2" t="s">
        <v>3030</v>
      </c>
    </row>
    <row r="236" spans="1:2">
      <c r="A236" s="11">
        <v>28928</v>
      </c>
      <c r="B236" s="12" t="s">
        <v>3030</v>
      </c>
    </row>
    <row r="237" spans="1:2">
      <c r="A237" s="9">
        <v>29095</v>
      </c>
      <c r="B237" s="2" t="s">
        <v>3030</v>
      </c>
    </row>
    <row r="238" spans="1:2">
      <c r="A238" s="11">
        <v>29318</v>
      </c>
      <c r="B238" s="12" t="s">
        <v>3030</v>
      </c>
    </row>
    <row r="239" spans="1:2">
      <c r="A239" s="9">
        <v>29376</v>
      </c>
      <c r="B239" s="2" t="s">
        <v>3030</v>
      </c>
    </row>
    <row r="240" spans="1:2">
      <c r="A240" s="11">
        <v>29380</v>
      </c>
      <c r="B240" s="12" t="s">
        <v>3030</v>
      </c>
    </row>
    <row r="241" spans="1:2">
      <c r="A241" s="9">
        <v>29410</v>
      </c>
      <c r="B241" s="2" t="s">
        <v>3030</v>
      </c>
    </row>
    <row r="242" spans="1:2">
      <c r="A242" s="11">
        <v>29505</v>
      </c>
      <c r="B242" s="12" t="s">
        <v>3030</v>
      </c>
    </row>
    <row r="243" spans="1:2">
      <c r="A243" s="9">
        <v>29506</v>
      </c>
      <c r="B243" s="2" t="s">
        <v>3030</v>
      </c>
    </row>
    <row r="244" spans="1:2">
      <c r="A244" s="11">
        <v>29861</v>
      </c>
      <c r="B244" s="12" t="s">
        <v>3030</v>
      </c>
    </row>
    <row r="245" spans="1:2">
      <c r="A245" s="9">
        <v>29991</v>
      </c>
      <c r="B245" s="2" t="s">
        <v>3030</v>
      </c>
    </row>
    <row r="246" spans="1:2">
      <c r="A246" s="11">
        <v>30176</v>
      </c>
      <c r="B246" s="12" t="s">
        <v>3030</v>
      </c>
    </row>
    <row r="247" spans="1:2">
      <c r="A247" s="9">
        <v>30403</v>
      </c>
      <c r="B247" s="2" t="s">
        <v>3030</v>
      </c>
    </row>
    <row r="248" spans="1:2">
      <c r="A248" s="11">
        <v>30469</v>
      </c>
      <c r="B248" s="12" t="s">
        <v>3030</v>
      </c>
    </row>
    <row r="249" spans="1:2">
      <c r="A249" s="9">
        <v>31073</v>
      </c>
      <c r="B249" s="2" t="s">
        <v>3030</v>
      </c>
    </row>
    <row r="250" spans="1:2">
      <c r="A250" s="11">
        <v>31232</v>
      </c>
      <c r="B250" s="12" t="s">
        <v>3030</v>
      </c>
    </row>
    <row r="251" spans="1:2">
      <c r="A251" s="9">
        <v>31303</v>
      </c>
      <c r="B251" s="2" t="s">
        <v>3030</v>
      </c>
    </row>
    <row r="252" spans="1:2">
      <c r="A252" s="11">
        <v>31682</v>
      </c>
      <c r="B252" s="12" t="s">
        <v>3030</v>
      </c>
    </row>
    <row r="253" spans="1:2">
      <c r="A253" s="9">
        <v>31844</v>
      </c>
      <c r="B253" s="2" t="s">
        <v>3030</v>
      </c>
    </row>
    <row r="254" spans="1:2">
      <c r="A254" s="11">
        <v>31907</v>
      </c>
      <c r="B254" s="12" t="s">
        <v>3030</v>
      </c>
    </row>
    <row r="255" spans="1:2">
      <c r="A255" s="9">
        <v>32036</v>
      </c>
      <c r="B255" s="2" t="s">
        <v>3030</v>
      </c>
    </row>
    <row r="256" spans="1:2">
      <c r="A256" s="11">
        <v>32582</v>
      </c>
      <c r="B256" s="12" t="s">
        <v>3030</v>
      </c>
    </row>
    <row r="257" spans="1:2">
      <c r="A257" s="9">
        <v>32901</v>
      </c>
      <c r="B257" s="2" t="s">
        <v>3030</v>
      </c>
    </row>
    <row r="258" spans="1:2">
      <c r="A258" s="11">
        <v>32931</v>
      </c>
      <c r="B258" s="12" t="s">
        <v>3030</v>
      </c>
    </row>
    <row r="259" spans="1:2">
      <c r="A259" s="9">
        <v>32966</v>
      </c>
      <c r="B259" s="2" t="s">
        <v>3030</v>
      </c>
    </row>
    <row r="260" spans="1:2">
      <c r="A260" s="11">
        <v>32996</v>
      </c>
      <c r="B260" s="12" t="s">
        <v>3030</v>
      </c>
    </row>
    <row r="261" spans="1:2">
      <c r="A261" s="9">
        <v>32998</v>
      </c>
      <c r="B261" s="2" t="s">
        <v>3030</v>
      </c>
    </row>
    <row r="262" spans="1:2">
      <c r="A262" s="11">
        <v>33283</v>
      </c>
      <c r="B262" s="12" t="s">
        <v>3030</v>
      </c>
    </row>
    <row r="263" spans="1:2">
      <c r="A263" s="9">
        <v>33317</v>
      </c>
      <c r="B263" s="2" t="s">
        <v>3030</v>
      </c>
    </row>
    <row r="264" spans="1:2">
      <c r="A264" s="11">
        <v>33477</v>
      </c>
      <c r="B264" s="12" t="s">
        <v>3030</v>
      </c>
    </row>
    <row r="265" spans="1:2">
      <c r="A265" s="9">
        <v>33510</v>
      </c>
      <c r="B265" s="2" t="s">
        <v>3030</v>
      </c>
    </row>
    <row r="266" spans="1:2">
      <c r="A266" s="11">
        <v>33541</v>
      </c>
      <c r="B266" s="12" t="s">
        <v>3030</v>
      </c>
    </row>
    <row r="267" spans="1:2">
      <c r="A267" s="9">
        <v>33637</v>
      </c>
      <c r="B267" s="2" t="s">
        <v>3030</v>
      </c>
    </row>
    <row r="268" spans="1:2">
      <c r="A268" s="11">
        <v>33921</v>
      </c>
      <c r="B268" s="12" t="s">
        <v>3030</v>
      </c>
    </row>
    <row r="269" spans="1:2">
      <c r="A269" s="9">
        <v>34117</v>
      </c>
      <c r="B269" s="2" t="s">
        <v>3030</v>
      </c>
    </row>
    <row r="270" spans="1:2">
      <c r="A270" s="11">
        <v>34209</v>
      </c>
      <c r="B270" s="12" t="s">
        <v>3030</v>
      </c>
    </row>
    <row r="271" spans="1:2">
      <c r="A271" s="9">
        <v>34338</v>
      </c>
      <c r="B271" s="2" t="s">
        <v>3030</v>
      </c>
    </row>
    <row r="272" spans="1:2">
      <c r="A272" s="11">
        <v>34532</v>
      </c>
      <c r="B272" s="12" t="s">
        <v>3030</v>
      </c>
    </row>
    <row r="273" spans="1:2">
      <c r="A273" s="9">
        <v>34658</v>
      </c>
      <c r="B273" s="2" t="s">
        <v>3030</v>
      </c>
    </row>
    <row r="274" spans="1:2">
      <c r="A274" s="11">
        <v>34661</v>
      </c>
      <c r="B274" s="12" t="s">
        <v>3030</v>
      </c>
    </row>
    <row r="275" spans="1:2">
      <c r="A275" s="9">
        <v>34689</v>
      </c>
      <c r="B275" s="2" t="s">
        <v>3030</v>
      </c>
    </row>
    <row r="276" spans="1:2">
      <c r="A276" s="11">
        <v>34916</v>
      </c>
      <c r="B276" s="12" t="s">
        <v>3030</v>
      </c>
    </row>
    <row r="277" spans="1:2">
      <c r="A277" s="9">
        <v>35047</v>
      </c>
      <c r="B277" s="2" t="s">
        <v>3030</v>
      </c>
    </row>
    <row r="278" spans="1:2">
      <c r="A278" s="11">
        <v>35110</v>
      </c>
      <c r="B278" s="12" t="s">
        <v>3030</v>
      </c>
    </row>
    <row r="279" spans="1:2">
      <c r="A279" s="9">
        <v>35111</v>
      </c>
      <c r="B279" s="2" t="s">
        <v>3030</v>
      </c>
    </row>
    <row r="280" spans="1:2">
      <c r="A280" s="11">
        <v>35137</v>
      </c>
      <c r="B280" s="12" t="s">
        <v>3030</v>
      </c>
    </row>
    <row r="281" spans="1:2">
      <c r="A281" s="9">
        <v>35366</v>
      </c>
      <c r="B281" s="2" t="s">
        <v>3030</v>
      </c>
    </row>
    <row r="282" spans="1:2">
      <c r="A282" s="11">
        <v>35492</v>
      </c>
      <c r="B282" s="12" t="s">
        <v>3030</v>
      </c>
    </row>
    <row r="283" spans="1:2">
      <c r="A283" s="9">
        <v>35554</v>
      </c>
      <c r="B283" s="2" t="s">
        <v>3030</v>
      </c>
    </row>
    <row r="284" spans="1:2">
      <c r="A284" s="11">
        <v>35588</v>
      </c>
      <c r="B284" s="12" t="s">
        <v>3030</v>
      </c>
    </row>
    <row r="285" spans="1:2">
      <c r="A285" s="9">
        <v>35687</v>
      </c>
      <c r="B285" s="2" t="s">
        <v>3030</v>
      </c>
    </row>
    <row r="286" spans="1:2">
      <c r="A286" s="11">
        <v>35744</v>
      </c>
      <c r="B286" s="12" t="s">
        <v>3030</v>
      </c>
    </row>
    <row r="287" spans="1:2">
      <c r="A287" s="9">
        <v>35877</v>
      </c>
      <c r="B287" s="2" t="s">
        <v>3030</v>
      </c>
    </row>
    <row r="288" spans="1:2">
      <c r="A288" s="11">
        <v>35910</v>
      </c>
      <c r="B288" s="12" t="s">
        <v>3030</v>
      </c>
    </row>
    <row r="289" spans="1:2">
      <c r="A289" s="9">
        <v>35936</v>
      </c>
      <c r="B289" s="2" t="s">
        <v>3030</v>
      </c>
    </row>
    <row r="290" spans="1:2">
      <c r="A290" s="11">
        <v>36038</v>
      </c>
      <c r="B290" s="12" t="s">
        <v>3030</v>
      </c>
    </row>
    <row r="291" spans="1:2">
      <c r="A291" s="9">
        <v>36067</v>
      </c>
      <c r="B291" s="2" t="s">
        <v>3030</v>
      </c>
    </row>
    <row r="292" spans="1:2">
      <c r="A292" s="11">
        <v>36160</v>
      </c>
      <c r="B292" s="12" t="s">
        <v>3030</v>
      </c>
    </row>
    <row r="293" spans="1:2">
      <c r="A293" s="9">
        <v>36262</v>
      </c>
      <c r="B293" s="2" t="s">
        <v>3030</v>
      </c>
    </row>
    <row r="294" spans="1:2">
      <c r="A294" s="11">
        <v>36449</v>
      </c>
      <c r="B294" s="12" t="s">
        <v>3030</v>
      </c>
    </row>
    <row r="295" spans="1:2">
      <c r="A295" s="9">
        <v>36609</v>
      </c>
      <c r="B295" s="2" t="s">
        <v>3030</v>
      </c>
    </row>
    <row r="296" spans="1:2">
      <c r="A296" s="11">
        <v>36676</v>
      </c>
      <c r="B296" s="12" t="s">
        <v>3030</v>
      </c>
    </row>
    <row r="297" spans="1:2">
      <c r="A297" s="9">
        <v>36679</v>
      </c>
      <c r="B297" s="2" t="s">
        <v>3030</v>
      </c>
    </row>
    <row r="298" spans="1:2">
      <c r="A298" s="11">
        <v>36705</v>
      </c>
      <c r="B298" s="12" t="s">
        <v>3030</v>
      </c>
    </row>
    <row r="299" spans="1:2">
      <c r="A299" s="9">
        <v>36707</v>
      </c>
      <c r="B299" s="2" t="s">
        <v>3030</v>
      </c>
    </row>
    <row r="300" spans="1:2">
      <c r="A300" s="11">
        <v>36743</v>
      </c>
      <c r="B300" s="12" t="s">
        <v>3030</v>
      </c>
    </row>
    <row r="301" spans="1:2">
      <c r="A301" s="9">
        <v>36772</v>
      </c>
      <c r="B301" s="2" t="s">
        <v>3030</v>
      </c>
    </row>
    <row r="302" spans="1:2">
      <c r="A302" s="11">
        <v>36773</v>
      </c>
      <c r="B302" s="12" t="s">
        <v>3030</v>
      </c>
    </row>
    <row r="303" spans="1:2">
      <c r="A303" s="9">
        <v>36932</v>
      </c>
      <c r="B303" s="2" t="s">
        <v>3030</v>
      </c>
    </row>
    <row r="304" spans="1:2">
      <c r="A304" s="11">
        <v>36934</v>
      </c>
      <c r="B304" s="12" t="s">
        <v>3030</v>
      </c>
    </row>
    <row r="305" spans="1:2">
      <c r="A305" s="9">
        <v>36992</v>
      </c>
      <c r="B305" s="2" t="s">
        <v>3030</v>
      </c>
    </row>
    <row r="306" spans="1:2">
      <c r="A306" s="11">
        <v>36994</v>
      </c>
      <c r="B306" s="12" t="s">
        <v>3030</v>
      </c>
    </row>
    <row r="307" spans="1:2">
      <c r="A307" s="9">
        <v>36998</v>
      </c>
      <c r="B307" s="2" t="s">
        <v>3030</v>
      </c>
    </row>
    <row r="308" spans="1:2">
      <c r="A308" s="11">
        <v>36999</v>
      </c>
      <c r="B308" s="12" t="s">
        <v>3030</v>
      </c>
    </row>
    <row r="309" spans="1:2">
      <c r="A309" s="9">
        <v>37250</v>
      </c>
      <c r="B309" s="2" t="s">
        <v>3030</v>
      </c>
    </row>
    <row r="310" spans="1:2">
      <c r="A310" s="11">
        <v>37380</v>
      </c>
      <c r="B310" s="12" t="s">
        <v>3030</v>
      </c>
    </row>
    <row r="311" spans="1:2">
      <c r="A311" s="9">
        <v>37414</v>
      </c>
      <c r="B311" s="2" t="s">
        <v>3030</v>
      </c>
    </row>
    <row r="312" spans="1:2">
      <c r="A312" s="11">
        <v>37572</v>
      </c>
      <c r="B312" s="12" t="s">
        <v>3030</v>
      </c>
    </row>
    <row r="313" spans="1:2">
      <c r="A313" s="9">
        <v>37760</v>
      </c>
      <c r="B313" s="2" t="s">
        <v>3030</v>
      </c>
    </row>
    <row r="314" spans="1:2">
      <c r="A314" s="11">
        <v>37860</v>
      </c>
      <c r="B314" s="12" t="s">
        <v>3030</v>
      </c>
    </row>
    <row r="315" spans="1:2">
      <c r="A315" s="9">
        <v>37862</v>
      </c>
      <c r="B315" s="2" t="s">
        <v>3030</v>
      </c>
    </row>
    <row r="316" spans="1:2">
      <c r="A316" s="11">
        <v>37924</v>
      </c>
      <c r="B316" s="12" t="s">
        <v>3030</v>
      </c>
    </row>
    <row r="317" spans="1:2">
      <c r="A317" s="9">
        <v>38050</v>
      </c>
      <c r="B317" s="2" t="s">
        <v>3030</v>
      </c>
    </row>
    <row r="318" spans="1:2">
      <c r="A318" s="11">
        <v>38210</v>
      </c>
      <c r="B318" s="12" t="s">
        <v>3030</v>
      </c>
    </row>
    <row r="319" spans="1:2">
      <c r="A319" s="9">
        <v>38240</v>
      </c>
      <c r="B319" s="2" t="s">
        <v>3030</v>
      </c>
    </row>
    <row r="320" spans="1:2">
      <c r="A320" s="11">
        <v>38272</v>
      </c>
      <c r="B320" s="12" t="s">
        <v>3030</v>
      </c>
    </row>
    <row r="321" spans="1:2">
      <c r="A321" s="9">
        <v>38400</v>
      </c>
      <c r="B321" s="2" t="s">
        <v>3030</v>
      </c>
    </row>
    <row r="322" spans="1:2">
      <c r="A322" s="11">
        <v>38530</v>
      </c>
      <c r="B322" s="12" t="s">
        <v>3030</v>
      </c>
    </row>
    <row r="323" spans="1:2">
      <c r="A323" s="9">
        <v>38596</v>
      </c>
      <c r="B323" s="2" t="s">
        <v>3030</v>
      </c>
    </row>
    <row r="324" spans="1:2">
      <c r="A324" s="11">
        <v>38661</v>
      </c>
      <c r="B324" s="12" t="s">
        <v>3030</v>
      </c>
    </row>
    <row r="325" spans="1:2">
      <c r="A325" s="9">
        <v>38787</v>
      </c>
      <c r="B325" s="2" t="s">
        <v>3030</v>
      </c>
    </row>
    <row r="326" spans="1:2">
      <c r="A326" s="11">
        <v>39043</v>
      </c>
      <c r="B326" s="12" t="s">
        <v>3030</v>
      </c>
    </row>
    <row r="327" spans="1:2">
      <c r="A327" s="9">
        <v>39075</v>
      </c>
      <c r="B327" s="2" t="s">
        <v>3030</v>
      </c>
    </row>
    <row r="328" spans="1:2">
      <c r="A328" s="11">
        <v>39169</v>
      </c>
      <c r="B328" s="12" t="s">
        <v>3030</v>
      </c>
    </row>
    <row r="329" spans="1:2">
      <c r="A329" s="9">
        <v>39333</v>
      </c>
      <c r="B329" s="2" t="s">
        <v>3030</v>
      </c>
    </row>
    <row r="330" spans="1:2">
      <c r="A330" s="11">
        <v>39490</v>
      </c>
      <c r="B330" s="12" t="s">
        <v>3030</v>
      </c>
    </row>
    <row r="331" spans="1:2">
      <c r="A331" s="9">
        <v>39555</v>
      </c>
      <c r="B331" s="2" t="s">
        <v>3030</v>
      </c>
    </row>
    <row r="332" spans="1:2">
      <c r="A332" s="11">
        <v>39619</v>
      </c>
      <c r="B332" s="12" t="s">
        <v>3030</v>
      </c>
    </row>
    <row r="333" spans="1:2">
      <c r="A333" s="9">
        <v>39872</v>
      </c>
      <c r="B333" s="2" t="s">
        <v>3030</v>
      </c>
    </row>
    <row r="334" spans="1:2">
      <c r="A334" s="11">
        <v>39904</v>
      </c>
      <c r="B334" s="12" t="s">
        <v>3030</v>
      </c>
    </row>
    <row r="335" spans="1:2">
      <c r="A335" s="9">
        <v>39943</v>
      </c>
      <c r="B335" s="2" t="s">
        <v>3030</v>
      </c>
    </row>
    <row r="336" spans="1:2">
      <c r="A336" s="11">
        <v>40097</v>
      </c>
      <c r="B336" s="12" t="s">
        <v>3030</v>
      </c>
    </row>
    <row r="337" spans="1:2">
      <c r="A337" s="9">
        <v>40132</v>
      </c>
      <c r="B337" s="2" t="s">
        <v>3030</v>
      </c>
    </row>
    <row r="338" spans="1:2">
      <c r="A338" s="11">
        <v>40134</v>
      </c>
      <c r="B338" s="12" t="s">
        <v>3030</v>
      </c>
    </row>
    <row r="339" spans="1:2">
      <c r="A339" s="9">
        <v>40160</v>
      </c>
      <c r="B339" s="2" t="s">
        <v>3030</v>
      </c>
    </row>
    <row r="340" spans="1:2">
      <c r="A340" s="11">
        <v>40354</v>
      </c>
      <c r="B340" s="12" t="s">
        <v>3030</v>
      </c>
    </row>
    <row r="341" spans="1:2">
      <c r="A341" s="9">
        <v>40802</v>
      </c>
      <c r="B341" s="2" t="s">
        <v>3030</v>
      </c>
    </row>
    <row r="342" spans="1:2">
      <c r="A342" s="11">
        <v>40806</v>
      </c>
      <c r="B342" s="12" t="s">
        <v>3030</v>
      </c>
    </row>
    <row r="343" spans="1:2">
      <c r="A343" s="9">
        <v>41059</v>
      </c>
      <c r="B343" s="2" t="s">
        <v>3030</v>
      </c>
    </row>
    <row r="344" spans="1:2">
      <c r="A344" s="11">
        <v>41120</v>
      </c>
      <c r="B344" s="12" t="s">
        <v>3030</v>
      </c>
    </row>
    <row r="345" spans="1:2">
      <c r="A345" s="9">
        <v>41186</v>
      </c>
      <c r="B345" s="2" t="s">
        <v>3030</v>
      </c>
    </row>
    <row r="346" spans="1:2">
      <c r="A346" s="11">
        <v>41216</v>
      </c>
      <c r="B346" s="12" t="s">
        <v>3030</v>
      </c>
    </row>
    <row r="347" spans="1:2">
      <c r="A347" s="9">
        <v>41508</v>
      </c>
      <c r="B347" s="2" t="s">
        <v>3030</v>
      </c>
    </row>
    <row r="348" spans="1:2">
      <c r="A348" s="11">
        <v>41760</v>
      </c>
      <c r="B348" s="12" t="s">
        <v>3030</v>
      </c>
    </row>
    <row r="349" spans="1:2">
      <c r="A349" s="9">
        <v>41861</v>
      </c>
      <c r="B349" s="2" t="s">
        <v>3030</v>
      </c>
    </row>
    <row r="350" spans="1:2">
      <c r="A350" s="11">
        <v>42342</v>
      </c>
      <c r="B350" s="12" t="s">
        <v>3030</v>
      </c>
    </row>
    <row r="351" spans="1:2">
      <c r="A351" s="9">
        <v>42375</v>
      </c>
      <c r="B351" s="2" t="s">
        <v>3030</v>
      </c>
    </row>
    <row r="352" spans="1:2">
      <c r="A352" s="11">
        <v>42436</v>
      </c>
      <c r="B352" s="12" t="s">
        <v>3030</v>
      </c>
    </row>
    <row r="353" spans="1:2">
      <c r="A353" s="9">
        <v>42563</v>
      </c>
      <c r="B353" s="2" t="s">
        <v>3030</v>
      </c>
    </row>
    <row r="354" spans="1:2">
      <c r="A354" s="11">
        <v>42628</v>
      </c>
      <c r="B354" s="12" t="s">
        <v>3030</v>
      </c>
    </row>
    <row r="355" spans="1:2">
      <c r="A355" s="9">
        <v>42788</v>
      </c>
      <c r="B355" s="2" t="s">
        <v>3030</v>
      </c>
    </row>
    <row r="356" spans="1:2">
      <c r="A356" s="11">
        <v>42823</v>
      </c>
      <c r="B356" s="12" t="s">
        <v>3030</v>
      </c>
    </row>
    <row r="357" spans="1:2">
      <c r="A357" s="9">
        <v>42850</v>
      </c>
      <c r="B357" s="2" t="s">
        <v>3030</v>
      </c>
    </row>
    <row r="358" spans="1:2">
      <c r="A358" s="11">
        <v>42912</v>
      </c>
      <c r="B358" s="12" t="s">
        <v>3030</v>
      </c>
    </row>
    <row r="359" spans="1:2">
      <c r="A359" s="9">
        <v>42945</v>
      </c>
      <c r="B359" s="2" t="s">
        <v>3030</v>
      </c>
    </row>
    <row r="360" spans="1:2">
      <c r="A360" s="11">
        <v>43138</v>
      </c>
      <c r="B360" s="12" t="s">
        <v>3030</v>
      </c>
    </row>
    <row r="361" spans="1:2">
      <c r="A361" s="9">
        <v>43140</v>
      </c>
      <c r="B361" s="2" t="s">
        <v>3030</v>
      </c>
    </row>
    <row r="362" spans="1:2">
      <c r="A362" s="11">
        <v>43203</v>
      </c>
      <c r="B362" s="12" t="s">
        <v>3030</v>
      </c>
    </row>
    <row r="363" spans="1:2">
      <c r="A363" s="9">
        <v>43269</v>
      </c>
      <c r="B363" s="2" t="s">
        <v>3030</v>
      </c>
    </row>
    <row r="364" spans="1:2">
      <c r="A364" s="11">
        <v>43488</v>
      </c>
      <c r="B364" s="12" t="s">
        <v>3030</v>
      </c>
    </row>
    <row r="365" spans="1:2">
      <c r="A365" s="9">
        <v>43494</v>
      </c>
      <c r="B365" s="2" t="s">
        <v>3030</v>
      </c>
    </row>
    <row r="366" spans="1:2">
      <c r="A366" s="11">
        <v>43585</v>
      </c>
      <c r="B366" s="12" t="s">
        <v>3030</v>
      </c>
    </row>
    <row r="367" spans="1:2">
      <c r="A367" s="9">
        <v>43713</v>
      </c>
      <c r="B367" s="2" t="s">
        <v>3030</v>
      </c>
    </row>
    <row r="368" spans="1:2">
      <c r="A368" s="11">
        <v>44098</v>
      </c>
      <c r="B368" s="12" t="s">
        <v>3030</v>
      </c>
    </row>
    <row r="369" spans="1:2">
      <c r="A369" s="9">
        <v>44292</v>
      </c>
      <c r="B369" s="2" t="s">
        <v>3030</v>
      </c>
    </row>
    <row r="370" spans="1:2">
      <c r="A370" s="11">
        <v>44486</v>
      </c>
      <c r="B370" s="12" t="s">
        <v>3030</v>
      </c>
    </row>
    <row r="371" spans="1:2">
      <c r="A371" s="9">
        <v>44579</v>
      </c>
      <c r="B371" s="2" t="s">
        <v>3030</v>
      </c>
    </row>
    <row r="372" spans="1:2">
      <c r="A372" s="11">
        <v>44583</v>
      </c>
      <c r="B372" s="12" t="s">
        <v>3030</v>
      </c>
    </row>
    <row r="373" spans="1:2">
      <c r="A373" s="9">
        <v>44869</v>
      </c>
      <c r="B373" s="2" t="s">
        <v>3030</v>
      </c>
    </row>
    <row r="374" spans="1:2">
      <c r="A374" s="11">
        <v>44962</v>
      </c>
      <c r="B374" s="12" t="s">
        <v>3030</v>
      </c>
    </row>
    <row r="375" spans="1:2">
      <c r="A375" s="9">
        <v>45127</v>
      </c>
      <c r="B375" s="2" t="s">
        <v>3030</v>
      </c>
    </row>
    <row r="376" spans="1:2">
      <c r="A376" s="11">
        <v>45605</v>
      </c>
      <c r="B376" s="12" t="s">
        <v>3030</v>
      </c>
    </row>
    <row r="377" spans="1:2">
      <c r="A377" s="9">
        <v>45632</v>
      </c>
      <c r="B377" s="2" t="s">
        <v>3030</v>
      </c>
    </row>
    <row r="378" spans="1:2">
      <c r="A378" s="11">
        <v>45698</v>
      </c>
      <c r="B378" s="12" t="s">
        <v>3030</v>
      </c>
    </row>
    <row r="379" spans="1:2">
      <c r="A379" s="9">
        <v>45767</v>
      </c>
      <c r="B379" s="2" t="s">
        <v>3030</v>
      </c>
    </row>
    <row r="380" spans="1:2">
      <c r="A380" s="11">
        <v>45794</v>
      </c>
      <c r="B380" s="12" t="s">
        <v>3030</v>
      </c>
    </row>
    <row r="381" spans="1:2">
      <c r="A381" s="9">
        <v>45863</v>
      </c>
      <c r="B381" s="2" t="s">
        <v>3030</v>
      </c>
    </row>
    <row r="382" spans="1:2">
      <c r="A382" s="11">
        <v>46052</v>
      </c>
      <c r="B382" s="12" t="s">
        <v>3030</v>
      </c>
    </row>
    <row r="383" spans="1:2">
      <c r="A383" s="9">
        <v>46276</v>
      </c>
      <c r="B383" s="2" t="s">
        <v>3030</v>
      </c>
    </row>
    <row r="384" spans="1:2">
      <c r="A384" s="11">
        <v>46311</v>
      </c>
      <c r="B384" s="12" t="s">
        <v>3030</v>
      </c>
    </row>
    <row r="385" spans="1:2">
      <c r="A385" s="9">
        <v>46341</v>
      </c>
      <c r="B385" s="2" t="s">
        <v>3030</v>
      </c>
    </row>
    <row r="386" spans="1:2">
      <c r="A386" s="11">
        <v>46375</v>
      </c>
      <c r="B386" s="12" t="s">
        <v>3030</v>
      </c>
    </row>
    <row r="387" spans="1:2">
      <c r="A387" s="9">
        <v>46497</v>
      </c>
      <c r="B387" s="2" t="s">
        <v>3030</v>
      </c>
    </row>
    <row r="388" spans="1:2">
      <c r="A388" s="11">
        <v>46662</v>
      </c>
      <c r="B388" s="12" t="s">
        <v>3030</v>
      </c>
    </row>
    <row r="389" spans="1:2">
      <c r="A389" s="9">
        <v>46852</v>
      </c>
      <c r="B389" s="2" t="s">
        <v>3030</v>
      </c>
    </row>
    <row r="390" spans="1:2">
      <c r="A390" s="11">
        <v>47078</v>
      </c>
      <c r="B390" s="12" t="s">
        <v>3030</v>
      </c>
    </row>
    <row r="391" spans="1:2">
      <c r="A391" s="9">
        <v>47079</v>
      </c>
      <c r="B391" s="2" t="s">
        <v>3030</v>
      </c>
    </row>
    <row r="392" spans="1:2">
      <c r="A392" s="11">
        <v>47109</v>
      </c>
      <c r="B392" s="12" t="s">
        <v>3030</v>
      </c>
    </row>
    <row r="393" spans="1:2">
      <c r="A393" s="9">
        <v>47138</v>
      </c>
      <c r="B393" s="2" t="s">
        <v>3030</v>
      </c>
    </row>
    <row r="394" spans="1:2">
      <c r="A394" s="11">
        <v>47174</v>
      </c>
      <c r="B394" s="12" t="s">
        <v>3030</v>
      </c>
    </row>
    <row r="395" spans="1:2">
      <c r="A395" s="9">
        <v>47265</v>
      </c>
      <c r="B395" s="2" t="s">
        <v>3030</v>
      </c>
    </row>
    <row r="396" spans="1:2">
      <c r="A396" s="11">
        <v>47271</v>
      </c>
      <c r="B396" s="12" t="s">
        <v>3030</v>
      </c>
    </row>
    <row r="397" spans="1:2">
      <c r="A397" s="9">
        <v>47457</v>
      </c>
      <c r="B397" s="2" t="s">
        <v>3030</v>
      </c>
    </row>
    <row r="398" spans="1:2">
      <c r="A398" s="11">
        <v>47494</v>
      </c>
      <c r="B398" s="12" t="s">
        <v>3030</v>
      </c>
    </row>
    <row r="399" spans="1:2">
      <c r="A399" s="9">
        <v>47620</v>
      </c>
      <c r="B399" s="2" t="s">
        <v>3030</v>
      </c>
    </row>
    <row r="400" spans="1:2">
      <c r="A400" s="11">
        <v>47621</v>
      </c>
      <c r="B400" s="12" t="s">
        <v>3030</v>
      </c>
    </row>
    <row r="401" spans="1:2">
      <c r="A401" s="9">
        <v>47813</v>
      </c>
      <c r="B401" s="2" t="s">
        <v>3030</v>
      </c>
    </row>
    <row r="402" spans="1:2">
      <c r="A402" s="11">
        <v>47876</v>
      </c>
      <c r="B402" s="12" t="s">
        <v>3030</v>
      </c>
    </row>
    <row r="403" spans="1:2">
      <c r="A403" s="9">
        <v>47910</v>
      </c>
      <c r="B403" s="2" t="s">
        <v>3030</v>
      </c>
    </row>
    <row r="404" spans="1:2">
      <c r="A404" s="11">
        <v>48293</v>
      </c>
      <c r="B404" s="12" t="s">
        <v>3030</v>
      </c>
    </row>
    <row r="405" spans="1:2">
      <c r="A405" s="9">
        <v>48295</v>
      </c>
      <c r="B405" s="2" t="s">
        <v>3030</v>
      </c>
    </row>
    <row r="406" spans="1:2">
      <c r="A406" s="11">
        <v>48321</v>
      </c>
      <c r="B406" s="12" t="s">
        <v>3030</v>
      </c>
    </row>
    <row r="407" spans="1:2">
      <c r="A407" s="9">
        <v>48353</v>
      </c>
      <c r="B407" s="2" t="s">
        <v>3030</v>
      </c>
    </row>
    <row r="408" spans="1:2">
      <c r="A408" s="11">
        <v>48391</v>
      </c>
      <c r="B408" s="12" t="s">
        <v>3030</v>
      </c>
    </row>
    <row r="409" spans="1:2">
      <c r="A409" s="9">
        <v>48448</v>
      </c>
      <c r="B409" s="2" t="s">
        <v>3030</v>
      </c>
    </row>
    <row r="410" spans="1:2">
      <c r="A410" s="11">
        <v>48486</v>
      </c>
      <c r="B410" s="12" t="s">
        <v>3030</v>
      </c>
    </row>
    <row r="411" spans="1:2">
      <c r="A411" s="9">
        <v>48487</v>
      </c>
      <c r="B411" s="2" t="s">
        <v>3030</v>
      </c>
    </row>
    <row r="412" spans="1:2">
      <c r="A412" s="11">
        <v>48615</v>
      </c>
      <c r="B412" s="12" t="s">
        <v>3030</v>
      </c>
    </row>
    <row r="413" spans="1:2">
      <c r="A413" s="9">
        <v>48710</v>
      </c>
      <c r="B413" s="2" t="s">
        <v>3030</v>
      </c>
    </row>
    <row r="414" spans="1:2">
      <c r="A414" s="11">
        <v>48773</v>
      </c>
      <c r="B414" s="12" t="s">
        <v>3030</v>
      </c>
    </row>
    <row r="415" spans="1:2">
      <c r="A415" s="9">
        <v>48775</v>
      </c>
      <c r="B415" s="2" t="s">
        <v>3030</v>
      </c>
    </row>
    <row r="416" spans="1:2">
      <c r="A416" s="11">
        <v>48931</v>
      </c>
      <c r="B416" s="12" t="s">
        <v>3030</v>
      </c>
    </row>
    <row r="417" spans="1:2">
      <c r="A417" s="9">
        <v>49026</v>
      </c>
      <c r="B417" s="2" t="s">
        <v>3030</v>
      </c>
    </row>
    <row r="418" spans="1:2">
      <c r="A418" s="11">
        <v>49027</v>
      </c>
      <c r="B418" s="12" t="s">
        <v>3030</v>
      </c>
    </row>
    <row r="419" spans="1:2">
      <c r="A419" s="9">
        <v>49123</v>
      </c>
      <c r="B419" s="2" t="s">
        <v>3030</v>
      </c>
    </row>
    <row r="420" spans="1:2">
      <c r="A420" s="11">
        <v>49255</v>
      </c>
      <c r="B420" s="12" t="s">
        <v>3030</v>
      </c>
    </row>
    <row r="421" spans="1:2">
      <c r="A421" s="9">
        <v>49349</v>
      </c>
      <c r="B421" s="2" t="s">
        <v>3030</v>
      </c>
    </row>
    <row r="422" spans="1:2">
      <c r="A422" s="11">
        <v>49412</v>
      </c>
      <c r="B422" s="12" t="s">
        <v>3030</v>
      </c>
    </row>
    <row r="423" spans="1:2">
      <c r="A423" s="9">
        <v>49510</v>
      </c>
      <c r="B423" s="2" t="s">
        <v>3030</v>
      </c>
    </row>
    <row r="424" spans="1:2">
      <c r="A424" s="11">
        <v>49668</v>
      </c>
      <c r="B424" s="12" t="s">
        <v>3030</v>
      </c>
    </row>
    <row r="425" spans="1:2">
      <c r="A425" s="9">
        <v>49762</v>
      </c>
      <c r="B425" s="2" t="s">
        <v>3030</v>
      </c>
    </row>
    <row r="426" spans="1:2">
      <c r="A426" s="11">
        <v>49797</v>
      </c>
      <c r="B426" s="12" t="s">
        <v>3030</v>
      </c>
    </row>
    <row r="427" spans="1:2">
      <c r="A427" s="9">
        <v>49830</v>
      </c>
      <c r="B427" s="2" t="s">
        <v>3030</v>
      </c>
    </row>
    <row r="428" spans="1:2">
      <c r="A428" s="11">
        <v>49924</v>
      </c>
      <c r="B428" s="12" t="s">
        <v>3030</v>
      </c>
    </row>
    <row r="429" spans="1:2">
      <c r="A429" s="9">
        <v>49988</v>
      </c>
      <c r="B429" s="2" t="s">
        <v>3030</v>
      </c>
    </row>
    <row r="430" spans="1:2">
      <c r="A430" s="11">
        <v>50048</v>
      </c>
      <c r="B430" s="12" t="s">
        <v>3030</v>
      </c>
    </row>
    <row r="431" spans="1:2">
      <c r="A431" s="9">
        <v>50081</v>
      </c>
      <c r="B431" s="2" t="s">
        <v>3030</v>
      </c>
    </row>
    <row r="432" spans="1:2">
      <c r="A432" s="11">
        <v>50083</v>
      </c>
      <c r="B432" s="12" t="s">
        <v>3030</v>
      </c>
    </row>
    <row r="433" spans="1:2">
      <c r="A433" s="9">
        <v>50087</v>
      </c>
      <c r="B433" s="2" t="s">
        <v>3030</v>
      </c>
    </row>
    <row r="434" spans="1:2">
      <c r="A434" s="11">
        <v>50147</v>
      </c>
      <c r="B434" s="12" t="s">
        <v>3030</v>
      </c>
    </row>
    <row r="435" spans="1:2">
      <c r="A435" s="9">
        <v>50246</v>
      </c>
      <c r="B435" s="2" t="s">
        <v>3030</v>
      </c>
    </row>
    <row r="436" spans="1:2">
      <c r="A436" s="11">
        <v>50307</v>
      </c>
      <c r="B436" s="12" t="s">
        <v>3030</v>
      </c>
    </row>
    <row r="437" spans="1:2">
      <c r="A437" s="9">
        <v>50374</v>
      </c>
      <c r="B437" s="2" t="s">
        <v>3030</v>
      </c>
    </row>
    <row r="438" spans="1:2">
      <c r="A438" s="11">
        <v>50432</v>
      </c>
      <c r="B438" s="12" t="s">
        <v>3030</v>
      </c>
    </row>
    <row r="439" spans="1:2">
      <c r="A439" s="9">
        <v>50501</v>
      </c>
      <c r="B439" s="2" t="s">
        <v>3030</v>
      </c>
    </row>
    <row r="440" spans="1:2">
      <c r="A440" s="11">
        <v>50564</v>
      </c>
      <c r="B440" s="12" t="s">
        <v>3030</v>
      </c>
    </row>
    <row r="441" spans="1:2">
      <c r="A441" s="9">
        <v>50566</v>
      </c>
      <c r="B441" s="2" t="s">
        <v>3030</v>
      </c>
    </row>
    <row r="442" spans="1:2">
      <c r="A442" s="11">
        <v>50663</v>
      </c>
      <c r="B442" s="12" t="s">
        <v>3030</v>
      </c>
    </row>
    <row r="443" spans="1:2">
      <c r="A443" s="9">
        <v>50721</v>
      </c>
      <c r="B443" s="2" t="s">
        <v>3030</v>
      </c>
    </row>
    <row r="444" spans="1:2">
      <c r="A444" s="11">
        <v>50789</v>
      </c>
      <c r="B444" s="12" t="s">
        <v>3030</v>
      </c>
    </row>
    <row r="445" spans="1:2">
      <c r="A445" s="9">
        <v>50818</v>
      </c>
      <c r="B445" s="2" t="s">
        <v>3030</v>
      </c>
    </row>
    <row r="446" spans="1:2">
      <c r="A446" s="11">
        <v>50823</v>
      </c>
      <c r="B446" s="12" t="s">
        <v>3030</v>
      </c>
    </row>
    <row r="447" spans="1:2">
      <c r="A447" s="9">
        <v>50850</v>
      </c>
      <c r="B447" s="2" t="s">
        <v>3030</v>
      </c>
    </row>
    <row r="448" spans="1:2">
      <c r="A448" s="11">
        <v>50914</v>
      </c>
      <c r="B448" s="12" t="s">
        <v>3030</v>
      </c>
    </row>
    <row r="449" spans="1:2">
      <c r="A449" s="9">
        <v>51075</v>
      </c>
      <c r="B449" s="2" t="s">
        <v>3030</v>
      </c>
    </row>
    <row r="450" spans="1:2">
      <c r="A450" s="11">
        <v>51239</v>
      </c>
      <c r="B450" s="12" t="s">
        <v>3030</v>
      </c>
    </row>
    <row r="451" spans="1:2">
      <c r="A451" s="9">
        <v>51271</v>
      </c>
      <c r="B451" s="2" t="s">
        <v>3030</v>
      </c>
    </row>
    <row r="452" spans="1:2">
      <c r="A452" s="11">
        <v>51302</v>
      </c>
      <c r="B452" s="12" t="s">
        <v>3030</v>
      </c>
    </row>
    <row r="453" spans="1:2">
      <c r="A453" s="9">
        <v>51553</v>
      </c>
      <c r="B453" s="2" t="s">
        <v>3030</v>
      </c>
    </row>
    <row r="454" spans="1:2">
      <c r="A454" s="11">
        <v>51554</v>
      </c>
      <c r="B454" s="12" t="s">
        <v>3030</v>
      </c>
    </row>
    <row r="455" spans="1:2">
      <c r="A455" s="9">
        <v>51559</v>
      </c>
      <c r="B455" s="2" t="s">
        <v>3030</v>
      </c>
    </row>
    <row r="456" spans="1:2">
      <c r="A456" s="11">
        <v>51876</v>
      </c>
      <c r="B456" s="12" t="s">
        <v>3030</v>
      </c>
    </row>
    <row r="457" spans="1:2">
      <c r="A457" s="9">
        <v>51879</v>
      </c>
      <c r="B457" s="2" t="s">
        <v>3030</v>
      </c>
    </row>
    <row r="458" spans="1:2">
      <c r="A458" s="11">
        <v>51940</v>
      </c>
      <c r="B458" s="12" t="s">
        <v>3030</v>
      </c>
    </row>
    <row r="459" spans="1:2">
      <c r="A459" s="9">
        <v>52035</v>
      </c>
      <c r="B459" s="2" t="s">
        <v>3030</v>
      </c>
    </row>
    <row r="460" spans="1:2">
      <c r="A460" s="11">
        <v>52068</v>
      </c>
      <c r="B460" s="12" t="s">
        <v>3030</v>
      </c>
    </row>
    <row r="461" spans="1:2">
      <c r="A461" s="9">
        <v>52258</v>
      </c>
      <c r="B461" s="2" t="s">
        <v>3030</v>
      </c>
    </row>
    <row r="462" spans="1:2">
      <c r="A462" s="11">
        <v>52288</v>
      </c>
      <c r="B462" s="12" t="s">
        <v>3030</v>
      </c>
    </row>
    <row r="463" spans="1:2">
      <c r="A463" s="9">
        <v>52327</v>
      </c>
      <c r="B463" s="2" t="s">
        <v>3030</v>
      </c>
    </row>
    <row r="464" spans="1:2">
      <c r="A464" s="11">
        <v>52518</v>
      </c>
      <c r="B464" s="12" t="s">
        <v>3030</v>
      </c>
    </row>
    <row r="465" spans="1:2">
      <c r="A465" s="9">
        <v>52608</v>
      </c>
      <c r="B465" s="2" t="s">
        <v>3030</v>
      </c>
    </row>
    <row r="466" spans="1:2">
      <c r="A466" s="11">
        <v>52611</v>
      </c>
      <c r="B466" s="12" t="s">
        <v>3030</v>
      </c>
    </row>
    <row r="467" spans="1:2">
      <c r="A467" s="9">
        <v>52678</v>
      </c>
      <c r="B467" s="2" t="s">
        <v>3030</v>
      </c>
    </row>
    <row r="468" spans="1:2">
      <c r="A468" s="11">
        <v>52805</v>
      </c>
      <c r="B468" s="12" t="s">
        <v>3030</v>
      </c>
    </row>
    <row r="469" spans="1:2">
      <c r="A469" s="9">
        <v>53285</v>
      </c>
      <c r="B469" s="2" t="s">
        <v>3030</v>
      </c>
    </row>
    <row r="470" spans="1:2">
      <c r="A470" s="11">
        <v>53536</v>
      </c>
      <c r="B470" s="12" t="s">
        <v>3030</v>
      </c>
    </row>
    <row r="471" spans="1:2">
      <c r="A471" s="9">
        <v>53600</v>
      </c>
      <c r="B471" s="2" t="s">
        <v>3030</v>
      </c>
    </row>
    <row r="472" spans="1:2">
      <c r="A472" s="11">
        <v>53767</v>
      </c>
      <c r="B472" s="12" t="s">
        <v>3030</v>
      </c>
    </row>
    <row r="473" spans="1:2">
      <c r="A473" s="9">
        <v>54086</v>
      </c>
      <c r="B473" s="2" t="s">
        <v>3030</v>
      </c>
    </row>
    <row r="474" spans="1:2">
      <c r="A474" s="11">
        <v>54119</v>
      </c>
      <c r="B474" s="12" t="s">
        <v>3030</v>
      </c>
    </row>
    <row r="475" spans="1:2">
      <c r="A475" s="9">
        <v>54151</v>
      </c>
      <c r="B475" s="2" t="s">
        <v>3030</v>
      </c>
    </row>
    <row r="476" spans="1:2">
      <c r="A476" s="11">
        <v>54215</v>
      </c>
      <c r="B476" s="12" t="s">
        <v>3030</v>
      </c>
    </row>
    <row r="477" spans="1:2">
      <c r="A477" s="9">
        <v>54243</v>
      </c>
      <c r="B477" s="2" t="s">
        <v>3030</v>
      </c>
    </row>
    <row r="478" spans="1:2">
      <c r="A478" s="11">
        <v>54245</v>
      </c>
      <c r="B478" s="12" t="s">
        <v>3030</v>
      </c>
    </row>
    <row r="479" spans="1:2">
      <c r="A479" s="9">
        <v>54339</v>
      </c>
      <c r="B479" s="2" t="s">
        <v>3030</v>
      </c>
    </row>
    <row r="480" spans="1:2">
      <c r="A480" s="11">
        <v>54368</v>
      </c>
      <c r="B480" s="12" t="s">
        <v>3030</v>
      </c>
    </row>
    <row r="481" spans="1:2">
      <c r="A481" s="9">
        <v>54371</v>
      </c>
      <c r="B481" s="2" t="s">
        <v>3030</v>
      </c>
    </row>
    <row r="482" spans="1:2">
      <c r="A482" s="11">
        <v>54563</v>
      </c>
      <c r="B482" s="12" t="s">
        <v>3030</v>
      </c>
    </row>
    <row r="483" spans="1:2">
      <c r="A483" s="9">
        <v>54595</v>
      </c>
      <c r="B483" s="2" t="s">
        <v>3030</v>
      </c>
    </row>
    <row r="484" spans="1:2">
      <c r="A484" s="11">
        <v>54721</v>
      </c>
      <c r="B484" s="12" t="s">
        <v>3030</v>
      </c>
    </row>
    <row r="485" spans="1:2">
      <c r="A485" s="9">
        <v>54755</v>
      </c>
      <c r="B485" s="2" t="s">
        <v>3030</v>
      </c>
    </row>
    <row r="486" spans="1:2">
      <c r="A486" s="11">
        <v>54787</v>
      </c>
      <c r="B486" s="12" t="s">
        <v>3030</v>
      </c>
    </row>
    <row r="487" spans="1:2">
      <c r="A487" s="9">
        <v>54914</v>
      </c>
      <c r="B487" s="2" t="s">
        <v>3030</v>
      </c>
    </row>
    <row r="488" spans="1:2">
      <c r="A488" s="11">
        <v>55172</v>
      </c>
      <c r="B488" s="12" t="s">
        <v>3030</v>
      </c>
    </row>
    <row r="489" spans="1:2">
      <c r="A489" s="9">
        <v>55203</v>
      </c>
      <c r="B489" s="2" t="s">
        <v>3030</v>
      </c>
    </row>
    <row r="490" spans="1:2">
      <c r="A490" s="11">
        <v>55235</v>
      </c>
      <c r="B490" s="12" t="s">
        <v>3030</v>
      </c>
    </row>
    <row r="491" spans="1:2">
      <c r="A491" s="9">
        <v>55330</v>
      </c>
      <c r="B491" s="2" t="s">
        <v>3030</v>
      </c>
    </row>
    <row r="492" spans="1:2">
      <c r="A492" s="11">
        <v>55526</v>
      </c>
      <c r="B492" s="12" t="s">
        <v>3030</v>
      </c>
    </row>
    <row r="493" spans="1:2">
      <c r="A493" s="9">
        <v>55616</v>
      </c>
      <c r="B493" s="2" t="s">
        <v>3030</v>
      </c>
    </row>
    <row r="494" spans="1:2">
      <c r="A494" s="11">
        <v>55618</v>
      </c>
      <c r="B494" s="12" t="s">
        <v>3030</v>
      </c>
    </row>
    <row r="495" spans="1:2">
      <c r="A495" s="9">
        <v>55623</v>
      </c>
      <c r="B495" s="2" t="s">
        <v>3030</v>
      </c>
    </row>
    <row r="496" spans="1:2">
      <c r="A496" s="11">
        <v>55747</v>
      </c>
      <c r="B496" s="12" t="s">
        <v>3030</v>
      </c>
    </row>
    <row r="497" spans="1:2">
      <c r="A497" s="9">
        <v>55776</v>
      </c>
      <c r="B497" s="2" t="s">
        <v>3030</v>
      </c>
    </row>
    <row r="498" spans="1:2">
      <c r="A498" s="11">
        <v>55808</v>
      </c>
      <c r="B498" s="12" t="s">
        <v>3030</v>
      </c>
    </row>
    <row r="499" spans="1:2">
      <c r="A499" s="9">
        <v>55874</v>
      </c>
      <c r="B499" s="2" t="s">
        <v>3030</v>
      </c>
    </row>
    <row r="500" spans="1:2">
      <c r="A500" s="11">
        <v>55877</v>
      </c>
      <c r="B500" s="12" t="s">
        <v>3030</v>
      </c>
    </row>
    <row r="501" spans="1:2">
      <c r="A501" s="9">
        <v>55968</v>
      </c>
      <c r="B501" s="2" t="s">
        <v>3030</v>
      </c>
    </row>
    <row r="502" spans="1:2">
      <c r="A502" s="11">
        <v>56101</v>
      </c>
      <c r="B502" s="12" t="s">
        <v>3030</v>
      </c>
    </row>
    <row r="503" spans="1:2">
      <c r="A503" s="9">
        <v>56128</v>
      </c>
      <c r="B503" s="2" t="s">
        <v>3030</v>
      </c>
    </row>
    <row r="504" spans="1:2">
      <c r="A504" s="11">
        <v>56257</v>
      </c>
      <c r="B504" s="12" t="s">
        <v>3030</v>
      </c>
    </row>
    <row r="505" spans="1:2">
      <c r="A505" s="9">
        <v>56387</v>
      </c>
      <c r="B505" s="2" t="s">
        <v>3030</v>
      </c>
    </row>
    <row r="506" spans="1:2">
      <c r="A506" s="11">
        <v>56452</v>
      </c>
      <c r="B506" s="12" t="s">
        <v>3030</v>
      </c>
    </row>
    <row r="507" spans="1:2">
      <c r="A507" s="9">
        <v>56514</v>
      </c>
      <c r="B507" s="2" t="s">
        <v>3030</v>
      </c>
    </row>
    <row r="508" spans="1:2">
      <c r="A508" s="11">
        <v>56582</v>
      </c>
      <c r="B508" s="12" t="s">
        <v>3030</v>
      </c>
    </row>
    <row r="509" spans="1:2">
      <c r="A509" s="9">
        <v>56612</v>
      </c>
      <c r="B509" s="2" t="s">
        <v>3030</v>
      </c>
    </row>
    <row r="510" spans="1:2">
      <c r="A510" s="11">
        <v>56768</v>
      </c>
      <c r="B510" s="12" t="s">
        <v>3030</v>
      </c>
    </row>
    <row r="511" spans="1:2">
      <c r="A511" s="9">
        <v>56769</v>
      </c>
      <c r="B511" s="2" t="s">
        <v>3030</v>
      </c>
    </row>
    <row r="512" spans="1:2">
      <c r="A512" s="11">
        <v>56868</v>
      </c>
      <c r="B512" s="12" t="s">
        <v>3030</v>
      </c>
    </row>
    <row r="513" spans="1:2">
      <c r="A513" s="9">
        <v>56901</v>
      </c>
      <c r="B513" s="2" t="s">
        <v>3030</v>
      </c>
    </row>
    <row r="514" spans="1:2">
      <c r="A514" s="11">
        <v>56930</v>
      </c>
      <c r="B514" s="12" t="s">
        <v>3030</v>
      </c>
    </row>
    <row r="515" spans="1:2">
      <c r="A515" s="9">
        <v>56931</v>
      </c>
      <c r="B515" s="2" t="s">
        <v>3030</v>
      </c>
    </row>
    <row r="516" spans="1:2">
      <c r="A516" s="11">
        <v>57157</v>
      </c>
      <c r="B516" s="12" t="s">
        <v>3030</v>
      </c>
    </row>
    <row r="517" spans="1:2">
      <c r="A517" s="9">
        <v>57190</v>
      </c>
      <c r="B517" s="2" t="s">
        <v>3030</v>
      </c>
    </row>
    <row r="518" spans="1:2">
      <c r="A518" s="11">
        <v>57248</v>
      </c>
      <c r="B518" s="12" t="s">
        <v>3030</v>
      </c>
    </row>
    <row r="519" spans="1:2">
      <c r="A519" s="9">
        <v>57253</v>
      </c>
      <c r="B519" s="2" t="s">
        <v>3030</v>
      </c>
    </row>
    <row r="520" spans="1:2">
      <c r="A520" s="11">
        <v>57440</v>
      </c>
      <c r="B520" s="12" t="s">
        <v>3030</v>
      </c>
    </row>
    <row r="521" spans="1:2">
      <c r="A521" s="9">
        <v>57510</v>
      </c>
      <c r="B521" s="2" t="s">
        <v>3030</v>
      </c>
    </row>
    <row r="522" spans="1:2">
      <c r="A522" s="11">
        <v>57600</v>
      </c>
      <c r="B522" s="12" t="s">
        <v>3030</v>
      </c>
    </row>
    <row r="523" spans="1:2">
      <c r="A523" s="9">
        <v>57638</v>
      </c>
      <c r="B523" s="2" t="s">
        <v>3030</v>
      </c>
    </row>
    <row r="524" spans="1:2">
      <c r="A524" s="11">
        <v>57986</v>
      </c>
      <c r="B524" s="12" t="s">
        <v>3030</v>
      </c>
    </row>
    <row r="525" spans="1:2">
      <c r="A525" s="9">
        <v>58368</v>
      </c>
      <c r="B525" s="2" t="s">
        <v>3030</v>
      </c>
    </row>
    <row r="526" spans="1:2">
      <c r="A526" s="11">
        <v>58372</v>
      </c>
      <c r="B526" s="12" t="s">
        <v>3030</v>
      </c>
    </row>
    <row r="527" spans="1:2">
      <c r="A527" s="9">
        <v>58470</v>
      </c>
      <c r="B527" s="2" t="s">
        <v>3030</v>
      </c>
    </row>
    <row r="528" spans="1:2">
      <c r="A528" s="11">
        <v>58500</v>
      </c>
      <c r="B528" s="12" t="s">
        <v>3030</v>
      </c>
    </row>
    <row r="529" spans="1:2">
      <c r="A529" s="9">
        <v>58566</v>
      </c>
      <c r="B529" s="2" t="s">
        <v>3030</v>
      </c>
    </row>
    <row r="530" spans="1:2">
      <c r="A530" s="11">
        <v>58688</v>
      </c>
      <c r="B530" s="12" t="s">
        <v>3030</v>
      </c>
    </row>
    <row r="531" spans="1:2">
      <c r="A531" s="9">
        <v>58720</v>
      </c>
      <c r="B531" s="2" t="s">
        <v>3030</v>
      </c>
    </row>
    <row r="532" spans="1:2">
      <c r="A532" s="11">
        <v>58725</v>
      </c>
      <c r="B532" s="12" t="s">
        <v>3030</v>
      </c>
    </row>
    <row r="533" spans="1:2">
      <c r="A533" s="9">
        <v>58818</v>
      </c>
      <c r="B533" s="2" t="s">
        <v>3030</v>
      </c>
    </row>
    <row r="534" spans="1:2">
      <c r="A534" s="11">
        <v>58949</v>
      </c>
      <c r="B534" s="12" t="s">
        <v>3030</v>
      </c>
    </row>
    <row r="535" spans="1:2">
      <c r="A535" s="9">
        <v>59009</v>
      </c>
      <c r="B535" s="2" t="s">
        <v>3030</v>
      </c>
    </row>
    <row r="536" spans="1:2">
      <c r="A536" s="11">
        <v>59047</v>
      </c>
      <c r="B536" s="12" t="s">
        <v>3030</v>
      </c>
    </row>
    <row r="537" spans="1:2">
      <c r="A537" s="9">
        <v>59072</v>
      </c>
      <c r="B537" s="2" t="s">
        <v>3030</v>
      </c>
    </row>
    <row r="538" spans="1:2">
      <c r="A538" s="11">
        <v>59139</v>
      </c>
      <c r="B538" s="12" t="s">
        <v>3030</v>
      </c>
    </row>
    <row r="539" spans="1:2">
      <c r="A539" s="9">
        <v>59171</v>
      </c>
      <c r="B539" s="2" t="s">
        <v>3030</v>
      </c>
    </row>
    <row r="540" spans="1:2">
      <c r="A540" s="11">
        <v>59585</v>
      </c>
      <c r="B540" s="12" t="s">
        <v>3030</v>
      </c>
    </row>
    <row r="541" spans="1:2">
      <c r="A541" s="9">
        <v>59652</v>
      </c>
      <c r="B541" s="2" t="s">
        <v>3030</v>
      </c>
    </row>
    <row r="542" spans="1:2">
      <c r="A542" s="11">
        <v>59680</v>
      </c>
      <c r="B542" s="12" t="s">
        <v>3030</v>
      </c>
    </row>
    <row r="543" spans="1:2">
      <c r="A543" s="9">
        <v>59683</v>
      </c>
      <c r="B543" s="2" t="s">
        <v>3030</v>
      </c>
    </row>
    <row r="544" spans="1:2">
      <c r="A544" s="11">
        <v>59776</v>
      </c>
      <c r="B544" s="12" t="s">
        <v>3030</v>
      </c>
    </row>
    <row r="545" spans="1:2">
      <c r="A545" s="9">
        <v>59879</v>
      </c>
      <c r="B545" s="2" t="s">
        <v>3030</v>
      </c>
    </row>
    <row r="546" spans="1:2">
      <c r="A546" s="11">
        <v>59937</v>
      </c>
      <c r="B546" s="12" t="s">
        <v>3030</v>
      </c>
    </row>
    <row r="547" spans="1:2">
      <c r="A547" s="9">
        <v>123132</v>
      </c>
      <c r="B547" s="2" t="s">
        <v>3030</v>
      </c>
    </row>
    <row r="548" spans="1:2">
      <c r="A548" s="11">
        <v>123166</v>
      </c>
      <c r="B548" s="12" t="s">
        <v>3030</v>
      </c>
    </row>
    <row r="549" spans="1:2">
      <c r="A549" s="9">
        <v>123194</v>
      </c>
      <c r="B549" s="2" t="s">
        <v>3030</v>
      </c>
    </row>
    <row r="550" spans="1:2">
      <c r="A550" s="11">
        <v>123258</v>
      </c>
      <c r="B550" s="12" t="s">
        <v>3030</v>
      </c>
    </row>
    <row r="551" spans="1:2">
      <c r="A551" s="9">
        <v>123323</v>
      </c>
      <c r="B551" s="2" t="s">
        <v>3030</v>
      </c>
    </row>
    <row r="552" spans="1:2">
      <c r="A552" s="11">
        <v>123359</v>
      </c>
      <c r="B552" s="12" t="s">
        <v>3030</v>
      </c>
    </row>
    <row r="553" spans="1:2">
      <c r="A553" s="9">
        <v>123481</v>
      </c>
      <c r="B553" s="2" t="s">
        <v>3030</v>
      </c>
    </row>
    <row r="554" spans="1:2">
      <c r="A554" s="11">
        <v>123483</v>
      </c>
      <c r="B554" s="12" t="s">
        <v>3030</v>
      </c>
    </row>
    <row r="555" spans="1:2">
      <c r="A555" s="9">
        <v>123487</v>
      </c>
      <c r="B555" s="2" t="s">
        <v>3030</v>
      </c>
    </row>
    <row r="556" spans="1:2">
      <c r="A556" s="11">
        <v>123512</v>
      </c>
      <c r="B556" s="12" t="s">
        <v>3030</v>
      </c>
    </row>
    <row r="557" spans="1:2">
      <c r="A557" s="9">
        <v>123614</v>
      </c>
      <c r="B557" s="2" t="s">
        <v>3030</v>
      </c>
    </row>
    <row r="558" spans="1:2">
      <c r="A558" s="11">
        <v>123769</v>
      </c>
      <c r="B558" s="12" t="s">
        <v>3030</v>
      </c>
    </row>
    <row r="559" spans="1:2">
      <c r="A559" s="9">
        <v>123801</v>
      </c>
      <c r="B559" s="2" t="s">
        <v>3030</v>
      </c>
    </row>
    <row r="560" spans="1:2">
      <c r="A560" s="11">
        <v>123802</v>
      </c>
      <c r="B560" s="12" t="s">
        <v>3030</v>
      </c>
    </row>
    <row r="561" spans="1:2">
      <c r="A561" s="9">
        <v>123807</v>
      </c>
      <c r="B561" s="2" t="s">
        <v>3030</v>
      </c>
    </row>
    <row r="562" spans="1:2">
      <c r="A562" s="11">
        <v>123837</v>
      </c>
      <c r="B562" s="12" t="s">
        <v>3030</v>
      </c>
    </row>
    <row r="563" spans="1:2">
      <c r="A563" s="9">
        <v>123870</v>
      </c>
      <c r="B563" s="2" t="s">
        <v>3030</v>
      </c>
    </row>
    <row r="564" spans="1:2">
      <c r="A564" s="11">
        <v>123902</v>
      </c>
      <c r="B564" s="12" t="s">
        <v>3030</v>
      </c>
    </row>
    <row r="565" spans="1:2">
      <c r="A565" s="9">
        <v>123928</v>
      </c>
      <c r="B565" s="2" t="s">
        <v>3030</v>
      </c>
    </row>
    <row r="566" spans="1:2">
      <c r="A566" s="11">
        <v>123994</v>
      </c>
      <c r="B566" s="12" t="s">
        <v>3030</v>
      </c>
    </row>
    <row r="567" spans="1:2">
      <c r="A567" s="9">
        <v>124031</v>
      </c>
      <c r="B567" s="2" t="s">
        <v>3030</v>
      </c>
    </row>
    <row r="568" spans="1:2">
      <c r="A568" s="11">
        <v>124059</v>
      </c>
      <c r="B568" s="12" t="s">
        <v>3030</v>
      </c>
    </row>
    <row r="569" spans="1:2">
      <c r="A569" s="9">
        <v>124060</v>
      </c>
      <c r="B569" s="2" t="s">
        <v>3030</v>
      </c>
    </row>
    <row r="570" spans="1:2">
      <c r="A570" s="11">
        <v>124154</v>
      </c>
      <c r="B570" s="12" t="s">
        <v>3030</v>
      </c>
    </row>
    <row r="571" spans="1:2">
      <c r="A571" s="9">
        <v>124282</v>
      </c>
      <c r="B571" s="2" t="s">
        <v>3030</v>
      </c>
    </row>
    <row r="572" spans="1:2">
      <c r="A572" s="11">
        <v>124286</v>
      </c>
      <c r="B572" s="12" t="s">
        <v>3030</v>
      </c>
    </row>
    <row r="573" spans="1:2">
      <c r="A573" s="9">
        <v>124287</v>
      </c>
      <c r="B573" s="2" t="s">
        <v>3030</v>
      </c>
    </row>
    <row r="574" spans="1:2">
      <c r="A574" s="11">
        <v>124345</v>
      </c>
      <c r="B574" s="12" t="s">
        <v>3030</v>
      </c>
    </row>
    <row r="575" spans="1:2">
      <c r="A575" s="9">
        <v>124444</v>
      </c>
      <c r="B575" s="2" t="s">
        <v>3030</v>
      </c>
    </row>
    <row r="576" spans="1:2">
      <c r="A576" s="11">
        <v>124507</v>
      </c>
      <c r="B576" s="12" t="s">
        <v>3030</v>
      </c>
    </row>
    <row r="577" spans="1:2">
      <c r="A577" s="9">
        <v>124538</v>
      </c>
      <c r="B577" s="2" t="s">
        <v>3030</v>
      </c>
    </row>
    <row r="578" spans="1:2">
      <c r="A578" s="11">
        <v>124701</v>
      </c>
      <c r="B578" s="12" t="s">
        <v>3030</v>
      </c>
    </row>
    <row r="579" spans="1:2">
      <c r="A579" s="9">
        <v>124761</v>
      </c>
      <c r="B579" s="2" t="s">
        <v>3030</v>
      </c>
    </row>
    <row r="580" spans="1:2">
      <c r="A580" s="11">
        <v>124799</v>
      </c>
      <c r="B580" s="12" t="s">
        <v>3030</v>
      </c>
    </row>
    <row r="581" spans="1:2">
      <c r="A581" s="9">
        <v>124892</v>
      </c>
      <c r="B581" s="2" t="s">
        <v>3030</v>
      </c>
    </row>
    <row r="582" spans="1:2">
      <c r="A582" s="11">
        <v>124921</v>
      </c>
      <c r="B582" s="12" t="s">
        <v>3030</v>
      </c>
    </row>
    <row r="583" spans="1:2">
      <c r="A583" s="9">
        <v>124985</v>
      </c>
      <c r="B583" s="2" t="s">
        <v>3030</v>
      </c>
    </row>
    <row r="584" spans="1:2">
      <c r="A584" s="11">
        <v>124988</v>
      </c>
      <c r="B584" s="12" t="s">
        <v>3030</v>
      </c>
    </row>
    <row r="585" spans="1:2">
      <c r="A585" s="9">
        <v>124991</v>
      </c>
      <c r="B585" s="2" t="s">
        <v>3030</v>
      </c>
    </row>
    <row r="586" spans="1:2">
      <c r="A586" s="11">
        <v>125149</v>
      </c>
      <c r="B586" s="12" t="s">
        <v>3030</v>
      </c>
    </row>
    <row r="587" spans="1:2">
      <c r="A587" s="9">
        <v>125150</v>
      </c>
      <c r="B587" s="2" t="s">
        <v>3030</v>
      </c>
    </row>
    <row r="588" spans="1:2">
      <c r="A588" s="11">
        <v>125240</v>
      </c>
      <c r="B588" s="12" t="s">
        <v>3030</v>
      </c>
    </row>
    <row r="589" spans="1:2">
      <c r="A589" s="9">
        <v>125339</v>
      </c>
      <c r="B589" s="2" t="s">
        <v>3030</v>
      </c>
    </row>
    <row r="590" spans="1:2">
      <c r="A590" s="11">
        <v>125373</v>
      </c>
      <c r="B590" s="12" t="s">
        <v>3030</v>
      </c>
    </row>
    <row r="591" spans="1:2">
      <c r="A591" s="9">
        <v>125374</v>
      </c>
      <c r="B591" s="2" t="s">
        <v>3030</v>
      </c>
    </row>
    <row r="592" spans="1:2">
      <c r="A592" s="11">
        <v>125433</v>
      </c>
      <c r="B592" s="12" t="s">
        <v>3030</v>
      </c>
    </row>
    <row r="593" spans="1:2">
      <c r="A593" s="9">
        <v>125467</v>
      </c>
      <c r="B593" s="2" t="s">
        <v>3030</v>
      </c>
    </row>
    <row r="594" spans="1:2">
      <c r="A594" s="11">
        <v>125503</v>
      </c>
      <c r="B594" s="12" t="s">
        <v>3030</v>
      </c>
    </row>
    <row r="595" spans="1:2">
      <c r="A595" s="9">
        <v>125560</v>
      </c>
      <c r="B595" s="2" t="s">
        <v>3030</v>
      </c>
    </row>
    <row r="596" spans="1:2">
      <c r="A596" s="11">
        <v>125562</v>
      </c>
      <c r="B596" s="12" t="s">
        <v>3030</v>
      </c>
    </row>
    <row r="597" spans="1:2">
      <c r="A597" s="9">
        <v>125631</v>
      </c>
      <c r="B597" s="2" t="s">
        <v>3030</v>
      </c>
    </row>
    <row r="598" spans="1:2">
      <c r="A598" s="11">
        <v>125659</v>
      </c>
      <c r="B598" s="12" t="s">
        <v>3030</v>
      </c>
    </row>
    <row r="599" spans="1:2">
      <c r="A599" s="9">
        <v>125754</v>
      </c>
      <c r="B599" s="2" t="s">
        <v>3030</v>
      </c>
    </row>
    <row r="600" spans="1:2">
      <c r="A600" s="11">
        <v>125818</v>
      </c>
      <c r="B600" s="12" t="s">
        <v>3030</v>
      </c>
    </row>
    <row r="601" spans="1:2">
      <c r="A601" s="9">
        <v>125882</v>
      </c>
      <c r="B601" s="2" t="s">
        <v>3030</v>
      </c>
    </row>
    <row r="602" spans="1:2">
      <c r="A602" s="11">
        <v>125883</v>
      </c>
      <c r="B602" s="12" t="s">
        <v>3030</v>
      </c>
    </row>
    <row r="603" spans="1:2">
      <c r="A603" s="9">
        <v>125885</v>
      </c>
      <c r="B603" s="2" t="s">
        <v>3030</v>
      </c>
    </row>
    <row r="604" spans="1:2">
      <c r="A604" s="11">
        <v>125947</v>
      </c>
      <c r="B604" s="12" t="s">
        <v>3030</v>
      </c>
    </row>
    <row r="605" spans="1:2">
      <c r="A605" s="9">
        <v>125976</v>
      </c>
      <c r="B605" s="2" t="s">
        <v>3030</v>
      </c>
    </row>
    <row r="606" spans="1:2">
      <c r="A606" s="11">
        <v>126046</v>
      </c>
      <c r="B606" s="12" t="s">
        <v>3030</v>
      </c>
    </row>
    <row r="607" spans="1:2">
      <c r="A607" s="9">
        <v>126108</v>
      </c>
      <c r="B607" s="2" t="s">
        <v>3030</v>
      </c>
    </row>
    <row r="608" spans="1:2">
      <c r="A608" s="11">
        <v>126169</v>
      </c>
      <c r="B608" s="12" t="s">
        <v>3030</v>
      </c>
    </row>
    <row r="609" spans="1:2">
      <c r="A609" s="9">
        <v>126235</v>
      </c>
      <c r="B609" s="2" t="s">
        <v>3030</v>
      </c>
    </row>
    <row r="610" spans="1:2">
      <c r="A610" s="11">
        <v>126297</v>
      </c>
      <c r="B610" s="12" t="s">
        <v>3030</v>
      </c>
    </row>
    <row r="611" spans="1:2">
      <c r="A611" s="9">
        <v>126300</v>
      </c>
      <c r="B611" s="2" t="s">
        <v>3030</v>
      </c>
    </row>
    <row r="612" spans="1:2">
      <c r="A612" s="11">
        <v>126393</v>
      </c>
      <c r="B612" s="12" t="s">
        <v>3030</v>
      </c>
    </row>
    <row r="613" spans="1:2">
      <c r="A613" s="9">
        <v>126456</v>
      </c>
      <c r="B613" s="2" t="s">
        <v>3030</v>
      </c>
    </row>
    <row r="614" spans="1:2">
      <c r="A614" s="11">
        <v>126459</v>
      </c>
      <c r="B614" s="12" t="s">
        <v>3030</v>
      </c>
    </row>
    <row r="615" spans="1:2">
      <c r="A615" s="9">
        <v>126488</v>
      </c>
      <c r="B615" s="2" t="s">
        <v>3030</v>
      </c>
    </row>
    <row r="616" spans="1:2">
      <c r="A616" s="11">
        <v>126521</v>
      </c>
      <c r="B616" s="12" t="s">
        <v>3030</v>
      </c>
    </row>
    <row r="617" spans="1:2">
      <c r="A617" s="9">
        <v>126585</v>
      </c>
      <c r="B617" s="2" t="s">
        <v>3030</v>
      </c>
    </row>
    <row r="618" spans="1:2">
      <c r="A618" s="11">
        <v>126654</v>
      </c>
      <c r="B618" s="12" t="s">
        <v>3030</v>
      </c>
    </row>
    <row r="619" spans="1:2">
      <c r="A619" s="9">
        <v>126680</v>
      </c>
      <c r="B619" s="2" t="s">
        <v>3030</v>
      </c>
    </row>
    <row r="620" spans="1:2">
      <c r="A620" s="11">
        <v>126777</v>
      </c>
      <c r="B620" s="12" t="s">
        <v>3030</v>
      </c>
    </row>
    <row r="621" spans="1:2">
      <c r="A621" s="9">
        <v>126783</v>
      </c>
      <c r="B621" s="2" t="s">
        <v>3030</v>
      </c>
    </row>
    <row r="622" spans="1:2">
      <c r="A622" s="11">
        <v>126814</v>
      </c>
      <c r="B622" s="12" t="s">
        <v>3030</v>
      </c>
    </row>
    <row r="623" spans="1:2">
      <c r="A623" s="9">
        <v>126877</v>
      </c>
      <c r="B623" s="2" t="s">
        <v>3030</v>
      </c>
    </row>
    <row r="624" spans="1:2">
      <c r="A624" s="11">
        <v>126905</v>
      </c>
      <c r="B624" s="12" t="s">
        <v>3030</v>
      </c>
    </row>
    <row r="625" spans="1:2">
      <c r="A625" s="9">
        <v>126907</v>
      </c>
      <c r="B625" s="2" t="s">
        <v>3030</v>
      </c>
    </row>
    <row r="626" spans="1:2">
      <c r="A626" s="11">
        <v>126973</v>
      </c>
      <c r="B626" s="12" t="s">
        <v>3030</v>
      </c>
    </row>
    <row r="627" spans="1:2">
      <c r="A627" s="9">
        <v>127324</v>
      </c>
      <c r="B627" s="2" t="s">
        <v>3030</v>
      </c>
    </row>
    <row r="628" spans="1:2">
      <c r="A628" s="11">
        <v>127516</v>
      </c>
      <c r="B628" s="12" t="s">
        <v>3030</v>
      </c>
    </row>
    <row r="629" spans="1:2">
      <c r="A629" s="9">
        <v>127545</v>
      </c>
      <c r="B629" s="2" t="s">
        <v>3030</v>
      </c>
    </row>
    <row r="630" spans="1:2">
      <c r="A630" s="11">
        <v>127612</v>
      </c>
      <c r="B630" s="12" t="s">
        <v>3030</v>
      </c>
    </row>
    <row r="631" spans="1:2">
      <c r="A631" s="9">
        <v>127737</v>
      </c>
      <c r="B631" s="2" t="s">
        <v>3030</v>
      </c>
    </row>
    <row r="632" spans="1:2">
      <c r="A632" s="11">
        <v>127769</v>
      </c>
      <c r="B632" s="12" t="s">
        <v>3030</v>
      </c>
    </row>
    <row r="633" spans="1:2">
      <c r="A633" s="9">
        <v>127773</v>
      </c>
      <c r="B633" s="2" t="s">
        <v>3030</v>
      </c>
    </row>
    <row r="634" spans="1:2">
      <c r="A634" s="11">
        <v>127774</v>
      </c>
      <c r="B634" s="12" t="s">
        <v>3030</v>
      </c>
    </row>
    <row r="635" spans="1:2">
      <c r="A635" s="9">
        <v>127870</v>
      </c>
      <c r="B635" s="2" t="s">
        <v>3030</v>
      </c>
    </row>
    <row r="636" spans="1:2">
      <c r="A636" s="11">
        <v>128028</v>
      </c>
      <c r="B636" s="12" t="s">
        <v>3030</v>
      </c>
    </row>
    <row r="637" spans="1:2">
      <c r="A637" s="9">
        <v>128061</v>
      </c>
      <c r="B637" s="2" t="s">
        <v>3030</v>
      </c>
    </row>
    <row r="638" spans="1:2">
      <c r="A638" s="11">
        <v>128284</v>
      </c>
      <c r="B638" s="12" t="s">
        <v>3030</v>
      </c>
    </row>
    <row r="639" spans="1:2">
      <c r="A639" s="9">
        <v>128316</v>
      </c>
      <c r="B639" s="2" t="s">
        <v>3030</v>
      </c>
    </row>
    <row r="640" spans="1:2">
      <c r="A640" s="11">
        <v>128381</v>
      </c>
      <c r="B640" s="12" t="s">
        <v>3030</v>
      </c>
    </row>
    <row r="641" spans="1:2">
      <c r="A641" s="9">
        <v>128504</v>
      </c>
      <c r="B641" s="2" t="s">
        <v>3030</v>
      </c>
    </row>
    <row r="642" spans="1:2">
      <c r="A642" s="11">
        <v>128509</v>
      </c>
      <c r="B642" s="12" t="s">
        <v>3030</v>
      </c>
    </row>
    <row r="643" spans="1:2">
      <c r="A643" s="9">
        <v>128510</v>
      </c>
      <c r="B643" s="2" t="s">
        <v>3030</v>
      </c>
    </row>
    <row r="644" spans="1:2">
      <c r="A644" s="11">
        <v>128735</v>
      </c>
      <c r="B644" s="12" t="s">
        <v>3030</v>
      </c>
    </row>
    <row r="645" spans="1:2">
      <c r="A645" s="9">
        <v>128765</v>
      </c>
      <c r="B645" s="2" t="s">
        <v>3030</v>
      </c>
    </row>
    <row r="646" spans="1:2">
      <c r="A646" s="11">
        <v>128767</v>
      </c>
      <c r="B646" s="12" t="s">
        <v>3030</v>
      </c>
    </row>
    <row r="647" spans="1:2">
      <c r="A647" s="9">
        <v>128830</v>
      </c>
      <c r="B647" s="2" t="s">
        <v>3030</v>
      </c>
    </row>
    <row r="648" spans="1:2">
      <c r="A648" s="11">
        <v>128925</v>
      </c>
      <c r="B648" s="12" t="s">
        <v>3030</v>
      </c>
    </row>
    <row r="649" spans="1:2">
      <c r="A649" s="9">
        <v>128984</v>
      </c>
      <c r="B649" s="2" t="s">
        <v>3030</v>
      </c>
    </row>
    <row r="650" spans="1:2">
      <c r="A650" s="11">
        <v>129018</v>
      </c>
      <c r="B650" s="12" t="s">
        <v>3030</v>
      </c>
    </row>
    <row r="651" spans="1:2">
      <c r="A651" s="9">
        <v>129053</v>
      </c>
      <c r="B651" s="2" t="s">
        <v>3030</v>
      </c>
    </row>
    <row r="652" spans="1:2">
      <c r="A652" s="11">
        <v>129182</v>
      </c>
      <c r="B652" s="12" t="s">
        <v>3030</v>
      </c>
    </row>
    <row r="653" spans="1:2">
      <c r="A653" s="9">
        <v>129241</v>
      </c>
      <c r="B653" s="2" t="s">
        <v>3030</v>
      </c>
    </row>
    <row r="654" spans="1:2">
      <c r="A654" s="11">
        <v>129246</v>
      </c>
      <c r="B654" s="12" t="s">
        <v>3030</v>
      </c>
    </row>
    <row r="655" spans="1:2">
      <c r="A655" s="9">
        <v>129272</v>
      </c>
      <c r="B655" s="2" t="s">
        <v>3030</v>
      </c>
    </row>
    <row r="656" spans="1:2">
      <c r="A656" s="11">
        <v>129279</v>
      </c>
      <c r="B656" s="12" t="s">
        <v>3030</v>
      </c>
    </row>
    <row r="657" spans="1:2">
      <c r="A657" s="9">
        <v>129310</v>
      </c>
      <c r="B657" s="2" t="s">
        <v>3030</v>
      </c>
    </row>
    <row r="658" spans="1:2">
      <c r="A658" s="11">
        <v>129336</v>
      </c>
      <c r="B658" s="12" t="s">
        <v>3030</v>
      </c>
    </row>
    <row r="659" spans="1:2">
      <c r="A659" s="9">
        <v>129339</v>
      </c>
      <c r="B659" s="2" t="s">
        <v>3030</v>
      </c>
    </row>
    <row r="660" spans="1:2">
      <c r="A660" s="11">
        <v>129368</v>
      </c>
      <c r="B660" s="12" t="s">
        <v>3030</v>
      </c>
    </row>
    <row r="661" spans="1:2">
      <c r="A661" s="9">
        <v>129369</v>
      </c>
      <c r="B661" s="2" t="s">
        <v>3030</v>
      </c>
    </row>
    <row r="662" spans="1:2">
      <c r="A662" s="11">
        <v>129433</v>
      </c>
      <c r="B662" s="12" t="s">
        <v>3030</v>
      </c>
    </row>
    <row r="663" spans="1:2">
      <c r="A663" s="9">
        <v>129501</v>
      </c>
      <c r="B663" s="2" t="s">
        <v>3030</v>
      </c>
    </row>
    <row r="664" spans="1:2">
      <c r="A664" s="11">
        <v>129592</v>
      </c>
      <c r="B664" s="12" t="s">
        <v>3030</v>
      </c>
    </row>
    <row r="665" spans="1:2">
      <c r="A665" s="9">
        <v>129727</v>
      </c>
      <c r="B665" s="2" t="s">
        <v>3030</v>
      </c>
    </row>
    <row r="666" spans="1:2">
      <c r="A666" s="11">
        <v>129753</v>
      </c>
      <c r="B666" s="12" t="s">
        <v>3030</v>
      </c>
    </row>
    <row r="667" spans="1:2">
      <c r="A667" s="9">
        <v>129791</v>
      </c>
      <c r="B667" s="2" t="s">
        <v>3030</v>
      </c>
    </row>
    <row r="668" spans="1:2">
      <c r="A668" s="11">
        <v>129850</v>
      </c>
      <c r="B668" s="12" t="s">
        <v>3030</v>
      </c>
    </row>
    <row r="669" spans="1:2">
      <c r="A669" s="9">
        <v>129854</v>
      </c>
      <c r="B669" s="2" t="s">
        <v>3030</v>
      </c>
    </row>
    <row r="670" spans="1:2">
      <c r="A670" s="11">
        <v>129918</v>
      </c>
      <c r="B670" s="12" t="s">
        <v>3030</v>
      </c>
    </row>
    <row r="671" spans="1:2">
      <c r="A671" s="9">
        <v>129947</v>
      </c>
      <c r="B671" s="2" t="s">
        <v>3030</v>
      </c>
    </row>
    <row r="672" spans="1:2">
      <c r="A672" s="11">
        <v>129979</v>
      </c>
      <c r="B672" s="12" t="s">
        <v>3030</v>
      </c>
    </row>
    <row r="673" spans="1:2">
      <c r="A673" s="9">
        <v>130015</v>
      </c>
      <c r="B673" s="2" t="s">
        <v>3030</v>
      </c>
    </row>
    <row r="674" spans="1:2">
      <c r="A674" s="11">
        <v>130042</v>
      </c>
      <c r="B674" s="12" t="s">
        <v>3030</v>
      </c>
    </row>
    <row r="675" spans="1:2">
      <c r="A675" s="9">
        <v>130077</v>
      </c>
      <c r="B675" s="2" t="s">
        <v>3030</v>
      </c>
    </row>
    <row r="676" spans="1:2">
      <c r="A676" s="11">
        <v>130079</v>
      </c>
      <c r="B676" s="12" t="s">
        <v>3030</v>
      </c>
    </row>
    <row r="677" spans="1:2">
      <c r="A677" s="9">
        <v>130110</v>
      </c>
      <c r="B677" s="2" t="s">
        <v>3030</v>
      </c>
    </row>
    <row r="678" spans="1:2">
      <c r="A678" s="11">
        <v>130174</v>
      </c>
      <c r="B678" s="12" t="s">
        <v>3030</v>
      </c>
    </row>
    <row r="679" spans="1:2">
      <c r="A679" s="9">
        <v>130267</v>
      </c>
      <c r="B679" s="2" t="s">
        <v>3030</v>
      </c>
    </row>
    <row r="680" spans="1:2">
      <c r="A680" s="11">
        <v>130429</v>
      </c>
      <c r="B680" s="12" t="s">
        <v>3030</v>
      </c>
    </row>
    <row r="681" spans="1:2">
      <c r="A681" s="9">
        <v>130430</v>
      </c>
      <c r="B681" s="2" t="s">
        <v>3030</v>
      </c>
    </row>
    <row r="682" spans="1:2">
      <c r="A682" s="11">
        <v>130489</v>
      </c>
      <c r="B682" s="12" t="s">
        <v>3030</v>
      </c>
    </row>
    <row r="683" spans="1:2">
      <c r="A683" s="9">
        <v>130623</v>
      </c>
      <c r="B683" s="2" t="s">
        <v>3030</v>
      </c>
    </row>
    <row r="684" spans="1:2">
      <c r="A684" s="11">
        <v>130746</v>
      </c>
      <c r="B684" s="12" t="s">
        <v>3030</v>
      </c>
    </row>
    <row r="685" spans="1:2">
      <c r="A685" s="9">
        <v>130776</v>
      </c>
      <c r="B685" s="2" t="s">
        <v>3030</v>
      </c>
    </row>
    <row r="686" spans="1:2">
      <c r="A686" s="11">
        <v>130840</v>
      </c>
      <c r="B686" s="12" t="s">
        <v>3030</v>
      </c>
    </row>
    <row r="687" spans="1:2">
      <c r="A687" s="9">
        <v>130845</v>
      </c>
      <c r="B687" s="2" t="s">
        <v>3030</v>
      </c>
    </row>
    <row r="688" spans="1:2">
      <c r="A688" s="11">
        <v>130905</v>
      </c>
      <c r="B688" s="12" t="s">
        <v>3030</v>
      </c>
    </row>
    <row r="689" spans="1:2">
      <c r="A689" s="9">
        <v>130936</v>
      </c>
      <c r="B689" s="2" t="s">
        <v>3030</v>
      </c>
    </row>
    <row r="690" spans="1:2">
      <c r="A690" s="11">
        <v>131039</v>
      </c>
      <c r="B690" s="12" t="s">
        <v>3030</v>
      </c>
    </row>
    <row r="691" spans="1:2">
      <c r="A691" s="9">
        <v>131101</v>
      </c>
      <c r="B691" s="2" t="s">
        <v>3030</v>
      </c>
    </row>
    <row r="692" spans="1:2">
      <c r="A692" s="11">
        <v>131130</v>
      </c>
      <c r="B692" s="12" t="s">
        <v>3030</v>
      </c>
    </row>
    <row r="693" spans="1:2">
      <c r="A693" s="9">
        <v>131133</v>
      </c>
      <c r="B693" s="2" t="s">
        <v>3030</v>
      </c>
    </row>
    <row r="694" spans="1:2">
      <c r="A694" s="11">
        <v>131288</v>
      </c>
      <c r="B694" s="12" t="s">
        <v>3030</v>
      </c>
    </row>
    <row r="695" spans="1:2">
      <c r="A695" s="9">
        <v>131294</v>
      </c>
      <c r="B695" s="2" t="s">
        <v>3030</v>
      </c>
    </row>
    <row r="696" spans="1:2">
      <c r="A696" s="11">
        <v>131450</v>
      </c>
      <c r="B696" s="12" t="s">
        <v>3030</v>
      </c>
    </row>
    <row r="697" spans="1:2">
      <c r="A697" s="9">
        <v>131614</v>
      </c>
      <c r="B697" s="2" t="s">
        <v>3030</v>
      </c>
    </row>
    <row r="698" spans="1:2">
      <c r="A698" s="11">
        <v>131642</v>
      </c>
      <c r="B698" s="12" t="s">
        <v>3030</v>
      </c>
    </row>
    <row r="699" spans="1:2">
      <c r="A699" s="9">
        <v>131773</v>
      </c>
      <c r="B699" s="2" t="s">
        <v>3030</v>
      </c>
    </row>
    <row r="700" spans="1:2">
      <c r="A700" s="11">
        <v>131802</v>
      </c>
      <c r="B700" s="12" t="s">
        <v>3030</v>
      </c>
    </row>
    <row r="701" spans="1:2">
      <c r="A701" s="9">
        <v>131835</v>
      </c>
      <c r="B701" s="2" t="s">
        <v>3030</v>
      </c>
    </row>
    <row r="702" spans="1:2">
      <c r="A702" s="11">
        <v>131901</v>
      </c>
      <c r="B702" s="12" t="s">
        <v>3030</v>
      </c>
    </row>
    <row r="703" spans="1:2">
      <c r="A703" s="9">
        <v>131960</v>
      </c>
      <c r="B703" s="2" t="s">
        <v>3030</v>
      </c>
    </row>
    <row r="704" spans="1:2">
      <c r="A704" s="11">
        <v>131998</v>
      </c>
      <c r="B704" s="12" t="s">
        <v>3030</v>
      </c>
    </row>
    <row r="705" spans="1:2">
      <c r="A705" s="9">
        <v>132024</v>
      </c>
      <c r="B705" s="2" t="s">
        <v>3030</v>
      </c>
    </row>
    <row r="706" spans="1:2">
      <c r="A706" s="11">
        <v>132062</v>
      </c>
      <c r="B706" s="12" t="s">
        <v>3030</v>
      </c>
    </row>
    <row r="707" spans="1:2">
      <c r="A707" s="9">
        <v>132091</v>
      </c>
      <c r="B707" s="2" t="s">
        <v>3030</v>
      </c>
    </row>
    <row r="708" spans="1:2">
      <c r="A708" s="11">
        <v>132093</v>
      </c>
      <c r="B708" s="12" t="s">
        <v>3030</v>
      </c>
    </row>
    <row r="709" spans="1:2">
      <c r="A709" s="9">
        <v>132095</v>
      </c>
      <c r="B709" s="2" t="s">
        <v>3030</v>
      </c>
    </row>
    <row r="710" spans="1:2">
      <c r="A710" s="11">
        <v>132127</v>
      </c>
      <c r="B710" s="12" t="s">
        <v>3030</v>
      </c>
    </row>
    <row r="711" spans="1:2">
      <c r="A711" s="9">
        <v>132152</v>
      </c>
      <c r="B711" s="2" t="s">
        <v>3030</v>
      </c>
    </row>
    <row r="712" spans="1:2">
      <c r="A712" s="11">
        <v>132221</v>
      </c>
      <c r="B712" s="12" t="s">
        <v>3030</v>
      </c>
    </row>
    <row r="713" spans="1:2">
      <c r="A713" s="9">
        <v>132222</v>
      </c>
      <c r="B713" s="2" t="s">
        <v>3030</v>
      </c>
    </row>
    <row r="714" spans="1:2">
      <c r="A714" s="11">
        <v>132248</v>
      </c>
      <c r="B714" s="12" t="s">
        <v>3030</v>
      </c>
    </row>
    <row r="715" spans="1:2">
      <c r="A715" s="9">
        <v>132281</v>
      </c>
      <c r="B715" s="2" t="s">
        <v>3030</v>
      </c>
    </row>
    <row r="716" spans="1:2">
      <c r="A716" s="11">
        <v>132347</v>
      </c>
      <c r="B716" s="12" t="s">
        <v>3030</v>
      </c>
    </row>
    <row r="717" spans="1:2">
      <c r="A717" s="9">
        <v>132350</v>
      </c>
      <c r="B717" s="2" t="s">
        <v>3030</v>
      </c>
    </row>
    <row r="718" spans="1:2">
      <c r="A718" s="11">
        <v>132472</v>
      </c>
      <c r="B718" s="12" t="s">
        <v>3030</v>
      </c>
    </row>
    <row r="719" spans="1:2">
      <c r="A719" s="9">
        <v>132573</v>
      </c>
      <c r="B719" s="2" t="s">
        <v>3030</v>
      </c>
    </row>
    <row r="720" spans="1:2">
      <c r="A720" s="11">
        <v>132669</v>
      </c>
      <c r="B720" s="12" t="s">
        <v>3030</v>
      </c>
    </row>
    <row r="721" spans="1:2">
      <c r="A721" s="9">
        <v>132733</v>
      </c>
      <c r="B721" s="2" t="s">
        <v>3030</v>
      </c>
    </row>
    <row r="722" spans="1:2">
      <c r="A722" s="11">
        <v>132794</v>
      </c>
      <c r="B722" s="12" t="s">
        <v>3030</v>
      </c>
    </row>
    <row r="723" spans="1:2">
      <c r="A723" s="9">
        <v>132857</v>
      </c>
      <c r="B723" s="2" t="s">
        <v>3030</v>
      </c>
    </row>
    <row r="724" spans="1:2">
      <c r="A724" s="11">
        <v>132863</v>
      </c>
      <c r="B724" s="12" t="s">
        <v>3030</v>
      </c>
    </row>
    <row r="725" spans="1:2">
      <c r="A725" s="9">
        <v>132894</v>
      </c>
      <c r="B725" s="2" t="s">
        <v>3030</v>
      </c>
    </row>
    <row r="726" spans="1:2">
      <c r="A726" s="11">
        <v>133052</v>
      </c>
      <c r="B726" s="12" t="s">
        <v>3030</v>
      </c>
    </row>
    <row r="727" spans="1:2">
      <c r="A727" s="9">
        <v>133081</v>
      </c>
      <c r="B727" s="2" t="s">
        <v>3030</v>
      </c>
    </row>
    <row r="728" spans="1:2">
      <c r="A728" s="11">
        <v>133144</v>
      </c>
      <c r="B728" s="12" t="s">
        <v>3030</v>
      </c>
    </row>
    <row r="729" spans="1:2">
      <c r="A729" s="9">
        <v>133247</v>
      </c>
      <c r="B729" s="2" t="s">
        <v>3030</v>
      </c>
    </row>
    <row r="730" spans="1:2">
      <c r="A730" s="11">
        <v>133277</v>
      </c>
      <c r="B730" s="12" t="s">
        <v>3030</v>
      </c>
    </row>
    <row r="731" spans="1:2">
      <c r="A731" s="9">
        <v>133305</v>
      </c>
      <c r="B731" s="2" t="s">
        <v>3030</v>
      </c>
    </row>
    <row r="732" spans="1:2">
      <c r="A732" s="11">
        <v>133306</v>
      </c>
      <c r="B732" s="12" t="s">
        <v>3030</v>
      </c>
    </row>
    <row r="733" spans="1:2">
      <c r="A733" s="9">
        <v>133310</v>
      </c>
      <c r="B733" s="2" t="s">
        <v>3030</v>
      </c>
    </row>
    <row r="734" spans="1:2">
      <c r="A734" s="11">
        <v>133369</v>
      </c>
      <c r="B734" s="12" t="s">
        <v>3030</v>
      </c>
    </row>
    <row r="735" spans="1:2">
      <c r="A735" s="9">
        <v>133627</v>
      </c>
      <c r="B735" s="2" t="s">
        <v>3030</v>
      </c>
    </row>
    <row r="736" spans="1:2">
      <c r="A736" s="11">
        <v>133662</v>
      </c>
      <c r="B736" s="12" t="s">
        <v>3030</v>
      </c>
    </row>
    <row r="737" spans="1:2">
      <c r="A737" s="9">
        <v>133722</v>
      </c>
      <c r="B737" s="2" t="s">
        <v>3030</v>
      </c>
    </row>
    <row r="738" spans="1:2">
      <c r="A738" s="11">
        <v>133819</v>
      </c>
      <c r="B738" s="12" t="s">
        <v>3030</v>
      </c>
    </row>
    <row r="739" spans="1:2">
      <c r="A739" s="9">
        <v>133851</v>
      </c>
      <c r="B739" s="2" t="s">
        <v>3030</v>
      </c>
    </row>
    <row r="740" spans="1:2">
      <c r="A740" s="11">
        <v>133884</v>
      </c>
      <c r="B740" s="12" t="s">
        <v>3030</v>
      </c>
    </row>
    <row r="741" spans="1:2">
      <c r="A741" s="9">
        <v>133917</v>
      </c>
      <c r="B741" s="2" t="s">
        <v>3030</v>
      </c>
    </row>
    <row r="742" spans="1:2">
      <c r="A742" s="11">
        <v>133919</v>
      </c>
      <c r="B742" s="12" t="s">
        <v>3030</v>
      </c>
    </row>
    <row r="743" spans="1:2">
      <c r="A743" s="9">
        <v>133951</v>
      </c>
      <c r="B743" s="2" t="s">
        <v>3030</v>
      </c>
    </row>
    <row r="744" spans="1:2">
      <c r="A744" s="11">
        <v>133979</v>
      </c>
      <c r="B744" s="12" t="s">
        <v>3030</v>
      </c>
    </row>
    <row r="745" spans="1:2">
      <c r="A745" s="9">
        <v>134011</v>
      </c>
      <c r="B745" s="2" t="s">
        <v>3030</v>
      </c>
    </row>
    <row r="746" spans="1:2">
      <c r="A746" s="11">
        <v>134111</v>
      </c>
      <c r="B746" s="12" t="s">
        <v>3030</v>
      </c>
    </row>
    <row r="747" spans="1:2">
      <c r="A747" s="9">
        <v>134202</v>
      </c>
      <c r="B747" s="2" t="s">
        <v>3030</v>
      </c>
    </row>
    <row r="748" spans="1:2">
      <c r="A748" s="11">
        <v>134271</v>
      </c>
      <c r="B748" s="12" t="s">
        <v>3030</v>
      </c>
    </row>
    <row r="749" spans="1:2">
      <c r="A749" s="9">
        <v>134398</v>
      </c>
      <c r="B749" s="2" t="s">
        <v>3030</v>
      </c>
    </row>
    <row r="750" spans="1:2">
      <c r="A750" s="11">
        <v>134425</v>
      </c>
      <c r="B750" s="12" t="s">
        <v>3030</v>
      </c>
    </row>
    <row r="751" spans="1:2">
      <c r="A751" s="9">
        <v>134431</v>
      </c>
      <c r="B751" s="2" t="s">
        <v>3030</v>
      </c>
    </row>
    <row r="752" spans="1:2">
      <c r="A752" s="11">
        <v>134553</v>
      </c>
      <c r="B752" s="12" t="s">
        <v>3030</v>
      </c>
    </row>
    <row r="753" spans="1:2">
      <c r="A753" s="9">
        <v>134648</v>
      </c>
      <c r="B753" s="2" t="s">
        <v>3030</v>
      </c>
    </row>
    <row r="754" spans="1:2">
      <c r="A754" s="11">
        <v>134651</v>
      </c>
      <c r="B754" s="12" t="s">
        <v>3030</v>
      </c>
    </row>
    <row r="755" spans="1:2">
      <c r="A755" s="9">
        <v>134745</v>
      </c>
      <c r="B755" s="2" t="s">
        <v>3030</v>
      </c>
    </row>
    <row r="756" spans="1:2">
      <c r="A756" s="11">
        <v>134779</v>
      </c>
      <c r="B756" s="12" t="s">
        <v>3030</v>
      </c>
    </row>
    <row r="757" spans="1:2">
      <c r="A757" s="9">
        <v>134782</v>
      </c>
      <c r="B757" s="2" t="s">
        <v>3030</v>
      </c>
    </row>
    <row r="758" spans="1:2">
      <c r="A758" s="11">
        <v>134808</v>
      </c>
      <c r="B758" s="12" t="s">
        <v>3030</v>
      </c>
    </row>
    <row r="759" spans="1:2">
      <c r="A759" s="9">
        <v>134846</v>
      </c>
      <c r="B759" s="2" t="s">
        <v>3030</v>
      </c>
    </row>
    <row r="760" spans="1:2">
      <c r="A760" s="11">
        <v>134908</v>
      </c>
      <c r="B760" s="12" t="s">
        <v>3030</v>
      </c>
    </row>
    <row r="761" spans="1:2">
      <c r="A761" s="9">
        <v>134943</v>
      </c>
      <c r="B761" s="2" t="s">
        <v>3030</v>
      </c>
    </row>
    <row r="762" spans="1:2">
      <c r="A762" s="11">
        <v>135005</v>
      </c>
      <c r="B762" s="12" t="s">
        <v>3030</v>
      </c>
    </row>
    <row r="763" spans="1:2">
      <c r="A763" s="9">
        <v>135037</v>
      </c>
      <c r="B763" s="2" t="s">
        <v>3030</v>
      </c>
    </row>
    <row r="764" spans="1:2">
      <c r="A764" s="11">
        <v>135160</v>
      </c>
      <c r="B764" s="12" t="s">
        <v>3030</v>
      </c>
    </row>
    <row r="765" spans="1:2">
      <c r="A765" s="9">
        <v>135194</v>
      </c>
      <c r="B765" s="2" t="s">
        <v>3030</v>
      </c>
    </row>
    <row r="766" spans="1:2">
      <c r="A766" s="11">
        <v>135224</v>
      </c>
      <c r="B766" s="12" t="s">
        <v>3030</v>
      </c>
    </row>
    <row r="767" spans="1:2">
      <c r="A767" s="9">
        <v>135320</v>
      </c>
      <c r="B767" s="2" t="s">
        <v>3030</v>
      </c>
    </row>
    <row r="768" spans="1:2">
      <c r="A768" s="11">
        <v>135356</v>
      </c>
      <c r="B768" s="12" t="s">
        <v>3030</v>
      </c>
    </row>
    <row r="769" spans="1:2">
      <c r="A769" s="9">
        <v>135389</v>
      </c>
      <c r="B769" s="2" t="s">
        <v>3030</v>
      </c>
    </row>
    <row r="770" spans="1:2">
      <c r="A770" s="11">
        <v>135420</v>
      </c>
      <c r="B770" s="12" t="s">
        <v>3030</v>
      </c>
    </row>
    <row r="771" spans="1:2">
      <c r="A771" s="9">
        <v>135480</v>
      </c>
      <c r="B771" s="2" t="s">
        <v>3030</v>
      </c>
    </row>
    <row r="772" spans="1:2">
      <c r="A772" s="11">
        <v>135612</v>
      </c>
      <c r="B772" s="12" t="s">
        <v>3030</v>
      </c>
    </row>
    <row r="773" spans="1:2">
      <c r="A773" s="9">
        <v>135613</v>
      </c>
      <c r="B773" s="2" t="s">
        <v>3030</v>
      </c>
    </row>
    <row r="774" spans="1:2">
      <c r="A774" s="11">
        <v>135643</v>
      </c>
      <c r="B774" s="12" t="s">
        <v>3030</v>
      </c>
    </row>
    <row r="775" spans="1:2">
      <c r="A775" s="9">
        <v>135707</v>
      </c>
      <c r="B775" s="2" t="s">
        <v>3030</v>
      </c>
    </row>
    <row r="776" spans="1:2">
      <c r="A776" s="11">
        <v>135806</v>
      </c>
      <c r="B776" s="12" t="s">
        <v>3030</v>
      </c>
    </row>
    <row r="777" spans="1:2">
      <c r="A777" s="9">
        <v>135867</v>
      </c>
      <c r="B777" s="2" t="s">
        <v>3030</v>
      </c>
    </row>
    <row r="778" spans="1:2">
      <c r="A778" s="11">
        <v>135871</v>
      </c>
      <c r="B778" s="12" t="s">
        <v>3030</v>
      </c>
    </row>
    <row r="779" spans="1:2">
      <c r="A779" s="9">
        <v>135897</v>
      </c>
      <c r="B779" s="2" t="s">
        <v>3030</v>
      </c>
    </row>
    <row r="780" spans="1:2">
      <c r="A780" s="11">
        <v>136121</v>
      </c>
      <c r="B780" s="12" t="s">
        <v>3030</v>
      </c>
    </row>
    <row r="781" spans="1:2">
      <c r="A781" s="9">
        <v>136158</v>
      </c>
      <c r="B781" s="2" t="s">
        <v>3030</v>
      </c>
    </row>
    <row r="782" spans="1:2">
      <c r="A782" s="11">
        <v>136252</v>
      </c>
      <c r="B782" s="12" t="s">
        <v>3030</v>
      </c>
    </row>
    <row r="783" spans="1:2">
      <c r="A783" s="9">
        <v>136378</v>
      </c>
      <c r="B783" s="2" t="s">
        <v>3030</v>
      </c>
    </row>
    <row r="784" spans="1:2">
      <c r="A784" s="11">
        <v>136440</v>
      </c>
      <c r="B784" s="12" t="s">
        <v>3030</v>
      </c>
    </row>
    <row r="785" spans="1:2">
      <c r="A785" s="9">
        <v>136444</v>
      </c>
      <c r="B785" s="2" t="s">
        <v>3030</v>
      </c>
    </row>
    <row r="786" spans="1:2">
      <c r="A786" s="11">
        <v>136476</v>
      </c>
      <c r="B786" s="12" t="s">
        <v>3030</v>
      </c>
    </row>
    <row r="787" spans="1:2">
      <c r="A787" s="9">
        <v>136507</v>
      </c>
      <c r="B787" s="2" t="s">
        <v>3030</v>
      </c>
    </row>
    <row r="788" spans="1:2">
      <c r="A788" s="11">
        <v>136537</v>
      </c>
      <c r="B788" s="12" t="s">
        <v>3030</v>
      </c>
    </row>
    <row r="789" spans="1:2">
      <c r="A789" s="9">
        <v>136572</v>
      </c>
      <c r="B789" s="2" t="s">
        <v>3030</v>
      </c>
    </row>
    <row r="790" spans="1:2">
      <c r="A790" s="11">
        <v>136606</v>
      </c>
      <c r="B790" s="12" t="s">
        <v>3030</v>
      </c>
    </row>
    <row r="791" spans="1:2">
      <c r="A791" s="9">
        <v>136607</v>
      </c>
      <c r="B791" s="2" t="s">
        <v>3030</v>
      </c>
    </row>
    <row r="792" spans="1:2">
      <c r="A792" s="11">
        <v>136765</v>
      </c>
      <c r="B792" s="12" t="s">
        <v>3030</v>
      </c>
    </row>
    <row r="793" spans="1:2">
      <c r="A793" s="9">
        <v>136795</v>
      </c>
      <c r="B793" s="2" t="s">
        <v>3030</v>
      </c>
    </row>
    <row r="794" spans="1:2">
      <c r="A794" s="11">
        <v>136825</v>
      </c>
      <c r="B794" s="12" t="s">
        <v>3030</v>
      </c>
    </row>
    <row r="795" spans="1:2">
      <c r="A795" s="9">
        <v>136861</v>
      </c>
      <c r="B795" s="2" t="s">
        <v>3030</v>
      </c>
    </row>
    <row r="796" spans="1:2">
      <c r="A796" s="11">
        <v>136889</v>
      </c>
      <c r="B796" s="12" t="s">
        <v>3030</v>
      </c>
    </row>
    <row r="797" spans="1:2">
      <c r="A797" s="9">
        <v>136894</v>
      </c>
      <c r="B797" s="2" t="s">
        <v>3030</v>
      </c>
    </row>
    <row r="798" spans="1:2">
      <c r="A798" s="11">
        <v>136988</v>
      </c>
      <c r="B798" s="12" t="s">
        <v>3030</v>
      </c>
    </row>
    <row r="799" spans="1:2">
      <c r="A799" s="9">
        <v>137021</v>
      </c>
      <c r="B799" s="2" t="s">
        <v>3030</v>
      </c>
    </row>
    <row r="800" spans="1:2">
      <c r="A800" s="11">
        <v>137113</v>
      </c>
      <c r="B800" s="12" t="s">
        <v>3030</v>
      </c>
    </row>
    <row r="801" spans="1:2">
      <c r="A801" s="9">
        <v>137272</v>
      </c>
      <c r="B801" s="2" t="s">
        <v>3030</v>
      </c>
    </row>
    <row r="802" spans="1:2">
      <c r="A802" s="11">
        <v>137275</v>
      </c>
      <c r="B802" s="12" t="s">
        <v>3030</v>
      </c>
    </row>
    <row r="803" spans="1:2">
      <c r="A803" s="9">
        <v>137406</v>
      </c>
      <c r="B803" s="2" t="s">
        <v>3030</v>
      </c>
    </row>
    <row r="804" spans="1:2">
      <c r="A804" s="11">
        <v>137471</v>
      </c>
      <c r="B804" s="12" t="s">
        <v>3030</v>
      </c>
    </row>
    <row r="805" spans="1:2">
      <c r="A805" s="9">
        <v>137497</v>
      </c>
      <c r="B805" s="2" t="s">
        <v>3030</v>
      </c>
    </row>
    <row r="806" spans="1:2">
      <c r="A806" s="11">
        <v>137500</v>
      </c>
      <c r="B806" s="12" t="s">
        <v>3030</v>
      </c>
    </row>
    <row r="807" spans="1:2">
      <c r="A807" s="9">
        <v>137530</v>
      </c>
      <c r="B807" s="2" t="s">
        <v>3030</v>
      </c>
    </row>
    <row r="808" spans="1:2">
      <c r="A808" s="11">
        <v>137534</v>
      </c>
      <c r="B808" s="12" t="s">
        <v>3030</v>
      </c>
    </row>
    <row r="809" spans="1:2">
      <c r="A809" s="9">
        <v>137535</v>
      </c>
      <c r="B809" s="2" t="s">
        <v>3030</v>
      </c>
    </row>
    <row r="810" spans="1:2">
      <c r="A810" s="11">
        <v>137596</v>
      </c>
      <c r="B810" s="12" t="s">
        <v>3030</v>
      </c>
    </row>
    <row r="811" spans="1:2">
      <c r="A811" s="9">
        <v>137630</v>
      </c>
      <c r="B811" s="2" t="s">
        <v>3030</v>
      </c>
    </row>
    <row r="812" spans="1:2">
      <c r="A812" s="11">
        <v>137755</v>
      </c>
      <c r="B812" s="12" t="s">
        <v>3030</v>
      </c>
    </row>
    <row r="813" spans="1:2">
      <c r="A813" s="9">
        <v>137756</v>
      </c>
      <c r="B813" s="2" t="s">
        <v>3030</v>
      </c>
    </row>
    <row r="814" spans="1:2">
      <c r="A814" s="11">
        <v>137785</v>
      </c>
      <c r="B814" s="12" t="s">
        <v>3030</v>
      </c>
    </row>
    <row r="815" spans="1:2">
      <c r="A815" s="9">
        <v>137819</v>
      </c>
      <c r="B815" s="2" t="s">
        <v>3030</v>
      </c>
    </row>
    <row r="816" spans="1:2">
      <c r="A816" s="11">
        <v>137981</v>
      </c>
      <c r="B816" s="12" t="s">
        <v>3030</v>
      </c>
    </row>
    <row r="817" spans="1:2">
      <c r="A817" s="9">
        <v>138009</v>
      </c>
      <c r="B817" s="2" t="s">
        <v>3030</v>
      </c>
    </row>
    <row r="818" spans="1:2">
      <c r="A818" s="11">
        <v>138040</v>
      </c>
      <c r="B818" s="12" t="s">
        <v>3030</v>
      </c>
    </row>
    <row r="819" spans="1:2">
      <c r="A819" s="9">
        <v>138075</v>
      </c>
      <c r="B819" s="2" t="s">
        <v>3030</v>
      </c>
    </row>
    <row r="820" spans="1:2">
      <c r="A820" s="11">
        <v>138078</v>
      </c>
      <c r="B820" s="12" t="s">
        <v>3030</v>
      </c>
    </row>
    <row r="821" spans="1:2">
      <c r="A821" s="9">
        <v>138142</v>
      </c>
      <c r="B821" s="2" t="s">
        <v>3030</v>
      </c>
    </row>
    <row r="822" spans="1:2">
      <c r="A822" s="11">
        <v>138234</v>
      </c>
      <c r="B822" s="12" t="s">
        <v>3030</v>
      </c>
    </row>
    <row r="823" spans="1:2">
      <c r="A823" s="9">
        <v>138303</v>
      </c>
      <c r="B823" s="2" t="s">
        <v>3030</v>
      </c>
    </row>
    <row r="824" spans="1:2">
      <c r="A824" s="11">
        <v>138428</v>
      </c>
      <c r="B824" s="12" t="s">
        <v>3030</v>
      </c>
    </row>
    <row r="825" spans="1:2">
      <c r="A825" s="9">
        <v>138616</v>
      </c>
      <c r="B825" s="2" t="s">
        <v>3030</v>
      </c>
    </row>
    <row r="826" spans="1:2">
      <c r="A826" s="11">
        <v>138619</v>
      </c>
      <c r="B826" s="12" t="s">
        <v>3030</v>
      </c>
    </row>
    <row r="827" spans="1:2">
      <c r="A827" s="9">
        <v>138687</v>
      </c>
      <c r="B827" s="2" t="s">
        <v>3030</v>
      </c>
    </row>
    <row r="828" spans="1:2">
      <c r="A828" s="11">
        <v>138712</v>
      </c>
      <c r="B828" s="12" t="s">
        <v>3030</v>
      </c>
    </row>
    <row r="829" spans="1:2">
      <c r="A829" s="9">
        <v>138714</v>
      </c>
      <c r="B829" s="2" t="s">
        <v>3030</v>
      </c>
    </row>
    <row r="830" spans="1:2">
      <c r="A830" s="11">
        <v>138719</v>
      </c>
      <c r="B830" s="12" t="s">
        <v>3030</v>
      </c>
    </row>
    <row r="831" spans="1:2">
      <c r="A831" s="9">
        <v>138744</v>
      </c>
      <c r="B831" s="2" t="s">
        <v>3030</v>
      </c>
    </row>
    <row r="832" spans="1:2">
      <c r="A832" s="11">
        <v>138751</v>
      </c>
      <c r="B832" s="12" t="s">
        <v>3030</v>
      </c>
    </row>
    <row r="833" spans="1:2">
      <c r="A833" s="9">
        <v>138872</v>
      </c>
      <c r="B833" s="2" t="s">
        <v>3030</v>
      </c>
    </row>
    <row r="834" spans="1:2">
      <c r="A834" s="11">
        <v>139065</v>
      </c>
      <c r="B834" s="12" t="s">
        <v>3030</v>
      </c>
    </row>
    <row r="835" spans="1:2">
      <c r="A835" s="9">
        <v>139100</v>
      </c>
      <c r="B835" s="2" t="s">
        <v>3030</v>
      </c>
    </row>
    <row r="836" spans="1:2">
      <c r="A836" s="11">
        <v>139128</v>
      </c>
      <c r="B836" s="12" t="s">
        <v>3030</v>
      </c>
    </row>
    <row r="837" spans="1:2">
      <c r="A837" s="9">
        <v>139132</v>
      </c>
      <c r="B837" s="2" t="s">
        <v>3030</v>
      </c>
    </row>
    <row r="838" spans="1:2">
      <c r="A838" s="11">
        <v>139160</v>
      </c>
      <c r="B838" s="12" t="s">
        <v>3030</v>
      </c>
    </row>
    <row r="839" spans="1:2">
      <c r="A839" s="9">
        <v>139165</v>
      </c>
      <c r="B839" s="2" t="s">
        <v>3030</v>
      </c>
    </row>
    <row r="840" spans="1:2">
      <c r="A840" s="11">
        <v>139231</v>
      </c>
      <c r="B840" s="12" t="s">
        <v>3030</v>
      </c>
    </row>
    <row r="841" spans="1:2">
      <c r="A841" s="9">
        <v>139291</v>
      </c>
      <c r="B841" s="2" t="s">
        <v>3030</v>
      </c>
    </row>
    <row r="842" spans="1:2">
      <c r="A842" s="11">
        <v>139326</v>
      </c>
      <c r="B842" s="12" t="s">
        <v>3030</v>
      </c>
    </row>
    <row r="843" spans="1:2">
      <c r="A843" s="9">
        <v>139451</v>
      </c>
      <c r="B843" s="2" t="s">
        <v>3030</v>
      </c>
    </row>
    <row r="844" spans="1:2">
      <c r="A844" s="11">
        <v>139643</v>
      </c>
      <c r="B844" s="12" t="s">
        <v>3030</v>
      </c>
    </row>
    <row r="845" spans="1:2">
      <c r="A845" s="9">
        <v>139775</v>
      </c>
      <c r="B845" s="2" t="s">
        <v>3030</v>
      </c>
    </row>
    <row r="846" spans="1:2">
      <c r="A846" s="11">
        <v>139802</v>
      </c>
      <c r="B846" s="12" t="s">
        <v>3030</v>
      </c>
    </row>
    <row r="847" spans="1:2">
      <c r="A847" s="9">
        <v>139807</v>
      </c>
      <c r="B847" s="2" t="s">
        <v>3030</v>
      </c>
    </row>
    <row r="848" spans="1:2">
      <c r="A848" s="11">
        <v>139864</v>
      </c>
      <c r="B848" s="12" t="s">
        <v>3030</v>
      </c>
    </row>
    <row r="849" spans="1:2">
      <c r="A849" s="9">
        <v>140024</v>
      </c>
      <c r="B849" s="2" t="s">
        <v>3030</v>
      </c>
    </row>
    <row r="850" spans="1:2">
      <c r="A850" s="11">
        <v>140187</v>
      </c>
      <c r="B850" s="12" t="s">
        <v>3030</v>
      </c>
    </row>
    <row r="851" spans="1:2">
      <c r="A851" s="9">
        <v>140255</v>
      </c>
      <c r="B851" s="2" t="s">
        <v>3030</v>
      </c>
    </row>
    <row r="852" spans="1:2">
      <c r="A852" s="11">
        <v>140286</v>
      </c>
      <c r="B852" s="12" t="s">
        <v>3030</v>
      </c>
    </row>
    <row r="853" spans="1:2">
      <c r="A853" s="9">
        <v>140312</v>
      </c>
      <c r="B853" s="2" t="s">
        <v>3030</v>
      </c>
    </row>
    <row r="854" spans="1:2">
      <c r="A854" s="11">
        <v>140376</v>
      </c>
      <c r="B854" s="12" t="s">
        <v>3030</v>
      </c>
    </row>
    <row r="855" spans="1:2">
      <c r="A855" s="9">
        <v>140381</v>
      </c>
      <c r="B855" s="2" t="s">
        <v>3030</v>
      </c>
    </row>
    <row r="856" spans="1:2">
      <c r="A856" s="11">
        <v>140409</v>
      </c>
      <c r="B856" s="12" t="s">
        <v>3030</v>
      </c>
    </row>
    <row r="857" spans="1:2">
      <c r="A857" s="9">
        <v>140506</v>
      </c>
      <c r="B857" s="2" t="s">
        <v>3030</v>
      </c>
    </row>
    <row r="858" spans="1:2">
      <c r="A858" s="11">
        <v>140507</v>
      </c>
      <c r="B858" s="12" t="s">
        <v>3030</v>
      </c>
    </row>
    <row r="859" spans="1:2">
      <c r="A859" s="9">
        <v>140510</v>
      </c>
      <c r="B859" s="2" t="s">
        <v>3030</v>
      </c>
    </row>
    <row r="860" spans="1:2">
      <c r="A860" s="11">
        <v>140568</v>
      </c>
      <c r="B860" s="12" t="s">
        <v>3030</v>
      </c>
    </row>
    <row r="861" spans="1:2">
      <c r="A861" s="9">
        <v>140571</v>
      </c>
      <c r="B861" s="2" t="s">
        <v>3030</v>
      </c>
    </row>
    <row r="862" spans="1:2">
      <c r="A862" s="11">
        <v>140632</v>
      </c>
      <c r="B862" s="12" t="s">
        <v>3030</v>
      </c>
    </row>
    <row r="863" spans="1:2">
      <c r="A863" s="9">
        <v>140636</v>
      </c>
      <c r="B863" s="2" t="s">
        <v>3030</v>
      </c>
    </row>
    <row r="864" spans="1:2">
      <c r="A864" s="11">
        <v>140670</v>
      </c>
      <c r="B864" s="12" t="s">
        <v>3030</v>
      </c>
    </row>
    <row r="865" spans="1:2">
      <c r="A865" s="9">
        <v>140698</v>
      </c>
      <c r="B865" s="2" t="s">
        <v>3030</v>
      </c>
    </row>
    <row r="866" spans="1:2">
      <c r="A866" s="11">
        <v>140799</v>
      </c>
      <c r="B866" s="12" t="s">
        <v>3030</v>
      </c>
    </row>
    <row r="867" spans="1:2">
      <c r="A867" s="9">
        <v>140862</v>
      </c>
      <c r="B867" s="2" t="s">
        <v>3030</v>
      </c>
    </row>
    <row r="868" spans="1:2">
      <c r="A868" s="11">
        <v>140985</v>
      </c>
      <c r="B868" s="12" t="s">
        <v>3030</v>
      </c>
    </row>
    <row r="869" spans="1:2">
      <c r="A869" s="9">
        <v>141049</v>
      </c>
      <c r="B869" s="2" t="s">
        <v>3030</v>
      </c>
    </row>
    <row r="870" spans="1:2">
      <c r="A870" s="11">
        <v>141144</v>
      </c>
      <c r="B870" s="12" t="s">
        <v>3030</v>
      </c>
    </row>
    <row r="871" spans="1:2">
      <c r="A871" s="9">
        <v>141147</v>
      </c>
      <c r="B871" s="2" t="s">
        <v>3030</v>
      </c>
    </row>
    <row r="872" spans="1:2">
      <c r="A872" s="11">
        <v>141178</v>
      </c>
      <c r="B872" s="12" t="s">
        <v>3030</v>
      </c>
    </row>
    <row r="873" spans="1:2">
      <c r="A873" s="9">
        <v>141179</v>
      </c>
      <c r="B873" s="2" t="s">
        <v>3030</v>
      </c>
    </row>
    <row r="874" spans="1:2">
      <c r="A874" s="11">
        <v>141244</v>
      </c>
      <c r="B874" s="12" t="s">
        <v>3030</v>
      </c>
    </row>
    <row r="875" spans="1:2">
      <c r="A875" s="9">
        <v>141375</v>
      </c>
      <c r="B875" s="2" t="s">
        <v>3030</v>
      </c>
    </row>
    <row r="876" spans="1:2">
      <c r="A876" s="11">
        <v>141432</v>
      </c>
      <c r="B876" s="12" t="s">
        <v>3030</v>
      </c>
    </row>
    <row r="877" spans="1:2">
      <c r="A877" s="9">
        <v>141465</v>
      </c>
      <c r="B877" s="2" t="s">
        <v>3030</v>
      </c>
    </row>
    <row r="878" spans="1:2">
      <c r="A878" s="11">
        <v>141471</v>
      </c>
      <c r="B878" s="12" t="s">
        <v>3030</v>
      </c>
    </row>
    <row r="879" spans="1:2">
      <c r="A879" s="9">
        <v>141500</v>
      </c>
      <c r="B879" s="2" t="s">
        <v>3030</v>
      </c>
    </row>
    <row r="880" spans="1:2">
      <c r="A880" s="11">
        <v>141531</v>
      </c>
      <c r="B880" s="12" t="s">
        <v>3030</v>
      </c>
    </row>
    <row r="881" spans="1:2">
      <c r="A881" s="9">
        <v>141533</v>
      </c>
      <c r="B881" s="2" t="s">
        <v>3030</v>
      </c>
    </row>
    <row r="882" spans="1:2">
      <c r="A882" s="11">
        <v>141595</v>
      </c>
      <c r="B882" s="12" t="s">
        <v>3030</v>
      </c>
    </row>
    <row r="883" spans="1:2">
      <c r="A883" s="9">
        <v>141598</v>
      </c>
      <c r="B883" s="2" t="s">
        <v>3030</v>
      </c>
    </row>
    <row r="884" spans="1:2">
      <c r="A884" s="11">
        <v>141661</v>
      </c>
      <c r="B884" s="12" t="s">
        <v>3030</v>
      </c>
    </row>
    <row r="885" spans="1:2">
      <c r="A885" s="9">
        <v>141758</v>
      </c>
      <c r="B885" s="2" t="s">
        <v>3030</v>
      </c>
    </row>
    <row r="886" spans="1:2">
      <c r="A886" s="11">
        <v>141822</v>
      </c>
      <c r="B886" s="12" t="s">
        <v>3030</v>
      </c>
    </row>
    <row r="887" spans="1:2">
      <c r="A887" s="9">
        <v>141852</v>
      </c>
      <c r="B887" s="2" t="s">
        <v>3030</v>
      </c>
    </row>
    <row r="888" spans="1:2">
      <c r="A888" s="11">
        <v>141855</v>
      </c>
      <c r="B888" s="12" t="s">
        <v>3030</v>
      </c>
    </row>
    <row r="889" spans="1:2">
      <c r="A889" s="9">
        <v>141884</v>
      </c>
      <c r="B889" s="2" t="s">
        <v>3030</v>
      </c>
    </row>
    <row r="890" spans="1:2">
      <c r="A890" s="11">
        <v>141917</v>
      </c>
      <c r="B890" s="12" t="s">
        <v>3030</v>
      </c>
    </row>
    <row r="891" spans="1:2">
      <c r="A891" s="9">
        <v>141946</v>
      </c>
      <c r="B891" s="2" t="s">
        <v>3030</v>
      </c>
    </row>
    <row r="892" spans="1:2">
      <c r="A892" s="11">
        <v>142047</v>
      </c>
      <c r="B892" s="12" t="s">
        <v>3030</v>
      </c>
    </row>
    <row r="893" spans="1:2">
      <c r="A893" s="9">
        <v>142073</v>
      </c>
      <c r="B893" s="2" t="s">
        <v>3030</v>
      </c>
    </row>
    <row r="894" spans="1:2">
      <c r="A894" s="11">
        <v>142111</v>
      </c>
      <c r="B894" s="12" t="s">
        <v>3030</v>
      </c>
    </row>
    <row r="895" spans="1:2">
      <c r="A895" s="9">
        <v>142139</v>
      </c>
      <c r="B895" s="2" t="s">
        <v>3030</v>
      </c>
    </row>
    <row r="896" spans="1:2">
      <c r="A896" s="11">
        <v>142175</v>
      </c>
      <c r="B896" s="12" t="s">
        <v>3030</v>
      </c>
    </row>
    <row r="897" spans="1:2">
      <c r="A897" s="9">
        <v>142365</v>
      </c>
      <c r="B897" s="2" t="s">
        <v>3030</v>
      </c>
    </row>
    <row r="898" spans="1:2">
      <c r="A898" s="11">
        <v>142521</v>
      </c>
      <c r="B898" s="12" t="s">
        <v>3030</v>
      </c>
    </row>
    <row r="899" spans="1:2">
      <c r="A899" s="9">
        <v>142523</v>
      </c>
      <c r="B899" s="2" t="s">
        <v>3030</v>
      </c>
    </row>
    <row r="900" spans="1:2">
      <c r="A900" s="11">
        <v>142557</v>
      </c>
      <c r="B900" s="12" t="s">
        <v>3030</v>
      </c>
    </row>
    <row r="901" spans="1:2">
      <c r="A901" s="9">
        <v>142584</v>
      </c>
      <c r="B901" s="2" t="s">
        <v>3030</v>
      </c>
    </row>
    <row r="902" spans="1:2">
      <c r="A902" s="11">
        <v>142617</v>
      </c>
      <c r="B902" s="12" t="s">
        <v>3030</v>
      </c>
    </row>
    <row r="903" spans="1:2">
      <c r="A903" s="9">
        <v>142716</v>
      </c>
      <c r="B903" s="2" t="s">
        <v>3030</v>
      </c>
    </row>
    <row r="904" spans="1:2">
      <c r="A904" s="11">
        <v>142718</v>
      </c>
      <c r="B904" s="12" t="s">
        <v>3030</v>
      </c>
    </row>
    <row r="905" spans="1:2">
      <c r="A905" s="9">
        <v>142744</v>
      </c>
      <c r="B905" s="2" t="s">
        <v>3030</v>
      </c>
    </row>
    <row r="906" spans="1:2">
      <c r="A906" s="11">
        <v>142840</v>
      </c>
      <c r="B906" s="12" t="s">
        <v>3030</v>
      </c>
    </row>
    <row r="907" spans="1:2">
      <c r="A907" s="9">
        <v>142905</v>
      </c>
      <c r="B907" s="2" t="s">
        <v>3030</v>
      </c>
    </row>
    <row r="908" spans="1:2">
      <c r="A908" s="11">
        <v>143003</v>
      </c>
      <c r="B908" s="12" t="s">
        <v>3030</v>
      </c>
    </row>
    <row r="909" spans="1:2">
      <c r="A909" s="9">
        <v>143032</v>
      </c>
      <c r="B909" s="2" t="s">
        <v>3030</v>
      </c>
    </row>
    <row r="910" spans="1:2">
      <c r="A910" s="11">
        <v>143036</v>
      </c>
      <c r="B910" s="12" t="s">
        <v>3030</v>
      </c>
    </row>
    <row r="911" spans="1:2">
      <c r="A911" s="9">
        <v>143038</v>
      </c>
      <c r="B911" s="2" t="s">
        <v>3030</v>
      </c>
    </row>
    <row r="912" spans="1:2">
      <c r="A912" s="11">
        <v>143193</v>
      </c>
      <c r="B912" s="12" t="s">
        <v>3030</v>
      </c>
    </row>
    <row r="913" spans="1:2">
      <c r="A913" s="9">
        <v>143259</v>
      </c>
      <c r="B913" s="2" t="s">
        <v>3030</v>
      </c>
    </row>
    <row r="914" spans="1:2">
      <c r="A914" s="11">
        <v>143261</v>
      </c>
      <c r="B914" s="12" t="s">
        <v>3030</v>
      </c>
    </row>
    <row r="915" spans="1:2">
      <c r="A915" s="9">
        <v>143263</v>
      </c>
      <c r="B915" s="2" t="s">
        <v>3030</v>
      </c>
    </row>
    <row r="916" spans="1:2">
      <c r="A916" s="11">
        <v>143325</v>
      </c>
      <c r="B916" s="12" t="s">
        <v>3030</v>
      </c>
    </row>
    <row r="917" spans="1:2">
      <c r="A917" s="9">
        <v>143384</v>
      </c>
      <c r="B917" s="2" t="s">
        <v>3030</v>
      </c>
    </row>
    <row r="918" spans="1:2">
      <c r="A918" s="11">
        <v>143450</v>
      </c>
      <c r="B918" s="12" t="s">
        <v>3030</v>
      </c>
    </row>
    <row r="919" spans="1:2">
      <c r="A919" s="9">
        <v>143519</v>
      </c>
      <c r="B919" s="2" t="s">
        <v>3030</v>
      </c>
    </row>
    <row r="920" spans="1:2">
      <c r="A920" s="11">
        <v>143577</v>
      </c>
      <c r="B920" s="12" t="s">
        <v>3030</v>
      </c>
    </row>
    <row r="921" spans="1:2">
      <c r="A921" s="9">
        <v>143679</v>
      </c>
      <c r="B921" s="2" t="s">
        <v>3030</v>
      </c>
    </row>
    <row r="922" spans="1:2">
      <c r="A922" s="11">
        <v>143706</v>
      </c>
      <c r="B922" s="12" t="s">
        <v>3030</v>
      </c>
    </row>
    <row r="923" spans="1:2">
      <c r="A923" s="9">
        <v>143773</v>
      </c>
      <c r="B923" s="2" t="s">
        <v>3030</v>
      </c>
    </row>
    <row r="924" spans="1:2">
      <c r="A924" s="11">
        <v>143838</v>
      </c>
      <c r="B924" s="12" t="s">
        <v>3030</v>
      </c>
    </row>
    <row r="925" spans="1:2">
      <c r="A925" s="9">
        <v>143898</v>
      </c>
      <c r="B925" s="2" t="s">
        <v>3030</v>
      </c>
    </row>
    <row r="926" spans="1:2">
      <c r="A926" s="11">
        <v>143995</v>
      </c>
      <c r="B926" s="12" t="s">
        <v>3030</v>
      </c>
    </row>
    <row r="927" spans="1:2">
      <c r="A927" s="9">
        <v>144121</v>
      </c>
      <c r="B927" s="2" t="s">
        <v>3030</v>
      </c>
    </row>
    <row r="928" spans="1:2">
      <c r="A928" s="11">
        <v>144125</v>
      </c>
      <c r="B928" s="12" t="s">
        <v>3030</v>
      </c>
    </row>
    <row r="929" spans="1:2">
      <c r="A929" s="9">
        <v>144159</v>
      </c>
      <c r="B929" s="2" t="s">
        <v>3030</v>
      </c>
    </row>
    <row r="930" spans="1:2">
      <c r="A930" s="11">
        <v>144190</v>
      </c>
      <c r="B930" s="12" t="s">
        <v>3030</v>
      </c>
    </row>
    <row r="931" spans="1:2">
      <c r="A931" s="9">
        <v>144286</v>
      </c>
      <c r="B931" s="2" t="s">
        <v>3030</v>
      </c>
    </row>
    <row r="932" spans="1:2">
      <c r="A932" s="11">
        <v>144318</v>
      </c>
      <c r="B932" s="12" t="s">
        <v>3030</v>
      </c>
    </row>
    <row r="933" spans="1:2">
      <c r="A933" s="9">
        <v>144382</v>
      </c>
      <c r="B933" s="2" t="s">
        <v>3030</v>
      </c>
    </row>
    <row r="934" spans="1:2">
      <c r="A934" s="11">
        <v>144442</v>
      </c>
      <c r="B934" s="12" t="s">
        <v>3030</v>
      </c>
    </row>
    <row r="935" spans="1:2">
      <c r="A935" s="9">
        <v>144444</v>
      </c>
      <c r="B935" s="2" t="s">
        <v>3030</v>
      </c>
    </row>
    <row r="936" spans="1:2">
      <c r="A936" s="11">
        <v>144445</v>
      </c>
      <c r="B936" s="12" t="s">
        <v>3030</v>
      </c>
    </row>
    <row r="937" spans="1:2">
      <c r="A937" s="9">
        <v>144479</v>
      </c>
      <c r="B937" s="2" t="s">
        <v>3030</v>
      </c>
    </row>
    <row r="938" spans="1:2">
      <c r="A938" s="11">
        <v>144573</v>
      </c>
      <c r="B938" s="12" t="s">
        <v>3030</v>
      </c>
    </row>
    <row r="939" spans="1:2">
      <c r="A939" s="9">
        <v>144574</v>
      </c>
      <c r="B939" s="2" t="s">
        <v>3030</v>
      </c>
    </row>
    <row r="940" spans="1:2">
      <c r="A940" s="11">
        <v>144605</v>
      </c>
      <c r="B940" s="12" t="s">
        <v>3030</v>
      </c>
    </row>
    <row r="941" spans="1:2">
      <c r="A941" s="9">
        <v>144606</v>
      </c>
      <c r="B941" s="2" t="s">
        <v>3030</v>
      </c>
    </row>
    <row r="942" spans="1:2">
      <c r="A942" s="11">
        <v>144634</v>
      </c>
      <c r="B942" s="12" t="s">
        <v>3030</v>
      </c>
    </row>
    <row r="943" spans="1:2">
      <c r="A943" s="9">
        <v>144636</v>
      </c>
      <c r="B943" s="2" t="s">
        <v>3030</v>
      </c>
    </row>
    <row r="944" spans="1:2">
      <c r="A944" s="11">
        <v>144670</v>
      </c>
      <c r="B944" s="12" t="s">
        <v>3030</v>
      </c>
    </row>
    <row r="945" spans="1:2">
      <c r="A945" s="9">
        <v>144702</v>
      </c>
      <c r="B945" s="2" t="s">
        <v>3030</v>
      </c>
    </row>
    <row r="946" spans="1:2">
      <c r="A946" s="11">
        <v>144766</v>
      </c>
      <c r="B946" s="12" t="s">
        <v>3030</v>
      </c>
    </row>
    <row r="947" spans="1:2">
      <c r="A947" s="9">
        <v>144824</v>
      </c>
      <c r="B947" s="2" t="s">
        <v>3030</v>
      </c>
    </row>
    <row r="948" spans="1:2">
      <c r="A948" s="11">
        <v>144827</v>
      </c>
      <c r="B948" s="12" t="s">
        <v>3030</v>
      </c>
    </row>
    <row r="949" spans="1:2">
      <c r="A949" s="9">
        <v>144859</v>
      </c>
      <c r="B949" s="2" t="s">
        <v>3030</v>
      </c>
    </row>
    <row r="950" spans="1:2">
      <c r="A950" s="11">
        <v>144862</v>
      </c>
      <c r="B950" s="12" t="s">
        <v>3030</v>
      </c>
    </row>
    <row r="951" spans="1:2">
      <c r="A951" s="9">
        <v>144890</v>
      </c>
      <c r="B951" s="2" t="s">
        <v>3030</v>
      </c>
    </row>
    <row r="952" spans="1:2">
      <c r="A952" s="11">
        <v>144894</v>
      </c>
      <c r="B952" s="12" t="s">
        <v>3030</v>
      </c>
    </row>
    <row r="953" spans="1:2">
      <c r="A953" s="9">
        <v>145117</v>
      </c>
      <c r="B953" s="2" t="s">
        <v>3030</v>
      </c>
    </row>
    <row r="954" spans="1:2">
      <c r="A954" s="11">
        <v>145181</v>
      </c>
      <c r="B954" s="12" t="s">
        <v>3030</v>
      </c>
    </row>
    <row r="955" spans="1:2">
      <c r="A955" s="9">
        <v>145183</v>
      </c>
      <c r="B955" s="2" t="s">
        <v>3030</v>
      </c>
    </row>
    <row r="956" spans="1:2">
      <c r="A956" s="11">
        <v>145208</v>
      </c>
      <c r="B956" s="12" t="s">
        <v>3030</v>
      </c>
    </row>
    <row r="957" spans="1:2">
      <c r="A957" s="9">
        <v>145212</v>
      </c>
      <c r="B957" s="2" t="s">
        <v>3030</v>
      </c>
    </row>
    <row r="958" spans="1:2">
      <c r="A958" s="11">
        <v>145279</v>
      </c>
      <c r="B958" s="12" t="s">
        <v>3030</v>
      </c>
    </row>
    <row r="959" spans="1:2">
      <c r="A959" s="9">
        <v>145338</v>
      </c>
      <c r="B959" s="2" t="s">
        <v>3030</v>
      </c>
    </row>
    <row r="960" spans="1:2">
      <c r="A960" s="11">
        <v>145342</v>
      </c>
      <c r="B960" s="12" t="s">
        <v>3030</v>
      </c>
    </row>
    <row r="961" spans="1:2">
      <c r="A961" s="9">
        <v>145371</v>
      </c>
      <c r="B961" s="2" t="s">
        <v>3030</v>
      </c>
    </row>
    <row r="962" spans="1:2">
      <c r="A962" s="11">
        <v>145375</v>
      </c>
      <c r="B962" s="12" t="s">
        <v>3030</v>
      </c>
    </row>
    <row r="963" spans="1:2">
      <c r="A963" s="9">
        <v>145563</v>
      </c>
      <c r="B963" s="2" t="s">
        <v>3030</v>
      </c>
    </row>
    <row r="964" spans="1:2">
      <c r="A964" s="11">
        <v>145626</v>
      </c>
      <c r="B964" s="12" t="s">
        <v>3030</v>
      </c>
    </row>
    <row r="965" spans="1:2">
      <c r="A965" s="9">
        <v>145818</v>
      </c>
      <c r="B965" s="2" t="s">
        <v>3030</v>
      </c>
    </row>
    <row r="966" spans="1:2">
      <c r="A966" s="11">
        <v>145916</v>
      </c>
      <c r="B966" s="12" t="s">
        <v>3030</v>
      </c>
    </row>
    <row r="967" spans="1:2">
      <c r="A967" s="9">
        <v>145947</v>
      </c>
      <c r="B967" s="2" t="s">
        <v>3030</v>
      </c>
    </row>
    <row r="968" spans="1:2">
      <c r="A968" s="11">
        <v>145950</v>
      </c>
      <c r="B968" s="12" t="s">
        <v>3030</v>
      </c>
    </row>
    <row r="969" spans="1:2">
      <c r="A969" s="9">
        <v>146076</v>
      </c>
      <c r="B969" s="2" t="s">
        <v>3030</v>
      </c>
    </row>
    <row r="970" spans="1:2">
      <c r="A970" s="11">
        <v>146170</v>
      </c>
      <c r="B970" s="12" t="s">
        <v>3030</v>
      </c>
    </row>
    <row r="971" spans="1:2">
      <c r="A971" s="9">
        <v>146232</v>
      </c>
      <c r="B971" s="2" t="s">
        <v>3030</v>
      </c>
    </row>
    <row r="972" spans="1:2">
      <c r="A972" s="11">
        <v>146271</v>
      </c>
      <c r="B972" s="12" t="s">
        <v>3030</v>
      </c>
    </row>
    <row r="973" spans="1:2">
      <c r="A973" s="9">
        <v>146297</v>
      </c>
      <c r="B973" s="2" t="s">
        <v>3030</v>
      </c>
    </row>
    <row r="974" spans="1:2">
      <c r="A974" s="11">
        <v>146328</v>
      </c>
      <c r="B974" s="12" t="s">
        <v>3030</v>
      </c>
    </row>
    <row r="975" spans="1:2">
      <c r="A975" s="9">
        <v>146426</v>
      </c>
      <c r="B975" s="2" t="s">
        <v>3030</v>
      </c>
    </row>
    <row r="976" spans="1:2">
      <c r="A976" s="11">
        <v>146489</v>
      </c>
      <c r="B976" s="12" t="s">
        <v>3030</v>
      </c>
    </row>
    <row r="977" spans="1:2">
      <c r="A977" s="9">
        <v>146685</v>
      </c>
      <c r="B977" s="2" t="s">
        <v>3030</v>
      </c>
    </row>
    <row r="978" spans="1:2">
      <c r="A978" s="11">
        <v>146713</v>
      </c>
      <c r="B978" s="12" t="s">
        <v>3030</v>
      </c>
    </row>
    <row r="979" spans="1:2">
      <c r="A979" s="9">
        <v>146745</v>
      </c>
      <c r="B979" s="2" t="s">
        <v>3030</v>
      </c>
    </row>
    <row r="980" spans="1:2">
      <c r="A980" s="11">
        <v>146778</v>
      </c>
      <c r="B980" s="12" t="s">
        <v>3030</v>
      </c>
    </row>
    <row r="981" spans="1:2">
      <c r="A981" s="9">
        <v>146782</v>
      </c>
      <c r="B981" s="2" t="s">
        <v>3030</v>
      </c>
    </row>
    <row r="982" spans="1:2">
      <c r="A982" s="11">
        <v>146812</v>
      </c>
      <c r="B982" s="12" t="s">
        <v>3030</v>
      </c>
    </row>
    <row r="983" spans="1:2">
      <c r="A983" s="9">
        <v>146906</v>
      </c>
      <c r="B983" s="2" t="s">
        <v>3030</v>
      </c>
    </row>
    <row r="984" spans="1:2">
      <c r="A984" s="11">
        <v>146971</v>
      </c>
      <c r="B984" s="12" t="s">
        <v>3030</v>
      </c>
    </row>
    <row r="985" spans="1:2">
      <c r="A985" s="9">
        <v>147033</v>
      </c>
      <c r="B985" s="2" t="s">
        <v>3030</v>
      </c>
    </row>
    <row r="986" spans="1:2">
      <c r="A986" s="11">
        <v>147066</v>
      </c>
      <c r="B986" s="12" t="s">
        <v>3030</v>
      </c>
    </row>
    <row r="987" spans="1:2">
      <c r="A987" s="9">
        <v>147099</v>
      </c>
      <c r="B987" s="2" t="s">
        <v>3030</v>
      </c>
    </row>
    <row r="988" spans="1:2">
      <c r="A988" s="11">
        <v>147102</v>
      </c>
      <c r="B988" s="12" t="s">
        <v>3030</v>
      </c>
    </row>
    <row r="989" spans="1:2">
      <c r="A989" s="9">
        <v>147197</v>
      </c>
      <c r="B989" s="2" t="s">
        <v>3030</v>
      </c>
    </row>
    <row r="990" spans="1:2">
      <c r="A990" s="11">
        <v>147199</v>
      </c>
      <c r="B990" s="12" t="s">
        <v>3030</v>
      </c>
    </row>
    <row r="991" spans="1:2">
      <c r="A991" s="9">
        <v>147231</v>
      </c>
      <c r="B991" s="2" t="s">
        <v>3030</v>
      </c>
    </row>
    <row r="992" spans="1:2">
      <c r="A992" s="11">
        <v>147260</v>
      </c>
      <c r="B992" s="12" t="s">
        <v>3030</v>
      </c>
    </row>
    <row r="993" spans="1:2">
      <c r="A993" s="9">
        <v>147384</v>
      </c>
      <c r="B993" s="2" t="s">
        <v>3030</v>
      </c>
    </row>
    <row r="994" spans="1:2">
      <c r="A994" s="11">
        <v>147452</v>
      </c>
      <c r="B994" s="12" t="s">
        <v>3030</v>
      </c>
    </row>
    <row r="995" spans="1:2">
      <c r="A995" s="9">
        <v>147486</v>
      </c>
      <c r="B995" s="2" t="s">
        <v>3030</v>
      </c>
    </row>
    <row r="996" spans="1:2">
      <c r="A996" s="11">
        <v>147546</v>
      </c>
      <c r="B996" s="12" t="s">
        <v>3030</v>
      </c>
    </row>
    <row r="997" spans="1:2">
      <c r="A997" s="9">
        <v>147643</v>
      </c>
      <c r="B997" s="2" t="s">
        <v>3030</v>
      </c>
    </row>
    <row r="998" spans="1:2">
      <c r="A998" s="11">
        <v>147646</v>
      </c>
      <c r="B998" s="12" t="s">
        <v>3030</v>
      </c>
    </row>
    <row r="999" spans="1:2">
      <c r="A999" s="9">
        <v>147672</v>
      </c>
      <c r="B999" s="2" t="s">
        <v>3030</v>
      </c>
    </row>
    <row r="1000" spans="1:2">
      <c r="A1000" s="11">
        <v>147743</v>
      </c>
      <c r="B1000" s="12" t="s">
        <v>3030</v>
      </c>
    </row>
    <row r="1001" spans="1:2">
      <c r="A1001" s="9">
        <v>147775</v>
      </c>
      <c r="B1001" s="2" t="s">
        <v>3030</v>
      </c>
    </row>
    <row r="1002" spans="1:2">
      <c r="A1002" s="11">
        <v>147804</v>
      </c>
      <c r="B1002" s="12" t="s">
        <v>3030</v>
      </c>
    </row>
    <row r="1003" spans="1:2">
      <c r="A1003" s="9">
        <v>147869</v>
      </c>
      <c r="B1003" s="2" t="s">
        <v>3030</v>
      </c>
    </row>
    <row r="1004" spans="1:2">
      <c r="A1004" s="11">
        <v>147871</v>
      </c>
      <c r="B1004" s="12" t="s">
        <v>3030</v>
      </c>
    </row>
    <row r="1005" spans="1:2">
      <c r="A1005" s="9">
        <v>147993</v>
      </c>
      <c r="B1005" s="2" t="s">
        <v>3030</v>
      </c>
    </row>
    <row r="1006" spans="1:2">
      <c r="A1006" s="11">
        <v>147996</v>
      </c>
      <c r="B1006" s="12" t="s">
        <v>3030</v>
      </c>
    </row>
    <row r="1007" spans="1:2">
      <c r="A1007" s="9">
        <v>148031</v>
      </c>
      <c r="B1007" s="2" t="s">
        <v>3030</v>
      </c>
    </row>
    <row r="1008" spans="1:2">
      <c r="A1008" s="11">
        <v>148056</v>
      </c>
      <c r="B1008" s="12" t="s">
        <v>3030</v>
      </c>
    </row>
    <row r="1009" spans="1:2">
      <c r="A1009" s="9">
        <v>148092</v>
      </c>
      <c r="B1009" s="2" t="s">
        <v>3030</v>
      </c>
    </row>
    <row r="1010" spans="1:2">
      <c r="A1010" s="11">
        <v>148095</v>
      </c>
      <c r="B1010" s="12" t="s">
        <v>3030</v>
      </c>
    </row>
    <row r="1011" spans="1:2">
      <c r="A1011" s="9">
        <v>148254</v>
      </c>
      <c r="B1011" s="2" t="s">
        <v>3030</v>
      </c>
    </row>
    <row r="1012" spans="1:2">
      <c r="A1012" s="11">
        <v>148280</v>
      </c>
      <c r="B1012" s="12" t="s">
        <v>3030</v>
      </c>
    </row>
    <row r="1013" spans="1:2">
      <c r="A1013" s="9">
        <v>148347</v>
      </c>
      <c r="B1013" s="2" t="s">
        <v>3030</v>
      </c>
    </row>
    <row r="1014" spans="1:2">
      <c r="A1014" s="11">
        <v>148536</v>
      </c>
      <c r="B1014" s="12" t="s">
        <v>3030</v>
      </c>
    </row>
    <row r="1015" spans="1:2">
      <c r="A1015" s="9">
        <v>148634</v>
      </c>
      <c r="B1015" s="2" t="s">
        <v>3030</v>
      </c>
    </row>
    <row r="1016" spans="1:2">
      <c r="A1016" s="11">
        <v>148669</v>
      </c>
      <c r="B1016" s="12" t="s">
        <v>3030</v>
      </c>
    </row>
    <row r="1017" spans="1:2">
      <c r="A1017" s="9">
        <v>148697</v>
      </c>
      <c r="B1017" s="2" t="s">
        <v>3030</v>
      </c>
    </row>
    <row r="1018" spans="1:2">
      <c r="A1018" s="11">
        <v>148767</v>
      </c>
      <c r="B1018" s="12" t="s">
        <v>3030</v>
      </c>
    </row>
    <row r="1019" spans="1:2">
      <c r="A1019" s="9">
        <v>148952</v>
      </c>
      <c r="B1019" s="2" t="s">
        <v>3030</v>
      </c>
    </row>
    <row r="1020" spans="1:2">
      <c r="A1020" s="11">
        <v>149050</v>
      </c>
      <c r="B1020" s="12" t="s">
        <v>3030</v>
      </c>
    </row>
    <row r="1021" spans="1:2">
      <c r="A1021" s="9">
        <v>149053</v>
      </c>
      <c r="B1021" s="2" t="s">
        <v>3030</v>
      </c>
    </row>
    <row r="1022" spans="1:2">
      <c r="A1022" s="11">
        <v>149054</v>
      </c>
      <c r="B1022" s="12" t="s">
        <v>3030</v>
      </c>
    </row>
    <row r="1023" spans="1:2">
      <c r="A1023" s="9">
        <v>149084</v>
      </c>
      <c r="B1023" s="2" t="s">
        <v>3030</v>
      </c>
    </row>
    <row r="1024" spans="1:2">
      <c r="A1024" s="11">
        <v>149144</v>
      </c>
      <c r="B1024" s="12" t="s">
        <v>3030</v>
      </c>
    </row>
    <row r="1025" spans="1:2">
      <c r="A1025" s="9">
        <v>149176</v>
      </c>
      <c r="B1025" s="2" t="s">
        <v>3030</v>
      </c>
    </row>
    <row r="1026" spans="1:2">
      <c r="A1026" s="11">
        <v>149272</v>
      </c>
      <c r="B1026" s="12" t="s">
        <v>3030</v>
      </c>
    </row>
    <row r="1027" spans="1:2">
      <c r="A1027" s="9">
        <v>149368</v>
      </c>
      <c r="B1027" s="2" t="s">
        <v>3030</v>
      </c>
    </row>
    <row r="1028" spans="1:2">
      <c r="A1028" s="11">
        <v>149407</v>
      </c>
      <c r="B1028" s="12" t="s">
        <v>3030</v>
      </c>
    </row>
    <row r="1029" spans="1:2">
      <c r="A1029" s="9">
        <v>149469</v>
      </c>
      <c r="B1029" s="2" t="s">
        <v>3030</v>
      </c>
    </row>
    <row r="1030" spans="1:2">
      <c r="A1030" s="11">
        <v>149627</v>
      </c>
      <c r="B1030" s="12" t="s">
        <v>3030</v>
      </c>
    </row>
    <row r="1031" spans="1:2">
      <c r="A1031" s="9">
        <v>149657</v>
      </c>
      <c r="B1031" s="2" t="s">
        <v>3030</v>
      </c>
    </row>
    <row r="1032" spans="1:2">
      <c r="A1032" s="11">
        <v>149658</v>
      </c>
      <c r="B1032" s="12" t="s">
        <v>3030</v>
      </c>
    </row>
    <row r="1033" spans="1:2">
      <c r="A1033" s="9">
        <v>149660</v>
      </c>
      <c r="B1033" s="2" t="s">
        <v>3030</v>
      </c>
    </row>
    <row r="1034" spans="1:2">
      <c r="A1034" s="11">
        <v>149661</v>
      </c>
      <c r="B1034" s="12" t="s">
        <v>3030</v>
      </c>
    </row>
    <row r="1035" spans="1:2">
      <c r="A1035" s="9">
        <v>149691</v>
      </c>
      <c r="B1035" s="2" t="s">
        <v>3030</v>
      </c>
    </row>
    <row r="1036" spans="1:2">
      <c r="A1036" s="11">
        <v>149852</v>
      </c>
      <c r="B1036" s="12" t="s">
        <v>3030</v>
      </c>
    </row>
    <row r="1037" spans="1:2">
      <c r="A1037" s="9">
        <v>149947</v>
      </c>
      <c r="B1037" s="2" t="s">
        <v>3030</v>
      </c>
    </row>
    <row r="1038" spans="1:2">
      <c r="A1038" s="11">
        <v>149976</v>
      </c>
      <c r="B1038" s="12" t="s">
        <v>3030</v>
      </c>
    </row>
    <row r="1039" spans="1:2">
      <c r="A1039" s="9">
        <v>149981</v>
      </c>
      <c r="B1039" s="2" t="s">
        <v>3030</v>
      </c>
    </row>
    <row r="1040" spans="1:2">
      <c r="A1040" s="11">
        <v>150105</v>
      </c>
      <c r="B1040" s="12" t="s">
        <v>3030</v>
      </c>
    </row>
    <row r="1041" spans="1:2">
      <c r="A1041" s="9">
        <v>150109</v>
      </c>
      <c r="B1041" s="2" t="s">
        <v>3030</v>
      </c>
    </row>
    <row r="1042" spans="1:2">
      <c r="A1042" s="11">
        <v>150138</v>
      </c>
      <c r="B1042" s="12" t="s">
        <v>3030</v>
      </c>
    </row>
    <row r="1043" spans="1:2">
      <c r="A1043" s="9">
        <v>150141</v>
      </c>
      <c r="B1043" s="2" t="s">
        <v>3030</v>
      </c>
    </row>
    <row r="1044" spans="1:2">
      <c r="A1044" s="11">
        <v>150169</v>
      </c>
      <c r="B1044" s="12" t="s">
        <v>3030</v>
      </c>
    </row>
    <row r="1045" spans="1:2">
      <c r="A1045" s="9">
        <v>150205</v>
      </c>
      <c r="B1045" s="2" t="s">
        <v>3030</v>
      </c>
    </row>
    <row r="1046" spans="1:2">
      <c r="A1046" s="11">
        <v>150232</v>
      </c>
      <c r="B1046" s="12" t="s">
        <v>3030</v>
      </c>
    </row>
    <row r="1047" spans="1:2">
      <c r="A1047" s="9">
        <v>150264</v>
      </c>
      <c r="B1047" s="2" t="s">
        <v>3030</v>
      </c>
    </row>
    <row r="1048" spans="1:2">
      <c r="A1048" s="11">
        <v>150265</v>
      </c>
      <c r="B1048" s="12" t="s">
        <v>3030</v>
      </c>
    </row>
    <row r="1049" spans="1:2">
      <c r="A1049" s="9">
        <v>150299</v>
      </c>
      <c r="B1049" s="2" t="s">
        <v>3030</v>
      </c>
    </row>
    <row r="1050" spans="1:2">
      <c r="A1050" s="11">
        <v>150364</v>
      </c>
      <c r="B1050" s="12" t="s">
        <v>3030</v>
      </c>
    </row>
    <row r="1051" spans="1:2">
      <c r="A1051" s="9">
        <v>150527</v>
      </c>
      <c r="B1051" s="2" t="s">
        <v>3030</v>
      </c>
    </row>
    <row r="1052" spans="1:2">
      <c r="A1052" s="11">
        <v>150557</v>
      </c>
      <c r="B1052" s="12" t="s">
        <v>3030</v>
      </c>
    </row>
    <row r="1053" spans="1:2">
      <c r="A1053" s="9">
        <v>150622</v>
      </c>
      <c r="B1053" s="2" t="s">
        <v>3030</v>
      </c>
    </row>
    <row r="1054" spans="1:2">
      <c r="A1054" s="11">
        <v>150680</v>
      </c>
      <c r="B1054" s="12" t="s">
        <v>3030</v>
      </c>
    </row>
    <row r="1055" spans="1:2">
      <c r="A1055" s="9">
        <v>150780</v>
      </c>
      <c r="B1055" s="2" t="s">
        <v>3030</v>
      </c>
    </row>
    <row r="1056" spans="1:2">
      <c r="A1056" s="11">
        <v>150843</v>
      </c>
      <c r="B1056" s="12" t="s">
        <v>3030</v>
      </c>
    </row>
    <row r="1057" spans="1:2">
      <c r="A1057" s="9">
        <v>150844</v>
      </c>
      <c r="B1057" s="2" t="s">
        <v>3030</v>
      </c>
    </row>
    <row r="1058" spans="1:2">
      <c r="A1058" s="11">
        <v>150904</v>
      </c>
      <c r="B1058" s="12" t="s">
        <v>3030</v>
      </c>
    </row>
    <row r="1059" spans="1:2">
      <c r="A1059" s="9">
        <v>150909</v>
      </c>
      <c r="B1059" s="2" t="s">
        <v>3030</v>
      </c>
    </row>
    <row r="1060" spans="1:2">
      <c r="A1060" s="11">
        <v>150936</v>
      </c>
      <c r="B1060" s="12" t="s">
        <v>3030</v>
      </c>
    </row>
    <row r="1061" spans="1:2">
      <c r="A1061" s="9">
        <v>150938</v>
      </c>
      <c r="B1061" s="2" t="s">
        <v>3030</v>
      </c>
    </row>
    <row r="1062" spans="1:2">
      <c r="A1062" s="11">
        <v>151135</v>
      </c>
      <c r="B1062" s="12" t="s">
        <v>3030</v>
      </c>
    </row>
    <row r="1063" spans="1:2">
      <c r="A1063" s="9">
        <v>151228</v>
      </c>
      <c r="B1063" s="2" t="s">
        <v>3030</v>
      </c>
    </row>
    <row r="1064" spans="1:2">
      <c r="A1064" s="11">
        <v>151290</v>
      </c>
      <c r="B1064" s="12" t="s">
        <v>3030</v>
      </c>
    </row>
    <row r="1065" spans="1:2">
      <c r="A1065" s="9">
        <v>151354</v>
      </c>
      <c r="B1065" s="2" t="s">
        <v>3030</v>
      </c>
    </row>
    <row r="1066" spans="1:2">
      <c r="A1066" s="11">
        <v>151387</v>
      </c>
      <c r="B1066" s="12" t="s">
        <v>3030</v>
      </c>
    </row>
    <row r="1067" spans="1:2">
      <c r="A1067" s="9">
        <v>151420</v>
      </c>
      <c r="B1067" s="2" t="s">
        <v>3030</v>
      </c>
    </row>
    <row r="1068" spans="1:2">
      <c r="A1068" s="11">
        <v>151455</v>
      </c>
      <c r="B1068" s="12" t="s">
        <v>3030</v>
      </c>
    </row>
    <row r="1069" spans="1:2">
      <c r="A1069" s="9">
        <v>151519</v>
      </c>
      <c r="B1069" s="2" t="s">
        <v>3030</v>
      </c>
    </row>
    <row r="1070" spans="1:2">
      <c r="A1070" s="11">
        <v>151611</v>
      </c>
      <c r="B1070" s="12" t="s">
        <v>3030</v>
      </c>
    </row>
    <row r="1071" spans="1:2">
      <c r="A1071" s="9">
        <v>151641</v>
      </c>
      <c r="B1071" s="2" t="s">
        <v>3030</v>
      </c>
    </row>
    <row r="1072" spans="1:2">
      <c r="A1072" s="11">
        <v>151738</v>
      </c>
      <c r="B1072" s="12" t="s">
        <v>3030</v>
      </c>
    </row>
    <row r="1073" spans="1:2">
      <c r="A1073" s="9">
        <v>151802</v>
      </c>
      <c r="B1073" s="2" t="s">
        <v>3030</v>
      </c>
    </row>
    <row r="1074" spans="1:2">
      <c r="A1074" s="11">
        <v>151901</v>
      </c>
      <c r="B1074" s="12" t="s">
        <v>3030</v>
      </c>
    </row>
    <row r="1075" spans="1:2">
      <c r="A1075" s="9">
        <v>151933</v>
      </c>
      <c r="B1075" s="2" t="s">
        <v>3030</v>
      </c>
    </row>
    <row r="1076" spans="1:2">
      <c r="A1076" s="11">
        <v>152028</v>
      </c>
      <c r="B1076" s="12" t="s">
        <v>3030</v>
      </c>
    </row>
    <row r="1077" spans="1:2">
      <c r="A1077" s="9">
        <v>152121</v>
      </c>
      <c r="B1077" s="2" t="s">
        <v>3030</v>
      </c>
    </row>
    <row r="1078" spans="1:2">
      <c r="A1078" s="11">
        <v>152219</v>
      </c>
      <c r="B1078" s="12" t="s">
        <v>3030</v>
      </c>
    </row>
    <row r="1079" spans="1:2">
      <c r="A1079" s="9">
        <v>152221</v>
      </c>
      <c r="B1079" s="2" t="s">
        <v>3030</v>
      </c>
    </row>
    <row r="1080" spans="1:2">
      <c r="A1080" s="11">
        <v>152249</v>
      </c>
      <c r="B1080" s="12" t="s">
        <v>3030</v>
      </c>
    </row>
    <row r="1081" spans="1:2">
      <c r="A1081" s="9">
        <v>152282</v>
      </c>
      <c r="B1081" s="2" t="s">
        <v>3030</v>
      </c>
    </row>
    <row r="1082" spans="1:2">
      <c r="A1082" s="11">
        <v>152286</v>
      </c>
      <c r="B1082" s="12" t="s">
        <v>3030</v>
      </c>
    </row>
    <row r="1083" spans="1:2">
      <c r="A1083" s="9">
        <v>152287</v>
      </c>
      <c r="B1083" s="2" t="s">
        <v>3030</v>
      </c>
    </row>
    <row r="1084" spans="1:2">
      <c r="A1084" s="11">
        <v>152317</v>
      </c>
      <c r="B1084" s="12" t="s">
        <v>3030</v>
      </c>
    </row>
    <row r="1085" spans="1:2">
      <c r="A1085" s="9">
        <v>152346</v>
      </c>
      <c r="B1085" s="2" t="s">
        <v>3030</v>
      </c>
    </row>
    <row r="1086" spans="1:2">
      <c r="A1086" s="11">
        <v>152382</v>
      </c>
      <c r="B1086" s="12" t="s">
        <v>3030</v>
      </c>
    </row>
    <row r="1087" spans="1:2">
      <c r="A1087" s="9">
        <v>152504</v>
      </c>
      <c r="B1087" s="2" t="s">
        <v>3030</v>
      </c>
    </row>
    <row r="1088" spans="1:2">
      <c r="A1088" s="11">
        <v>152510</v>
      </c>
      <c r="B1088" s="12" t="s">
        <v>3030</v>
      </c>
    </row>
    <row r="1089" spans="1:2">
      <c r="A1089" s="9">
        <v>152667</v>
      </c>
      <c r="B1089" s="2" t="s">
        <v>3030</v>
      </c>
    </row>
    <row r="1090" spans="1:2">
      <c r="A1090" s="11">
        <v>152761</v>
      </c>
      <c r="B1090" s="12" t="s">
        <v>3030</v>
      </c>
    </row>
    <row r="1091" spans="1:2">
      <c r="A1091" s="9">
        <v>152826</v>
      </c>
      <c r="B1091" s="2" t="s">
        <v>3030</v>
      </c>
    </row>
    <row r="1092" spans="1:2">
      <c r="A1092" s="11">
        <v>152895</v>
      </c>
      <c r="B1092" s="12" t="s">
        <v>3030</v>
      </c>
    </row>
    <row r="1093" spans="1:2">
      <c r="A1093" s="9">
        <v>152957</v>
      </c>
      <c r="B1093" s="2" t="s">
        <v>3030</v>
      </c>
    </row>
    <row r="1094" spans="1:2">
      <c r="A1094" s="11">
        <v>152958</v>
      </c>
      <c r="B1094" s="12" t="s">
        <v>3030</v>
      </c>
    </row>
    <row r="1095" spans="1:2">
      <c r="A1095" s="9">
        <v>153016</v>
      </c>
      <c r="B1095" s="2" t="s">
        <v>3030</v>
      </c>
    </row>
    <row r="1096" spans="1:2">
      <c r="A1096" s="11">
        <v>153081</v>
      </c>
      <c r="B1096" s="12" t="s">
        <v>3030</v>
      </c>
    </row>
    <row r="1097" spans="1:2">
      <c r="A1097" s="9">
        <v>153144</v>
      </c>
      <c r="B1097" s="2" t="s">
        <v>3030</v>
      </c>
    </row>
    <row r="1098" spans="1:2">
      <c r="A1098" s="11">
        <v>153149</v>
      </c>
      <c r="B1098" s="12" t="s">
        <v>3030</v>
      </c>
    </row>
    <row r="1099" spans="1:2">
      <c r="A1099" s="9">
        <v>153151</v>
      </c>
      <c r="B1099" s="2" t="s">
        <v>3030</v>
      </c>
    </row>
    <row r="1100" spans="1:2">
      <c r="A1100" s="11">
        <v>153310</v>
      </c>
      <c r="B1100" s="12" t="s">
        <v>3030</v>
      </c>
    </row>
    <row r="1101" spans="1:2">
      <c r="A1101" s="9">
        <v>153403</v>
      </c>
      <c r="B1101" s="2" t="s">
        <v>3030</v>
      </c>
    </row>
    <row r="1102" spans="1:2">
      <c r="A1102" s="11">
        <v>153433</v>
      </c>
      <c r="B1102" s="12" t="s">
        <v>3030</v>
      </c>
    </row>
    <row r="1103" spans="1:2">
      <c r="A1103" s="9">
        <v>153564</v>
      </c>
      <c r="B1103" s="2" t="s">
        <v>3030</v>
      </c>
    </row>
    <row r="1104" spans="1:2">
      <c r="A1104" s="11">
        <v>153567</v>
      </c>
      <c r="B1104" s="12" t="s">
        <v>3030</v>
      </c>
    </row>
    <row r="1105" spans="1:2">
      <c r="A1105" s="9">
        <v>153726</v>
      </c>
      <c r="B1105" s="2" t="s">
        <v>3030</v>
      </c>
    </row>
    <row r="1106" spans="1:2">
      <c r="A1106" s="11">
        <v>153757</v>
      </c>
      <c r="B1106" s="12" t="s">
        <v>3030</v>
      </c>
    </row>
    <row r="1107" spans="1:2">
      <c r="A1107" s="9">
        <v>153759</v>
      </c>
      <c r="B1107" s="2" t="s">
        <v>3030</v>
      </c>
    </row>
    <row r="1108" spans="1:2">
      <c r="A1108" s="11">
        <v>153784</v>
      </c>
      <c r="B1108" s="12" t="s">
        <v>3030</v>
      </c>
    </row>
    <row r="1109" spans="1:2">
      <c r="A1109" s="9">
        <v>153786</v>
      </c>
      <c r="B1109" s="2" t="s">
        <v>3030</v>
      </c>
    </row>
    <row r="1110" spans="1:2">
      <c r="A1110" s="11">
        <v>153851</v>
      </c>
      <c r="B1110" s="12" t="s">
        <v>3030</v>
      </c>
    </row>
    <row r="1111" spans="1:2">
      <c r="A1111" s="9">
        <v>153915</v>
      </c>
      <c r="B1111" s="2" t="s">
        <v>3030</v>
      </c>
    </row>
    <row r="1112" spans="1:2">
      <c r="A1112" s="11">
        <v>154040</v>
      </c>
      <c r="B1112" s="12" t="s">
        <v>3030</v>
      </c>
    </row>
    <row r="1113" spans="1:2">
      <c r="A1113" s="9">
        <v>154072</v>
      </c>
      <c r="B1113" s="2" t="s">
        <v>3030</v>
      </c>
    </row>
    <row r="1114" spans="1:2">
      <c r="A1114" s="11">
        <v>154171</v>
      </c>
      <c r="B1114" s="12" t="s">
        <v>3030</v>
      </c>
    </row>
    <row r="1115" spans="1:2">
      <c r="A1115" s="9">
        <v>154233</v>
      </c>
      <c r="B1115" s="2" t="s">
        <v>3030</v>
      </c>
    </row>
    <row r="1116" spans="1:2">
      <c r="A1116" s="11">
        <v>154237</v>
      </c>
      <c r="B1116" s="12" t="s">
        <v>3030</v>
      </c>
    </row>
    <row r="1117" spans="1:2">
      <c r="A1117" s="9">
        <v>154552</v>
      </c>
      <c r="B1117" s="2" t="s">
        <v>3030</v>
      </c>
    </row>
    <row r="1118" spans="1:2">
      <c r="A1118" s="11">
        <v>154619</v>
      </c>
      <c r="B1118" s="12" t="s">
        <v>3030</v>
      </c>
    </row>
    <row r="1119" spans="1:2">
      <c r="A1119" s="9">
        <v>154620</v>
      </c>
      <c r="B1119" s="2" t="s">
        <v>3030</v>
      </c>
    </row>
    <row r="1120" spans="1:2">
      <c r="A1120" s="11">
        <v>154650</v>
      </c>
      <c r="B1120" s="12" t="s">
        <v>3030</v>
      </c>
    </row>
    <row r="1121" spans="1:2">
      <c r="A1121" s="9">
        <v>154684</v>
      </c>
      <c r="B1121" s="2" t="s">
        <v>3030</v>
      </c>
    </row>
    <row r="1122" spans="1:2">
      <c r="A1122" s="11">
        <v>154687</v>
      </c>
      <c r="B1122" s="12" t="s">
        <v>3030</v>
      </c>
    </row>
    <row r="1123" spans="1:2">
      <c r="A1123" s="9">
        <v>154751</v>
      </c>
      <c r="B1123" s="2" t="s">
        <v>3030</v>
      </c>
    </row>
    <row r="1124" spans="1:2">
      <c r="A1124" s="11">
        <v>154845</v>
      </c>
      <c r="B1124" s="12" t="s">
        <v>3030</v>
      </c>
    </row>
    <row r="1125" spans="1:2">
      <c r="A1125" s="9">
        <v>154876</v>
      </c>
      <c r="B1125" s="2" t="s">
        <v>3030</v>
      </c>
    </row>
    <row r="1126" spans="1:2">
      <c r="A1126" s="11">
        <v>154878</v>
      </c>
      <c r="B1126" s="12" t="s">
        <v>3030</v>
      </c>
    </row>
    <row r="1127" spans="1:2">
      <c r="A1127" s="9">
        <v>155069</v>
      </c>
      <c r="B1127" s="2" t="s">
        <v>3030</v>
      </c>
    </row>
    <row r="1128" spans="1:2">
      <c r="A1128" s="11">
        <v>155131</v>
      </c>
      <c r="B1128" s="12" t="s">
        <v>3030</v>
      </c>
    </row>
    <row r="1129" spans="1:2">
      <c r="A1129" s="9">
        <v>155295</v>
      </c>
      <c r="B1129" s="2" t="s">
        <v>3030</v>
      </c>
    </row>
    <row r="1130" spans="1:2">
      <c r="A1130" s="11">
        <v>155323</v>
      </c>
      <c r="B1130" s="12" t="s">
        <v>3030</v>
      </c>
    </row>
    <row r="1131" spans="1:2">
      <c r="A1131" s="9">
        <v>155418</v>
      </c>
      <c r="B1131" s="2" t="s">
        <v>3030</v>
      </c>
    </row>
    <row r="1132" spans="1:2">
      <c r="A1132" s="11">
        <v>155420</v>
      </c>
      <c r="B1132" s="12" t="s">
        <v>3030</v>
      </c>
    </row>
    <row r="1133" spans="1:2">
      <c r="A1133" s="9">
        <v>155451</v>
      </c>
      <c r="B1133" s="2" t="s">
        <v>3030</v>
      </c>
    </row>
    <row r="1134" spans="1:2">
      <c r="A1134" s="11">
        <v>155455</v>
      </c>
      <c r="B1134" s="12" t="s">
        <v>3030</v>
      </c>
    </row>
    <row r="1135" spans="1:2">
      <c r="A1135" s="9">
        <v>155519</v>
      </c>
      <c r="B1135" s="2" t="s">
        <v>3030</v>
      </c>
    </row>
    <row r="1136" spans="1:2">
      <c r="A1136" s="11">
        <v>155641</v>
      </c>
      <c r="B1136" s="12" t="s">
        <v>3030</v>
      </c>
    </row>
    <row r="1137" spans="1:2">
      <c r="A1137" s="9">
        <v>155647</v>
      </c>
      <c r="B1137" s="2" t="s">
        <v>3030</v>
      </c>
    </row>
    <row r="1138" spans="1:2">
      <c r="A1138" s="11">
        <v>155675</v>
      </c>
      <c r="B1138" s="12" t="s">
        <v>3030</v>
      </c>
    </row>
    <row r="1139" spans="1:2">
      <c r="A1139" s="9">
        <v>155741</v>
      </c>
      <c r="B1139" s="2" t="s">
        <v>3030</v>
      </c>
    </row>
    <row r="1140" spans="1:2">
      <c r="A1140" s="11">
        <v>155800</v>
      </c>
      <c r="B1140" s="12" t="s">
        <v>3030</v>
      </c>
    </row>
    <row r="1141" spans="1:2">
      <c r="A1141" s="9">
        <v>155804</v>
      </c>
      <c r="B1141" s="2" t="s">
        <v>3030</v>
      </c>
    </row>
    <row r="1142" spans="1:2">
      <c r="A1142" s="11">
        <v>155834</v>
      </c>
      <c r="B1142" s="12" t="s">
        <v>3030</v>
      </c>
    </row>
    <row r="1143" spans="1:2">
      <c r="A1143" s="9">
        <v>155868</v>
      </c>
      <c r="B1143" s="2" t="s">
        <v>3030</v>
      </c>
    </row>
    <row r="1144" spans="1:2">
      <c r="A1144" s="11">
        <v>155929</v>
      </c>
      <c r="B1144" s="12" t="s">
        <v>3030</v>
      </c>
    </row>
    <row r="1145" spans="1:2">
      <c r="A1145" s="9">
        <v>155999</v>
      </c>
      <c r="B1145" s="2" t="s">
        <v>3030</v>
      </c>
    </row>
    <row r="1146" spans="1:2">
      <c r="A1146" s="11">
        <v>156031</v>
      </c>
      <c r="B1146" s="12" t="s">
        <v>3030</v>
      </c>
    </row>
    <row r="1147" spans="1:2">
      <c r="A1147" s="9">
        <v>156090</v>
      </c>
      <c r="B1147" s="2" t="s">
        <v>3030</v>
      </c>
    </row>
    <row r="1148" spans="1:2">
      <c r="A1148" s="11">
        <v>156126</v>
      </c>
      <c r="B1148" s="12" t="s">
        <v>3030</v>
      </c>
    </row>
    <row r="1149" spans="1:2">
      <c r="A1149" s="9">
        <v>156159</v>
      </c>
      <c r="B1149" s="2" t="s">
        <v>3030</v>
      </c>
    </row>
    <row r="1150" spans="1:2">
      <c r="A1150" s="11">
        <v>156184</v>
      </c>
      <c r="B1150" s="12" t="s">
        <v>3030</v>
      </c>
    </row>
    <row r="1151" spans="1:2">
      <c r="A1151" s="9">
        <v>156186</v>
      </c>
      <c r="B1151" s="2" t="s">
        <v>3030</v>
      </c>
    </row>
    <row r="1152" spans="1:2">
      <c r="A1152" s="11">
        <v>156189</v>
      </c>
      <c r="B1152" s="12" t="s">
        <v>3030</v>
      </c>
    </row>
    <row r="1153" spans="1:2">
      <c r="A1153" s="9">
        <v>156219</v>
      </c>
      <c r="B1153" s="2" t="s">
        <v>3030</v>
      </c>
    </row>
    <row r="1154" spans="1:2">
      <c r="A1154" s="11">
        <v>156220</v>
      </c>
      <c r="B1154" s="12" t="s">
        <v>3030</v>
      </c>
    </row>
    <row r="1155" spans="1:2">
      <c r="A1155" s="9">
        <v>156287</v>
      </c>
      <c r="B1155" s="2" t="s">
        <v>3030</v>
      </c>
    </row>
    <row r="1156" spans="1:2">
      <c r="A1156" s="11">
        <v>156477</v>
      </c>
      <c r="B1156" s="12" t="s">
        <v>3030</v>
      </c>
    </row>
    <row r="1157" spans="1:2">
      <c r="A1157" s="9">
        <v>156478</v>
      </c>
      <c r="B1157" s="2" t="s">
        <v>3030</v>
      </c>
    </row>
    <row r="1158" spans="1:2">
      <c r="A1158" s="11">
        <v>156541</v>
      </c>
      <c r="B1158" s="12" t="s">
        <v>3030</v>
      </c>
    </row>
    <row r="1159" spans="1:2">
      <c r="A1159" s="9">
        <v>156568</v>
      </c>
      <c r="B1159" s="2" t="s">
        <v>3030</v>
      </c>
    </row>
    <row r="1160" spans="1:2">
      <c r="A1160" s="11">
        <v>156604</v>
      </c>
      <c r="B1160" s="12" t="s">
        <v>3030</v>
      </c>
    </row>
    <row r="1161" spans="1:2">
      <c r="A1161" s="9">
        <v>156605</v>
      </c>
      <c r="B1161" s="2" t="s">
        <v>3030</v>
      </c>
    </row>
    <row r="1162" spans="1:2">
      <c r="A1162" s="11">
        <v>156606</v>
      </c>
      <c r="B1162" s="12" t="s">
        <v>3030</v>
      </c>
    </row>
    <row r="1163" spans="1:2">
      <c r="A1163" s="9">
        <v>156729</v>
      </c>
      <c r="B1163" s="2" t="s">
        <v>3030</v>
      </c>
    </row>
    <row r="1164" spans="1:2">
      <c r="A1164" s="11">
        <v>156862</v>
      </c>
      <c r="B1164" s="12" t="s">
        <v>3030</v>
      </c>
    </row>
    <row r="1165" spans="1:2">
      <c r="A1165" s="9">
        <v>156987</v>
      </c>
      <c r="B1165" s="2" t="s">
        <v>3030</v>
      </c>
    </row>
    <row r="1166" spans="1:2">
      <c r="A1166" s="11">
        <v>156988</v>
      </c>
      <c r="B1166" s="12" t="s">
        <v>3030</v>
      </c>
    </row>
    <row r="1167" spans="1:2">
      <c r="A1167" s="9">
        <v>157087</v>
      </c>
      <c r="B1167" s="2" t="s">
        <v>3030</v>
      </c>
    </row>
    <row r="1168" spans="1:2">
      <c r="A1168" s="11">
        <v>157180</v>
      </c>
      <c r="B1168" s="12" t="s">
        <v>3030</v>
      </c>
    </row>
    <row r="1169" spans="1:2">
      <c r="A1169" s="9">
        <v>157215</v>
      </c>
      <c r="B1169" s="2" t="s">
        <v>3030</v>
      </c>
    </row>
    <row r="1170" spans="1:2">
      <c r="A1170" s="11">
        <v>157337</v>
      </c>
      <c r="B1170" s="12" t="s">
        <v>3030</v>
      </c>
    </row>
    <row r="1171" spans="1:2">
      <c r="A1171" s="9">
        <v>157338</v>
      </c>
      <c r="B1171" s="2" t="s">
        <v>3030</v>
      </c>
    </row>
    <row r="1172" spans="1:2">
      <c r="A1172" s="11">
        <v>157400</v>
      </c>
      <c r="B1172" s="12" t="s">
        <v>3030</v>
      </c>
    </row>
    <row r="1173" spans="1:2">
      <c r="A1173" s="9">
        <v>157402</v>
      </c>
      <c r="B1173" s="2" t="s">
        <v>3030</v>
      </c>
    </row>
    <row r="1174" spans="1:2">
      <c r="A1174" s="11">
        <v>157406</v>
      </c>
      <c r="B1174" s="12" t="s">
        <v>3030</v>
      </c>
    </row>
    <row r="1175" spans="1:2">
      <c r="A1175" s="9">
        <v>157435</v>
      </c>
      <c r="B1175" s="2" t="s">
        <v>3030</v>
      </c>
    </row>
    <row r="1176" spans="1:2">
      <c r="A1176" s="11">
        <v>157438</v>
      </c>
      <c r="B1176" s="12" t="s">
        <v>3030</v>
      </c>
    </row>
    <row r="1177" spans="1:2">
      <c r="A1177" s="9">
        <v>157497</v>
      </c>
      <c r="B1177" s="2" t="s">
        <v>3030</v>
      </c>
    </row>
    <row r="1178" spans="1:2">
      <c r="A1178" s="11">
        <v>157499</v>
      </c>
      <c r="B1178" s="12" t="s">
        <v>3030</v>
      </c>
    </row>
    <row r="1179" spans="1:2">
      <c r="A1179" s="9">
        <v>157562</v>
      </c>
      <c r="B1179" s="2" t="s">
        <v>3030</v>
      </c>
    </row>
    <row r="1180" spans="1:2">
      <c r="A1180" s="11">
        <v>157565</v>
      </c>
      <c r="B1180" s="12" t="s">
        <v>3030</v>
      </c>
    </row>
    <row r="1181" spans="1:2">
      <c r="A1181" s="9">
        <v>157597</v>
      </c>
      <c r="B1181" s="2" t="s">
        <v>3030</v>
      </c>
    </row>
    <row r="1182" spans="1:2">
      <c r="A1182" s="11">
        <v>157659</v>
      </c>
      <c r="B1182" s="12" t="s">
        <v>3030</v>
      </c>
    </row>
    <row r="1183" spans="1:2">
      <c r="A1183" s="9">
        <v>157689</v>
      </c>
      <c r="B1183" s="2" t="s">
        <v>3030</v>
      </c>
    </row>
    <row r="1184" spans="1:2">
      <c r="A1184" s="11">
        <v>157753</v>
      </c>
      <c r="B1184" s="12" t="s">
        <v>3030</v>
      </c>
    </row>
    <row r="1185" spans="1:2">
      <c r="A1185" s="9">
        <v>157791</v>
      </c>
      <c r="B1185" s="2" t="s">
        <v>3030</v>
      </c>
    </row>
    <row r="1186" spans="1:2">
      <c r="A1186" s="11">
        <v>157822</v>
      </c>
      <c r="B1186" s="12" t="s">
        <v>3030</v>
      </c>
    </row>
    <row r="1187" spans="1:2">
      <c r="A1187" s="9">
        <v>157853</v>
      </c>
      <c r="B1187" s="2" t="s">
        <v>3030</v>
      </c>
    </row>
    <row r="1188" spans="1:2">
      <c r="A1188" s="11">
        <v>157882</v>
      </c>
      <c r="B1188" s="12" t="s">
        <v>3030</v>
      </c>
    </row>
    <row r="1189" spans="1:2">
      <c r="A1189" s="9">
        <v>157979</v>
      </c>
      <c r="B1189" s="2" t="s">
        <v>3030</v>
      </c>
    </row>
    <row r="1190" spans="1:2">
      <c r="A1190" s="11">
        <v>158047</v>
      </c>
      <c r="B1190" s="12" t="s">
        <v>3030</v>
      </c>
    </row>
    <row r="1191" spans="1:2">
      <c r="A1191" s="9">
        <v>158110</v>
      </c>
      <c r="B1191" s="2" t="s">
        <v>3030</v>
      </c>
    </row>
    <row r="1192" spans="1:2">
      <c r="A1192" s="11">
        <v>158136</v>
      </c>
      <c r="B1192" s="12" t="s">
        <v>3030</v>
      </c>
    </row>
    <row r="1193" spans="1:2">
      <c r="A1193" s="9">
        <v>158139</v>
      </c>
      <c r="B1193" s="2" t="s">
        <v>3030</v>
      </c>
    </row>
    <row r="1194" spans="1:2">
      <c r="A1194" s="11">
        <v>158173</v>
      </c>
      <c r="B1194" s="12" t="s">
        <v>3030</v>
      </c>
    </row>
    <row r="1195" spans="1:2">
      <c r="A1195" s="9">
        <v>158200</v>
      </c>
      <c r="B1195" s="2" t="s">
        <v>3030</v>
      </c>
    </row>
    <row r="1196" spans="1:2">
      <c r="A1196" s="11">
        <v>158300</v>
      </c>
      <c r="B1196" s="12" t="s">
        <v>3030</v>
      </c>
    </row>
    <row r="1197" spans="1:2">
      <c r="A1197" s="9">
        <v>158302</v>
      </c>
      <c r="B1197" s="2" t="s">
        <v>3030</v>
      </c>
    </row>
    <row r="1198" spans="1:2">
      <c r="A1198" s="11">
        <v>158430</v>
      </c>
      <c r="B1198" s="12" t="s">
        <v>3030</v>
      </c>
    </row>
    <row r="1199" spans="1:2">
      <c r="A1199" s="9">
        <v>158492</v>
      </c>
      <c r="B1199" s="2" t="s">
        <v>3030</v>
      </c>
    </row>
    <row r="1200" spans="1:2">
      <c r="A1200" s="11">
        <v>158494</v>
      </c>
      <c r="B1200" s="12" t="s">
        <v>3030</v>
      </c>
    </row>
    <row r="1201" spans="1:2">
      <c r="A1201" s="9">
        <v>158584</v>
      </c>
      <c r="B1201" s="2" t="s">
        <v>3030</v>
      </c>
    </row>
    <row r="1202" spans="1:2">
      <c r="A1202" s="11">
        <v>158590</v>
      </c>
      <c r="B1202" s="12" t="s">
        <v>3030</v>
      </c>
    </row>
    <row r="1203" spans="1:2">
      <c r="A1203" s="9">
        <v>158652</v>
      </c>
      <c r="B1203" s="2" t="s">
        <v>3030</v>
      </c>
    </row>
    <row r="1204" spans="1:2">
      <c r="A1204" s="11">
        <v>158684</v>
      </c>
      <c r="B1204" s="12" t="s">
        <v>3030</v>
      </c>
    </row>
    <row r="1205" spans="1:2">
      <c r="A1205" s="9">
        <v>158713</v>
      </c>
      <c r="B1205" s="2" t="s">
        <v>3030</v>
      </c>
    </row>
    <row r="1206" spans="1:2">
      <c r="A1206" s="11">
        <v>158875</v>
      </c>
      <c r="B1206" s="12" t="s">
        <v>3030</v>
      </c>
    </row>
    <row r="1207" spans="1:2">
      <c r="A1207" s="9">
        <v>158878</v>
      </c>
      <c r="B1207" s="2" t="s">
        <v>3030</v>
      </c>
    </row>
    <row r="1208" spans="1:2">
      <c r="A1208" s="11">
        <v>158908</v>
      </c>
      <c r="B1208" s="12" t="s">
        <v>3030</v>
      </c>
    </row>
    <row r="1209" spans="1:2">
      <c r="A1209" s="9">
        <v>158968</v>
      </c>
      <c r="B1209" s="2" t="s">
        <v>3030</v>
      </c>
    </row>
    <row r="1210" spans="1:2">
      <c r="A1210" s="11">
        <v>159034</v>
      </c>
      <c r="B1210" s="12" t="s">
        <v>3030</v>
      </c>
    </row>
    <row r="1211" spans="1:2">
      <c r="A1211" s="9">
        <v>159068</v>
      </c>
      <c r="B1211" s="2" t="s">
        <v>3030</v>
      </c>
    </row>
    <row r="1212" spans="1:2">
      <c r="A1212" s="11">
        <v>159099</v>
      </c>
      <c r="B1212" s="12" t="s">
        <v>3030</v>
      </c>
    </row>
    <row r="1213" spans="1:2">
      <c r="A1213" s="9">
        <v>159103</v>
      </c>
      <c r="B1213" s="2" t="s">
        <v>3030</v>
      </c>
    </row>
    <row r="1214" spans="1:2">
      <c r="A1214" s="11">
        <v>159196</v>
      </c>
      <c r="B1214" s="12" t="s">
        <v>3030</v>
      </c>
    </row>
    <row r="1215" spans="1:2">
      <c r="A1215" s="9">
        <v>159292</v>
      </c>
      <c r="B1215" s="2" t="s">
        <v>3030</v>
      </c>
    </row>
    <row r="1216" spans="1:2">
      <c r="A1216" s="11">
        <v>159387</v>
      </c>
      <c r="B1216" s="12" t="s">
        <v>3030</v>
      </c>
    </row>
    <row r="1217" spans="1:2">
      <c r="A1217" s="9">
        <v>159484</v>
      </c>
      <c r="B1217" s="2" t="s">
        <v>3030</v>
      </c>
    </row>
    <row r="1218" spans="1:2">
      <c r="A1218" s="11">
        <v>159640</v>
      </c>
      <c r="B1218" s="12" t="s">
        <v>3030</v>
      </c>
    </row>
    <row r="1219" spans="1:2">
      <c r="A1219" s="9">
        <v>159646</v>
      </c>
      <c r="B1219" s="2" t="s">
        <v>3030</v>
      </c>
    </row>
    <row r="1220" spans="1:2">
      <c r="A1220" s="11">
        <v>159838</v>
      </c>
      <c r="B1220" s="12" t="s">
        <v>3030</v>
      </c>
    </row>
    <row r="1221" spans="1:2">
      <c r="A1221" s="9">
        <v>159866</v>
      </c>
      <c r="B1221" s="2" t="s">
        <v>3030</v>
      </c>
    </row>
    <row r="1222" spans="1:2">
      <c r="A1222" s="11">
        <v>159992</v>
      </c>
      <c r="B1222" s="12" t="s">
        <v>3030</v>
      </c>
    </row>
    <row r="1223" spans="1:2">
      <c r="A1223" s="9">
        <v>159997</v>
      </c>
      <c r="B1223" s="2" t="s">
        <v>3030</v>
      </c>
    </row>
    <row r="1224" spans="1:2">
      <c r="A1224" s="11">
        <v>160025</v>
      </c>
      <c r="B1224" s="12" t="s">
        <v>3030</v>
      </c>
    </row>
    <row r="1225" spans="1:2">
      <c r="A1225" s="9">
        <v>160095</v>
      </c>
      <c r="B1225" s="2" t="s">
        <v>3030</v>
      </c>
    </row>
    <row r="1226" spans="1:2">
      <c r="A1226" s="11">
        <v>160127</v>
      </c>
      <c r="B1226" s="12" t="s">
        <v>3030</v>
      </c>
    </row>
    <row r="1227" spans="1:2">
      <c r="A1227" s="9">
        <v>160188</v>
      </c>
      <c r="B1227" s="2" t="s">
        <v>3030</v>
      </c>
    </row>
    <row r="1228" spans="1:2">
      <c r="A1228" s="11">
        <v>160218</v>
      </c>
      <c r="B1228" s="12" t="s">
        <v>3030</v>
      </c>
    </row>
    <row r="1229" spans="1:2">
      <c r="A1229" s="9">
        <v>160315</v>
      </c>
      <c r="B1229" s="2" t="s">
        <v>3030</v>
      </c>
    </row>
    <row r="1230" spans="1:2">
      <c r="A1230" s="11">
        <v>160348</v>
      </c>
      <c r="B1230" s="12" t="s">
        <v>3030</v>
      </c>
    </row>
    <row r="1231" spans="1:2">
      <c r="A1231" s="9">
        <v>160380</v>
      </c>
      <c r="B1231" s="2" t="s">
        <v>3030</v>
      </c>
    </row>
    <row r="1232" spans="1:2">
      <c r="A1232" s="11">
        <v>160414</v>
      </c>
      <c r="B1232" s="12" t="s">
        <v>3030</v>
      </c>
    </row>
    <row r="1233" spans="1:2">
      <c r="A1233" s="9">
        <v>160441</v>
      </c>
      <c r="B1233" s="2" t="s">
        <v>3030</v>
      </c>
    </row>
    <row r="1234" spans="1:2">
      <c r="A1234" s="11">
        <v>160447</v>
      </c>
      <c r="B1234" s="12" t="s">
        <v>3030</v>
      </c>
    </row>
    <row r="1235" spans="1:2">
      <c r="A1235" s="9">
        <v>160543</v>
      </c>
      <c r="B1235" s="2" t="s">
        <v>3030</v>
      </c>
    </row>
    <row r="1236" spans="1:2">
      <c r="A1236" s="11">
        <v>160667</v>
      </c>
      <c r="B1236" s="12" t="s">
        <v>3030</v>
      </c>
    </row>
    <row r="1237" spans="1:2">
      <c r="A1237" s="9">
        <v>160668</v>
      </c>
      <c r="B1237" s="2" t="s">
        <v>3030</v>
      </c>
    </row>
    <row r="1238" spans="1:2">
      <c r="A1238" s="11">
        <v>160734</v>
      </c>
      <c r="B1238" s="12" t="s">
        <v>3030</v>
      </c>
    </row>
    <row r="1239" spans="1:2">
      <c r="A1239" s="9">
        <v>160762</v>
      </c>
      <c r="B1239" s="2" t="s">
        <v>3030</v>
      </c>
    </row>
    <row r="1240" spans="1:2">
      <c r="A1240" s="11">
        <v>160825</v>
      </c>
      <c r="B1240" s="12" t="s">
        <v>3030</v>
      </c>
    </row>
    <row r="1241" spans="1:2">
      <c r="A1241" s="9">
        <v>160860</v>
      </c>
      <c r="B1241" s="2" t="s">
        <v>3030</v>
      </c>
    </row>
    <row r="1242" spans="1:2">
      <c r="A1242" s="11">
        <v>160861</v>
      </c>
      <c r="B1242" s="12" t="s">
        <v>3030</v>
      </c>
    </row>
    <row r="1243" spans="1:2">
      <c r="A1243" s="9">
        <v>160891</v>
      </c>
      <c r="B1243" s="2" t="s">
        <v>3030</v>
      </c>
    </row>
    <row r="1244" spans="1:2">
      <c r="A1244" s="11">
        <v>160924</v>
      </c>
      <c r="B1244" s="12" t="s">
        <v>3030</v>
      </c>
    </row>
    <row r="1245" spans="1:2">
      <c r="A1245" s="9">
        <v>161080</v>
      </c>
      <c r="B1245" s="2" t="s">
        <v>3030</v>
      </c>
    </row>
    <row r="1246" spans="1:2">
      <c r="A1246" s="11">
        <v>161087</v>
      </c>
      <c r="B1246" s="12" t="s">
        <v>3030</v>
      </c>
    </row>
    <row r="1247" spans="1:2">
      <c r="A1247" s="9">
        <v>161210</v>
      </c>
      <c r="B1247" s="2" t="s">
        <v>3030</v>
      </c>
    </row>
    <row r="1248" spans="1:2">
      <c r="A1248" s="11">
        <v>161212</v>
      </c>
      <c r="B1248" s="12" t="s">
        <v>3030</v>
      </c>
    </row>
    <row r="1249" spans="1:2">
      <c r="A1249" s="9">
        <v>161304</v>
      </c>
      <c r="B1249" s="2" t="s">
        <v>3030</v>
      </c>
    </row>
    <row r="1250" spans="1:2">
      <c r="A1250" s="11">
        <v>161310</v>
      </c>
      <c r="B1250" s="12" t="s">
        <v>3030</v>
      </c>
    </row>
    <row r="1251" spans="1:2">
      <c r="A1251" s="9">
        <v>161340</v>
      </c>
      <c r="B1251" s="2" t="s">
        <v>3030</v>
      </c>
    </row>
    <row r="1252" spans="1:2">
      <c r="A1252" s="11">
        <v>161369</v>
      </c>
      <c r="B1252" s="12" t="s">
        <v>3030</v>
      </c>
    </row>
    <row r="1253" spans="1:2">
      <c r="A1253" s="9">
        <v>161437</v>
      </c>
      <c r="B1253" s="2" t="s">
        <v>3030</v>
      </c>
    </row>
    <row r="1254" spans="1:2">
      <c r="A1254" s="11">
        <v>161466</v>
      </c>
      <c r="B1254" s="12" t="s">
        <v>3030</v>
      </c>
    </row>
    <row r="1255" spans="1:2">
      <c r="A1255" s="9">
        <v>161531</v>
      </c>
      <c r="B1255" s="2" t="s">
        <v>3030</v>
      </c>
    </row>
    <row r="1256" spans="1:2">
      <c r="A1256" s="11">
        <v>161599</v>
      </c>
      <c r="B1256" s="12" t="s">
        <v>3030</v>
      </c>
    </row>
    <row r="1257" spans="1:2">
      <c r="A1257" s="9">
        <v>161657</v>
      </c>
      <c r="B1257" s="2" t="s">
        <v>3030</v>
      </c>
    </row>
    <row r="1258" spans="1:2">
      <c r="A1258" s="11">
        <v>161661</v>
      </c>
      <c r="B1258" s="12" t="s">
        <v>3030</v>
      </c>
    </row>
    <row r="1259" spans="1:2">
      <c r="A1259" s="9">
        <v>161693</v>
      </c>
      <c r="B1259" s="2" t="s">
        <v>3030</v>
      </c>
    </row>
    <row r="1260" spans="1:2">
      <c r="A1260" s="11">
        <v>161786</v>
      </c>
      <c r="B1260" s="12" t="s">
        <v>3030</v>
      </c>
    </row>
    <row r="1261" spans="1:2">
      <c r="A1261" s="9">
        <v>161791</v>
      </c>
      <c r="B1261" s="2" t="s">
        <v>3030</v>
      </c>
    </row>
    <row r="1262" spans="1:2">
      <c r="A1262" s="11">
        <v>161848</v>
      </c>
      <c r="B1262" s="12" t="s">
        <v>3030</v>
      </c>
    </row>
    <row r="1263" spans="1:2">
      <c r="A1263" s="9">
        <v>161917</v>
      </c>
      <c r="B1263" s="2" t="s">
        <v>3030</v>
      </c>
    </row>
    <row r="1264" spans="1:2">
      <c r="A1264" s="11">
        <v>161944</v>
      </c>
      <c r="B1264" s="12" t="s">
        <v>3030</v>
      </c>
    </row>
    <row r="1265" spans="1:2">
      <c r="A1265" s="9">
        <v>161948</v>
      </c>
      <c r="B1265" s="2" t="s">
        <v>3030</v>
      </c>
    </row>
    <row r="1266" spans="1:2">
      <c r="A1266" s="11">
        <v>161950</v>
      </c>
      <c r="B1266" s="12" t="s">
        <v>3030</v>
      </c>
    </row>
    <row r="1267" spans="1:2">
      <c r="A1267" s="9">
        <v>162043</v>
      </c>
      <c r="B1267" s="2" t="s">
        <v>3030</v>
      </c>
    </row>
    <row r="1268" spans="1:2">
      <c r="A1268" s="11">
        <v>162078</v>
      </c>
      <c r="B1268" s="12" t="s">
        <v>3030</v>
      </c>
    </row>
    <row r="1269" spans="1:2">
      <c r="A1269" s="9">
        <v>162235</v>
      </c>
      <c r="B1269" s="2" t="s">
        <v>3030</v>
      </c>
    </row>
    <row r="1270" spans="1:2">
      <c r="A1270" s="11">
        <v>162238</v>
      </c>
      <c r="B1270" s="12" t="s">
        <v>3030</v>
      </c>
    </row>
    <row r="1271" spans="1:2">
      <c r="A1271" s="9">
        <v>162265</v>
      </c>
      <c r="B1271" s="2" t="s">
        <v>3030</v>
      </c>
    </row>
    <row r="1272" spans="1:2">
      <c r="A1272" s="11">
        <v>162266</v>
      </c>
      <c r="B1272" s="12" t="s">
        <v>3030</v>
      </c>
    </row>
    <row r="1273" spans="1:2">
      <c r="A1273" s="9">
        <v>162330</v>
      </c>
      <c r="B1273" s="2" t="s">
        <v>3030</v>
      </c>
    </row>
    <row r="1274" spans="1:2">
      <c r="A1274" s="11">
        <v>162331</v>
      </c>
      <c r="B1274" s="12" t="s">
        <v>3030</v>
      </c>
    </row>
    <row r="1275" spans="1:2">
      <c r="A1275" s="9">
        <v>162335</v>
      </c>
      <c r="B1275" s="2" t="s">
        <v>3030</v>
      </c>
    </row>
    <row r="1276" spans="1:2">
      <c r="A1276" s="11">
        <v>162586</v>
      </c>
      <c r="B1276" s="12" t="s">
        <v>3030</v>
      </c>
    </row>
    <row r="1277" spans="1:2">
      <c r="A1277" s="9">
        <v>162590</v>
      </c>
      <c r="B1277" s="2" t="s">
        <v>3030</v>
      </c>
    </row>
    <row r="1278" spans="1:2">
      <c r="A1278" s="11">
        <v>162650</v>
      </c>
      <c r="B1278" s="12" t="s">
        <v>3030</v>
      </c>
    </row>
    <row r="1279" spans="1:2">
      <c r="A1279" s="9">
        <v>162654</v>
      </c>
      <c r="B1279" s="2" t="s">
        <v>3030</v>
      </c>
    </row>
    <row r="1280" spans="1:2">
      <c r="A1280" s="11">
        <v>162655</v>
      </c>
      <c r="B1280" s="12" t="s">
        <v>3030</v>
      </c>
    </row>
    <row r="1281" spans="1:2">
      <c r="A1281" s="9">
        <v>162683</v>
      </c>
      <c r="B1281" s="2" t="s">
        <v>3030</v>
      </c>
    </row>
    <row r="1282" spans="1:2">
      <c r="A1282" s="11">
        <v>162744</v>
      </c>
      <c r="B1282" s="12" t="s">
        <v>3030</v>
      </c>
    </row>
    <row r="1283" spans="1:2">
      <c r="A1283" s="9">
        <v>162745</v>
      </c>
      <c r="B1283" s="2" t="s">
        <v>3030</v>
      </c>
    </row>
    <row r="1284" spans="1:2">
      <c r="A1284" s="11">
        <v>162812</v>
      </c>
      <c r="B1284" s="12" t="s">
        <v>3030</v>
      </c>
    </row>
    <row r="1285" spans="1:2">
      <c r="A1285" s="9">
        <v>162937</v>
      </c>
      <c r="B1285" s="2" t="s">
        <v>3030</v>
      </c>
    </row>
    <row r="1286" spans="1:2">
      <c r="A1286" s="11">
        <v>162943</v>
      </c>
      <c r="B1286" s="12" t="s">
        <v>3030</v>
      </c>
    </row>
    <row r="1287" spans="1:2">
      <c r="A1287" s="9">
        <v>163005</v>
      </c>
      <c r="B1287" s="2" t="s">
        <v>3030</v>
      </c>
    </row>
    <row r="1288" spans="1:2">
      <c r="A1288" s="11">
        <v>163006</v>
      </c>
      <c r="B1288" s="12" t="s">
        <v>3030</v>
      </c>
    </row>
    <row r="1289" spans="1:2">
      <c r="A1289" s="9">
        <v>163101</v>
      </c>
      <c r="B1289" s="2" t="s">
        <v>3030</v>
      </c>
    </row>
    <row r="1290" spans="1:2">
      <c r="A1290" s="11">
        <v>163102</v>
      </c>
      <c r="B1290" s="12" t="s">
        <v>3030</v>
      </c>
    </row>
    <row r="1291" spans="1:2">
      <c r="A1291" s="9">
        <v>163131</v>
      </c>
      <c r="B1291" s="2" t="s">
        <v>3030</v>
      </c>
    </row>
    <row r="1292" spans="1:2">
      <c r="A1292" s="11">
        <v>163193</v>
      </c>
      <c r="B1292" s="12" t="s">
        <v>3030</v>
      </c>
    </row>
    <row r="1293" spans="1:2">
      <c r="A1293" s="9">
        <v>163259</v>
      </c>
      <c r="B1293" s="2" t="s">
        <v>3030</v>
      </c>
    </row>
    <row r="1294" spans="1:2">
      <c r="A1294" s="11">
        <v>163261</v>
      </c>
      <c r="B1294" s="12" t="s">
        <v>3030</v>
      </c>
    </row>
    <row r="1295" spans="1:2">
      <c r="A1295" s="9">
        <v>163357</v>
      </c>
      <c r="B1295" s="2" t="s">
        <v>3030</v>
      </c>
    </row>
    <row r="1296" spans="1:2">
      <c r="A1296" s="11">
        <v>163518</v>
      </c>
      <c r="B1296" s="12" t="s">
        <v>3030</v>
      </c>
    </row>
    <row r="1297" spans="1:2">
      <c r="A1297" s="9">
        <v>163519</v>
      </c>
      <c r="B1297" s="2" t="s">
        <v>3030</v>
      </c>
    </row>
    <row r="1298" spans="1:2">
      <c r="A1298" s="11">
        <v>163544</v>
      </c>
      <c r="B1298" s="12" t="s">
        <v>3030</v>
      </c>
    </row>
    <row r="1299" spans="1:2">
      <c r="A1299" s="9">
        <v>163608</v>
      </c>
      <c r="B1299" s="2" t="s">
        <v>3030</v>
      </c>
    </row>
    <row r="1300" spans="1:2">
      <c r="A1300" s="11">
        <v>163647</v>
      </c>
      <c r="B1300" s="12" t="s">
        <v>3030</v>
      </c>
    </row>
    <row r="1301" spans="1:2">
      <c r="A1301" s="9">
        <v>163673</v>
      </c>
      <c r="B1301" s="2" t="s">
        <v>3030</v>
      </c>
    </row>
    <row r="1302" spans="1:2">
      <c r="A1302" s="11">
        <v>163833</v>
      </c>
      <c r="B1302" s="12" t="s">
        <v>3030</v>
      </c>
    </row>
    <row r="1303" spans="1:2">
      <c r="A1303" s="9">
        <v>163839</v>
      </c>
      <c r="B1303" s="2" t="s">
        <v>3030</v>
      </c>
    </row>
    <row r="1304" spans="1:2">
      <c r="A1304" s="11">
        <v>163902</v>
      </c>
      <c r="B1304" s="12" t="s">
        <v>3030</v>
      </c>
    </row>
    <row r="1305" spans="1:2">
      <c r="A1305" s="9">
        <v>163933</v>
      </c>
      <c r="B1305" s="2" t="s">
        <v>3030</v>
      </c>
    </row>
    <row r="1306" spans="1:2">
      <c r="A1306" s="11">
        <v>164152</v>
      </c>
      <c r="B1306" s="12" t="s">
        <v>3030</v>
      </c>
    </row>
    <row r="1307" spans="1:2">
      <c r="A1307" s="9">
        <v>164184</v>
      </c>
      <c r="B1307" s="2" t="s">
        <v>3030</v>
      </c>
    </row>
    <row r="1308" spans="1:2">
      <c r="A1308" s="11">
        <v>164187</v>
      </c>
      <c r="B1308" s="12" t="s">
        <v>3030</v>
      </c>
    </row>
    <row r="1309" spans="1:2">
      <c r="A1309" s="9">
        <v>164216</v>
      </c>
      <c r="B1309" s="2" t="s">
        <v>3030</v>
      </c>
    </row>
    <row r="1310" spans="1:2">
      <c r="A1310" s="11">
        <v>164254</v>
      </c>
      <c r="B1310" s="12" t="s">
        <v>3030</v>
      </c>
    </row>
    <row r="1311" spans="1:2">
      <c r="A1311" s="9">
        <v>164282</v>
      </c>
      <c r="B1311" s="2" t="s">
        <v>3030</v>
      </c>
    </row>
    <row r="1312" spans="1:2">
      <c r="A1312" s="11">
        <v>164345</v>
      </c>
      <c r="B1312" s="12" t="s">
        <v>3030</v>
      </c>
    </row>
    <row r="1313" spans="1:2">
      <c r="A1313" s="9">
        <v>164412</v>
      </c>
      <c r="B1313" s="2" t="s">
        <v>3030</v>
      </c>
    </row>
    <row r="1314" spans="1:2">
      <c r="A1314" s="11">
        <v>164504</v>
      </c>
      <c r="B1314" s="12" t="s">
        <v>3030</v>
      </c>
    </row>
    <row r="1315" spans="1:2">
      <c r="A1315" s="9">
        <v>164606</v>
      </c>
      <c r="B1315" s="2" t="s">
        <v>3030</v>
      </c>
    </row>
    <row r="1316" spans="1:2">
      <c r="A1316" s="11">
        <v>164728</v>
      </c>
      <c r="B1316" s="12" t="s">
        <v>3030</v>
      </c>
    </row>
    <row r="1317" spans="1:2">
      <c r="A1317" s="9">
        <v>164888</v>
      </c>
      <c r="B1317" s="2" t="s">
        <v>3030</v>
      </c>
    </row>
    <row r="1318" spans="1:2">
      <c r="A1318" s="11">
        <v>164895</v>
      </c>
      <c r="B1318" s="12" t="s">
        <v>3030</v>
      </c>
    </row>
    <row r="1319" spans="1:2">
      <c r="A1319" s="9">
        <v>164926</v>
      </c>
      <c r="B1319" s="2" t="s">
        <v>3030</v>
      </c>
    </row>
    <row r="1320" spans="1:2">
      <c r="A1320" s="11">
        <v>165151</v>
      </c>
      <c r="B1320" s="12" t="s">
        <v>3030</v>
      </c>
    </row>
    <row r="1321" spans="1:2">
      <c r="A1321" s="9">
        <v>165209</v>
      </c>
      <c r="B1321" s="2" t="s">
        <v>3030</v>
      </c>
    </row>
    <row r="1322" spans="1:2">
      <c r="A1322" s="11">
        <v>165243</v>
      </c>
      <c r="B1322" s="12" t="s">
        <v>3030</v>
      </c>
    </row>
    <row r="1323" spans="1:2">
      <c r="A1323" s="9">
        <v>165403</v>
      </c>
      <c r="B1323" s="2" t="s">
        <v>3030</v>
      </c>
    </row>
    <row r="1324" spans="1:2">
      <c r="A1324" s="11">
        <v>165436</v>
      </c>
      <c r="B1324" s="12" t="s">
        <v>3030</v>
      </c>
    </row>
    <row r="1325" spans="1:2">
      <c r="A1325" s="9">
        <v>165437</v>
      </c>
      <c r="B1325" s="2" t="s">
        <v>3030</v>
      </c>
    </row>
    <row r="1326" spans="1:2">
      <c r="A1326" s="11">
        <v>165465</v>
      </c>
      <c r="B1326" s="12" t="s">
        <v>3030</v>
      </c>
    </row>
    <row r="1327" spans="1:2">
      <c r="A1327" s="9">
        <v>165691</v>
      </c>
      <c r="B1327" s="2" t="s">
        <v>3030</v>
      </c>
    </row>
    <row r="1328" spans="1:2">
      <c r="A1328" s="11">
        <v>165693</v>
      </c>
      <c r="B1328" s="12" t="s">
        <v>3030</v>
      </c>
    </row>
    <row r="1329" spans="1:2">
      <c r="A1329" s="9">
        <v>165820</v>
      </c>
      <c r="B1329" s="2" t="s">
        <v>3030</v>
      </c>
    </row>
    <row r="1330" spans="1:2">
      <c r="A1330" s="11">
        <v>165823</v>
      </c>
      <c r="B1330" s="12" t="s">
        <v>3030</v>
      </c>
    </row>
    <row r="1331" spans="1:2">
      <c r="A1331" s="9">
        <v>165848</v>
      </c>
      <c r="B1331" s="2" t="s">
        <v>3030</v>
      </c>
    </row>
    <row r="1332" spans="1:2">
      <c r="A1332" s="11">
        <v>165852</v>
      </c>
      <c r="B1332" s="12" t="s">
        <v>3030</v>
      </c>
    </row>
    <row r="1333" spans="1:2">
      <c r="A1333" s="9">
        <v>165944</v>
      </c>
      <c r="B1333" s="2" t="s">
        <v>3030</v>
      </c>
    </row>
    <row r="1334" spans="1:2">
      <c r="A1334" s="11">
        <v>165951</v>
      </c>
      <c r="B1334" s="12" t="s">
        <v>3030</v>
      </c>
    </row>
    <row r="1335" spans="1:2">
      <c r="A1335" s="9">
        <v>166137</v>
      </c>
      <c r="B1335" s="2" t="s">
        <v>3030</v>
      </c>
    </row>
    <row r="1336" spans="1:2">
      <c r="A1336" s="11">
        <v>166138</v>
      </c>
      <c r="B1336" s="12" t="s">
        <v>3030</v>
      </c>
    </row>
    <row r="1337" spans="1:2">
      <c r="A1337" s="9">
        <v>166170</v>
      </c>
      <c r="B1337" s="2" t="s">
        <v>3030</v>
      </c>
    </row>
    <row r="1338" spans="1:2">
      <c r="A1338" s="11">
        <v>166200</v>
      </c>
      <c r="B1338" s="12" t="s">
        <v>3030</v>
      </c>
    </row>
    <row r="1339" spans="1:2">
      <c r="A1339" s="9">
        <v>166203</v>
      </c>
      <c r="B1339" s="2" t="s">
        <v>3030</v>
      </c>
    </row>
    <row r="1340" spans="1:2">
      <c r="A1340" s="11">
        <v>166296</v>
      </c>
      <c r="B1340" s="12" t="s">
        <v>3030</v>
      </c>
    </row>
    <row r="1341" spans="1:2">
      <c r="A1341" s="9">
        <v>166302</v>
      </c>
      <c r="B1341" s="2" t="s">
        <v>3030</v>
      </c>
    </row>
    <row r="1342" spans="1:2">
      <c r="A1342" s="11">
        <v>166329</v>
      </c>
      <c r="B1342" s="12" t="s">
        <v>3030</v>
      </c>
    </row>
    <row r="1343" spans="1:2">
      <c r="A1343" s="9">
        <v>166330</v>
      </c>
      <c r="B1343" s="2" t="s">
        <v>3030</v>
      </c>
    </row>
    <row r="1344" spans="1:2">
      <c r="A1344" s="11">
        <v>166332</v>
      </c>
      <c r="B1344" s="12" t="s">
        <v>3030</v>
      </c>
    </row>
    <row r="1345" spans="1:2">
      <c r="A1345" s="9">
        <v>166360</v>
      </c>
      <c r="B1345" s="2" t="s">
        <v>3030</v>
      </c>
    </row>
    <row r="1346" spans="1:2">
      <c r="A1346" s="11">
        <v>166363</v>
      </c>
      <c r="B1346" s="12" t="s">
        <v>3030</v>
      </c>
    </row>
    <row r="1347" spans="1:2">
      <c r="A1347" s="9">
        <v>166392</v>
      </c>
      <c r="B1347" s="2" t="s">
        <v>3030</v>
      </c>
    </row>
    <row r="1348" spans="1:2">
      <c r="A1348" s="11">
        <v>166398</v>
      </c>
      <c r="B1348" s="12" t="s">
        <v>3030</v>
      </c>
    </row>
    <row r="1349" spans="1:2">
      <c r="A1349" s="9">
        <v>166493</v>
      </c>
      <c r="B1349" s="2" t="s">
        <v>3030</v>
      </c>
    </row>
    <row r="1350" spans="1:2">
      <c r="A1350" s="11">
        <v>166686</v>
      </c>
      <c r="B1350" s="12" t="s">
        <v>3030</v>
      </c>
    </row>
    <row r="1351" spans="1:2">
      <c r="A1351" s="9">
        <v>166779</v>
      </c>
      <c r="B1351" s="2" t="s">
        <v>3030</v>
      </c>
    </row>
    <row r="1352" spans="1:2">
      <c r="A1352" s="11">
        <v>166906</v>
      </c>
      <c r="B1352" s="12" t="s">
        <v>3030</v>
      </c>
    </row>
    <row r="1353" spans="1:2">
      <c r="A1353" s="9">
        <v>166940</v>
      </c>
      <c r="B1353" s="2" t="s">
        <v>3030</v>
      </c>
    </row>
    <row r="1354" spans="1:2">
      <c r="A1354" s="11">
        <v>166972</v>
      </c>
      <c r="B1354" s="12" t="s">
        <v>3030</v>
      </c>
    </row>
    <row r="1355" spans="1:2">
      <c r="A1355" s="9">
        <v>167000</v>
      </c>
      <c r="B1355" s="2" t="s">
        <v>3030</v>
      </c>
    </row>
    <row r="1356" spans="1:2">
      <c r="A1356" s="11">
        <v>167036</v>
      </c>
      <c r="B1356" s="12" t="s">
        <v>3030</v>
      </c>
    </row>
    <row r="1357" spans="1:2">
      <c r="A1357" s="9">
        <v>167197</v>
      </c>
      <c r="B1357" s="2" t="s">
        <v>3030</v>
      </c>
    </row>
    <row r="1358" spans="1:2">
      <c r="A1358" s="11">
        <v>167256</v>
      </c>
      <c r="B1358" s="12" t="s">
        <v>3030</v>
      </c>
    </row>
    <row r="1359" spans="1:2">
      <c r="A1359" s="9">
        <v>167322</v>
      </c>
      <c r="B1359" s="2" t="s">
        <v>3030</v>
      </c>
    </row>
    <row r="1360" spans="1:2">
      <c r="A1360" s="11">
        <v>167325</v>
      </c>
      <c r="B1360" s="12" t="s">
        <v>3030</v>
      </c>
    </row>
    <row r="1361" spans="1:2">
      <c r="A1361" s="9">
        <v>167352</v>
      </c>
      <c r="B1361" s="2" t="s">
        <v>3030</v>
      </c>
    </row>
    <row r="1362" spans="1:2">
      <c r="A1362" s="11">
        <v>167391</v>
      </c>
      <c r="B1362" s="12" t="s">
        <v>3030</v>
      </c>
    </row>
    <row r="1363" spans="1:2">
      <c r="A1363" s="9">
        <v>167452</v>
      </c>
      <c r="B1363" s="2" t="s">
        <v>3030</v>
      </c>
    </row>
    <row r="1364" spans="1:2">
      <c r="A1364" s="11">
        <v>167486</v>
      </c>
      <c r="B1364" s="12" t="s">
        <v>3030</v>
      </c>
    </row>
    <row r="1365" spans="1:2">
      <c r="A1365" s="9">
        <v>167516</v>
      </c>
      <c r="B1365" s="2" t="s">
        <v>3030</v>
      </c>
    </row>
    <row r="1366" spans="1:2">
      <c r="A1366" s="11">
        <v>167646</v>
      </c>
      <c r="B1366" s="12" t="s">
        <v>3030</v>
      </c>
    </row>
    <row r="1367" spans="1:2">
      <c r="A1367" s="9">
        <v>167935</v>
      </c>
      <c r="B1367" s="2" t="s">
        <v>3030</v>
      </c>
    </row>
    <row r="1368" spans="1:2">
      <c r="A1368" s="11">
        <v>167965</v>
      </c>
      <c r="B1368" s="12" t="s">
        <v>3030</v>
      </c>
    </row>
    <row r="1369" spans="1:2">
      <c r="A1369" s="9">
        <v>168413</v>
      </c>
      <c r="B1369" s="2" t="s">
        <v>3030</v>
      </c>
    </row>
    <row r="1370" spans="1:2">
      <c r="A1370" s="11">
        <v>168539</v>
      </c>
      <c r="B1370" s="12" t="s">
        <v>3030</v>
      </c>
    </row>
    <row r="1371" spans="1:2">
      <c r="A1371" s="9">
        <v>168571</v>
      </c>
      <c r="B1371" s="2" t="s">
        <v>3030</v>
      </c>
    </row>
    <row r="1372" spans="1:2">
      <c r="A1372" s="11">
        <v>168635</v>
      </c>
      <c r="B1372" s="12" t="s">
        <v>3030</v>
      </c>
    </row>
    <row r="1373" spans="1:2">
      <c r="A1373" s="9">
        <v>168668</v>
      </c>
      <c r="B1373" s="2" t="s">
        <v>3030</v>
      </c>
    </row>
    <row r="1374" spans="1:2">
      <c r="A1374" s="11">
        <v>168733</v>
      </c>
      <c r="B1374" s="12" t="s">
        <v>3030</v>
      </c>
    </row>
    <row r="1375" spans="1:2">
      <c r="A1375" s="9">
        <v>168734</v>
      </c>
      <c r="B1375" s="2" t="s">
        <v>3030</v>
      </c>
    </row>
    <row r="1376" spans="1:2">
      <c r="A1376" s="11">
        <v>168766</v>
      </c>
      <c r="B1376" s="12" t="s">
        <v>3030</v>
      </c>
    </row>
    <row r="1377" spans="1:2">
      <c r="A1377" s="9">
        <v>168958</v>
      </c>
      <c r="B1377" s="2" t="s">
        <v>3030</v>
      </c>
    </row>
    <row r="1378" spans="1:2">
      <c r="A1378" s="11">
        <v>168984</v>
      </c>
      <c r="B1378" s="12" t="s">
        <v>3030</v>
      </c>
    </row>
    <row r="1379" spans="1:2">
      <c r="A1379" s="9">
        <v>168988</v>
      </c>
      <c r="B1379" s="2" t="s">
        <v>3030</v>
      </c>
    </row>
    <row r="1380" spans="1:2">
      <c r="A1380" s="11">
        <v>169023</v>
      </c>
      <c r="B1380" s="12" t="s">
        <v>3030</v>
      </c>
    </row>
    <row r="1381" spans="1:2">
      <c r="A1381" s="9">
        <v>169052</v>
      </c>
      <c r="B1381" s="2" t="s">
        <v>3030</v>
      </c>
    </row>
    <row r="1382" spans="1:2">
      <c r="A1382" s="11">
        <v>169053</v>
      </c>
      <c r="B1382" s="12" t="s">
        <v>3030</v>
      </c>
    </row>
    <row r="1383" spans="1:2">
      <c r="A1383" s="9">
        <v>169177</v>
      </c>
      <c r="B1383" s="2" t="s">
        <v>3030</v>
      </c>
    </row>
    <row r="1384" spans="1:2">
      <c r="A1384" s="11">
        <v>169244</v>
      </c>
      <c r="B1384" s="12" t="s">
        <v>3030</v>
      </c>
    </row>
    <row r="1385" spans="1:2">
      <c r="A1385" s="9">
        <v>169374</v>
      </c>
      <c r="B1385" s="2" t="s">
        <v>3030</v>
      </c>
    </row>
    <row r="1386" spans="1:2">
      <c r="A1386" s="11">
        <v>169434</v>
      </c>
      <c r="B1386" s="12" t="s">
        <v>3030</v>
      </c>
    </row>
    <row r="1387" spans="1:2">
      <c r="A1387" s="9">
        <v>169469</v>
      </c>
      <c r="B1387" s="2" t="s">
        <v>3030</v>
      </c>
    </row>
    <row r="1388" spans="1:2">
      <c r="A1388" s="11">
        <v>169503</v>
      </c>
      <c r="B1388" s="12" t="s">
        <v>3030</v>
      </c>
    </row>
    <row r="1389" spans="1:2">
      <c r="A1389" s="9">
        <v>169531</v>
      </c>
      <c r="B1389" s="2" t="s">
        <v>3030</v>
      </c>
    </row>
    <row r="1390" spans="1:2">
      <c r="A1390" s="11">
        <v>169533</v>
      </c>
      <c r="B1390" s="12" t="s">
        <v>3030</v>
      </c>
    </row>
    <row r="1391" spans="1:2">
      <c r="A1391" s="9">
        <v>169534</v>
      </c>
      <c r="B1391" s="2" t="s">
        <v>3030</v>
      </c>
    </row>
    <row r="1392" spans="1:2">
      <c r="A1392" s="11">
        <v>169565</v>
      </c>
      <c r="B1392" s="12" t="s">
        <v>3030</v>
      </c>
    </row>
    <row r="1393" spans="1:2">
      <c r="A1393" s="9">
        <v>169631</v>
      </c>
      <c r="B1393" s="2" t="s">
        <v>3030</v>
      </c>
    </row>
    <row r="1394" spans="1:2">
      <c r="A1394" s="11">
        <v>169662</v>
      </c>
      <c r="B1394" s="12" t="s">
        <v>3030</v>
      </c>
    </row>
    <row r="1395" spans="1:2">
      <c r="A1395" s="9">
        <v>169726</v>
      </c>
      <c r="B1395" s="2" t="s">
        <v>3030</v>
      </c>
    </row>
    <row r="1396" spans="1:2">
      <c r="A1396" s="11">
        <v>169756</v>
      </c>
      <c r="B1396" s="12" t="s">
        <v>3030</v>
      </c>
    </row>
    <row r="1397" spans="1:2">
      <c r="A1397" s="9">
        <v>169855</v>
      </c>
      <c r="B1397" s="2" t="s">
        <v>3030</v>
      </c>
    </row>
    <row r="1398" spans="1:2">
      <c r="A1398" s="11">
        <v>169881</v>
      </c>
      <c r="B1398" s="12" t="s">
        <v>3030</v>
      </c>
    </row>
    <row r="1399" spans="1:2">
      <c r="A1399" s="9">
        <v>169884</v>
      </c>
      <c r="B1399" s="2" t="s">
        <v>3030</v>
      </c>
    </row>
    <row r="1400" spans="1:2">
      <c r="A1400" s="11">
        <v>169977</v>
      </c>
      <c r="B1400" s="12" t="s">
        <v>3030</v>
      </c>
    </row>
    <row r="1401" spans="1:2">
      <c r="A1401" s="9">
        <v>169981</v>
      </c>
      <c r="B1401" s="2" t="s">
        <v>3030</v>
      </c>
    </row>
    <row r="1402" spans="1:2">
      <c r="A1402" s="11">
        <v>170011</v>
      </c>
      <c r="B1402" s="12" t="s">
        <v>3030</v>
      </c>
    </row>
    <row r="1403" spans="1:2">
      <c r="A1403" s="9">
        <v>170012</v>
      </c>
      <c r="B1403" s="2" t="s">
        <v>3030</v>
      </c>
    </row>
    <row r="1404" spans="1:2">
      <c r="A1404" s="11">
        <v>170015</v>
      </c>
      <c r="B1404" s="12" t="s">
        <v>3030</v>
      </c>
    </row>
    <row r="1405" spans="1:2">
      <c r="A1405" s="9">
        <v>170079</v>
      </c>
      <c r="B1405" s="2" t="s">
        <v>3030</v>
      </c>
    </row>
    <row r="1406" spans="1:2">
      <c r="A1406" s="11">
        <v>170106</v>
      </c>
      <c r="B1406" s="12" t="s">
        <v>3030</v>
      </c>
    </row>
    <row r="1407" spans="1:2">
      <c r="A1407" s="9">
        <v>170169</v>
      </c>
      <c r="B1407" s="2" t="s">
        <v>3030</v>
      </c>
    </row>
    <row r="1408" spans="1:2">
      <c r="A1408" s="11">
        <v>170174</v>
      </c>
      <c r="B1408" s="12" t="s">
        <v>3030</v>
      </c>
    </row>
    <row r="1409" spans="1:2">
      <c r="A1409" s="9">
        <v>170201</v>
      </c>
      <c r="B1409" s="2" t="s">
        <v>3030</v>
      </c>
    </row>
    <row r="1410" spans="1:2">
      <c r="A1410" s="11">
        <v>170236</v>
      </c>
      <c r="B1410" s="12" t="s">
        <v>3030</v>
      </c>
    </row>
    <row r="1411" spans="1:2">
      <c r="A1411" s="9">
        <v>170265</v>
      </c>
      <c r="B1411" s="2" t="s">
        <v>3030</v>
      </c>
    </row>
    <row r="1412" spans="1:2">
      <c r="A1412" s="11">
        <v>170301</v>
      </c>
      <c r="B1412" s="12" t="s">
        <v>3030</v>
      </c>
    </row>
    <row r="1413" spans="1:2">
      <c r="A1413" s="9">
        <v>170360</v>
      </c>
      <c r="B1413" s="2" t="s">
        <v>3030</v>
      </c>
    </row>
    <row r="1414" spans="1:2">
      <c r="A1414" s="11">
        <v>170398</v>
      </c>
      <c r="B1414" s="12" t="s">
        <v>3030</v>
      </c>
    </row>
    <row r="1415" spans="1:2">
      <c r="A1415" s="9">
        <v>170494</v>
      </c>
      <c r="B1415" s="2" t="s">
        <v>3030</v>
      </c>
    </row>
    <row r="1416" spans="1:2">
      <c r="A1416" s="11">
        <v>170621</v>
      </c>
      <c r="B1416" s="12" t="s">
        <v>3030</v>
      </c>
    </row>
    <row r="1417" spans="1:2">
      <c r="A1417" s="9">
        <v>170747</v>
      </c>
      <c r="B1417" s="2" t="s">
        <v>3030</v>
      </c>
    </row>
    <row r="1418" spans="1:2">
      <c r="A1418" s="11">
        <v>170815</v>
      </c>
      <c r="B1418" s="12" t="s">
        <v>3030</v>
      </c>
    </row>
    <row r="1419" spans="1:2">
      <c r="A1419" s="9">
        <v>171161</v>
      </c>
      <c r="B1419" s="2" t="s">
        <v>3030</v>
      </c>
    </row>
    <row r="1420" spans="1:2">
      <c r="A1420" s="11">
        <v>171288</v>
      </c>
      <c r="B1420" s="12" t="s">
        <v>3030</v>
      </c>
    </row>
    <row r="1421" spans="1:2">
      <c r="A1421" s="9">
        <v>171322</v>
      </c>
      <c r="B1421" s="2" t="s">
        <v>3030</v>
      </c>
    </row>
    <row r="1422" spans="1:2">
      <c r="A1422" s="11">
        <v>171353</v>
      </c>
      <c r="B1422" s="12" t="s">
        <v>3030</v>
      </c>
    </row>
    <row r="1423" spans="1:2">
      <c r="A1423" s="9">
        <v>171357</v>
      </c>
      <c r="B1423" s="2" t="s">
        <v>3030</v>
      </c>
    </row>
    <row r="1424" spans="1:2">
      <c r="A1424" s="11">
        <v>171420</v>
      </c>
      <c r="B1424" s="12" t="s">
        <v>3030</v>
      </c>
    </row>
    <row r="1425" spans="1:2">
      <c r="A1425" s="9">
        <v>171483</v>
      </c>
      <c r="B1425" s="2" t="s">
        <v>3030</v>
      </c>
    </row>
    <row r="1426" spans="1:2">
      <c r="A1426" s="11">
        <v>171512</v>
      </c>
      <c r="B1426" s="12" t="s">
        <v>3030</v>
      </c>
    </row>
    <row r="1427" spans="1:2">
      <c r="A1427" s="9">
        <v>171515</v>
      </c>
      <c r="B1427" s="2" t="s">
        <v>3030</v>
      </c>
    </row>
    <row r="1428" spans="1:2">
      <c r="A1428" s="11">
        <v>171576</v>
      </c>
      <c r="B1428" s="12" t="s">
        <v>3030</v>
      </c>
    </row>
    <row r="1429" spans="1:2">
      <c r="A1429" s="9">
        <v>171710</v>
      </c>
      <c r="B1429" s="2" t="s">
        <v>3030</v>
      </c>
    </row>
    <row r="1430" spans="1:2">
      <c r="A1430" s="11">
        <v>171772</v>
      </c>
      <c r="B1430" s="12" t="s">
        <v>3030</v>
      </c>
    </row>
    <row r="1431" spans="1:2">
      <c r="A1431" s="9">
        <v>171839</v>
      </c>
      <c r="B1431" s="2" t="s">
        <v>3030</v>
      </c>
    </row>
    <row r="1432" spans="1:2">
      <c r="A1432" s="11">
        <v>171935</v>
      </c>
      <c r="B1432" s="12" t="s">
        <v>3030</v>
      </c>
    </row>
    <row r="1433" spans="1:2">
      <c r="A1433" s="9">
        <v>171994</v>
      </c>
      <c r="B1433" s="2" t="s">
        <v>3030</v>
      </c>
    </row>
    <row r="1434" spans="1:2">
      <c r="A1434" s="11">
        <v>171998</v>
      </c>
      <c r="B1434" s="12" t="s">
        <v>3030</v>
      </c>
    </row>
    <row r="1435" spans="1:2">
      <c r="A1435" s="9">
        <v>172026</v>
      </c>
      <c r="B1435" s="2" t="s">
        <v>3030</v>
      </c>
    </row>
    <row r="1436" spans="1:2">
      <c r="A1436" s="11">
        <v>172029</v>
      </c>
      <c r="B1436" s="12" t="s">
        <v>3030</v>
      </c>
    </row>
    <row r="1437" spans="1:2">
      <c r="A1437" s="9">
        <v>172283</v>
      </c>
      <c r="B1437" s="2" t="s">
        <v>3030</v>
      </c>
    </row>
    <row r="1438" spans="1:2">
      <c r="A1438" s="11">
        <v>172344</v>
      </c>
      <c r="B1438" s="12" t="s">
        <v>3030</v>
      </c>
    </row>
    <row r="1439" spans="1:2">
      <c r="A1439" s="9">
        <v>172349</v>
      </c>
      <c r="B1439" s="2" t="s">
        <v>3030</v>
      </c>
    </row>
    <row r="1440" spans="1:2">
      <c r="A1440" s="11">
        <v>172442</v>
      </c>
      <c r="B1440" s="12" t="s">
        <v>3030</v>
      </c>
    </row>
    <row r="1441" spans="1:2">
      <c r="A1441" s="9">
        <v>172504</v>
      </c>
      <c r="B1441" s="2" t="s">
        <v>3030</v>
      </c>
    </row>
    <row r="1442" spans="1:2">
      <c r="A1442" s="11">
        <v>172505</v>
      </c>
      <c r="B1442" s="12" t="s">
        <v>3030</v>
      </c>
    </row>
    <row r="1443" spans="1:2">
      <c r="A1443" s="9">
        <v>172602</v>
      </c>
      <c r="B1443" s="2" t="s">
        <v>3030</v>
      </c>
    </row>
    <row r="1444" spans="1:2">
      <c r="A1444" s="11">
        <v>172634</v>
      </c>
      <c r="B1444" s="12" t="s">
        <v>3030</v>
      </c>
    </row>
    <row r="1445" spans="1:2">
      <c r="A1445" s="9">
        <v>172761</v>
      </c>
      <c r="B1445" s="2" t="s">
        <v>3030</v>
      </c>
    </row>
    <row r="1446" spans="1:2">
      <c r="A1446" s="11">
        <v>172762</v>
      </c>
      <c r="B1446" s="12" t="s">
        <v>3030</v>
      </c>
    </row>
    <row r="1447" spans="1:2">
      <c r="A1447" s="9">
        <v>172764</v>
      </c>
      <c r="B1447" s="2" t="s">
        <v>3030</v>
      </c>
    </row>
    <row r="1448" spans="1:2">
      <c r="A1448" s="11">
        <v>172797</v>
      </c>
      <c r="B1448" s="12" t="s">
        <v>3030</v>
      </c>
    </row>
    <row r="1449" spans="1:2">
      <c r="A1449" s="9">
        <v>172799</v>
      </c>
      <c r="B1449" s="2" t="s">
        <v>3030</v>
      </c>
    </row>
    <row r="1450" spans="1:2">
      <c r="A1450" s="11">
        <v>172921</v>
      </c>
      <c r="B1450" s="12" t="s">
        <v>3030</v>
      </c>
    </row>
    <row r="1451" spans="1:2">
      <c r="A1451" s="9">
        <v>172952</v>
      </c>
      <c r="B1451" s="2" t="s">
        <v>3030</v>
      </c>
    </row>
    <row r="1452" spans="1:2">
      <c r="A1452" s="11">
        <v>173016</v>
      </c>
      <c r="B1452" s="12" t="s">
        <v>3030</v>
      </c>
    </row>
    <row r="1453" spans="1:2">
      <c r="A1453" s="9">
        <v>173048</v>
      </c>
      <c r="B1453" s="2" t="s">
        <v>3030</v>
      </c>
    </row>
    <row r="1454" spans="1:2">
      <c r="A1454" s="11">
        <v>173118</v>
      </c>
      <c r="B1454" s="12" t="s">
        <v>3030</v>
      </c>
    </row>
    <row r="1455" spans="1:2">
      <c r="A1455" s="9">
        <v>173147</v>
      </c>
      <c r="B1455" s="2" t="s">
        <v>3030</v>
      </c>
    </row>
    <row r="1456" spans="1:2">
      <c r="A1456" s="11">
        <v>173208</v>
      </c>
      <c r="B1456" s="12" t="s">
        <v>3030</v>
      </c>
    </row>
    <row r="1457" spans="1:2">
      <c r="A1457" s="9">
        <v>173310</v>
      </c>
      <c r="B1457" s="2" t="s">
        <v>3030</v>
      </c>
    </row>
    <row r="1458" spans="1:2">
      <c r="A1458" s="11">
        <v>173338</v>
      </c>
      <c r="B1458" s="12" t="s">
        <v>3030</v>
      </c>
    </row>
    <row r="1459" spans="1:2">
      <c r="A1459" s="9">
        <v>173373</v>
      </c>
      <c r="B1459" s="2" t="s">
        <v>3030</v>
      </c>
    </row>
    <row r="1460" spans="1:2">
      <c r="A1460" s="11">
        <v>173466</v>
      </c>
      <c r="B1460" s="12" t="s">
        <v>3030</v>
      </c>
    </row>
    <row r="1461" spans="1:2">
      <c r="A1461" s="9">
        <v>173563</v>
      </c>
      <c r="B1461" s="2" t="s">
        <v>3030</v>
      </c>
    </row>
    <row r="1462" spans="1:2">
      <c r="A1462" s="11">
        <v>173565</v>
      </c>
      <c r="B1462" s="12" t="s">
        <v>3030</v>
      </c>
    </row>
    <row r="1463" spans="1:2">
      <c r="A1463" s="9">
        <v>173567</v>
      </c>
      <c r="B1463" s="2" t="s">
        <v>3030</v>
      </c>
    </row>
    <row r="1464" spans="1:2">
      <c r="A1464" s="11">
        <v>173594</v>
      </c>
      <c r="B1464" s="12" t="s">
        <v>3030</v>
      </c>
    </row>
    <row r="1465" spans="1:2">
      <c r="A1465" s="9">
        <v>173721</v>
      </c>
      <c r="B1465" s="2" t="s">
        <v>3030</v>
      </c>
    </row>
    <row r="1466" spans="1:2">
      <c r="A1466" s="11">
        <v>173726</v>
      </c>
      <c r="B1466" s="12" t="s">
        <v>3030</v>
      </c>
    </row>
    <row r="1467" spans="1:2">
      <c r="A1467" s="9">
        <v>173786</v>
      </c>
      <c r="B1467" s="2" t="s">
        <v>3030</v>
      </c>
    </row>
    <row r="1468" spans="1:2">
      <c r="A1468" s="11">
        <v>173822</v>
      </c>
      <c r="B1468" s="12" t="s">
        <v>3030</v>
      </c>
    </row>
    <row r="1469" spans="1:2">
      <c r="A1469" s="9">
        <v>173823</v>
      </c>
      <c r="B1469" s="2" t="s">
        <v>3030</v>
      </c>
    </row>
    <row r="1470" spans="1:2">
      <c r="A1470" s="11">
        <v>173849</v>
      </c>
      <c r="B1470" s="12" t="s">
        <v>3030</v>
      </c>
    </row>
    <row r="1471" spans="1:2">
      <c r="A1471" s="9">
        <v>173917</v>
      </c>
      <c r="B1471" s="2" t="s">
        <v>3030</v>
      </c>
    </row>
    <row r="1472" spans="1:2">
      <c r="A1472" s="11">
        <v>173977</v>
      </c>
      <c r="B1472" s="12" t="s">
        <v>3030</v>
      </c>
    </row>
    <row r="1473" spans="1:2">
      <c r="A1473" s="9">
        <v>173983</v>
      </c>
      <c r="B1473" s="2" t="s">
        <v>3030</v>
      </c>
    </row>
    <row r="1474" spans="1:2">
      <c r="A1474" s="11">
        <v>174047</v>
      </c>
      <c r="B1474" s="12" t="s">
        <v>3030</v>
      </c>
    </row>
    <row r="1475" spans="1:2">
      <c r="A1475" s="9">
        <v>174169</v>
      </c>
      <c r="B1475" s="2" t="s">
        <v>3030</v>
      </c>
    </row>
    <row r="1476" spans="1:2">
      <c r="A1476" s="11">
        <v>174171</v>
      </c>
      <c r="B1476" s="12" t="s">
        <v>3030</v>
      </c>
    </row>
    <row r="1477" spans="1:2">
      <c r="A1477" s="9">
        <v>174201</v>
      </c>
      <c r="B1477" s="2" t="s">
        <v>3030</v>
      </c>
    </row>
    <row r="1478" spans="1:2">
      <c r="A1478" s="11">
        <v>174239</v>
      </c>
      <c r="B1478" s="12" t="s">
        <v>3030</v>
      </c>
    </row>
    <row r="1479" spans="1:2">
      <c r="A1479" s="9">
        <v>174269</v>
      </c>
      <c r="B1479" s="2" t="s">
        <v>3030</v>
      </c>
    </row>
    <row r="1480" spans="1:2">
      <c r="A1480" s="11">
        <v>174297</v>
      </c>
      <c r="B1480" s="12" t="s">
        <v>3030</v>
      </c>
    </row>
    <row r="1481" spans="1:2">
      <c r="A1481" s="9">
        <v>174300</v>
      </c>
      <c r="B1481" s="2" t="s">
        <v>3030</v>
      </c>
    </row>
    <row r="1482" spans="1:2">
      <c r="A1482" s="11">
        <v>174395</v>
      </c>
      <c r="B1482" s="12" t="s">
        <v>3030</v>
      </c>
    </row>
    <row r="1483" spans="1:2">
      <c r="A1483" s="9">
        <v>174553</v>
      </c>
      <c r="B1483" s="2" t="s">
        <v>3030</v>
      </c>
    </row>
    <row r="1484" spans="1:2">
      <c r="A1484" s="11">
        <v>174559</v>
      </c>
      <c r="B1484" s="12" t="s">
        <v>3030</v>
      </c>
    </row>
    <row r="1485" spans="1:2">
      <c r="A1485" s="9">
        <v>174584</v>
      </c>
      <c r="B1485" s="2" t="s">
        <v>3030</v>
      </c>
    </row>
    <row r="1486" spans="1:2">
      <c r="A1486" s="11">
        <v>174648</v>
      </c>
      <c r="B1486" s="12" t="s">
        <v>3030</v>
      </c>
    </row>
    <row r="1487" spans="1:2">
      <c r="A1487" s="9">
        <v>174713</v>
      </c>
      <c r="B1487" s="2" t="s">
        <v>3030</v>
      </c>
    </row>
    <row r="1488" spans="1:2">
      <c r="A1488" s="11">
        <v>174813</v>
      </c>
      <c r="B1488" s="12" t="s">
        <v>3030</v>
      </c>
    </row>
    <row r="1489" spans="1:2">
      <c r="A1489" s="9">
        <v>174872</v>
      </c>
      <c r="B1489" s="2" t="s">
        <v>3030</v>
      </c>
    </row>
    <row r="1490" spans="1:2">
      <c r="A1490" s="11">
        <v>174876</v>
      </c>
      <c r="B1490" s="12" t="s">
        <v>3030</v>
      </c>
    </row>
    <row r="1491" spans="1:2">
      <c r="A1491" s="9">
        <v>174879</v>
      </c>
      <c r="B1491" s="2" t="s">
        <v>3030</v>
      </c>
    </row>
    <row r="1492" spans="1:2">
      <c r="A1492" s="11">
        <v>174937</v>
      </c>
      <c r="B1492" s="12" t="s">
        <v>3030</v>
      </c>
    </row>
    <row r="1493" spans="1:2">
      <c r="A1493" s="9">
        <v>174938</v>
      </c>
      <c r="B1493" s="2" t="s">
        <v>3030</v>
      </c>
    </row>
    <row r="1494" spans="1:2">
      <c r="A1494" s="11">
        <v>174940</v>
      </c>
      <c r="B1494" s="12" t="s">
        <v>3030</v>
      </c>
    </row>
    <row r="1495" spans="1:2">
      <c r="A1495" s="9">
        <v>174971</v>
      </c>
      <c r="B1495" s="2" t="s">
        <v>3030</v>
      </c>
    </row>
    <row r="1496" spans="1:2">
      <c r="A1496" s="11">
        <v>174975</v>
      </c>
      <c r="B1496" s="12" t="s">
        <v>3030</v>
      </c>
    </row>
    <row r="1497" spans="1:2">
      <c r="A1497" s="9">
        <v>175035</v>
      </c>
      <c r="B1497" s="2" t="s">
        <v>3030</v>
      </c>
    </row>
    <row r="1498" spans="1:2">
      <c r="A1498" s="11">
        <v>175128</v>
      </c>
      <c r="B1498" s="12" t="s">
        <v>3030</v>
      </c>
    </row>
    <row r="1499" spans="1:2">
      <c r="A1499" s="9">
        <v>175130</v>
      </c>
      <c r="B1499" s="2" t="s">
        <v>3030</v>
      </c>
    </row>
    <row r="1500" spans="1:2">
      <c r="A1500" s="11">
        <v>175195</v>
      </c>
      <c r="B1500" s="12" t="s">
        <v>3030</v>
      </c>
    </row>
    <row r="1501" spans="1:2">
      <c r="A1501" s="9">
        <v>175292</v>
      </c>
      <c r="B1501" s="2" t="s">
        <v>3030</v>
      </c>
    </row>
    <row r="1502" spans="1:2">
      <c r="A1502" s="11">
        <v>175321</v>
      </c>
      <c r="B1502" s="12" t="s">
        <v>3030</v>
      </c>
    </row>
    <row r="1503" spans="1:2">
      <c r="A1503" s="9">
        <v>175324</v>
      </c>
      <c r="B1503" s="2" t="s">
        <v>3030</v>
      </c>
    </row>
    <row r="1504" spans="1:2">
      <c r="A1504" s="11">
        <v>175326</v>
      </c>
      <c r="B1504" s="12" t="s">
        <v>3030</v>
      </c>
    </row>
    <row r="1505" spans="1:2">
      <c r="A1505" s="9">
        <v>175416</v>
      </c>
      <c r="B1505" s="2" t="s">
        <v>3030</v>
      </c>
    </row>
    <row r="1506" spans="1:2">
      <c r="A1506" s="11">
        <v>175448</v>
      </c>
      <c r="B1506" s="12" t="s">
        <v>3030</v>
      </c>
    </row>
    <row r="1507" spans="1:2">
      <c r="A1507" s="9">
        <v>175512</v>
      </c>
      <c r="B1507" s="2" t="s">
        <v>3030</v>
      </c>
    </row>
    <row r="1508" spans="1:2">
      <c r="A1508" s="11">
        <v>175576</v>
      </c>
      <c r="B1508" s="12" t="s">
        <v>3030</v>
      </c>
    </row>
    <row r="1509" spans="1:2">
      <c r="A1509" s="9">
        <v>175578</v>
      </c>
      <c r="B1509" s="2" t="s">
        <v>3030</v>
      </c>
    </row>
    <row r="1510" spans="1:2">
      <c r="A1510" s="11">
        <v>175580</v>
      </c>
      <c r="B1510" s="12" t="s">
        <v>3030</v>
      </c>
    </row>
    <row r="1511" spans="1:2">
      <c r="A1511" s="9">
        <v>175672</v>
      </c>
      <c r="B1511" s="2" t="s">
        <v>3030</v>
      </c>
    </row>
    <row r="1512" spans="1:2">
      <c r="A1512" s="11">
        <v>175673</v>
      </c>
      <c r="B1512" s="12" t="s">
        <v>3030</v>
      </c>
    </row>
    <row r="1513" spans="1:2">
      <c r="A1513" s="9">
        <v>175676</v>
      </c>
      <c r="B1513" s="2" t="s">
        <v>3030</v>
      </c>
    </row>
    <row r="1514" spans="1:2">
      <c r="A1514" s="11">
        <v>175999</v>
      </c>
      <c r="B1514" s="12" t="s">
        <v>3030</v>
      </c>
    </row>
    <row r="1515" spans="1:2">
      <c r="A1515" s="9">
        <v>176024</v>
      </c>
      <c r="B1515" s="2" t="s">
        <v>3030</v>
      </c>
    </row>
    <row r="1516" spans="1:2">
      <c r="A1516" s="11">
        <v>176026</v>
      </c>
      <c r="B1516" s="12" t="s">
        <v>3030</v>
      </c>
    </row>
    <row r="1517" spans="1:2">
      <c r="A1517" s="9">
        <v>176029</v>
      </c>
      <c r="B1517" s="2" t="s">
        <v>3030</v>
      </c>
    </row>
    <row r="1518" spans="1:2">
      <c r="A1518" s="11">
        <v>176120</v>
      </c>
      <c r="B1518" s="12" t="s">
        <v>3030</v>
      </c>
    </row>
    <row r="1519" spans="1:2">
      <c r="A1519" s="9">
        <v>176190</v>
      </c>
      <c r="B1519" s="2" t="s">
        <v>3030</v>
      </c>
    </row>
    <row r="1520" spans="1:2">
      <c r="A1520" s="11">
        <v>176248</v>
      </c>
      <c r="B1520" s="12" t="s">
        <v>3030</v>
      </c>
    </row>
    <row r="1521" spans="1:2">
      <c r="A1521" s="9">
        <v>176378</v>
      </c>
      <c r="B1521" s="2" t="s">
        <v>3030</v>
      </c>
    </row>
    <row r="1522" spans="1:2">
      <c r="A1522" s="11">
        <v>176382</v>
      </c>
      <c r="B1522" s="12" t="s">
        <v>3030</v>
      </c>
    </row>
    <row r="1523" spans="1:2">
      <c r="A1523" s="9">
        <v>176410</v>
      </c>
      <c r="B1523" s="2" t="s">
        <v>3030</v>
      </c>
    </row>
    <row r="1524" spans="1:2">
      <c r="A1524" s="11">
        <v>176443</v>
      </c>
      <c r="B1524" s="12" t="s">
        <v>3030</v>
      </c>
    </row>
    <row r="1525" spans="1:2">
      <c r="A1525" s="9">
        <v>176511</v>
      </c>
      <c r="B1525" s="2" t="s">
        <v>3030</v>
      </c>
    </row>
    <row r="1526" spans="1:2">
      <c r="A1526" s="11">
        <v>176536</v>
      </c>
      <c r="B1526" s="12" t="s">
        <v>3030</v>
      </c>
    </row>
    <row r="1527" spans="1:2">
      <c r="A1527" s="9">
        <v>176572</v>
      </c>
      <c r="B1527" s="2" t="s">
        <v>3030</v>
      </c>
    </row>
    <row r="1528" spans="1:2">
      <c r="A1528" s="11">
        <v>176698</v>
      </c>
      <c r="B1528" s="12" t="s">
        <v>3030</v>
      </c>
    </row>
    <row r="1529" spans="1:2">
      <c r="A1529" s="9">
        <v>176825</v>
      </c>
      <c r="B1529" s="2" t="s">
        <v>3030</v>
      </c>
    </row>
    <row r="1530" spans="1:2">
      <c r="A1530" s="11">
        <v>176955</v>
      </c>
      <c r="B1530" s="12" t="s">
        <v>3030</v>
      </c>
    </row>
    <row r="1531" spans="1:2">
      <c r="A1531" s="9">
        <v>177051</v>
      </c>
      <c r="B1531" s="2" t="s">
        <v>3030</v>
      </c>
    </row>
    <row r="1532" spans="1:2">
      <c r="A1532" s="11">
        <v>177053</v>
      </c>
      <c r="B1532" s="12" t="s">
        <v>3030</v>
      </c>
    </row>
    <row r="1533" spans="1:2">
      <c r="A1533" s="9">
        <v>177081</v>
      </c>
      <c r="B1533" s="2" t="s">
        <v>3030</v>
      </c>
    </row>
    <row r="1534" spans="1:2">
      <c r="A1534" s="11">
        <v>177151</v>
      </c>
      <c r="B1534" s="12" t="s">
        <v>3030</v>
      </c>
    </row>
    <row r="1535" spans="1:2">
      <c r="A1535" s="9">
        <v>177180</v>
      </c>
      <c r="B1535" s="2" t="s">
        <v>3030</v>
      </c>
    </row>
    <row r="1536" spans="1:2">
      <c r="A1536" s="11">
        <v>177214</v>
      </c>
      <c r="B1536" s="12" t="s">
        <v>3030</v>
      </c>
    </row>
    <row r="1537" spans="1:2">
      <c r="A1537" s="9">
        <v>177243</v>
      </c>
      <c r="B1537" s="2" t="s">
        <v>3030</v>
      </c>
    </row>
    <row r="1538" spans="1:2">
      <c r="A1538" s="11">
        <v>177274</v>
      </c>
      <c r="B1538" s="12" t="s">
        <v>3030</v>
      </c>
    </row>
    <row r="1539" spans="1:2">
      <c r="A1539" s="9">
        <v>177279</v>
      </c>
      <c r="B1539" s="2" t="s">
        <v>3030</v>
      </c>
    </row>
    <row r="1540" spans="1:2">
      <c r="A1540" s="11">
        <v>177336</v>
      </c>
      <c r="B1540" s="12" t="s">
        <v>3030</v>
      </c>
    </row>
    <row r="1541" spans="1:2">
      <c r="A1541" s="9">
        <v>177371</v>
      </c>
      <c r="B1541" s="2" t="s">
        <v>3030</v>
      </c>
    </row>
    <row r="1542" spans="1:2">
      <c r="A1542" s="11">
        <v>177401</v>
      </c>
      <c r="B1542" s="12" t="s">
        <v>3030</v>
      </c>
    </row>
    <row r="1543" spans="1:2">
      <c r="A1543" s="9">
        <v>177407</v>
      </c>
      <c r="B1543" s="2" t="s">
        <v>3030</v>
      </c>
    </row>
    <row r="1544" spans="1:2">
      <c r="A1544" s="11">
        <v>177464</v>
      </c>
      <c r="B1544" s="12" t="s">
        <v>3030</v>
      </c>
    </row>
    <row r="1545" spans="1:2">
      <c r="A1545" s="9">
        <v>177501</v>
      </c>
      <c r="B1545" s="2" t="s">
        <v>3030</v>
      </c>
    </row>
    <row r="1546" spans="1:2">
      <c r="A1546" s="11">
        <v>177534</v>
      </c>
      <c r="B1546" s="12" t="s">
        <v>3030</v>
      </c>
    </row>
    <row r="1547" spans="1:2">
      <c r="A1547" s="9">
        <v>177656</v>
      </c>
      <c r="B1547" s="2" t="s">
        <v>3030</v>
      </c>
    </row>
    <row r="1548" spans="1:2">
      <c r="A1548" s="11">
        <v>177786</v>
      </c>
      <c r="B1548" s="12" t="s">
        <v>3030</v>
      </c>
    </row>
    <row r="1549" spans="1:2">
      <c r="A1549" s="9">
        <v>177850</v>
      </c>
      <c r="B1549" s="2" t="s">
        <v>3030</v>
      </c>
    </row>
    <row r="1550" spans="1:2">
      <c r="A1550" s="11">
        <v>177886</v>
      </c>
      <c r="B1550" s="12" t="s">
        <v>3030</v>
      </c>
    </row>
    <row r="1551" spans="1:2">
      <c r="A1551" s="9">
        <v>178011</v>
      </c>
      <c r="B1551" s="2" t="s">
        <v>3030</v>
      </c>
    </row>
    <row r="1552" spans="1:2">
      <c r="A1552" s="11">
        <v>178040</v>
      </c>
      <c r="B1552" s="12" t="s">
        <v>3030</v>
      </c>
    </row>
    <row r="1553" spans="1:2">
      <c r="A1553" s="9">
        <v>178170</v>
      </c>
      <c r="B1553" s="2" t="s">
        <v>3030</v>
      </c>
    </row>
    <row r="1554" spans="1:2">
      <c r="A1554" s="11">
        <v>178234</v>
      </c>
      <c r="B1554" s="12" t="s">
        <v>3030</v>
      </c>
    </row>
    <row r="1555" spans="1:2">
      <c r="A1555" s="9">
        <v>178235</v>
      </c>
      <c r="B1555" s="2" t="s">
        <v>3030</v>
      </c>
    </row>
    <row r="1556" spans="1:2">
      <c r="A1556" s="11">
        <v>178362</v>
      </c>
      <c r="B1556" s="12" t="s">
        <v>3030</v>
      </c>
    </row>
    <row r="1557" spans="1:2">
      <c r="A1557" s="9">
        <v>178392</v>
      </c>
      <c r="B1557" s="2" t="s">
        <v>3030</v>
      </c>
    </row>
    <row r="1558" spans="1:2">
      <c r="A1558" s="11">
        <v>178425</v>
      </c>
      <c r="B1558" s="12" t="s">
        <v>3030</v>
      </c>
    </row>
    <row r="1559" spans="1:2">
      <c r="A1559" s="9">
        <v>178431</v>
      </c>
      <c r="B1559" s="2" t="s">
        <v>3030</v>
      </c>
    </row>
    <row r="1560" spans="1:2">
      <c r="A1560" s="11">
        <v>178520</v>
      </c>
      <c r="B1560" s="12" t="s">
        <v>3030</v>
      </c>
    </row>
    <row r="1561" spans="1:2">
      <c r="A1561" s="9">
        <v>178621</v>
      </c>
      <c r="B1561" s="2" t="s">
        <v>3030</v>
      </c>
    </row>
    <row r="1562" spans="1:2">
      <c r="A1562" s="11">
        <v>178648</v>
      </c>
      <c r="B1562" s="12" t="s">
        <v>3030</v>
      </c>
    </row>
    <row r="1563" spans="1:2">
      <c r="A1563" s="9">
        <v>178650</v>
      </c>
      <c r="B1563" s="2" t="s">
        <v>3030</v>
      </c>
    </row>
    <row r="1564" spans="1:2">
      <c r="A1564" s="11">
        <v>178651</v>
      </c>
      <c r="B1564" s="12" t="s">
        <v>3030</v>
      </c>
    </row>
    <row r="1565" spans="1:2">
      <c r="A1565" s="9">
        <v>178749</v>
      </c>
      <c r="B1565" s="2" t="s">
        <v>3030</v>
      </c>
    </row>
    <row r="1566" spans="1:2">
      <c r="A1566" s="11">
        <v>178776</v>
      </c>
      <c r="B1566" s="12" t="s">
        <v>3030</v>
      </c>
    </row>
    <row r="1567" spans="1:2">
      <c r="A1567" s="9">
        <v>178777</v>
      </c>
      <c r="B1567" s="2" t="s">
        <v>3030</v>
      </c>
    </row>
    <row r="1568" spans="1:2">
      <c r="A1568" s="11">
        <v>178840</v>
      </c>
      <c r="B1568" s="12" t="s">
        <v>3030</v>
      </c>
    </row>
    <row r="1569" spans="1:2">
      <c r="A1569" s="9">
        <v>178846</v>
      </c>
      <c r="B1569" s="2" t="s">
        <v>3030</v>
      </c>
    </row>
    <row r="1570" spans="1:2">
      <c r="A1570" s="11">
        <v>178874</v>
      </c>
      <c r="B1570" s="12" t="s">
        <v>3030</v>
      </c>
    </row>
    <row r="1571" spans="1:2">
      <c r="A1571" s="9">
        <v>178875</v>
      </c>
      <c r="B1571" s="2" t="s">
        <v>3030</v>
      </c>
    </row>
    <row r="1572" spans="1:2">
      <c r="A1572" s="11">
        <v>179006</v>
      </c>
      <c r="B1572" s="12" t="s">
        <v>3030</v>
      </c>
    </row>
    <row r="1573" spans="1:2">
      <c r="A1573" s="9">
        <v>179101</v>
      </c>
      <c r="B1573" s="2" t="s">
        <v>3030</v>
      </c>
    </row>
    <row r="1574" spans="1:2">
      <c r="A1574" s="11">
        <v>179291</v>
      </c>
      <c r="B1574" s="12" t="s">
        <v>3030</v>
      </c>
    </row>
    <row r="1575" spans="1:2">
      <c r="A1575" s="9">
        <v>179418</v>
      </c>
      <c r="B1575" s="2" t="s">
        <v>3030</v>
      </c>
    </row>
    <row r="1576" spans="1:2">
      <c r="A1576" s="11">
        <v>179420</v>
      </c>
      <c r="B1576" s="12" t="s">
        <v>3030</v>
      </c>
    </row>
    <row r="1577" spans="1:2">
      <c r="A1577" s="9">
        <v>179452</v>
      </c>
      <c r="B1577" s="2" t="s">
        <v>3030</v>
      </c>
    </row>
    <row r="1578" spans="1:2">
      <c r="A1578" s="11">
        <v>179514</v>
      </c>
      <c r="B1578" s="12" t="s">
        <v>3030</v>
      </c>
    </row>
    <row r="1579" spans="1:2">
      <c r="A1579" s="9">
        <v>179768</v>
      </c>
      <c r="B1579" s="2" t="s">
        <v>3030</v>
      </c>
    </row>
    <row r="1580" spans="1:2">
      <c r="A1580" s="11">
        <v>179837</v>
      </c>
      <c r="B1580" s="12" t="s">
        <v>3030</v>
      </c>
    </row>
    <row r="1581" spans="1:2">
      <c r="A1581" s="9">
        <v>179900</v>
      </c>
      <c r="B1581" s="2" t="s">
        <v>3030</v>
      </c>
    </row>
    <row r="1582" spans="1:2">
      <c r="A1582" s="11">
        <v>179931</v>
      </c>
      <c r="B1582" s="12" t="s">
        <v>3030</v>
      </c>
    </row>
    <row r="1583" spans="1:2">
      <c r="A1583" s="9">
        <v>180025</v>
      </c>
      <c r="B1583" s="2" t="s">
        <v>3030</v>
      </c>
    </row>
    <row r="1584" spans="1:2">
      <c r="A1584" s="11">
        <v>180058</v>
      </c>
      <c r="B1584" s="12" t="s">
        <v>3030</v>
      </c>
    </row>
    <row r="1585" spans="1:2">
      <c r="A1585" s="9">
        <v>180059</v>
      </c>
      <c r="B1585" s="2" t="s">
        <v>3030</v>
      </c>
    </row>
    <row r="1586" spans="1:2">
      <c r="A1586" s="11">
        <v>180061</v>
      </c>
      <c r="B1586" s="12" t="s">
        <v>3030</v>
      </c>
    </row>
    <row r="1587" spans="1:2">
      <c r="A1587" s="9">
        <v>180216</v>
      </c>
      <c r="B1587" s="2" t="s">
        <v>3030</v>
      </c>
    </row>
    <row r="1588" spans="1:2">
      <c r="A1588" s="11">
        <v>180287</v>
      </c>
      <c r="B1588" s="12" t="s">
        <v>3030</v>
      </c>
    </row>
    <row r="1589" spans="1:2">
      <c r="A1589" s="9">
        <v>180381</v>
      </c>
      <c r="B1589" s="2" t="s">
        <v>3030</v>
      </c>
    </row>
    <row r="1590" spans="1:2">
      <c r="A1590" s="11">
        <v>180412</v>
      </c>
      <c r="B1590" s="12" t="s">
        <v>3030</v>
      </c>
    </row>
    <row r="1591" spans="1:2">
      <c r="A1591" s="9">
        <v>180507</v>
      </c>
      <c r="B1591" s="2" t="s">
        <v>3030</v>
      </c>
    </row>
    <row r="1592" spans="1:2">
      <c r="A1592" s="11">
        <v>180633</v>
      </c>
      <c r="B1592" s="12" t="s">
        <v>3030</v>
      </c>
    </row>
    <row r="1593" spans="1:2">
      <c r="A1593" s="9">
        <v>180638</v>
      </c>
      <c r="B1593" s="2" t="s">
        <v>3030</v>
      </c>
    </row>
    <row r="1594" spans="1:2">
      <c r="A1594" s="11">
        <v>180639</v>
      </c>
      <c r="B1594" s="12" t="s">
        <v>3030</v>
      </c>
    </row>
    <row r="1595" spans="1:2">
      <c r="A1595" s="9">
        <v>180698</v>
      </c>
      <c r="B1595" s="2" t="s">
        <v>3030</v>
      </c>
    </row>
    <row r="1596" spans="1:2">
      <c r="A1596" s="11">
        <v>180700</v>
      </c>
      <c r="B1596" s="12" t="s">
        <v>3030</v>
      </c>
    </row>
    <row r="1597" spans="1:2">
      <c r="A1597" s="9">
        <v>180760</v>
      </c>
      <c r="B1597" s="2" t="s">
        <v>3030</v>
      </c>
    </row>
    <row r="1598" spans="1:2">
      <c r="A1598" s="11">
        <v>180767</v>
      </c>
      <c r="B1598" s="12" t="s">
        <v>3030</v>
      </c>
    </row>
    <row r="1599" spans="1:2">
      <c r="A1599" s="9">
        <v>180798</v>
      </c>
      <c r="B1599" s="2" t="s">
        <v>3030</v>
      </c>
    </row>
    <row r="1600" spans="1:2">
      <c r="A1600" s="11">
        <v>180861</v>
      </c>
      <c r="B1600" s="12" t="s">
        <v>3030</v>
      </c>
    </row>
    <row r="1601" spans="1:2">
      <c r="A1601" s="9">
        <v>180894</v>
      </c>
      <c r="B1601" s="2" t="s">
        <v>3030</v>
      </c>
    </row>
    <row r="1602" spans="1:2">
      <c r="A1602" s="11">
        <v>180922</v>
      </c>
      <c r="B1602" s="12" t="s">
        <v>3030</v>
      </c>
    </row>
    <row r="1603" spans="1:2">
      <c r="A1603" s="9">
        <v>181054</v>
      </c>
      <c r="B1603" s="2" t="s">
        <v>3030</v>
      </c>
    </row>
    <row r="1604" spans="1:2">
      <c r="A1604" s="11">
        <v>181084</v>
      </c>
      <c r="B1604" s="12" t="s">
        <v>3030</v>
      </c>
    </row>
    <row r="1605" spans="1:2">
      <c r="A1605" s="9">
        <v>181147</v>
      </c>
      <c r="B1605" s="2" t="s">
        <v>3030</v>
      </c>
    </row>
    <row r="1606" spans="1:2">
      <c r="A1606" s="11">
        <v>181181</v>
      </c>
      <c r="B1606" s="12" t="s">
        <v>3030</v>
      </c>
    </row>
    <row r="1607" spans="1:2">
      <c r="A1607" s="9">
        <v>181278</v>
      </c>
      <c r="B1607" s="2" t="s">
        <v>3030</v>
      </c>
    </row>
    <row r="1608" spans="1:2">
      <c r="A1608" s="11">
        <v>181342</v>
      </c>
      <c r="B1608" s="12" t="s">
        <v>3030</v>
      </c>
    </row>
    <row r="1609" spans="1:2">
      <c r="A1609" s="9">
        <v>181372</v>
      </c>
      <c r="B1609" s="2" t="s">
        <v>3030</v>
      </c>
    </row>
    <row r="1610" spans="1:2">
      <c r="A1610" s="11">
        <v>181434</v>
      </c>
      <c r="B1610" s="12" t="s">
        <v>3030</v>
      </c>
    </row>
    <row r="1611" spans="1:2">
      <c r="A1611" s="9">
        <v>181500</v>
      </c>
      <c r="B1611" s="2" t="s">
        <v>3030</v>
      </c>
    </row>
    <row r="1612" spans="1:2">
      <c r="A1612" s="11">
        <v>181528</v>
      </c>
      <c r="B1612" s="12" t="s">
        <v>3030</v>
      </c>
    </row>
    <row r="1613" spans="1:2">
      <c r="A1613" s="9">
        <v>181566</v>
      </c>
      <c r="B1613" s="2" t="s">
        <v>3030</v>
      </c>
    </row>
    <row r="1614" spans="1:2">
      <c r="A1614" s="11">
        <v>181688</v>
      </c>
      <c r="B1614" s="12" t="s">
        <v>3030</v>
      </c>
    </row>
    <row r="1615" spans="1:2">
      <c r="A1615" s="9">
        <v>181755</v>
      </c>
      <c r="B1615" s="2" t="s">
        <v>3030</v>
      </c>
    </row>
    <row r="1616" spans="1:2">
      <c r="A1616" s="11">
        <v>181759</v>
      </c>
      <c r="B1616" s="12" t="s">
        <v>3030</v>
      </c>
    </row>
    <row r="1617" spans="1:2">
      <c r="A1617" s="9">
        <v>181784</v>
      </c>
      <c r="B1617" s="2" t="s">
        <v>3030</v>
      </c>
    </row>
    <row r="1618" spans="1:2">
      <c r="A1618" s="11">
        <v>181851</v>
      </c>
      <c r="B1618" s="12" t="s">
        <v>3030</v>
      </c>
    </row>
    <row r="1619" spans="1:2">
      <c r="A1619" s="9">
        <v>181914</v>
      </c>
      <c r="B1619" s="2" t="s">
        <v>3030</v>
      </c>
    </row>
    <row r="1620" spans="1:2">
      <c r="A1620" s="11">
        <v>182015</v>
      </c>
      <c r="B1620" s="12" t="s">
        <v>3030</v>
      </c>
    </row>
    <row r="1621" spans="1:2">
      <c r="A1621" s="9">
        <v>182072</v>
      </c>
      <c r="B1621" s="2" t="s">
        <v>3030</v>
      </c>
    </row>
    <row r="1622" spans="1:2">
      <c r="A1622" s="11">
        <v>182075</v>
      </c>
      <c r="B1622" s="12" t="s">
        <v>3030</v>
      </c>
    </row>
    <row r="1623" spans="1:2">
      <c r="A1623" s="9">
        <v>182170</v>
      </c>
      <c r="B1623" s="2" t="s">
        <v>3030</v>
      </c>
    </row>
    <row r="1624" spans="1:2">
      <c r="A1624" s="11">
        <v>182233</v>
      </c>
      <c r="B1624" s="12" t="s">
        <v>3030</v>
      </c>
    </row>
    <row r="1625" spans="1:2">
      <c r="A1625" s="9">
        <v>182365</v>
      </c>
      <c r="B1625" s="2" t="s">
        <v>3030</v>
      </c>
    </row>
    <row r="1626" spans="1:2">
      <c r="A1626" s="11">
        <v>182392</v>
      </c>
      <c r="B1626" s="12" t="s">
        <v>3030</v>
      </c>
    </row>
    <row r="1627" spans="1:2">
      <c r="A1627" s="9">
        <v>182492</v>
      </c>
      <c r="B1627" s="2" t="s">
        <v>3030</v>
      </c>
    </row>
    <row r="1628" spans="1:2">
      <c r="A1628" s="11">
        <v>182559</v>
      </c>
      <c r="B1628" s="12" t="s">
        <v>3030</v>
      </c>
    </row>
    <row r="1629" spans="1:2">
      <c r="A1629" s="9">
        <v>182586</v>
      </c>
      <c r="B1629" s="2" t="s">
        <v>3030</v>
      </c>
    </row>
    <row r="1630" spans="1:2">
      <c r="A1630" s="11">
        <v>182680</v>
      </c>
      <c r="B1630" s="12" t="s">
        <v>3030</v>
      </c>
    </row>
    <row r="1631" spans="1:2">
      <c r="A1631" s="9">
        <v>182681</v>
      </c>
      <c r="B1631" s="2" t="s">
        <v>3030</v>
      </c>
    </row>
    <row r="1632" spans="1:2">
      <c r="A1632" s="11">
        <v>182683</v>
      </c>
      <c r="B1632" s="12" t="s">
        <v>3030</v>
      </c>
    </row>
    <row r="1633" spans="1:2">
      <c r="A1633" s="9">
        <v>182750</v>
      </c>
      <c r="B1633" s="2" t="s">
        <v>3030</v>
      </c>
    </row>
    <row r="1634" spans="1:2">
      <c r="A1634" s="11">
        <v>182781</v>
      </c>
      <c r="B1634" s="12" t="s">
        <v>3030</v>
      </c>
    </row>
    <row r="1635" spans="1:2">
      <c r="A1635" s="9">
        <v>182906</v>
      </c>
      <c r="B1635" s="2" t="s">
        <v>3030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B2" sqref="B2"/>
    </sheetView>
  </sheetViews>
  <sheetFormatPr baseColWidth="10" defaultColWidth="9" defaultRowHeight="13"/>
  <cols>
    <col min="1" max="1" width="10.796875" bestFit="1" customWidth="1"/>
    <col min="2" max="2" width="11.796875" customWidth="1"/>
  </cols>
  <sheetData>
    <row r="1" spans="1:2">
      <c r="A1" s="1" t="s">
        <v>15</v>
      </c>
      <c r="B1" s="1" t="s">
        <v>3031</v>
      </c>
    </row>
    <row r="2" spans="1:2">
      <c r="A2" t="s">
        <v>61</v>
      </c>
      <c r="B2" t="s">
        <v>3032</v>
      </c>
    </row>
    <row r="3" spans="1:2">
      <c r="A3" t="s">
        <v>53</v>
      </c>
      <c r="B3" t="s">
        <v>3033</v>
      </c>
    </row>
    <row r="4" spans="1:2">
      <c r="A4" t="s">
        <v>136</v>
      </c>
      <c r="B4" t="s">
        <v>3034</v>
      </c>
    </row>
    <row r="5" spans="1:2">
      <c r="A5" t="s">
        <v>34</v>
      </c>
      <c r="B5" t="s">
        <v>3035</v>
      </c>
    </row>
  </sheetData>
  <phoneticPr fontId="3" type="noConversion"/>
  <pageMargins left="0.75" right="0.75" top="1" bottom="1"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Tables</vt:lpstr>
      <vt:lpstr>Orders</vt:lpstr>
      <vt:lpstr>Returns</vt:lpstr>
      <vt:lpstr>Users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2023-06-08T11:38:44Z</dcterms:created>
  <dcterms:modified xsi:type="dcterms:W3CDTF">2023-06-13T15:46:56Z</dcterms:modified>
  <cp:category/>
  <cp:contentStatus/>
</cp:coreProperties>
</file>